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ALEJANDRO\01-2026\infraestructura\MINIMAS\MANTENIMIENTO POLICIA\"/>
    </mc:Choice>
  </mc:AlternateContent>
  <xr:revisionPtr revIDLastSave="0" documentId="13_ncr:1_{90ADFF9E-7A02-49DC-88A1-D0750F08621F}" xr6:coauthVersionLast="47" xr6:coauthVersionMax="47" xr10:uidLastSave="{00000000-0000-0000-0000-000000000000}"/>
  <bookViews>
    <workbookView xWindow="-108" yWindow="-108" windowWidth="23256" windowHeight="13896" tabRatio="735" xr2:uid="{00000000-000D-0000-FFFF-FFFF00000000}"/>
  </bookViews>
  <sheets>
    <sheet name="PPTO " sheetId="37" r:id="rId1"/>
    <sheet name="MEMORIAS" sheetId="38" r:id="rId2"/>
    <sheet name="APU 1" sheetId="28" r:id="rId3"/>
    <sheet name="APU 2" sheetId="27" r:id="rId4"/>
    <sheet name="APU 3" sheetId="30" r:id="rId5"/>
    <sheet name="APU 4" sheetId="31" r:id="rId6"/>
    <sheet name="APU 5" sheetId="33" r:id="rId7"/>
    <sheet name="APU 6" sheetId="34" r:id="rId8"/>
    <sheet name="APU 7" sheetId="35" r:id="rId9"/>
    <sheet name="APU 8" sheetId="36" r:id="rId10"/>
    <sheet name="APU 9" sheetId="39" r:id="rId11"/>
    <sheet name="APU 10" sheetId="4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</externalReferences>
  <definedNames>
    <definedName name="\0" localSheetId="11">#REF!</definedName>
    <definedName name="\0" localSheetId="7">#REF!</definedName>
    <definedName name="\0" localSheetId="8">#REF!</definedName>
    <definedName name="\0" localSheetId="9">#REF!</definedName>
    <definedName name="\0" localSheetId="10">#REF!</definedName>
    <definedName name="\0" localSheetId="1">#REF!</definedName>
    <definedName name="\0">#REF!</definedName>
    <definedName name="\00" localSheetId="1">#REF!</definedName>
    <definedName name="\00">#REF!</definedName>
    <definedName name="\a">#REF!</definedName>
    <definedName name="\AA" localSheetId="1">[1]LIQUIDACION!#REF!</definedName>
    <definedName name="\AA">[1]LIQUIDACION!#REF!</definedName>
    <definedName name="\b" localSheetId="1">[2]STRSUMM0!#REF!</definedName>
    <definedName name="\b">[2]STRSUMM0!#REF!</definedName>
    <definedName name="\bb" localSheetId="1">[2]STRSUMM0!#REF!</definedName>
    <definedName name="\bb">[2]STRSUMM0!#REF!</definedName>
    <definedName name="\E" localSheetId="1">#REF!</definedName>
    <definedName name="\E">#REF!</definedName>
    <definedName name="\EE">#REF!</definedName>
    <definedName name="\G">#REF!</definedName>
    <definedName name="\k" localSheetId="1">'[3]7422CW00'!#REF!</definedName>
    <definedName name="\k">'[3]7422CW00'!#REF!</definedName>
    <definedName name="\l" localSheetId="1">[4]STRSUMM0!#REF!</definedName>
    <definedName name="\l">[4]STRSUMM0!#REF!</definedName>
    <definedName name="\M">#REF!</definedName>
    <definedName name="\ñ" localSheetId="1">'[5]7422CW00'!#REF!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11">'APU 10'!ERR</definedName>
    <definedName name="\X" localSheetId="7">'APU 6'!ERR</definedName>
    <definedName name="\X" localSheetId="8">'APU 7'!ERR</definedName>
    <definedName name="\X" localSheetId="9">'APU 8'!ERR</definedName>
    <definedName name="\X" localSheetId="10">'APU 9'!ERR</definedName>
    <definedName name="\X" localSheetId="1">MEMORIAS!ERR</definedName>
    <definedName name="\X">[0]!ERR</definedName>
    <definedName name="\Z" localSheetId="11">'APU 10'!ERR</definedName>
    <definedName name="\Z" localSheetId="7">'APU 6'!ERR</definedName>
    <definedName name="\Z" localSheetId="8">'APU 7'!ERR</definedName>
    <definedName name="\Z" localSheetId="9">'APU 8'!ERR</definedName>
    <definedName name="\Z" localSheetId="10">'APU 9'!ERR</definedName>
    <definedName name="\Z" localSheetId="1">MEMORIAS!ERR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1" hidden="1">[7]INST!#REF!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1" hidden="1">[8]INST!#REF!</definedName>
    <definedName name="________key2" hidden="1">[8]INST!#REF!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1">[9]!_xlbgnm.ane7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7">[9]!_xlbgnm.ane7</definedName>
    <definedName name="_____ane7" localSheetId="8">[9]!_xlbgnm.ane7</definedName>
    <definedName name="_____ane7" localSheetId="9">[9]!_xlbgnm.ane7</definedName>
    <definedName name="_____ane7" localSheetId="10">[9]!_xlbgnm.ane7</definedName>
    <definedName name="_____ane7" localSheetId="1">[9]!_xlbgnm.ane7</definedName>
    <definedName name="_____ane7" localSheetId="0">[9]!_xlbgnm.ane7</definedName>
    <definedName name="_____ane7">[9]!_xlbgnm.ane7</definedName>
    <definedName name="_____ane8" localSheetId="11">[9]!_xlbgnm.ane8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7">[9]!_xlbgnm.ane8</definedName>
    <definedName name="_____ane8" localSheetId="8">[9]!_xlbgnm.ane8</definedName>
    <definedName name="_____ane8" localSheetId="9">[9]!_xlbgnm.ane8</definedName>
    <definedName name="_____ane8" localSheetId="10">[9]!_xlbgnm.ane8</definedName>
    <definedName name="_____ane8" localSheetId="1">[9]!_xlbgnm.ane8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1">[13]!_xlbgnm.ane7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7">[13]!_xlbgnm.ane7</definedName>
    <definedName name="____ane7" localSheetId="8">[13]!_xlbgnm.ane7</definedName>
    <definedName name="____ane7" localSheetId="9">[13]!_xlbgnm.ane7</definedName>
    <definedName name="____ane7" localSheetId="10">[13]!_xlbgnm.ane7</definedName>
    <definedName name="____ane7" localSheetId="1">[13]!_xlbgnm.ane7</definedName>
    <definedName name="____ane7" localSheetId="0">[13]!_xlbgnm.ane7</definedName>
    <definedName name="____ane7">[13]!_xlbgnm.ane7</definedName>
    <definedName name="____ane8" localSheetId="11">[13]!_xlbgnm.ane8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7">[13]!_xlbgnm.ane8</definedName>
    <definedName name="____ane8" localSheetId="8">[13]!_xlbgnm.ane8</definedName>
    <definedName name="____ane8" localSheetId="9">[13]!_xlbgnm.ane8</definedName>
    <definedName name="____ane8" localSheetId="10">[13]!_xlbgnm.ane8</definedName>
    <definedName name="____ane8" localSheetId="1">[13]!_xlbgnm.ane8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1">[15]!_xlbgnm.ane7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7">[15]!_xlbgnm.ane7</definedName>
    <definedName name="___ane7" localSheetId="8">[15]!_xlbgnm.ane7</definedName>
    <definedName name="___ane7" localSheetId="9">[15]!_xlbgnm.ane7</definedName>
    <definedName name="___ane7" localSheetId="10">[15]!_xlbgnm.ane7</definedName>
    <definedName name="___ane7" localSheetId="1">[15]!_xlbgnm.ane7</definedName>
    <definedName name="___ane7" localSheetId="0">[15]!_xlbgnm.ane7</definedName>
    <definedName name="___ane7">[15]!_xlbgnm.ane7</definedName>
    <definedName name="___ane8" localSheetId="11">[15]!_xlbgnm.ane8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7">[15]!_xlbgnm.ane8</definedName>
    <definedName name="___ane8" localSheetId="8">[15]!_xlbgnm.ane8</definedName>
    <definedName name="___ane8" localSheetId="9">[15]!_xlbgnm.ane8</definedName>
    <definedName name="___ane8" localSheetId="10">[15]!_xlbgnm.ane8</definedName>
    <definedName name="___ane8" localSheetId="1">[15]!_xlbgnm.ane8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localSheetId="1" hidden="1">[8]INST!#REF!</definedName>
    <definedName name="___key2" hidden="1">[8]INST!#REF!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1" hidden="1">#REF!</definedName>
    <definedName name="__123Graph_A" hidden="1">#REF!</definedName>
    <definedName name="__123Graph_B" localSheetId="1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1">[13]!_xlbgnm.ane7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7">[13]!_xlbgnm.ane7</definedName>
    <definedName name="__ane7" localSheetId="8">[13]!_xlbgnm.ane7</definedName>
    <definedName name="__ane7" localSheetId="9">[13]!_xlbgnm.ane7</definedName>
    <definedName name="__ane7" localSheetId="10">[13]!_xlbgnm.ane7</definedName>
    <definedName name="__ane7" localSheetId="1">[13]!_xlbgnm.ane7</definedName>
    <definedName name="__ane7" localSheetId="0">[13]!_xlbgnm.ane7</definedName>
    <definedName name="__ane7">[13]!_xlbgnm.ane7</definedName>
    <definedName name="__ane8" localSheetId="11">[13]!_xlbgnm.ane8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7">[13]!_xlbgnm.ane8</definedName>
    <definedName name="__ane8" localSheetId="8">[13]!_xlbgnm.ane8</definedName>
    <definedName name="__ane8" localSheetId="9">[13]!_xlbgnm.ane8</definedName>
    <definedName name="__ane8" localSheetId="10">[13]!_xlbgnm.ane8</definedName>
    <definedName name="__ane8" localSheetId="1">[13]!_xlbgnm.ane8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1">'APU 10'!ERR</definedName>
    <definedName name="__F" localSheetId="7">'APU 6'!ERR</definedName>
    <definedName name="__F" localSheetId="8">'APU 7'!ERR</definedName>
    <definedName name="__F" localSheetId="9">'APU 8'!ERR</definedName>
    <definedName name="__F" localSheetId="10">'APU 9'!ERR</definedName>
    <definedName name="__F" localSheetId="1">MEMORIAS!ERR</definedName>
    <definedName name="__F">[0]!ERR</definedName>
    <definedName name="__FS01" localSheetId="11">'APU 10'!ERR</definedName>
    <definedName name="__FS01" localSheetId="7">'APU 6'!ERR</definedName>
    <definedName name="__FS01" localSheetId="8">'APU 7'!ERR</definedName>
    <definedName name="__FS01" localSheetId="9">'APU 8'!ERR</definedName>
    <definedName name="__FS01" localSheetId="10">'APU 9'!ERR</definedName>
    <definedName name="__FS01" localSheetId="1">MEMORIAS!ERR</definedName>
    <definedName name="__FS01">[0]!ERR</definedName>
    <definedName name="__ICP1" localSheetId="11">[11]Tablas!#REF!</definedName>
    <definedName name="__ICP1" localSheetId="7">[11]Tablas!#REF!</definedName>
    <definedName name="__ICP1" localSheetId="8">[11]Tablas!#REF!</definedName>
    <definedName name="__ICP1" localSheetId="9">[11]Tablas!#REF!</definedName>
    <definedName name="__ICP1" localSheetId="10">[11]Tablas!#REF!</definedName>
    <definedName name="__ICP1" localSheetId="1">[11]Tablas!#REF!</definedName>
    <definedName name="__ICP1">[11]Tablas!#REF!</definedName>
    <definedName name="__key2" localSheetId="1" hidden="1">[18]INST!#REF!</definedName>
    <definedName name="__key2" hidden="1">[18]INST!#REF!</definedName>
    <definedName name="__key21" localSheetId="1" hidden="1">[8]INST!#REF!</definedName>
    <definedName name="__key21" hidden="1">[8]INST!#REF!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1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1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1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9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1" hidden="1">{#N/A,#N/A,TRUE,"1842CWN0"}</definedName>
    <definedName name="_ABC1" localSheetId="7" hidden="1">{#N/A,#N/A,TRUE,"1842CWN0"}</definedName>
    <definedName name="_ABC1" localSheetId="8" hidden="1">{#N/A,#N/A,TRUE,"1842CWN0"}</definedName>
    <definedName name="_ABC1" localSheetId="9" hidden="1">{#N/A,#N/A,TRUE,"1842CWN0"}</definedName>
    <definedName name="_ABC1" localSheetId="1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11" hidden="1">{#N/A,#N/A,TRUE,"1842CWN0"}</definedName>
    <definedName name="_abc2" localSheetId="7" hidden="1">{#N/A,#N/A,TRUE,"1842CWN0"}</definedName>
    <definedName name="_abc2" localSheetId="8" hidden="1">{#N/A,#N/A,TRUE,"1842CWN0"}</definedName>
    <definedName name="_abc2" localSheetId="9" hidden="1">{#N/A,#N/A,TRUE,"1842CWN0"}</definedName>
    <definedName name="_abc2" localSheetId="10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1">[13]!_xlbgnm.ane7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7">[13]!_xlbgnm.ane7</definedName>
    <definedName name="_ane7" localSheetId="8">[13]!_xlbgnm.ane7</definedName>
    <definedName name="_ane7" localSheetId="9">[13]!_xlbgnm.ane7</definedName>
    <definedName name="_ane7" localSheetId="10">[13]!_xlbgnm.ane7</definedName>
    <definedName name="_ane7" localSheetId="1">[13]!_xlbgnm.ane7</definedName>
    <definedName name="_ane7" localSheetId="0">[13]!_xlbgnm.ane7</definedName>
    <definedName name="_ane7">[13]!_xlbgnm.ane7</definedName>
    <definedName name="_ane8" localSheetId="11">[13]!_xlbgnm.ane8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7">[13]!_xlbgnm.ane8</definedName>
    <definedName name="_ane8" localSheetId="8">[13]!_xlbgnm.ane8</definedName>
    <definedName name="_ane8" localSheetId="9">[13]!_xlbgnm.ane8</definedName>
    <definedName name="_ane8" localSheetId="10">[13]!_xlbgnm.ane8</definedName>
    <definedName name="_ane8" localSheetId="1">[13]!_xlbgnm.ane8</definedName>
    <definedName name="_ane8" localSheetId="0">[13]!_xlbgnm.ane8</definedName>
    <definedName name="_ane8">[13]!_xlbgnm.ane8</definedName>
    <definedName name="_APU221">#REF!</definedName>
    <definedName name="_APU465" localSheetId="11">[21]!absc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7">[21]!absc</definedName>
    <definedName name="_APU465" localSheetId="8">[21]!absc</definedName>
    <definedName name="_APU465" localSheetId="9">[21]!absc</definedName>
    <definedName name="_APU465" localSheetId="10">[21]!absc</definedName>
    <definedName name="_APU465" localSheetId="1">[21]!absc</definedName>
    <definedName name="_APU465" localSheetId="0">[21]!absc</definedName>
    <definedName name="_APU465">[21]!absc</definedName>
    <definedName name="_Atp2">[17]EMPRESA!$F$22</definedName>
    <definedName name="_b2" localSheetId="11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1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1">'APU 10'!ERR</definedName>
    <definedName name="_F" localSheetId="7">'APU 6'!ERR</definedName>
    <definedName name="_F" localSheetId="8">'APU 7'!ERR</definedName>
    <definedName name="_F" localSheetId="9">'APU 8'!ERR</definedName>
    <definedName name="_F" localSheetId="10">'APU 9'!ERR</definedName>
    <definedName name="_F" localSheetId="1">MEMORIAS!ERR</definedName>
    <definedName name="_F">[0]!ERR</definedName>
    <definedName name="_F10" localSheetId="11">#REF!</definedName>
    <definedName name="_F10" localSheetId="7">#REF!</definedName>
    <definedName name="_F10" localSheetId="8">#REF!</definedName>
    <definedName name="_F10" localSheetId="9">#REF!</definedName>
    <definedName name="_F10" localSheetId="10">#REF!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FS01" localSheetId="11">'APU 10'!ERR</definedName>
    <definedName name="_FS01" localSheetId="7">'APU 6'!ERR</definedName>
    <definedName name="_FS01" localSheetId="8">'APU 7'!ERR</definedName>
    <definedName name="_FS01" localSheetId="9">'APU 8'!ERR</definedName>
    <definedName name="_FS01" localSheetId="10">'APU 9'!ERR</definedName>
    <definedName name="_FS01" localSheetId="1">MEMORIAS!ERR</definedName>
    <definedName name="_FS01">[0]!ERR</definedName>
    <definedName name="_g2" localSheetId="11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1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1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1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1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1" hidden="1">{#N/A,#N/A,TRUE,"1842CWN0"}</definedName>
    <definedName name="_hhg1" localSheetId="7" hidden="1">{#N/A,#N/A,TRUE,"1842CWN0"}</definedName>
    <definedName name="_hhg1" localSheetId="8" hidden="1">{#N/A,#N/A,TRUE,"1842CWN0"}</definedName>
    <definedName name="_hhg1" localSheetId="9" hidden="1">{#N/A,#N/A,TRUE,"1842CWN0"}</definedName>
    <definedName name="_hhg1" localSheetId="1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11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1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1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11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1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1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[22]INST!#REF!</definedName>
    <definedName name="_Key11" hidden="1">[22]INST!#REF!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localSheetId="1" hidden="1">#REF!</definedName>
    <definedName name="_key31" hidden="1">#REF!</definedName>
    <definedName name="_kjk6" localSheetId="11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1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1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1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11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1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1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1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1" hidden="1">0</definedName>
    <definedName name="_Order1" hidden="1">255</definedName>
    <definedName name="_Order2" hidden="1">255</definedName>
    <definedName name="_p6" localSheetId="11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1" hidden="1">'[3]7422CW00'!#REF!</definedName>
    <definedName name="_Parse_Out" hidden="1">'[3]7422CW00'!#REF!</definedName>
    <definedName name="_PJ50" localSheetId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1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1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1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1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1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1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1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1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1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1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1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1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1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[8]INST!#REF!</definedName>
    <definedName name="_unj1" hidden="1">[8]INST!#REF!</definedName>
    <definedName name="_ur7" localSheetId="11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1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1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1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1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1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1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1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1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1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1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 localSheetId="1">#REF!</definedName>
    <definedName name="A_impresión_IM">#REF!</definedName>
    <definedName name="A_nuevo" localSheetId="1">#REF!</definedName>
    <definedName name="A_nuevo">#REF!</definedName>
    <definedName name="A18A200">[23]ESPEC!#REF!</definedName>
    <definedName name="a2a" localSheetId="11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1" hidden="1">{#N/A,#N/A,TRUE,"INGENIERIA";#N/A,#N/A,TRUE,"COMPRAS";#N/A,#N/A,TRUE,"DIRECCION";#N/A,#N/A,TRUE,"RESUMEN"}</definedName>
    <definedName name="AA" localSheetId="7" hidden="1">{#N/A,#N/A,TRUE,"INGENIERIA";#N/A,#N/A,TRUE,"COMPRAS";#N/A,#N/A,TRUE,"DIRECCION";#N/A,#N/A,TRUE,"RESUMEN"}</definedName>
    <definedName name="AA" localSheetId="8" hidden="1">{#N/A,#N/A,TRUE,"INGENIERIA";#N/A,#N/A,TRUE,"COMPRAS";#N/A,#N/A,TRUE,"DIRECCION";#N/A,#N/A,TRUE,"RESUMEN"}</definedName>
    <definedName name="AA" localSheetId="9" hidden="1">{#N/A,#N/A,TRUE,"INGENIERIA";#N/A,#N/A,TRUE,"COMPRAS";#N/A,#N/A,TRUE,"DIRECCION";#N/A,#N/A,TRUE,"RESUMEN"}</definedName>
    <definedName name="AA" localSheetId="10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</definedName>
    <definedName name="aaaa" localSheetId="1">#REF!</definedName>
    <definedName name="aaaa">#REF!</definedName>
    <definedName name="aaaaaa">[24]otros!$C$5</definedName>
    <definedName name="aaaaas" localSheetId="11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1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1" hidden="1">#REF!</definedName>
    <definedName name="ABCD" hidden="1">#REF!</definedName>
    <definedName name="ABCDE" localSheetId="1" hidden="1">#REF!</definedName>
    <definedName name="ABCDE" hidden="1">#REF!</definedName>
    <definedName name="ABG">[6]AASHTO!$A$2:$F$5</definedName>
    <definedName name="absc" localSheetId="11">[21]!absc</definedName>
    <definedName name="absc" localSheetId="4">[21]!absc</definedName>
    <definedName name="absc" localSheetId="5">[21]!absc</definedName>
    <definedName name="absc" localSheetId="6">[21]!absc</definedName>
    <definedName name="absc" localSheetId="7">[21]!absc</definedName>
    <definedName name="absc" localSheetId="8">[21]!absc</definedName>
    <definedName name="absc" localSheetId="9">[21]!absc</definedName>
    <definedName name="absc" localSheetId="10">[21]!absc</definedName>
    <definedName name="absc" localSheetId="1">[21]!absc</definedName>
    <definedName name="absc" localSheetId="0">[21]!absc</definedName>
    <definedName name="absc">[21]!absc</definedName>
    <definedName name="absc1" localSheetId="11">[25]!absc</definedName>
    <definedName name="absc1" localSheetId="4">[25]!absc</definedName>
    <definedName name="absc1" localSheetId="5">[25]!absc</definedName>
    <definedName name="absc1" localSheetId="6">[25]!absc</definedName>
    <definedName name="absc1" localSheetId="7">[25]!absc</definedName>
    <definedName name="absc1" localSheetId="8">[25]!absc</definedName>
    <definedName name="absc1" localSheetId="9">[25]!absc</definedName>
    <definedName name="absc1" localSheetId="10">[25]!absc</definedName>
    <definedName name="absc1" localSheetId="1">[25]!absc</definedName>
    <definedName name="absc1" localSheetId="0">[25]!absc</definedName>
    <definedName name="absc1">[25]!absc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'[26]Reservas de Petróleo'!$A$2,'[26]Reservas de Petróleo'!$A$1,'[26]Reservas de Petróleo'!$D$4,'[26]Reservas de Petróleo'!$E$1:$E$65536</definedName>
    <definedName name="ad">#REF!</definedName>
    <definedName name="adasd">#REF!</definedName>
    <definedName name="ADFGSDB" localSheetId="11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[24]otros!$C$2</definedName>
    <definedName name="administrador">[27]Informacion!$B$15</definedName>
    <definedName name="ADMON">#REF!</definedName>
    <definedName name="ADMON1">#REF!</definedName>
    <definedName name="adoc1" localSheetId="11">[25]!absc</definedName>
    <definedName name="adoc1" localSheetId="4">[25]!absc</definedName>
    <definedName name="adoc1" localSheetId="5">[25]!absc</definedName>
    <definedName name="adoc1" localSheetId="6">[25]!absc</definedName>
    <definedName name="adoc1" localSheetId="7">[25]!absc</definedName>
    <definedName name="adoc1" localSheetId="8">[25]!absc</definedName>
    <definedName name="adoc1" localSheetId="9">[25]!absc</definedName>
    <definedName name="adoc1" localSheetId="10">[25]!absc</definedName>
    <definedName name="adoc1" localSheetId="1">[25]!absc</definedName>
    <definedName name="adoc1" localSheetId="0">[25]!absc</definedName>
    <definedName name="adoc1">[25]!absc</definedName>
    <definedName name="ADOC125" localSheetId="11">[28]!absc</definedName>
    <definedName name="ADOC125" localSheetId="4">[28]!absc</definedName>
    <definedName name="ADOC125" localSheetId="5">[28]!absc</definedName>
    <definedName name="ADOC125" localSheetId="6">[28]!absc</definedName>
    <definedName name="ADOC125" localSheetId="7">[28]!absc</definedName>
    <definedName name="ADOC125" localSheetId="8">[28]!absc</definedName>
    <definedName name="ADOC125" localSheetId="9">[28]!absc</definedName>
    <definedName name="ADOC125" localSheetId="10">[28]!absc</definedName>
    <definedName name="ADOC125" localSheetId="1">[28]!absc</definedName>
    <definedName name="ADOC125" localSheetId="0">[28]!absc</definedName>
    <definedName name="ADOC125">[28]!absc</definedName>
    <definedName name="adoq" localSheetId="11">[29]!absc</definedName>
    <definedName name="adoq" localSheetId="4">[29]!absc</definedName>
    <definedName name="adoq" localSheetId="5">[29]!absc</definedName>
    <definedName name="adoq" localSheetId="6">[29]!absc</definedName>
    <definedName name="adoq" localSheetId="7">[29]!absc</definedName>
    <definedName name="adoq" localSheetId="8">[29]!absc</definedName>
    <definedName name="adoq" localSheetId="9">[29]!absc</definedName>
    <definedName name="adoq" localSheetId="10">[29]!absc</definedName>
    <definedName name="adoq" localSheetId="1">[29]!absc</definedName>
    <definedName name="adoq" localSheetId="0">[29]!absc</definedName>
    <definedName name="adoq">[29]!absc</definedName>
    <definedName name="ADSAD" localSheetId="11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1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1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1">[30]!absc</definedName>
    <definedName name="alc" localSheetId="4">[30]!absc</definedName>
    <definedName name="alc" localSheetId="5">[30]!absc</definedName>
    <definedName name="alc" localSheetId="6">[30]!absc</definedName>
    <definedName name="alc" localSheetId="7">[30]!absc</definedName>
    <definedName name="alc" localSheetId="8">[30]!absc</definedName>
    <definedName name="alc" localSheetId="9">[30]!absc</definedName>
    <definedName name="alc" localSheetId="10">[30]!absc</definedName>
    <definedName name="alc" localSheetId="1">[30]!absc</definedName>
    <definedName name="alc" localSheetId="0">[30]!absc</definedName>
    <definedName name="alc">[30]!absc</definedName>
    <definedName name="AlcanceProyecto">#REF!</definedName>
    <definedName name="ALM">#REF!</definedName>
    <definedName name="ALTO">[31]Tabla!$A$1:$A$5</definedName>
    <definedName name="Amount">#REF!</definedName>
    <definedName name="ANCLAJE">'[32]MC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[33]COMPARATIVO!#REF!</definedName>
    <definedName name="anexo8">#REF!</definedName>
    <definedName name="anexo9">#REF!</definedName>
    <definedName name="anexů7">#REF!</definedName>
    <definedName name="Antic">[34]BASES!$B$33</definedName>
    <definedName name="ANTICIPO">[35]BASES!$B$33</definedName>
    <definedName name="AÑO">[24]PRESUPUESTO!$D$13</definedName>
    <definedName name="AÑOWUIE">'[36]Res-Accide-10'!$R$2:$R$7</definedName>
    <definedName name="apaiy">#REF!</definedName>
    <definedName name="APELLIDOS">#REF!</definedName>
    <definedName name="API">#REF!</definedName>
    <definedName name="APU" localSheetId="11">[37]!absc</definedName>
    <definedName name="APU" localSheetId="4">[37]!absc</definedName>
    <definedName name="APU" localSheetId="5">[37]!absc</definedName>
    <definedName name="APU" localSheetId="6">[37]!absc</definedName>
    <definedName name="APU" localSheetId="7">[37]!absc</definedName>
    <definedName name="APU" localSheetId="8">[37]!absc</definedName>
    <definedName name="APU" localSheetId="9">[37]!absc</definedName>
    <definedName name="APU" localSheetId="10">[37]!absc</definedName>
    <definedName name="APU" localSheetId="1">[37]!absc</definedName>
    <definedName name="APU" localSheetId="0">[37]!absc</definedName>
    <definedName name="APU">[37]!absc</definedName>
    <definedName name="APU_directos">#REF!</definedName>
    <definedName name="APU221.1">#REF!</definedName>
    <definedName name="APU221.2">#REF!</definedName>
    <definedName name="aq" localSheetId="11">'APU 10'!ERR</definedName>
    <definedName name="aq" localSheetId="7">'APU 6'!ERR</definedName>
    <definedName name="aq" localSheetId="8">'APU 7'!ERR</definedName>
    <definedName name="aq" localSheetId="9">'APU 8'!ERR</definedName>
    <definedName name="aq" localSheetId="10">'APU 9'!ERR</definedName>
    <definedName name="aq" localSheetId="1">MEMORIAS!ERR</definedName>
    <definedName name="aq">[0]!ERR</definedName>
    <definedName name="aqaq" localSheetId="11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MEMORIAS!$A$1:$O$785</definedName>
    <definedName name="_xlnm.Print_Area" localSheetId="0">'PPTO '!$B$4:$H$71</definedName>
    <definedName name="_xlnm.Print_Area">#REF!</definedName>
    <definedName name="AreaLimpiar">'[38]Info-Portaf'!$N$4,'[38]Info-Portaf'!$C$10:$AE$24,'[38]Info-Portaf'!$C$26:$AE$28,'[38]Info-Portaf'!$C$31:$AE$40,'[38]Info-Portaf'!$C$41:$H$41,'[38]Info-Portaf'!$C$42:$AE$51,'[38]Info-Portaf'!$C$53:$AE$54,'[38]Info-Portaf'!$C$57:$AE$57,'[38]Info-Portaf'!$C$59:$AE$59,'[38]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11">'APU 10'!ERR</definedName>
    <definedName name="armuve" localSheetId="7">'APU 6'!ERR</definedName>
    <definedName name="armuve" localSheetId="8">'APU 7'!ERR</definedName>
    <definedName name="armuve" localSheetId="9">'APU 8'!ERR</definedName>
    <definedName name="armuve" localSheetId="10">'APU 9'!ERR</definedName>
    <definedName name="armuve" localSheetId="1">MEMORIAS!ERR</definedName>
    <definedName name="armuve">[0]!ERR</definedName>
    <definedName name="ARP" localSheetId="11">#REF!</definedName>
    <definedName name="ARP" localSheetId="7">#REF!</definedName>
    <definedName name="ARP" localSheetId="8">#REF!</definedName>
    <definedName name="ARP" localSheetId="9">#REF!</definedName>
    <definedName name="ARP" localSheetId="10">#REF!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11">'APU 10'!ERR</definedName>
    <definedName name="as" localSheetId="7">'APU 6'!ERR</definedName>
    <definedName name="as" localSheetId="8">'APU 7'!ERR</definedName>
    <definedName name="as" localSheetId="9">'APU 8'!ERR</definedName>
    <definedName name="as" localSheetId="10">'APU 9'!ERR</definedName>
    <definedName name="as" localSheetId="1">MEMORIAS!ERR</definedName>
    <definedName name="as">[0]!ERR</definedName>
    <definedName name="asaws" localSheetId="11">#REF!</definedName>
    <definedName name="asaws" localSheetId="7">#REF!</definedName>
    <definedName name="asaws" localSheetId="8">#REF!</definedName>
    <definedName name="asaws" localSheetId="9">#REF!</definedName>
    <definedName name="asaws" localSheetId="10">#REF!</definedName>
    <definedName name="asaws" localSheetId="1">#REF!</definedName>
    <definedName name="asaws">#REF!</definedName>
    <definedName name="ASB">[6]AASHTO!$A$8:$F$11</definedName>
    <definedName name="ASD" localSheetId="11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1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1">'APU 10'!ERR</definedName>
    <definedName name="ASDFGHJKLÑ" localSheetId="7">'APU 6'!ERR</definedName>
    <definedName name="ASDFGHJKLÑ" localSheetId="8">'APU 7'!ERR</definedName>
    <definedName name="ASDFGHJKLÑ" localSheetId="9">'APU 8'!ERR</definedName>
    <definedName name="ASDFGHJKLÑ" localSheetId="10">'APU 9'!ERR</definedName>
    <definedName name="ASDFGHJKLÑ" localSheetId="1">MEMORIAS!ERR</definedName>
    <definedName name="ASDFGHJKLÑ">[0]!ERR</definedName>
    <definedName name="asfasd" localSheetId="11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1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localSheetId="8" hidden="1">{#N/A,#N/A,TRUE,"INGENIERIA";#N/A,#N/A,TRUE,"COMPRAS";#N/A,#N/A,TRUE,"DIRECCION";#N/A,#N/A,TRUE,"RESUMEN"}</definedName>
    <definedName name="asfdfe" localSheetId="9" hidden="1">{#N/A,#N/A,TRUE,"INGENIERIA";#N/A,#N/A,TRUE,"COMPRAS";#N/A,#N/A,TRUE,"DIRECCION";#N/A,#N/A,TRUE,"RESUMEN"}</definedName>
    <definedName name="asfdfe" localSheetId="1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1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1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1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7">MODULO10.auto_abrir</definedName>
    <definedName name="_xlnm.Auto_Open" localSheetId="8">MODULO10.auto_abrir</definedName>
    <definedName name="_xlnm.Auto_Open" localSheetId="9">MODULO10.auto_abrir</definedName>
    <definedName name="_xlnm.Auto_Open" localSheetId="10">MODULO10.auto_abrir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11">#REF!</definedName>
    <definedName name="auto1" localSheetId="7">#REF!</definedName>
    <definedName name="auto1" localSheetId="8">#REF!</definedName>
    <definedName name="auto1" localSheetId="9">#REF!</definedName>
    <definedName name="auto1" localSheetId="10">#REF!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[39]CONTRATO!$E$18</definedName>
    <definedName name="AuxCom">'[10]DATOS CONTRATO'!$I$16</definedName>
    <definedName name="auxcomisariato">[39]CONTRATO!$I$16</definedName>
    <definedName name="AuxDot">'[10]DATOS CONTRATO'!$I$17</definedName>
    <definedName name="auxdotacion">[39]CONTRATO!$I$17</definedName>
    <definedName name="AuxHab">'[10]DATOS CONTRATO'!$E$17</definedName>
    <definedName name="auxhabi">[40]CONTRATO!$E$17</definedName>
    <definedName name="auxhabitacion">[39]CONTRATO!$E$17</definedName>
    <definedName name="auxtransporte">[39]CONTRATO!$E$16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11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>#REF!</definedName>
    <definedName name="Bajo_L">[31]Tabla!$A$1:$A$5</definedName>
    <definedName name="Base">#REF!</definedName>
    <definedName name="Base_datos_IM">#REF!</definedName>
    <definedName name="base1">#REF!</definedName>
    <definedName name="base2">#REF!</definedName>
    <definedName name="basedatos">[41]Hoja1!$A$4:$BZ$55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[42]PRESUPUESTAL!$A$4:$P$190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>#REF!</definedName>
    <definedName name="BB" localSheetId="11">'APU 10'!ERR</definedName>
    <definedName name="BB" localSheetId="7">'APU 6'!ERR</definedName>
    <definedName name="BB" localSheetId="8">'APU 7'!ERR</definedName>
    <definedName name="BB" localSheetId="9">'APU 8'!ERR</definedName>
    <definedName name="BB" localSheetId="10">'APU 9'!ERR</definedName>
    <definedName name="BB" localSheetId="1">MEMORIAS!ERR</definedName>
    <definedName name="BB">[0]!ERR</definedName>
    <definedName name="bbbbbb" localSheetId="11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1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1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1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1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1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 localSheetId="1">#REF!</definedName>
    <definedName name="bI">#REF!</definedName>
    <definedName name="biq" localSheetId="1">#REF!</definedName>
    <definedName name="biq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'[43]Ejecutado%'!#REF!</definedName>
    <definedName name="blEjecutadoPorcen">'[43]Ejecutado$'!$D$1:$CE$45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1" hidden="1">#REF!</definedName>
    <definedName name="BLPH1" hidden="1">#REF!</definedName>
    <definedName name="blProgramadoPesos">'[43]Programado$'!$I$1:$CK$45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>#REF!</definedName>
    <definedName name="BORDER1">[44]steel!#REF!</definedName>
    <definedName name="BORDET" localSheetId="1">#REF!</definedName>
    <definedName name="BORDET">#REF!</definedName>
    <definedName name="BORSHE" localSheetId="1">'[3]7422CW00'!#REF!</definedName>
    <definedName name="BORSHE">'[3]7422CW00'!#REF!</definedName>
    <definedName name="BORSUM" localSheetId="1">'[3]7422CW00'!#REF!</definedName>
    <definedName name="BORSUM">'[3]7422CW00'!#REF!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11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1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[45]medelo!$D$37</definedName>
    <definedName name="bt" localSheetId="11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'[46]Form5 _Pág_ 1'!#REF!</definedName>
    <definedName name="BuiltIn_Print_Area___0">'[46]Form5 _Pág_ 2'!#REF!</definedName>
    <definedName name="bvbc" localSheetId="11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1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1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ntidad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>#REF!</definedName>
    <definedName name="CARGOS">#REF!</definedName>
    <definedName name="carlos" localSheetId="11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 localSheetId="10">MODULO10.auto_abrir</definedName>
    <definedName name="carlos" localSheetId="1">MODULO10.auto_abrir</definedName>
    <definedName name="carlos" localSheetId="0">MODULO10.auto_abrir</definedName>
    <definedName name="carlos">MODULO10.auto_abrir</definedName>
    <definedName name="CBLES" localSheetId="11">#REF!</definedName>
    <definedName name="CBLES" localSheetId="7">#REF!</definedName>
    <definedName name="CBLES" localSheetId="8">#REF!</definedName>
    <definedName name="CBLES" localSheetId="9">#REF!</definedName>
    <definedName name="CBLES" localSheetId="10">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>[48]SECTORIZACIÓN!$A$12:$G$20</definedName>
    <definedName name="CBWorkbookPriority" hidden="1">-1602700874</definedName>
    <definedName name="CC">[49]Personalizar!$G$22:$G$25</definedName>
    <definedName name="ccccc" localSheetId="11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'[50]A.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>[51]Hoja1!$C$81</definedName>
    <definedName name="cdcdc" localSheetId="11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[34]CDItem!$G$8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erf" localSheetId="11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[52]Insum!$A$3:$H$63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localSheetId="1" hidden="1">#REF!</definedName>
    <definedName name="cjsa" hidden="1">#REF!</definedName>
    <definedName name="CL">#REF!</definedName>
    <definedName name="cmf">[53]Hoja1!$C$27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[33]COMPARATIVO!#REF!</definedName>
    <definedName name="COLON">#REF!</definedName>
    <definedName name="ColTap">'[20]Coloc. e Interc. Tapones'!$E$1:$E$65536</definedName>
    <definedName name="Com">'[39]LIQUIDA-NOMINA'!$AL$4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'[54]DATOS CONTRATO'!$G$13</definedName>
    <definedName name="Contratante">'[10]DATOS CONTRATO'!$E$6</definedName>
    <definedName name="CONTRATO">[39]CONTRATO!$E$8</definedName>
    <definedName name="COPIA" localSheetId="11">'APU 10'!ERR</definedName>
    <definedName name="COPIA" localSheetId="7">'APU 6'!ERR</definedName>
    <definedName name="COPIA" localSheetId="8">'APU 7'!ERR</definedName>
    <definedName name="COPIA" localSheetId="9">'APU 8'!ERR</definedName>
    <definedName name="COPIA" localSheetId="10">'APU 9'!ERR</definedName>
    <definedName name="COPIA" localSheetId="1">MEMORIAS!ERR</definedName>
    <definedName name="COPIA">[0]!ERR</definedName>
    <definedName name="COPIA1" localSheetId="11">#REF!</definedName>
    <definedName name="COPIA1" localSheetId="7">#REF!</definedName>
    <definedName name="COPIA1" localSheetId="8">#REF!</definedName>
    <definedName name="COPIA1" localSheetId="9">#REF!</definedName>
    <definedName name="COPIA1" localSheetId="10">#REF!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1">'APU 10'!ERR</definedName>
    <definedName name="copiao4" localSheetId="7">'APU 6'!ERR</definedName>
    <definedName name="copiao4" localSheetId="8">'APU 7'!ERR</definedName>
    <definedName name="copiao4" localSheetId="9">'APU 8'!ERR</definedName>
    <definedName name="copiao4" localSheetId="10">'APU 9'!ERR</definedName>
    <definedName name="copiao4" localSheetId="1">MEMORIAS!ERR</definedName>
    <definedName name="copiao4">[0]!ERR</definedName>
    <definedName name="corri" localSheetId="11">'APU 10'!ERR</definedName>
    <definedName name="corri" localSheetId="7">'APU 6'!ERR</definedName>
    <definedName name="corri" localSheetId="8">'APU 7'!ERR</definedName>
    <definedName name="corri" localSheetId="9">'APU 8'!ERR</definedName>
    <definedName name="corri" localSheetId="10">'APU 9'!ERR</definedName>
    <definedName name="corri" localSheetId="1">MEMORIAS!ERR</definedName>
    <definedName name="corri">[0]!ERR</definedName>
    <definedName name="COSTO_FRENTE">[55]BITACORA!$E$1:$E$65536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>[56]TARIFAS!$A$1:$F$52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1">'APU 10'!ERR</definedName>
    <definedName name="CUAL" localSheetId="7">'APU 6'!ERR</definedName>
    <definedName name="CUAL" localSheetId="8">'APU 7'!ERR</definedName>
    <definedName name="CUAL" localSheetId="9">'APU 8'!ERR</definedName>
    <definedName name="CUAL" localSheetId="10">'APU 9'!ERR</definedName>
    <definedName name="CUAL" localSheetId="1">MEMORIAS!ERR</definedName>
    <definedName name="CUAL">[0]!ERR</definedName>
    <definedName name="CUBS" localSheetId="11">#REF!</definedName>
    <definedName name="CUBS" localSheetId="7">#REF!</definedName>
    <definedName name="CUBS" localSheetId="8">#REF!</definedName>
    <definedName name="CUBS" localSheetId="9">#REF!</definedName>
    <definedName name="CUBS" localSheetId="10">#REF!</definedName>
    <definedName name="CUBS" localSheetId="1">#REF!</definedName>
    <definedName name="CUBS">#REF!</definedName>
    <definedName name="CUNET" localSheetId="11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1">[49]!Customize</definedName>
    <definedName name="Customize" localSheetId="4">[49]!Customize</definedName>
    <definedName name="Customize" localSheetId="5">[49]!Customize</definedName>
    <definedName name="Customize" localSheetId="6">[49]!Customize</definedName>
    <definedName name="Customize" localSheetId="7">[49]!Customize</definedName>
    <definedName name="Customize" localSheetId="8">[49]!Customize</definedName>
    <definedName name="Customize" localSheetId="9">[49]!Customize</definedName>
    <definedName name="Customize" localSheetId="10">[49]!Customize</definedName>
    <definedName name="Customize" localSheetId="1">[49]!Customize</definedName>
    <definedName name="Customize" localSheetId="0">[49]!Customize</definedName>
    <definedName name="Customize">[49]!Customize</definedName>
    <definedName name="cv" localSheetId="1">#REF!</definedName>
    <definedName name="cv">#REF!</definedName>
    <definedName name="CVa">'[20]Cambio de Valv.'!$E$1:$E$65536</definedName>
    <definedName name="cvbcvbf" localSheetId="11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localSheetId="8" hidden="1">{#N/A,#N/A,TRUE,"INGENIERIA";#N/A,#N/A,TRUE,"COMPRAS";#N/A,#N/A,TRUE,"DIRECCION";#N/A,#N/A,TRUE,"RESUMEN"}</definedName>
    <definedName name="cvbcvbf" localSheetId="9" hidden="1">{#N/A,#N/A,TRUE,"INGENIERIA";#N/A,#N/A,TRUE,"COMPRAS";#N/A,#N/A,TRUE,"DIRECCION";#N/A,#N/A,TRUE,"RESUMEN"}</definedName>
    <definedName name="cvbcvbf" localSheetId="1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1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1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>[59]basicos!$A$1:$D$44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>#REF!</definedName>
    <definedName name="DANODOFT">#REF!</definedName>
    <definedName name="dario">'[60]GPI 526'!#REF!</definedName>
    <definedName name="DASD" localSheetId="11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'[61]46'!$D$3:$CK$429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11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 localSheetId="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1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1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1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8" hidden="1">{#N/A,#N/A,FALSE,"Estatico";#N/A,#N/A,FALSE,"Tuberia";#N/A,#N/A,FALSE,"Instrumentación";#N/A,#N/A,FALSE,"Mecanica";#N/A,#N/A,FALSE,"Electrico";#N/A,#N/A,FALSE,"Ofic.Civiles"}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1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8" hidden="1">{#N/A,#N/A,FALSE,"orthoflow";#N/A,#N/A,FALSE,"Miscelaneos";#N/A,#N/A,FALSE,"Instrumentacio";#N/A,#N/A,FALSE,"Electrico";#N/A,#N/A,FALSE,"Valv. Seguridad"}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1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1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1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 localSheetId="1">#REF!</definedName>
    <definedName name="DERFE">#REF!</definedName>
    <definedName name="des" localSheetId="1">#REF!</definedName>
    <definedName name="des">#REF!</definedName>
    <definedName name="desarrolladas">'[26]Reservas de Petróleo'!$A$2,'[26]Reservas de Petróleo'!$A$1,'[26]Reservas de Petróleo'!$D$4,'[26]Reservas de Petróleo'!$F$1:$F$65536</definedName>
    <definedName name="DESCUNMI">#REF!</definedName>
    <definedName name="DEST_ART">[44]steel!#REF!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 localSheetId="1">[59]basicos!$A$149:$F$161</definedName>
    <definedName name="DF">[59]basicos!$A$149:$F$161</definedName>
    <definedName name="dfa" localSheetId="11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1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1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1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1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1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[49]Personalizar!$E$22</definedName>
    <definedName name="dflt2">[49]Personalizar!$E$23</definedName>
    <definedName name="dflt3">[49]Personalizar!$D$24</definedName>
    <definedName name="dflt4">[49]Personalizar!$E$26</definedName>
    <definedName name="dflt5">[49]Personalizar!$E$27</definedName>
    <definedName name="dflt6">[49]Personalizar!$D$28</definedName>
    <definedName name="dflt7">[49]Personalizar!$G$27</definedName>
    <definedName name="DFRFRF" localSheetId="11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1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1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1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1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[24]PRESUPUESTO!$B$13</definedName>
    <definedName name="Diámetro">#REF!</definedName>
    <definedName name="diámetroft">#REF!</definedName>
    <definedName name="diametros">#REF!</definedName>
    <definedName name="diferencia" localSheetId="1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1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[39]EMPRESA!$F$14</definedName>
    <definedName name="display_area_2" localSheetId="1">#REF!</definedName>
    <definedName name="display_area_2">#REF!</definedName>
    <definedName name="djdytj" localSheetId="11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 localSheetId="1">#REF!</definedName>
    <definedName name="DOTACIÓN">#REF!</definedName>
    <definedName name="DPI" localSheetId="1">[12]Tablas!#REF!</definedName>
    <definedName name="DPI">[12]Tablas!#REF!</definedName>
    <definedName name="DPI1_1" localSheetId="1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1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[66]Cronograma!#REF!</definedName>
    <definedName name="DSAD" localSheetId="11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1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1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1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1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1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1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1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1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1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1">'APU 10'!ERR</definedName>
    <definedName name="EE" localSheetId="7">'APU 6'!ERR</definedName>
    <definedName name="EE" localSheetId="8">'APU 7'!ERR</definedName>
    <definedName name="EE" localSheetId="9">'APU 8'!ERR</definedName>
    <definedName name="EE" localSheetId="10">'APU 9'!ERR</definedName>
    <definedName name="EE" localSheetId="1">MEMORIAS!ERR</definedName>
    <definedName name="EE">[0]!ERR</definedName>
    <definedName name="eeedfr" localSheetId="11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1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1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1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[24]PRESUPUESTO!$E$7</definedName>
    <definedName name="Ejecutivo">'[68]Info Ejec'!$A$1:$AV$153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11">'APU 10'!ERR</definedName>
    <definedName name="eme" localSheetId="7">'APU 6'!ERR</definedName>
    <definedName name="eme" localSheetId="8">'APU 7'!ERR</definedName>
    <definedName name="eme" localSheetId="9">'APU 8'!ERR</definedName>
    <definedName name="eme" localSheetId="10">'APU 9'!ERR</definedName>
    <definedName name="eme" localSheetId="1">MEMORIAS!ERR</definedName>
    <definedName name="eme">[0]!ERR</definedName>
    <definedName name="EMPLEADO" localSheetId="11">#REF!</definedName>
    <definedName name="EMPLEADO" localSheetId="7">#REF!</definedName>
    <definedName name="EMPLEADO" localSheetId="8">#REF!</definedName>
    <definedName name="EMPLEADO" localSheetId="9">#REF!</definedName>
    <definedName name="EMPLEADO" localSheetId="10">#REF!</definedName>
    <definedName name="EMPLEADO" localSheetId="1">#REF!</definedName>
    <definedName name="EMPLEADO">#REF!</definedName>
    <definedName name="Empresa">[39]EMPRESA!$F$6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_SYS">[70]basicos!$A$1:$D$44</definedName>
    <definedName name="EQUIPOS1" localSheetId="1">#REF!</definedName>
    <definedName name="EQUIPOS1">#REF!</definedName>
    <definedName name="eqw" localSheetId="11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[44]steel!$B$8:$B$47</definedName>
    <definedName name="erfg" localSheetId="11" hidden="1">{#N/A,#N/A,FALSE,"Hoja1";#N/A,#N/A,FALSE,"Hoja2"}</definedName>
    <definedName name="erfg" localSheetId="7" hidden="1">{#N/A,#N/A,FALSE,"Hoja1";#N/A,#N/A,FALSE,"Hoja2"}</definedName>
    <definedName name="erfg" localSheetId="8" hidden="1">{#N/A,#N/A,FALSE,"Hoja1";#N/A,#N/A,FALSE,"Hoja2"}</definedName>
    <definedName name="erfg" localSheetId="9" hidden="1">{#N/A,#N/A,FALSE,"Hoja1";#N/A,#N/A,FALSE,"Hoja2"}</definedName>
    <definedName name="erfg" localSheetId="1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1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1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1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1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1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1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1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1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1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1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1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1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1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1">'APU 10'!ERR</definedName>
    <definedName name="ES" localSheetId="7">'APU 6'!ERR</definedName>
    <definedName name="ES" localSheetId="8">'APU 7'!ERR</definedName>
    <definedName name="ES" localSheetId="9">'APU 8'!ERR</definedName>
    <definedName name="ES" localSheetId="10">'APU 9'!ERR</definedName>
    <definedName name="ES" localSheetId="1">MEMORIAS!ERR</definedName>
    <definedName name="ES">[0]!ERR</definedName>
    <definedName name="ESA" localSheetId="11">#REF!</definedName>
    <definedName name="ESA" localSheetId="7">#REF!</definedName>
    <definedName name="ESA" localSheetId="8">#REF!</definedName>
    <definedName name="ESA" localSheetId="9">#REF!</definedName>
    <definedName name="ESA" localSheetId="10">#REF!</definedName>
    <definedName name="ESA" localSheetId="1">#REF!</definedName>
    <definedName name="ESA">#REF!</definedName>
    <definedName name="ESE" localSheetId="1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localSheetId="11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9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1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1" hidden="1">{#N/A,#N/A,TRUE,"1842CWN0"}</definedName>
    <definedName name="etertt" localSheetId="7" hidden="1">{#N/A,#N/A,TRUE,"1842CWN0"}</definedName>
    <definedName name="etertt" localSheetId="8" hidden="1">{#N/A,#N/A,TRUE,"1842CWN0"}</definedName>
    <definedName name="etertt" localSheetId="9" hidden="1">{#N/A,#N/A,TRUE,"1842CWN0"}</definedName>
    <definedName name="etertt" localSheetId="1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11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1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1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1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[60]SKJ452!#REF!</definedName>
    <definedName name="Excel_BuiltIn_Print_Titles_11">[60]ITA878!#REF!</definedName>
    <definedName name="Excel_BuiltIn_Print_Titles_12">'[60]AEA-944'!#REF!</definedName>
    <definedName name="Excel_BuiltIn_Print_Titles_13">'[60]DUB-823'!#REF!</definedName>
    <definedName name="Excel_BuiltIn_Print_Titles_14">'[60]GPI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[60]XXJ617!#REF!</definedName>
    <definedName name="Excel_BuiltIn_Print_Titles_20" localSheetId="1">#REF!</definedName>
    <definedName name="Excel_BuiltIn_Print_Titles_20">#REF!</definedName>
    <definedName name="Excel_BuiltIn_Print_Titles_21" localSheetId="1">[60]SNG_855!#REF!</definedName>
    <definedName name="Excel_BuiltIn_Print_Titles_21">[60]SNG_855!#REF!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'[60]VEA 374'!#REF!</definedName>
    <definedName name="Excel_BuiltIn_Print_Titles_5">'[60]VEA 374'!#REF!</definedName>
    <definedName name="Excel_BuiltIn_Print_Titles_5_XX" localSheetId="1">'[60]VEA 374'!#REF!</definedName>
    <definedName name="Excel_BuiltIn_Print_Titles_5_XX">'[60]VEA 374'!#REF!</definedName>
    <definedName name="Excel_BuiltIn_Print_Titles_6" localSheetId="1">#REF!</definedName>
    <definedName name="Excel_BuiltIn_Print_Titles_6">#REF!</definedName>
    <definedName name="Excel_BuiltIn_Print_Titles_7" localSheetId="1">[60]HFB024!#REF!</definedName>
    <definedName name="Excel_BuiltIn_Print_Titles_7">[60]HFB024!#REF!</definedName>
    <definedName name="Excel_BuiltIn_Print_Titles_8" localSheetId="1">#REF!</definedName>
    <definedName name="Excel_BuiltIn_Print_Titles_8">#REF!</definedName>
    <definedName name="Excel_BuiltIn_Print_Titles_9" localSheetId="1">[60]PAJ825!#REF!</definedName>
    <definedName name="Excel_BuiltIn_Print_Titles_9">[60]PAJ825!#REF!</definedName>
    <definedName name="EXCROC">'[73]Análisis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'[39]LIQUIDA-NOMINA'!$AH$4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>#REF!</definedName>
    <definedName name="factor" localSheetId="1">#REF!</definedName>
    <definedName name="factor">#REF!</definedName>
    <definedName name="FACTURADO">'[74]Itemes Renovación'!#REF!</definedName>
    <definedName name="FareWellStmnt" localSheetId="11">[49]!FareWellStmnt</definedName>
    <definedName name="FareWellStmnt" localSheetId="4">[49]!FareWellStmnt</definedName>
    <definedName name="FareWellStmnt" localSheetId="5">[49]!FareWellStmnt</definedName>
    <definedName name="FareWellStmnt" localSheetId="6">[49]!FareWellStmnt</definedName>
    <definedName name="FareWellStmnt" localSheetId="7">[49]!FareWellStmnt</definedName>
    <definedName name="FareWellStmnt" localSheetId="8">[49]!FareWellStmnt</definedName>
    <definedName name="FareWellStmnt" localSheetId="9">[49]!FareWellStmnt</definedName>
    <definedName name="FareWellStmnt" localSheetId="10">[49]!FareWellStmnt</definedName>
    <definedName name="FareWellStmnt" localSheetId="1">[49]!FareWellStmnt</definedName>
    <definedName name="FareWellStmnt" localSheetId="0">[49]!FareWellStmnt</definedName>
    <definedName name="FareWellStmnt">[49]!FareWellStmnt</definedName>
    <definedName name="FaseProyecto" localSheetId="1">#REF!</definedName>
    <definedName name="FaseProyecto">#REF!</definedName>
    <definedName name="FD" localSheetId="11">'APU 10'!ERR</definedName>
    <definedName name="FD" localSheetId="7">'APU 6'!ERR</definedName>
    <definedName name="FD" localSheetId="8">'APU 7'!ERR</definedName>
    <definedName name="FD" localSheetId="9">'APU 8'!ERR</definedName>
    <definedName name="FD" localSheetId="10">'APU 9'!ERR</definedName>
    <definedName name="FD" localSheetId="1">MEMORIAS!ERR</definedName>
    <definedName name="FD">[0]!ERR</definedName>
    <definedName name="fda" localSheetId="11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1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1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[39]CONTRATO!$E$10</definedName>
    <definedName name="FechaTermina">[39]CONTRATO!$E$11</definedName>
    <definedName name="FechaTerminacion" localSheetId="1">#REF!</definedName>
    <definedName name="FechaTerminacion">#REF!</definedName>
    <definedName name="fer" localSheetId="1">'[36]Res-Accide-10'!#REF!</definedName>
    <definedName name="fer">'[36]Res-Accide-10'!#REF!</definedName>
    <definedName name="ferfer" localSheetId="11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1">'APU 10'!ERR</definedName>
    <definedName name="ff" localSheetId="7">'APU 6'!ERR</definedName>
    <definedName name="ff" localSheetId="8">'APU 7'!ERR</definedName>
    <definedName name="ff" localSheetId="9">'APU 8'!ERR</definedName>
    <definedName name="ff" localSheetId="10">'APU 9'!ERR</definedName>
    <definedName name="ff" localSheetId="1">MEMORIAS!ERR</definedName>
    <definedName name="ff">[0]!ERR</definedName>
    <definedName name="fff" localSheetId="1" hidden="1">{"via1",#N/A,TRUE,"general";"via2",#N/A,TRUE,"general";"via3",#N/A,TRUE,"general"}</definedName>
    <definedName name="FFF">#REF!</definedName>
    <definedName name="ffff" localSheetId="1">#REF!</definedName>
    <definedName name="ffff">#REF!</definedName>
    <definedName name="ffffd" localSheetId="11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1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1">'APU 10'!ERR</definedName>
    <definedName name="fg" localSheetId="7">'APU 6'!ERR</definedName>
    <definedName name="fg" localSheetId="8">'APU 7'!ERR</definedName>
    <definedName name="fg" localSheetId="9">'APU 8'!ERR</definedName>
    <definedName name="fg" localSheetId="10">'APU 9'!ERR</definedName>
    <definedName name="fg" localSheetId="1">MEMORIAS!ERR</definedName>
    <definedName name="fg">[0]!ERR</definedName>
    <definedName name="fgdfg" localSheetId="11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1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1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11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1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1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1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1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1" hidden="1">{#N/A,#N/A,TRUE,"1842CWN0"}</definedName>
    <definedName name="fhg" localSheetId="7" hidden="1">{#N/A,#N/A,TRUE,"1842CWN0"}</definedName>
    <definedName name="fhg" localSheetId="8" hidden="1">{#N/A,#N/A,TRUE,"1842CWN0"}</definedName>
    <definedName name="fhg" localSheetId="9" hidden="1">{#N/A,#N/A,TRUE,"1842CWN0"}</definedName>
    <definedName name="fhg" localSheetId="10" hidden="1">{#N/A,#N/A,TRUE,"1842CWN0"}</definedName>
    <definedName name="fhg" localSheetId="1" hidden="1">{#N/A,#N/A,TRUE,"1842CWN0"}</definedName>
    <definedName name="fhg" hidden="1">{#N/A,#N/A,TRUE,"1842CWN0"}</definedName>
    <definedName name="fhgh" localSheetId="11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localSheetId="1" hidden="1">#REF!</definedName>
    <definedName name="fill1" hidden="1">#REF!</definedName>
    <definedName name="FILTROS">#REF!</definedName>
    <definedName name="FINANCIACION" localSheetId="11">'APU 10'!ERR</definedName>
    <definedName name="FINANCIACION" localSheetId="7">'APU 6'!ERR</definedName>
    <definedName name="FINANCIACION" localSheetId="8">'APU 7'!ERR</definedName>
    <definedName name="FINANCIACION" localSheetId="9">'APU 8'!ERR</definedName>
    <definedName name="FINANCIACION" localSheetId="10">'APU 9'!ERR</definedName>
    <definedName name="FINANCIACION" localSheetId="1">MEMORIAS!ERR</definedName>
    <definedName name="FINANCIACION">[0]!ERR</definedName>
    <definedName name="FinePrint" localSheetId="11">[49]!FinePrint</definedName>
    <definedName name="FinePrint" localSheetId="4">[49]!FinePrint</definedName>
    <definedName name="FinePrint" localSheetId="5">[49]!FinePrint</definedName>
    <definedName name="FinePrint" localSheetId="6">[49]!FinePrint</definedName>
    <definedName name="FinePrint" localSheetId="7">[49]!FinePrint</definedName>
    <definedName name="FinePrint" localSheetId="8">[49]!FinePrint</definedName>
    <definedName name="FinePrint" localSheetId="9">[49]!FinePrint</definedName>
    <definedName name="FinePrint" localSheetId="10">[49]!FinePrint</definedName>
    <definedName name="FinePrint" localSheetId="1">[49]!FinePrint</definedName>
    <definedName name="FinePrint" localSheetId="0">[49]!FinePrint</definedName>
    <definedName name="FinePrint">[49]!FinePrint</definedName>
    <definedName name="FM">1.18</definedName>
    <definedName name="fnic">[53]Hoja1!$C$13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 localSheetId="1">'[3]7422CW00'!#REF!</definedName>
    <definedName name="FORUNMIS">'[3]7422CW00'!#REF!</definedName>
    <definedName name="FR">1.15</definedName>
    <definedName name="frbgsd" localSheetId="11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1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1">'APU 10'!ERR</definedName>
    <definedName name="fu" localSheetId="7">'APU 6'!ERR</definedName>
    <definedName name="fu" localSheetId="8">'APU 7'!ERR</definedName>
    <definedName name="fu" localSheetId="9">'APU 8'!ERR</definedName>
    <definedName name="fu" localSheetId="10">'APU 9'!ERR</definedName>
    <definedName name="fu" localSheetId="1">MEMORIAS!ERR</definedName>
    <definedName name="fu">[0]!ERR</definedName>
    <definedName name="Full_Print" localSheetId="11">#REF!</definedName>
    <definedName name="Full_Print" localSheetId="7">#REF!</definedName>
    <definedName name="Full_Print" localSheetId="8">#REF!</definedName>
    <definedName name="Full_Print" localSheetId="9">#REF!</definedName>
    <definedName name="Full_Print" localSheetId="10">#REF!</definedName>
    <definedName name="Full_Print" localSheetId="1">#REF!</definedName>
    <definedName name="Full_Print">#REF!</definedName>
    <definedName name="fwff" localSheetId="11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11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8" hidden="1">{#N/A,#N/A,FALSE,"orthoflow";#N/A,#N/A,FALSE,"Miscelaneos";#N/A,#N/A,FALSE,"Instrumentacio";#N/A,#N/A,FALSE,"Electrico";#N/A,#N/A,FALSE,"Valv. Seguridad"}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1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8" hidden="1">{#N/A,#N/A,FALSE,"Estatico";#N/A,#N/A,FALSE,"Tuberia";#N/A,#N/A,FALSE,"Instrumentación";#N/A,#N/A,FALSE,"Mecanica";#N/A,#N/A,FALSE,"Electrico";#N/A,#N/A,FALSE,"Ofic.Civiles"}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1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1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1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[39]EMPRESA!$F$12</definedName>
    <definedName name="gerg" localSheetId="11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1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1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1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localSheetId="8" hidden="1">{#N/A,#N/A,TRUE,"INGENIERIA";#N/A,#N/A,TRUE,"COMPRAS";#N/A,#N/A,TRUE,"DIRECCION";#N/A,#N/A,TRUE,"RESUMEN"}</definedName>
    <definedName name="gffgfhhf" localSheetId="9" hidden="1">{#N/A,#N/A,TRUE,"INGENIERIA";#N/A,#N/A,TRUE,"COMPRAS";#N/A,#N/A,TRUE,"DIRECCION";#N/A,#N/A,TRUE,"RESUMEN"}</definedName>
    <definedName name="gffgfhhf" localSheetId="1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1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1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1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1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1">'APU 10'!ERR</definedName>
    <definedName name="GGG" localSheetId="7">'APU 6'!ERR</definedName>
    <definedName name="GGG" localSheetId="8">'APU 7'!ERR</definedName>
    <definedName name="GGG" localSheetId="9">'APU 8'!ERR</definedName>
    <definedName name="GGG" localSheetId="10">'APU 9'!ERR</definedName>
    <definedName name="GGG" localSheetId="1">MEMORIAS!ERR</definedName>
    <definedName name="GGG">[0]!ERR</definedName>
    <definedName name="gggb" localSheetId="11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1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1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1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1" hidden="1">{#N/A,#N/A,TRUE,"1842CWN0"}</definedName>
    <definedName name="ggjgjkg" localSheetId="7" hidden="1">{#N/A,#N/A,TRUE,"1842CWN0"}</definedName>
    <definedName name="ggjgjkg" localSheetId="8" hidden="1">{#N/A,#N/A,TRUE,"1842CWN0"}</definedName>
    <definedName name="ggjgjkg" localSheetId="9" hidden="1">{#N/A,#N/A,TRUE,"1842CWN0"}</definedName>
    <definedName name="ggjgjkg" localSheetId="1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11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1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1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1" hidden="1">{#N/A,#N/A,TRUE,"1842CWN0"}</definedName>
    <definedName name="ghnbbfr" localSheetId="7" hidden="1">{#N/A,#N/A,TRUE,"1842CWN0"}</definedName>
    <definedName name="ghnbbfr" localSheetId="8" hidden="1">{#N/A,#N/A,TRUE,"1842CWN0"}</definedName>
    <definedName name="ghnbbfr" localSheetId="9" hidden="1">{#N/A,#N/A,TRUE,"1842CWN0"}</definedName>
    <definedName name="ghnbbfr" localSheetId="1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11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1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1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 localSheetId="1">[12]Tablas!#REF!</definedName>
    <definedName name="GRC_ON_ASO">[12]Tablas!#REF!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11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1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1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[53]Hoja1!$F$6</definedName>
    <definedName name="grupo4">[53]Hoja1!$F$7</definedName>
    <definedName name="grupo5">[53]Hoja1!$F$10</definedName>
    <definedName name="grupo6">[53]Hoja1!$F$11</definedName>
    <definedName name="grupo7">[53]Hoja1!$F$12</definedName>
    <definedName name="grupo8">[53]Hoja1!$F$13</definedName>
    <definedName name="grupo9">[53]Hoja1!$F$14</definedName>
    <definedName name="GSDG" localSheetId="11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1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1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11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1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1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1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[53]Datos!$D$8</definedName>
    <definedName name="hen">[53]Datos!$D$9</definedName>
    <definedName name="HERRERO" localSheetId="1">#REF!</definedName>
    <definedName name="HERRERO">#REF!</definedName>
    <definedName name="hfgh" localSheetId="11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1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1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1">'APU 10'!ERR</definedName>
    <definedName name="hh" localSheetId="7">'APU 6'!ERR</definedName>
    <definedName name="hh" localSheetId="8">'APU 7'!ERR</definedName>
    <definedName name="hh" localSheetId="9">'APU 8'!ERR</definedName>
    <definedName name="hh" localSheetId="10">'APU 9'!ERR</definedName>
    <definedName name="hh" localSheetId="1">MEMORIAS!ERR</definedName>
    <definedName name="hh">[0]!ERR</definedName>
    <definedName name="hhg" localSheetId="11" hidden="1">{#N/A,#N/A,TRUE,"1842CWN0"}</definedName>
    <definedName name="hhg" localSheetId="7" hidden="1">{#N/A,#N/A,TRUE,"1842CWN0"}</definedName>
    <definedName name="hhg" localSheetId="8" hidden="1">{#N/A,#N/A,TRUE,"1842CWN0"}</definedName>
    <definedName name="hhg" localSheetId="9" hidden="1">{#N/A,#N/A,TRUE,"1842CWN0"}</definedName>
    <definedName name="hhg" localSheetId="10" hidden="1">{#N/A,#N/A,TRUE,"1842CWN0"}</definedName>
    <definedName name="hhg" localSheetId="1" hidden="1">{#N/A,#N/A,TRUE,"1842CWN0"}</definedName>
    <definedName name="hhg" hidden="1">{#N/A,#N/A,TRUE,"1842CWN0"}</definedName>
    <definedName name="hhh" localSheetId="11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1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1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1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[44]steel!$F$7:$J$7</definedName>
    <definedName name="hjfg" localSheetId="11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1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1">'APU 10'!ERR</definedName>
    <definedName name="HK" localSheetId="7">'APU 6'!ERR</definedName>
    <definedName name="HK" localSheetId="8">'APU 7'!ERR</definedName>
    <definedName name="HK" localSheetId="9">'APU 8'!ERR</definedName>
    <definedName name="HK" localSheetId="10">'APU 9'!ERR</definedName>
    <definedName name="HK" localSheetId="1">MEMORIAS!ERR</definedName>
    <definedName name="HK">[0]!ERR</definedName>
    <definedName name="HM" localSheetId="11">#REF!</definedName>
    <definedName name="HM" localSheetId="7">#REF!</definedName>
    <definedName name="HM" localSheetId="8">#REF!</definedName>
    <definedName name="HM" localSheetId="9">#REF!</definedName>
    <definedName name="HM" localSheetId="10">#REF!</definedName>
    <definedName name="HM" localSheetId="1">#REF!</definedName>
    <definedName name="HM">#REF!</definedName>
    <definedName name="hn" localSheetId="11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1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[53]Datos!$D$7</definedName>
    <definedName name="hrthtrh" localSheetId="11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1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1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1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1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1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1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[53]Hoja1!$C$17</definedName>
    <definedName name="icbf">[53]Hoja1!$C$15</definedName>
    <definedName name="Icct" localSheetId="1">#REF!</definedName>
    <definedName name="Icct">#REF!</definedName>
    <definedName name="ICP" localSheetId="1">[12]Tablas!#REF!</definedName>
    <definedName name="ICP">[12]Tablas!#REF!</definedName>
    <definedName name="ICP1_1" localSheetId="1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1">'APU 10'!ERR</definedName>
    <definedName name="ID" localSheetId="7">'APU 6'!ERR</definedName>
    <definedName name="ID" localSheetId="8">'APU 7'!ERR</definedName>
    <definedName name="ID" localSheetId="9">'APU 8'!ERR</definedName>
    <definedName name="ID" localSheetId="10">'APU 9'!ERR</definedName>
    <definedName name="ID" localSheetId="1">MEMORIAS!ERR</definedName>
    <definedName name="ID">[0]!ERR</definedName>
    <definedName name="IF" localSheetId="11">'[50]A. P. U.'!#REF!</definedName>
    <definedName name="IF" localSheetId="7">'[50]A. P. U.'!#REF!</definedName>
    <definedName name="IF" localSheetId="8">'[50]A. P. U.'!#REF!</definedName>
    <definedName name="IF" localSheetId="9">'[50]A. P. U.'!#REF!</definedName>
    <definedName name="IF" localSheetId="10">'[50]A. P. U.'!#REF!</definedName>
    <definedName name="IF" localSheetId="1">'[50]A. P. U.'!#REF!</definedName>
    <definedName name="IF">'[50]A. P. U.'!#REF!</definedName>
    <definedName name="Ig" localSheetId="11">#REF!</definedName>
    <definedName name="Ig" localSheetId="7">#REF!</definedName>
    <definedName name="Ig" localSheetId="8">#REF!</definedName>
    <definedName name="Ig" localSheetId="9">#REF!</definedName>
    <definedName name="Ig" localSheetId="10">#REF!</definedName>
    <definedName name="Ig" localSheetId="1">#REF!</definedName>
    <definedName name="Ig">#REF!</definedName>
    <definedName name="ii" localSheetId="11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1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[24]otros!$C$3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'[26]Reservas de Petróleo'!$A$2,'[26]Reservas de Petróleo'!$A$1,'[26]Reservas de Petróleo'!$D$4,'[26]Reservas de Petróleo'!$D$1:$D$65536</definedName>
    <definedName name="Inicio">[34]BASES!$E$26</definedName>
    <definedName name="INPU">#REF!</definedName>
    <definedName name="INPUT">'[3]7422CW00'!#REF!</definedName>
    <definedName name="INSU">[81]INSUMOS!$A$1:$E$65536</definedName>
    <definedName name="Insumos_auxiliares">[82]Insumos!#REF!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[20]Interc.tapones!$E$1:$E$65536</definedName>
    <definedName name="INTER">[72]Hoja3!$F$7:$F$9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>[39]CONTRATO!$E$12</definedName>
    <definedName name="IntVal">'[20]Interc.válv.'!$E$1:$E$65536</definedName>
    <definedName name="INV_11" localSheetId="1">'[83]PR 1'!$A$2:$N$655</definedName>
    <definedName name="INV_11">'[83]PR 1'!$A$2:$N$655</definedName>
    <definedName name="INV_Payments" localSheetId="11">[49]!INV_Payments</definedName>
    <definedName name="INV_Payments" localSheetId="4">[49]!INV_Payments</definedName>
    <definedName name="INV_Payments" localSheetId="5">[49]!INV_Payments</definedName>
    <definedName name="INV_Payments" localSheetId="6">[49]!INV_Payments</definedName>
    <definedName name="INV_Payments" localSheetId="7">[49]!INV_Payments</definedName>
    <definedName name="INV_Payments" localSheetId="8">[49]!INV_Payments</definedName>
    <definedName name="INV_Payments" localSheetId="9">[49]!INV_Payments</definedName>
    <definedName name="INV_Payments" localSheetId="10">[49]!INV_Payments</definedName>
    <definedName name="INV_Payments" localSheetId="1">[49]!INV_Payments</definedName>
    <definedName name="INV_Payments" localSheetId="0">[49]!INV_Payments</definedName>
    <definedName name="INV_Payments">[49]!INV_Payments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1">'APU 10'!ERR</definedName>
    <definedName name="IOUHH" localSheetId="7">'APU 6'!ERR</definedName>
    <definedName name="IOUHH" localSheetId="8">'APU 7'!ERR</definedName>
    <definedName name="IOUHH" localSheetId="9">'APU 8'!ERR</definedName>
    <definedName name="IOUHH" localSheetId="10">'APU 9'!ERR</definedName>
    <definedName name="IOUHH" localSheetId="1">MEMORIAS!ERR</definedName>
    <definedName name="IOUHH">[0]!ERR</definedName>
    <definedName name="IP" localSheetId="11">#REF!</definedName>
    <definedName name="IP" localSheetId="7">#REF!</definedName>
    <definedName name="IP" localSheetId="8">#REF!</definedName>
    <definedName name="IP" localSheetId="9">#REF!</definedName>
    <definedName name="IP" localSheetId="10">#REF!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'[39]LIQUIDA-NOMINA'!$AT$4</definedName>
    <definedName name="issafp">[53]Hoja1!$C$19</definedName>
    <definedName name="isscs">[53]Hoja1!$C$21</definedName>
    <definedName name="isseps">[53]Hoja1!$C$20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1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1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1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1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localSheetId="11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1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1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1">'APU 10'!ERR</definedName>
    <definedName name="jj" localSheetId="7">'APU 6'!ERR</definedName>
    <definedName name="jj" localSheetId="8">'APU 7'!ERR</definedName>
    <definedName name="jj" localSheetId="9">'APU 8'!ERR</definedName>
    <definedName name="jj" localSheetId="10">'APU 9'!ERR</definedName>
    <definedName name="jj" localSheetId="1">MEMORIAS!ERR</definedName>
    <definedName name="jj">[0]!ERR</definedName>
    <definedName name="jjfq" localSheetId="11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1" hidden="1">{#N/A,#N/A,FALSE,"Hoja1";#N/A,#N/A,FALSE,"Hoja2"}</definedName>
    <definedName name="JJJ" localSheetId="7" hidden="1">{#N/A,#N/A,FALSE,"Hoja1";#N/A,#N/A,FALSE,"Hoja2"}</definedName>
    <definedName name="JJJ" localSheetId="8" hidden="1">{#N/A,#N/A,FALSE,"Hoja1";#N/A,#N/A,FALSE,"Hoja2"}</definedName>
    <definedName name="JJJ" localSheetId="9" hidden="1">{#N/A,#N/A,FALSE,"Hoja1";#N/A,#N/A,FALSE,"Hoja2"}</definedName>
    <definedName name="JJJ" localSheetId="1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1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1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11">'APU 10'!ERR</definedName>
    <definedName name="JOHNNY" localSheetId="7">'APU 6'!ERR</definedName>
    <definedName name="JOHNNY" localSheetId="8">'APU 7'!ERR</definedName>
    <definedName name="JOHNNY" localSheetId="9">'APU 8'!ERR</definedName>
    <definedName name="JOHNNY" localSheetId="10">'APU 9'!ERR</definedName>
    <definedName name="JOHNNY" localSheetId="1">MEMORIAS!ERR</definedName>
    <definedName name="JOHNNY">[0]!ERR</definedName>
    <definedName name="JRYJ" localSheetId="11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1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1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1" hidden="1">#REF!</definedName>
    <definedName name="kdmfm" hidden="1">#REF!</definedName>
    <definedName name="kf">#REF!</definedName>
    <definedName name="kh">#REF!</definedName>
    <definedName name="KHGGH" localSheetId="11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1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1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1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1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1">'APU 10'!ERR</definedName>
    <definedName name="kl" localSheetId="7">'APU 6'!ERR</definedName>
    <definedName name="kl" localSheetId="8">'APU 7'!ERR</definedName>
    <definedName name="kl" localSheetId="9">'APU 8'!ERR</definedName>
    <definedName name="kl" localSheetId="10">'APU 9'!ERR</definedName>
    <definedName name="kl" localSheetId="1">MEMORIAS!ERR</definedName>
    <definedName name="kl">[0]!ERR</definedName>
    <definedName name="klklk" localSheetId="11">#REF!</definedName>
    <definedName name="klklk" localSheetId="7">#REF!</definedName>
    <definedName name="klklk" localSheetId="8">#REF!</definedName>
    <definedName name="klklk" localSheetId="9">#REF!</definedName>
    <definedName name="klklk" localSheetId="10">#REF!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11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1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localSheetId="1" hidden="1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>#REF!</definedName>
    <definedName name="ListaUni">[86]TOTALES!$D$7:$D$654</definedName>
    <definedName name="liuoo" localSheetId="11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1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1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8" hidden="1">{#N/A,#N/A,FALSE,"orthoflow";#N/A,#N/A,FALSE,"Miscelaneos";#N/A,#N/A,FALSE,"Instrumentacio";#N/A,#N/A,FALSE,"Electrico";#N/A,#N/A,FALSE,"Valv. Seguridad"}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1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>#REF!</definedName>
    <definedName name="LOCA" localSheetId="11">[25]!absc</definedName>
    <definedName name="LOCA" localSheetId="4">[25]!absc</definedName>
    <definedName name="LOCA" localSheetId="5">[25]!absc</definedName>
    <definedName name="LOCA" localSheetId="6">[25]!absc</definedName>
    <definedName name="LOCA" localSheetId="7">[25]!absc</definedName>
    <definedName name="LOCA" localSheetId="8">[25]!absc</definedName>
    <definedName name="LOCA" localSheetId="9">[25]!absc</definedName>
    <definedName name="LOCA" localSheetId="10">[25]!absc</definedName>
    <definedName name="LOCA" localSheetId="1">[25]!absc</definedName>
    <definedName name="LOCA" localSheetId="0">[25]!absc</definedName>
    <definedName name="LOCA">[25]!absc</definedName>
    <definedName name="LOCA1" localSheetId="11">[37]!absc</definedName>
    <definedName name="LOCA1" localSheetId="4">[37]!absc</definedName>
    <definedName name="LOCA1" localSheetId="5">[37]!absc</definedName>
    <definedName name="LOCA1" localSheetId="6">[37]!absc</definedName>
    <definedName name="LOCA1" localSheetId="7">[37]!absc</definedName>
    <definedName name="LOCA1" localSheetId="8">[37]!absc</definedName>
    <definedName name="LOCA1" localSheetId="9">[37]!absc</definedName>
    <definedName name="LOCA1" localSheetId="10">[37]!absc</definedName>
    <definedName name="LOCA1" localSheetId="1">[37]!absc</definedName>
    <definedName name="LOCA1" localSheetId="0">[37]!absc</definedName>
    <definedName name="LOCA1">[37]!absc</definedName>
    <definedName name="LOCALIZACION_Y_REPLANTEO">#REF!</definedName>
    <definedName name="LOGO" localSheetId="11">'APU 10'!ERR</definedName>
    <definedName name="LOGO" localSheetId="7">'APU 6'!ERR</definedName>
    <definedName name="LOGO" localSheetId="8">'APU 7'!ERR</definedName>
    <definedName name="LOGO" localSheetId="9">'APU 8'!ERR</definedName>
    <definedName name="LOGO" localSheetId="10">'APU 9'!ERR</definedName>
    <definedName name="LOGO" localSheetId="1">MEMORIAS!ERR</definedName>
    <definedName name="LOGO">[0]!ERR</definedName>
    <definedName name="lolol" localSheetId="11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RENa" localSheetId="1">#REF!</definedName>
    <definedName name="LORENa">#REF!</definedName>
    <definedName name="lp">#REF!</definedName>
    <definedName name="lplpl" localSheetId="11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'[36]Res-Accide-10'!#REF!</definedName>
    <definedName name="lv">#REF!</definedName>
    <definedName name="m">#REF!</definedName>
    <definedName name="M.DE.OBRA">[70]basicos!$A$47:$D$61</definedName>
    <definedName name="MA">'[36]Res-Accide-10'!#REF!</definedName>
    <definedName name="MACR">#REF!</definedName>
    <definedName name="MACRDEL">'[3]7422CW00'!#REF!</definedName>
    <definedName name="Macroactividad">#REF!</definedName>
    <definedName name="mafdsf" localSheetId="11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NUAL">#REF!</definedName>
    <definedName name="mao" localSheetId="11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1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[52]Insum!$A$68:$H$98</definedName>
    <definedName name="mar">'[36]Res-Accide-10'!#REF!</definedName>
    <definedName name="MARCO_H">#REF!</definedName>
    <definedName name="marina">'[88]Informe Semanal 1'!#REF!</definedName>
    <definedName name="masor" localSheetId="11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'[89]TABLA MATERIALES'!$A$3:$D$654</definedName>
    <definedName name="MATERIALES" localSheetId="1">[70]basicos!$A$63:$D$144</definedName>
    <definedName name="MATERIALES">[70]basicos!$A$63:$D$144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11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'[90]CCP,LEYES, Y DEC.'!#REF!</definedName>
    <definedName name="meg" localSheetId="11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[24]PRESUPUESTO!$C$13</definedName>
    <definedName name="MesCotiz">'[10]LIQ-NOM'!$H$3</definedName>
    <definedName name="MesCotizacion">'[39]LIQUIDA-NOMINA'!$H$3</definedName>
    <definedName name="MESES" localSheetId="1">#REF!</definedName>
    <definedName name="MESES">#REF!</definedName>
    <definedName name="MesesMora">'[10]LIQ-NOM'!$I$3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1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1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1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1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1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1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1" hidden="1">{#N/A,#N/A,FALSE,"Hoja1";#N/A,#N/A,FALSE,"Hoja2"}</definedName>
    <definedName name="MOA" localSheetId="7" hidden="1">{#N/A,#N/A,FALSE,"Hoja1";#N/A,#N/A,FALSE,"Hoja2"}</definedName>
    <definedName name="MOA" localSheetId="8" hidden="1">{#N/A,#N/A,FALSE,"Hoja1";#N/A,#N/A,FALSE,"Hoja2"}</definedName>
    <definedName name="MOA" localSheetId="9" hidden="1">{#N/A,#N/A,FALSE,"Hoja1";#N/A,#N/A,FALSE,"Hoja2"}</definedName>
    <definedName name="MOA" localSheetId="1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11" hidden="1">{#N/A,#N/A,FALSE,"Hoja1";#N/A,#N/A,FALSE,"Hoja2"}</definedName>
    <definedName name="MODIVejec" localSheetId="7" hidden="1">{#N/A,#N/A,FALSE,"Hoja1";#N/A,#N/A,FALSE,"Hoja2"}</definedName>
    <definedName name="MODIVejec" localSheetId="8" hidden="1">{#N/A,#N/A,FALSE,"Hoja1";#N/A,#N/A,FALSE,"Hoja2"}</definedName>
    <definedName name="MODIVejec" localSheetId="9" hidden="1">{#N/A,#N/A,FALSE,"Hoja1";#N/A,#N/A,FALSE,"Hoja2"}</definedName>
    <definedName name="MODIVejec" localSheetId="1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1">[9]!Módulo3.anexo1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7">[9]!Módulo3.anexo1</definedName>
    <definedName name="Módulo3.anexo1" localSheetId="8">[9]!Módulo3.anexo1</definedName>
    <definedName name="Módulo3.anexo1" localSheetId="9">[9]!Módulo3.anexo1</definedName>
    <definedName name="Módulo3.anexo1" localSheetId="10">[9]!Módulo3.anexo1</definedName>
    <definedName name="Módulo3.anexo1" localSheetId="1">[9]!Módulo3.anexo1</definedName>
    <definedName name="Módulo3.anexo1" localSheetId="0">[9]!Módulo3.anexo1</definedName>
    <definedName name="Módulo3.anexo1">[9]!Módulo3.anexo1</definedName>
    <definedName name="Módulo3.anexo10" localSheetId="11">[9]!Módulo3.anexo10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7">[9]!Módulo3.anexo10</definedName>
    <definedName name="Módulo3.anexo10" localSheetId="8">[9]!Módulo3.anexo10</definedName>
    <definedName name="Módulo3.anexo10" localSheetId="9">[9]!Módulo3.anexo10</definedName>
    <definedName name="Módulo3.anexo10" localSheetId="10">[9]!Módulo3.anexo10</definedName>
    <definedName name="Módulo3.anexo10" localSheetId="1">[9]!Módulo3.anexo10</definedName>
    <definedName name="Módulo3.anexo10" localSheetId="0">[9]!Módulo3.anexo10</definedName>
    <definedName name="Módulo3.anexo10">[9]!Módulo3.anexo10</definedName>
    <definedName name="Módulo3.anexo11" localSheetId="11">[9]!Módulo3.anexo11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7">[9]!Módulo3.anexo11</definedName>
    <definedName name="Módulo3.anexo11" localSheetId="8">[9]!Módulo3.anexo11</definedName>
    <definedName name="Módulo3.anexo11" localSheetId="9">[9]!Módulo3.anexo11</definedName>
    <definedName name="Módulo3.anexo11" localSheetId="10">[9]!Módulo3.anexo11</definedName>
    <definedName name="Módulo3.anexo11" localSheetId="1">[9]!Módulo3.anexo11</definedName>
    <definedName name="Módulo3.anexo11" localSheetId="0">[9]!Módulo3.anexo11</definedName>
    <definedName name="Módulo3.anexo11">[9]!Módulo3.anexo11</definedName>
    <definedName name="Módulo3.anexo12" localSheetId="11">[9]!Módulo3.anexo12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7">[9]!Módulo3.anexo12</definedName>
    <definedName name="Módulo3.anexo12" localSheetId="8">[9]!Módulo3.anexo12</definedName>
    <definedName name="Módulo3.anexo12" localSheetId="9">[9]!Módulo3.anexo12</definedName>
    <definedName name="Módulo3.anexo12" localSheetId="10">[9]!Módulo3.anexo12</definedName>
    <definedName name="Módulo3.anexo12" localSheetId="1">[9]!Módulo3.anexo12</definedName>
    <definedName name="Módulo3.anexo12" localSheetId="0">[9]!Módulo3.anexo12</definedName>
    <definedName name="Módulo3.anexo12">[9]!Módulo3.anexo12</definedName>
    <definedName name="Módulo3.anexo3" localSheetId="11">[9]!Módulo3.anexo3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7">[9]!Módulo3.anexo3</definedName>
    <definedName name="Módulo3.anexo3" localSheetId="8">[9]!Módulo3.anexo3</definedName>
    <definedName name="Módulo3.anexo3" localSheetId="9">[9]!Módulo3.anexo3</definedName>
    <definedName name="Módulo3.anexo3" localSheetId="10">[9]!Módulo3.anexo3</definedName>
    <definedName name="Módulo3.anexo3" localSheetId="1">[9]!Módulo3.anexo3</definedName>
    <definedName name="Módulo3.anexo3" localSheetId="0">[9]!Módulo3.anexo3</definedName>
    <definedName name="Módulo3.anexo3">[9]!Módulo3.anexo3</definedName>
    <definedName name="Módulo3.anexo4" localSheetId="11">[9]!Módulo3.anexo4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7">[9]!Módulo3.anexo4</definedName>
    <definedName name="Módulo3.anexo4" localSheetId="8">[9]!Módulo3.anexo4</definedName>
    <definedName name="Módulo3.anexo4" localSheetId="9">[9]!Módulo3.anexo4</definedName>
    <definedName name="Módulo3.anexo4" localSheetId="10">[9]!Módulo3.anexo4</definedName>
    <definedName name="Módulo3.anexo4" localSheetId="1">[9]!Módulo3.anexo4</definedName>
    <definedName name="Módulo3.anexo4" localSheetId="0">[9]!Módulo3.anexo4</definedName>
    <definedName name="Módulo3.anexo4">[9]!Módulo3.anexo4</definedName>
    <definedName name="Módulo3.anexo5" localSheetId="11">[9]!Módulo3.anexo5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7">[9]!Módulo3.anexo5</definedName>
    <definedName name="Módulo3.anexo5" localSheetId="8">[9]!Módulo3.anexo5</definedName>
    <definedName name="Módulo3.anexo5" localSheetId="9">[9]!Módulo3.anexo5</definedName>
    <definedName name="Módulo3.anexo5" localSheetId="10">[9]!Módulo3.anexo5</definedName>
    <definedName name="Módulo3.anexo5" localSheetId="1">[9]!Módulo3.anexo5</definedName>
    <definedName name="Módulo3.anexo5" localSheetId="0">[9]!Módulo3.anexo5</definedName>
    <definedName name="Módulo3.anexo5">[9]!Módulo3.anexo5</definedName>
    <definedName name="Módulo3.anexo6" localSheetId="11">[9]!Módulo3.anexo6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7">[9]!Módulo3.anexo6</definedName>
    <definedName name="Módulo3.anexo6" localSheetId="8">[9]!Módulo3.anexo6</definedName>
    <definedName name="Módulo3.anexo6" localSheetId="9">[9]!Módulo3.anexo6</definedName>
    <definedName name="Módulo3.anexo6" localSheetId="10">[9]!Módulo3.anexo6</definedName>
    <definedName name="Módulo3.anexo6" localSheetId="1">[9]!Módulo3.anexo6</definedName>
    <definedName name="Módulo3.anexo6" localSheetId="0">[9]!Módulo3.anexo6</definedName>
    <definedName name="Módulo3.anexo6">[9]!Módulo3.anexo6</definedName>
    <definedName name="Módulo8.anexo16" localSheetId="11">[9]!Módulo8.anexo16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7">[9]!Módulo8.anexo16</definedName>
    <definedName name="Módulo8.anexo16" localSheetId="8">[9]!Módulo8.anexo16</definedName>
    <definedName name="Módulo8.anexo16" localSheetId="9">[9]!Módulo8.anexo16</definedName>
    <definedName name="Módulo8.anexo16" localSheetId="10">[9]!Módulo8.anexo16</definedName>
    <definedName name="Módulo8.anexo16" localSheetId="1">[9]!Módulo8.anexo16</definedName>
    <definedName name="Módulo8.anexo16" localSheetId="0">[9]!Módulo8.anexo16</definedName>
    <definedName name="Módulo8.anexo16">[9]!Módulo8.anexo16</definedName>
    <definedName name="MOE" localSheetId="11" hidden="1">{#N/A,#N/A,FALSE,"Hoja1";#N/A,#N/A,FALSE,"Hoja2"}</definedName>
    <definedName name="MOE" localSheetId="7" hidden="1">{#N/A,#N/A,FALSE,"Hoja1";#N/A,#N/A,FALSE,"Hoja2"}</definedName>
    <definedName name="MOE" localSheetId="8" hidden="1">{#N/A,#N/A,FALSE,"Hoja1";#N/A,#N/A,FALSE,"Hoja2"}</definedName>
    <definedName name="MOE" localSheetId="9" hidden="1">{#N/A,#N/A,FALSE,"Hoja1";#N/A,#N/A,FALSE,"Hoja2"}</definedName>
    <definedName name="MOE" localSheetId="1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[91]Tablas!$AO$6:$AO$7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[44]steel!#REF!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11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1">[49]!Nada</definedName>
    <definedName name="Nada" localSheetId="4">[49]!Nada</definedName>
    <definedName name="Nada" localSheetId="5">[49]!Nada</definedName>
    <definedName name="Nada" localSheetId="6">[49]!Nada</definedName>
    <definedName name="Nada" localSheetId="7">[49]!Nada</definedName>
    <definedName name="Nada" localSheetId="8">[49]!Nada</definedName>
    <definedName name="Nada" localSheetId="9">[49]!Nada</definedName>
    <definedName name="Nada" localSheetId="10">[49]!Nada</definedName>
    <definedName name="Nada" localSheetId="1">[49]!Nada</definedName>
    <definedName name="Nada" localSheetId="0">[49]!Nada</definedName>
    <definedName name="Nada">[49]!Nada</definedName>
    <definedName name="Nafta_2">'[92] ASR+Nafta'!$K$19:$AS$19</definedName>
    <definedName name="Nafta2">'[92] ASR+Nafta'!$K$19:$AS$19</definedName>
    <definedName name="Nafta3">'[92]Todos+Nafta'!$K$19:$AS$19</definedName>
    <definedName name="nbvnv" localSheetId="11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1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1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1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1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1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[39]EMPRESA!$F$8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1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1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1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1">'APU 10'!ERR</definedName>
    <definedName name="NO" localSheetId="7">'APU 6'!ERR</definedName>
    <definedName name="NO" localSheetId="8">'APU 7'!ERR</definedName>
    <definedName name="NO" localSheetId="9">'APU 8'!ERR</definedName>
    <definedName name="NO" localSheetId="10">'APU 9'!ERR</definedName>
    <definedName name="NO" localSheetId="1">MEMORIAS!ERR</definedName>
    <definedName name="NO">[0]!ERR</definedName>
    <definedName name="No_desarrolladas">'[26]Reservas de Petróleo'!$A$2,'[26]Reservas de Petróleo'!$A$1,'[26]Reservas de Petróleo'!$D$4,'[26]Reservas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 localSheetId="11">MATCH(0.01,[0]!End_Bal,-1)+1</definedName>
    <definedName name="Number_of_Payments" localSheetId="7">MATCH(0.01,End_Bal,-1)+1</definedName>
    <definedName name="Number_of_Payments" localSheetId="8">MATCH(0.01,[0]!End_Bal,-1)+1</definedName>
    <definedName name="Number_of_Payments" localSheetId="9">MATCH(0.01,[0]!End_Bal,-1)+1</definedName>
    <definedName name="Number_of_Payments" localSheetId="10">MATCH(0.01,[0]!End_Bal,-1)+1</definedName>
    <definedName name="Number_of_Payments" localSheetId="1">MATCH(0.01,MEMORIAS!End_Bal,-1)+1</definedName>
    <definedName name="Number_of_Payments">MATCH(0.01,End_Bal,-1)+1</definedName>
    <definedName name="nxn" localSheetId="11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1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[24]PRESUPUESTO!$C$10</definedName>
    <definedName name="ObjetivoProyecto">#REF!</definedName>
    <definedName name="Obra">#REF!</definedName>
    <definedName name="obras" localSheetId="1" hidden="1">#REF!</definedName>
    <definedName name="obras" hidden="1">#REF!</definedName>
    <definedName name="obras1" localSheetId="11">DATE(YEAR([93]!Loan_Start),MONTH([93]!Loan_Start)+Payment_Number,DAY([93]!Loan_Start))</definedName>
    <definedName name="obras1" localSheetId="4">DATE(YEAR([93]!Loan_Start),MONTH([93]!Loan_Start)+Payment_Number,DAY([93]!Loan_Start))</definedName>
    <definedName name="obras1" localSheetId="5">DATE(YEAR([93]!Loan_Start),MONTH([93]!Loan_Start)+Payment_Number,DAY([93]!Loan_Start))</definedName>
    <definedName name="obras1" localSheetId="6">DATE(YEAR([93]!Loan_Start),MONTH([93]!Loan_Start)+Payment_Number,DAY([93]!Loan_Start))</definedName>
    <definedName name="obras1" localSheetId="7">DATE(YEAR([93]!Loan_Start),MONTH([93]!Loan_Start)+Payment_Number,DAY([93]!Loan_Start))</definedName>
    <definedName name="obras1" localSheetId="8">DATE(YEAR([93]!Loan_Start),MONTH([93]!Loan_Start)+Payment_Number,DAY([93]!Loan_Start))</definedName>
    <definedName name="obras1" localSheetId="9">DATE(YEAR([93]!Loan_Start),MONTH([93]!Loan_Start)+Payment_Number,DAY([93]!Loan_Start))</definedName>
    <definedName name="obras1" localSheetId="10">DATE(YEAR([93]!Loan_Start),MONTH([93]!Loan_Start)+Payment_Number,DAY([93]!Loan_Start))</definedName>
    <definedName name="obras1" localSheetId="1">DATE(YEAR([93]!Loan_Start),MONTH([93]!Loan_Start)+Payment_Number,DAY([93]!Loan_Start))</definedName>
    <definedName name="obras1" localSheetId="0">DATE(YEAR([93]!Loan_Start),MONTH([93]!Loan_Start)+Payment_Number,DAY([93]!Loan_Start))</definedName>
    <definedName name="obras1">DATE(YEAR([93]!Loan_Start),MONTH([93]!Loan_Start)+Payment_Number,DAY([93]!Loan_Start))</definedName>
    <definedName name="obras11" localSheetId="1" hidden="1">#REF!</definedName>
    <definedName name="obras11" hidden="1">#REF!</definedName>
    <definedName name="obras111" localSheetId="11">DATE(YEAR([94]!Loan_Start),MONTH([94]!Loan_Start)+Payment_Number,DAY([94]!Loan_Start))</definedName>
    <definedName name="obras111" localSheetId="4">DATE(YEAR([94]!Loan_Start),MONTH([94]!Loan_Start)+Payment_Number,DAY([94]!Loan_Start))</definedName>
    <definedName name="obras111" localSheetId="5">DATE(YEAR([94]!Loan_Start),MONTH([94]!Loan_Start)+Payment_Number,DAY([94]!Loan_Start))</definedName>
    <definedName name="obras111" localSheetId="6">DATE(YEAR([94]!Loan_Start),MONTH([94]!Loan_Start)+Payment_Number,DAY([94]!Loan_Start))</definedName>
    <definedName name="obras111" localSheetId="7">DATE(YEAR([94]!Loan_Start),MONTH([94]!Loan_Start)+Payment_Number,DAY([94]!Loan_Start))</definedName>
    <definedName name="obras111" localSheetId="8">DATE(YEAR([94]!Loan_Start),MONTH([94]!Loan_Start)+Payment_Number,DAY([94]!Loan_Start))</definedName>
    <definedName name="obras111" localSheetId="9">DATE(YEAR([94]!Loan_Start),MONTH([94]!Loan_Start)+Payment_Number,DAY([94]!Loan_Start))</definedName>
    <definedName name="obras111" localSheetId="10">DATE(YEAR([94]!Loan_Start),MONTH([94]!Loan_Start)+Payment_Number,DAY([94]!Loan_Start))</definedName>
    <definedName name="obras111" localSheetId="1">DATE(YEAR([94]!Loan_Start),MONTH([94]!Loan_Start)+Payment_Number,DAY([94]!Loan_Start))</definedName>
    <definedName name="obras111" localSheetId="0">DATE(YEAR([94]!Loan_Start),MONTH([94]!Loan_Start)+Payment_Number,DAY([94]!Loan_Start))</definedName>
    <definedName name="obras111">DATE(YEAR([94]!Loan_Start),MONTH([94]!Loan_Start)+Payment_Number,DAY([94]!Loan_Start))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11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8" hidden="1">{#N/A,#N/A,FALSE,"orthoflow";#N/A,#N/A,FALSE,"Miscelaneos";#N/A,#N/A,FALSE,"Instrumentacio";#N/A,#N/A,FALSE,"Electrico";#N/A,#N/A,FALSE,"Valv. Seguridad"}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1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1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1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1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11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8" hidden="1">{#N/A,#N/A,FALSE,"orthoflow";#N/A,#N/A,FALSE,"Miscelaneos";#N/A,#N/A,FALSE,"Instrumentacio";#N/A,#N/A,FALSE,"Electrico";#N/A,#N/A,FALSE,"Valv. Seguridad"}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[7]INST!#REF!</definedName>
    <definedName name="OROZCO" hidden="1">[7]INST!#REF!</definedName>
    <definedName name="otros">[69]otros!$A$6:$A$1235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>#REF!</definedName>
    <definedName name="p0p0" localSheetId="11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[55]Tablas!$A$1:$A$65536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1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1">DATE(YEAR(MEMORIAS!Loan_Start),MONTH(MEMORIAS!Loan_Start)+Payment_Number,DAY(MEMORIAS!Loan_Start))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1">DATE(YEAR([94]!Loan_Start),MONTH([94]!Loan_Start)+Payment_Number,DAY([94]!Loan_Start))</definedName>
    <definedName name="Payment_Date1" localSheetId="4">DATE(YEAR([94]!Loan_Start),MONTH([94]!Loan_Start)+Payment_Number,DAY([94]!Loan_Start))</definedName>
    <definedName name="Payment_Date1" localSheetId="5">DATE(YEAR([94]!Loan_Start),MONTH([94]!Loan_Start)+Payment_Number,DAY([94]!Loan_Start))</definedName>
    <definedName name="Payment_Date1" localSheetId="6">DATE(YEAR([94]!Loan_Start),MONTH([94]!Loan_Start)+Payment_Number,DAY([94]!Loan_Start))</definedName>
    <definedName name="Payment_Date1" localSheetId="7">DATE(YEAR([94]!Loan_Start),MONTH([94]!Loan_Start)+Payment_Number,DAY([94]!Loan_Start))</definedName>
    <definedName name="Payment_Date1" localSheetId="8">DATE(YEAR([94]!Loan_Start),MONTH([94]!Loan_Start)+Payment_Number,DAY([94]!Loan_Start))</definedName>
    <definedName name="Payment_Date1" localSheetId="9">DATE(YEAR([94]!Loan_Start),MONTH([94]!Loan_Start)+Payment_Number,DAY([94]!Loan_Start))</definedName>
    <definedName name="Payment_Date1" localSheetId="10">DATE(YEAR([94]!Loan_Start),MONTH([94]!Loan_Start)+Payment_Number,DAY([94]!Loan_Start))</definedName>
    <definedName name="Payment_Date1" localSheetId="1">DATE(YEAR([94]!Loan_Start),MONTH([94]!Loan_Start)+Payment_Number,DAY([94]!Loan_Start))</definedName>
    <definedName name="Payment_Date1" localSheetId="0">DATE(YEAR([94]!Loan_Start),MONTH([94]!Loan_Start)+Payment_Number,DAY([94]!Loan_Start))</definedName>
    <definedName name="Payment_Date1">DATE(YEAR([94]!Loan_Start),MONTH([94]!Loan_Start)+Payment_Number,DAY([94]!Loan_Start))</definedName>
    <definedName name="Payment_Needed">"Pago necesario"</definedName>
    <definedName name="Pb">#REF!</definedName>
    <definedName name="Pd">#REF!</definedName>
    <definedName name="PEPE" localSheetId="11">'APU 10'!ERR</definedName>
    <definedName name="PEPE" localSheetId="7">'APU 6'!ERR</definedName>
    <definedName name="PEPE" localSheetId="8">'APU 7'!ERR</definedName>
    <definedName name="PEPE" localSheetId="9">'APU 8'!ERR</definedName>
    <definedName name="PEPE" localSheetId="10">'APU 9'!ERR</definedName>
    <definedName name="PEPE" localSheetId="1">MEMORIAS!ERR</definedName>
    <definedName name="PEPE">[0]!ERR</definedName>
    <definedName name="Periodo">[41]Hoja1!$C$1</definedName>
    <definedName name="PeriodoPago">'[39]LIQUIDA-NOMINA'!$C$4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>[53]Hoja1!$C$4</definedName>
    <definedName name="phen">[53]Hoja1!$C$5</definedName>
    <definedName name="Pindis" localSheetId="1">#REF!</definedName>
    <definedName name="Pindis">#REF!</definedName>
    <definedName name="pint" localSheetId="1">'[76]7422CW00'!#REF!</definedName>
    <definedName name="pint">'[76]7422CW00'!#REF!</definedName>
    <definedName name="pintura" localSheetId="1">'[76]7422CW00'!#REF!</definedName>
    <definedName name="pintura">'[76]7422CW00'!#REF!</definedName>
    <definedName name="pintyura">[95]STRSUMM0!#REF!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11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1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[34]BASES!$E$27</definedName>
    <definedName name="PlazoAIU">#REF!</definedName>
    <definedName name="PLPLUNN" localSheetId="11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1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1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[35]BASES!$E$26</definedName>
    <definedName name="Porcentaje">#REF!</definedName>
    <definedName name="PORCENTAJE1">#REF!</definedName>
    <definedName name="PORTADA2">'[96]Hoja 1 '!#REF!</definedName>
    <definedName name="POSICION_PRESUP">[11]Tablas!#REF!</definedName>
    <definedName name="POSICIONES">#REF!</definedName>
    <definedName name="pouig" localSheetId="11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[55]Tablas!$C$1:$C$65536</definedName>
    <definedName name="PPPP" localSheetId="11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8" hidden="1">{#N/A,#N/A,FALSE,"orthoflow";#N/A,#N/A,FALSE,"Miscelaneos";#N/A,#N/A,FALSE,"Instrumentacio";#N/A,#N/A,FALSE,"Electrico";#N/A,#N/A,FALSE,"Valv. Seguridad"}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1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1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[45]medelo!$D$46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>#REF!</definedName>
    <definedName name="PREST">#REF!</definedName>
    <definedName name="PRIMER" localSheetId="11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1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11">OFFSET('APU 10'!Full_Print,0,0,[0]!Last_Row)</definedName>
    <definedName name="Print_Area_Reset" localSheetId="7">OFFSET('APU 6'!Full_Print,0,0,Last_Row)</definedName>
    <definedName name="Print_Area_Reset" localSheetId="8">OFFSET('APU 7'!Full_Print,0,0,[0]!Last_Row)</definedName>
    <definedName name="Print_Area_Reset" localSheetId="9">OFFSET('APU 8'!Full_Print,0,0,[0]!Last_Row)</definedName>
    <definedName name="Print_Area_Reset" localSheetId="10">OFFSET('APU 9'!Full_Print,0,0,[0]!Last_Row)</definedName>
    <definedName name="Print_Area_Reset" localSheetId="1">OFFSET(MEMORIAS!Full_Print,0,0,Last_Row)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1">'[3]7422CW00'!#REF!</definedName>
    <definedName name="PRINT1" localSheetId="7">'[3]7422CW00'!#REF!</definedName>
    <definedName name="PRINT1" localSheetId="8">'[3]7422CW00'!#REF!</definedName>
    <definedName name="PRINT1" localSheetId="9">'[3]7422CW00'!#REF!</definedName>
    <definedName name="PRINT1" localSheetId="10">'[3]7422CW00'!#REF!</definedName>
    <definedName name="PRINT1" localSheetId="1">'[3]7422CW00'!#REF!</definedName>
    <definedName name="PRINT1">'[3]7422CW00'!#REF!</definedName>
    <definedName name="PRINT2" localSheetId="11">'[3]7422CW00'!#REF!</definedName>
    <definedName name="PRINT2" localSheetId="7">'[3]7422CW00'!#REF!</definedName>
    <definedName name="PRINT2" localSheetId="8">'[3]7422CW00'!#REF!</definedName>
    <definedName name="PRINT2" localSheetId="9">'[3]7422CW00'!#REF!</definedName>
    <definedName name="PRINT2" localSheetId="10">'[3]7422CW00'!#REF!</definedName>
    <definedName name="PRINT2" localSheetId="1">'[3]7422CW00'!#REF!</definedName>
    <definedName name="PRINT2">'[3]7422CW00'!#REF!</definedName>
    <definedName name="PRIVADO" localSheetId="11">#REF!</definedName>
    <definedName name="PRIVADO" localSheetId="7">#REF!</definedName>
    <definedName name="PRIVADO" localSheetId="8">#REF!</definedName>
    <definedName name="PRIVADO" localSheetId="9">#REF!</definedName>
    <definedName name="PRIVADO" localSheetId="10">#REF!</definedName>
    <definedName name="PRIVADO" localSheetId="1">#REF!</definedName>
    <definedName name="PRIVADO">#REF!</definedName>
    <definedName name="prn">[53]Hoja1!$C$3</definedName>
    <definedName name="prnf">[53]Hoja1!$C$6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[34]BASES!$B$31</definedName>
    <definedName name="PROGDES">#REF!</definedName>
    <definedName name="Programa">#REF!</definedName>
    <definedName name="programainv" localSheetId="11">'APU 10'!ERR</definedName>
    <definedName name="programainv" localSheetId="7">'APU 6'!ERR</definedName>
    <definedName name="programainv" localSheetId="8">'APU 7'!ERR</definedName>
    <definedName name="programainv" localSheetId="9">'APU 8'!ERR</definedName>
    <definedName name="programainv" localSheetId="10">'APU 9'!ERR</definedName>
    <definedName name="programainv" localSheetId="1">MEMORIAS!ERR</definedName>
    <definedName name="programainv">[0]!ERR</definedName>
    <definedName name="Proponente" localSheetId="11">#REF!</definedName>
    <definedName name="Proponente" localSheetId="7">#REF!</definedName>
    <definedName name="Proponente" localSheetId="8">#REF!</definedName>
    <definedName name="Proponente" localSheetId="9">#REF!</definedName>
    <definedName name="Proponente" localSheetId="10">#REF!</definedName>
    <definedName name="Proponente" localSheetId="1">#REF!</definedName>
    <definedName name="Proponente">#REF!</definedName>
    <definedName name="PRUEBA" localSheetId="11">[97]!absc</definedName>
    <definedName name="PRUEBA" localSheetId="4">[97]!absc</definedName>
    <definedName name="PRUEBA" localSheetId="5">[97]!absc</definedName>
    <definedName name="PRUEBA" localSheetId="6">[97]!absc</definedName>
    <definedName name="PRUEBA" localSheetId="7">[97]!absc</definedName>
    <definedName name="PRUEBA" localSheetId="8">[97]!absc</definedName>
    <definedName name="PRUEBA" localSheetId="9">[97]!absc</definedName>
    <definedName name="PRUEBA" localSheetId="10">[97]!absc</definedName>
    <definedName name="PRUEBA" localSheetId="1">[97]!absc</definedName>
    <definedName name="PRUEBA" localSheetId="0">[97]!absc</definedName>
    <definedName name="PRUEBA">[97]!absc</definedName>
    <definedName name="prueba1" localSheetId="11">[97]!absc</definedName>
    <definedName name="prueba1" localSheetId="4">[97]!absc</definedName>
    <definedName name="prueba1" localSheetId="5">[97]!absc</definedName>
    <definedName name="prueba1" localSheetId="6">[97]!absc</definedName>
    <definedName name="prueba1" localSheetId="7">[97]!absc</definedName>
    <definedName name="prueba1" localSheetId="8">[97]!absc</definedName>
    <definedName name="prueba1" localSheetId="9">[97]!absc</definedName>
    <definedName name="prueba1" localSheetId="10">[97]!absc</definedName>
    <definedName name="prueba1" localSheetId="1">[97]!absc</definedName>
    <definedName name="prueba1" localSheetId="0">[97]!absc</definedName>
    <definedName name="prueba1">[97]!absc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11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8" hidden="1">{#N/A,#N/A,FALSE,"Estatico";#N/A,#N/A,FALSE,"Tuberia";#N/A,#N/A,FALSE,"Instrumentación";#N/A,#N/A,FALSE,"Mecanica";#N/A,#N/A,FALSE,"Electrico";#N/A,#N/A,FALSE,"Ofic.Civiles"}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1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1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'[98]ORITO 02 '!$A$12</definedName>
    <definedName name="Pwf_actual">'[98]ORITO 02 '!$E$6</definedName>
    <definedName name="Pwf_i">[45]medelo!$A$66:$A$83</definedName>
    <definedName name="Pwf_min">'[98]ORITO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'[98]ORITO 02 '!$E$7</definedName>
    <definedName name="Q_BRUTO" localSheetId="1">#REF!</definedName>
    <definedName name="Q_BRUTO">#REF!</definedName>
    <definedName name="q1q1q" localSheetId="11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1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1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[45]medelo!$B$63</definedName>
    <definedName name="qqqqqw" localSheetId="11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'[98]ORITO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1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1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1">'APU 10'!ERR</definedName>
    <definedName name="QWERTY" localSheetId="7">'APU 6'!ERR</definedName>
    <definedName name="QWERTY" localSheetId="8">'APU 7'!ERR</definedName>
    <definedName name="QWERTY" localSheetId="9">'APU 8'!ERR</definedName>
    <definedName name="QWERTY" localSheetId="10">'APU 9'!ERR</definedName>
    <definedName name="QWERTY" localSheetId="1">MEMORIAS!ERR</definedName>
    <definedName name="QWERTY">[0]!ERR</definedName>
    <definedName name="qwewertet" localSheetId="11" hidden="1">{#N/A,#N/A,TRUE,"1842CWN0"}</definedName>
    <definedName name="qwewertet" localSheetId="7" hidden="1">{#N/A,#N/A,TRUE,"1842CWN0"}</definedName>
    <definedName name="qwewertet" localSheetId="8" hidden="1">{#N/A,#N/A,TRUE,"1842CWN0"}</definedName>
    <definedName name="qwewertet" localSheetId="9" hidden="1">{#N/A,#N/A,TRUE,"1842CWN0"}</definedName>
    <definedName name="qwewertet" localSheetId="1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11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'[92] ASR+Nafta'!$E$9:$E$21</definedName>
    <definedName name="Recall_3">'[92]Todos+Nafta'!$E$9:$E$21</definedName>
    <definedName name="Recorder" localSheetId="1">#REF!</definedName>
    <definedName name="Recorder">#REF!</definedName>
    <definedName name="recursos">[99]RECURSOS!$A$8:$A$204</definedName>
    <definedName name="rege" localSheetId="11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[91]Tablas!$M$6:$M$8</definedName>
    <definedName name="REGIONAL">[91]Tablas!$I$6:$I$10</definedName>
    <definedName name="RegistroCoordinador" localSheetId="1">#REF!</definedName>
    <definedName name="RegistroCoordinador">#REF!</definedName>
    <definedName name="regresd" localSheetId="11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1">'APU 10'!ERR</definedName>
    <definedName name="REICIO" localSheetId="7">'APU 6'!ERR</definedName>
    <definedName name="REICIO" localSheetId="8">'APU 7'!ERR</definedName>
    <definedName name="REICIO" localSheetId="9">'APU 8'!ERR</definedName>
    <definedName name="REICIO" localSheetId="10">'APU 9'!ERR</definedName>
    <definedName name="REICIO" localSheetId="1">MEMORIAS!ERR</definedName>
    <definedName name="REICIO">[0]!ERR</definedName>
    <definedName name="Reimbursement">"Reembolso"</definedName>
    <definedName name="reinicio" localSheetId="11">'APU 10'!ERR</definedName>
    <definedName name="reinicio" localSheetId="7">'APU 6'!ERR</definedName>
    <definedName name="reinicio" localSheetId="8">'APU 7'!ERR</definedName>
    <definedName name="reinicio" localSheetId="9">'APU 8'!ERR</definedName>
    <definedName name="reinicio" localSheetId="10">'APU 9'!ERR</definedName>
    <definedName name="reinicio" localSheetId="1">MEMORIAS!ERR</definedName>
    <definedName name="reinicio">[0]!ERR</definedName>
    <definedName name="REJHE" localSheetId="11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'[26]Reservas de Petróleo'!$A$2,'[26]Reservas de Petróleo'!$A$1,'[26]Reservas de Petróleo'!$D$4,'[26]Reservas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1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1">[9]!resu8</definedName>
    <definedName name="resu8" localSheetId="4">[9]!resu8</definedName>
    <definedName name="resu8" localSheetId="5">[9]!resu8</definedName>
    <definedName name="resu8" localSheetId="6">[9]!resu8</definedName>
    <definedName name="resu8" localSheetId="7">[9]!resu8</definedName>
    <definedName name="resu8" localSheetId="8">[9]!resu8</definedName>
    <definedName name="resu8" localSheetId="9">[9]!resu8</definedName>
    <definedName name="resu8" localSheetId="10">[9]!resu8</definedName>
    <definedName name="resu8" localSheetId="1">[9]!resu8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[34]BASES!$E$31</definedName>
    <definedName name="RETTRE" localSheetId="11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1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1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1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1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1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1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1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[53]Datos!$D$12</definedName>
    <definedName name="Ro" localSheetId="1">#REF!,#REF!,#REF!</definedName>
    <definedName name="Ro">#REF!,#REF!,#REF!</definedName>
    <definedName name="rr" localSheetId="11">'APU 10'!ERR</definedName>
    <definedName name="rr" localSheetId="7">'APU 6'!ERR</definedName>
    <definedName name="rr" localSheetId="8">'APU 7'!ERR</definedName>
    <definedName name="rr" localSheetId="9">'APU 8'!ERR</definedName>
    <definedName name="rr" localSheetId="10">'APU 9'!ERR</definedName>
    <definedName name="rr" localSheetId="1">MEMORIAS!ERR</definedName>
    <definedName name="rr">[0]!ERR</definedName>
    <definedName name="rrr" localSheetId="11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1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1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1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1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1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1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1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1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1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1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1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1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1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1">'APU 10'!ERR</definedName>
    <definedName name="s" localSheetId="7">'APU 6'!ERR</definedName>
    <definedName name="s" localSheetId="8">'APU 7'!ERR</definedName>
    <definedName name="s" localSheetId="9">'APU 8'!ERR</definedName>
    <definedName name="s" localSheetId="10">'APU 9'!ERR</definedName>
    <definedName name="s" localSheetId="1">MEMORIAS!ERR</definedName>
    <definedName name="s">[0]!ERR</definedName>
    <definedName name="saa" localSheetId="11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1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1">'APU 10'!ERR</definedName>
    <definedName name="salarios" localSheetId="7">'APU 6'!ERR</definedName>
    <definedName name="salarios" localSheetId="8">'APU 7'!ERR</definedName>
    <definedName name="salarios" localSheetId="9">'APU 8'!ERR</definedName>
    <definedName name="salarios" localSheetId="10">'APU 9'!ERR</definedName>
    <definedName name="salarios" localSheetId="1">MEMORIAS!ERR</definedName>
    <definedName name="salarios">[0]!ERR</definedName>
    <definedName name="SalConv">'[10]DATOS CONTRATO'!$G$14</definedName>
    <definedName name="SALID1" localSheetId="1">#REF!</definedName>
    <definedName name="SALID1">#REF!</definedName>
    <definedName name="SalMinimo">[34]BASES!$E$41</definedName>
    <definedName name="sbgfbgdr" localSheetId="11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1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1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1" hidden="1">{#N/A,#N/A,TRUE,"1842CWN0"}</definedName>
    <definedName name="SDDSAFF" localSheetId="7" hidden="1">{#N/A,#N/A,TRUE,"1842CWN0"}</definedName>
    <definedName name="SDDSAFF" localSheetId="8" hidden="1">{#N/A,#N/A,TRUE,"1842CWN0"}</definedName>
    <definedName name="SDDSAFF" localSheetId="9" hidden="1">{#N/A,#N/A,TRUE,"1842CWN0"}</definedName>
    <definedName name="SDDSAFF" localSheetId="1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11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1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1" hidden="1">{#N/A,#N/A,TRUE,"1842CWN0"}</definedName>
    <definedName name="SDFDG" localSheetId="7" hidden="1">{#N/A,#N/A,TRUE,"1842CWN0"}</definedName>
    <definedName name="SDFDG" localSheetId="8" hidden="1">{#N/A,#N/A,TRUE,"1842CWN0"}</definedName>
    <definedName name="SDFDG" localSheetId="9" hidden="1">{#N/A,#N/A,TRUE,"1842CWN0"}</definedName>
    <definedName name="SDFDG" localSheetId="1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11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1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1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1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1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1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localSheetId="8" hidden="1">{#N/A,#N/A,TRUE,"INGENIERIA";#N/A,#N/A,TRUE,"COMPRAS";#N/A,#N/A,TRUE,"DIRECCION";#N/A,#N/A,TRUE,"RESUMEN"}</definedName>
    <definedName name="sdfsdgg" localSheetId="9" hidden="1">{#N/A,#N/A,TRUE,"INGENIERIA";#N/A,#N/A,TRUE,"COMPRAS";#N/A,#N/A,TRUE,"DIRECCION";#N/A,#N/A,TRUE,"RESUMEN"}</definedName>
    <definedName name="sdfsdgg" localSheetId="1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1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[59]basicos!$A$149:$F$161</definedName>
    <definedName name="sdgfd" localSheetId="11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1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1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1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1" hidden="1">{#N/A,#N/A,TRUE,"1842CWN0"}</definedName>
    <definedName name="sdsdfsdff" localSheetId="7" hidden="1">{#N/A,#N/A,TRUE,"1842CWN0"}</definedName>
    <definedName name="sdsdfsdff" localSheetId="8" hidden="1">{#N/A,#N/A,TRUE,"1842CWN0"}</definedName>
    <definedName name="sdsdfsdff" localSheetId="9" hidden="1">{#N/A,#N/A,TRUE,"1842CWN0"}</definedName>
    <definedName name="sdsdfsdff" localSheetId="10" hidden="1">{#N/A,#N/A,TRUE,"1842CWN0"}</definedName>
    <definedName name="sdsdfsdff" localSheetId="1" hidden="1">{#N/A,#N/A,TRUE,"1842CWN0"}</definedName>
    <definedName name="sdsdfsdff" hidden="1">{#N/A,#N/A,TRUE,"1842CWN0"}</definedName>
    <definedName name="SECTOR">#REF!</definedName>
    <definedName name="SEMANA_C3">#REF!</definedName>
    <definedName name="sena">[53]Hoja1!$C$14</definedName>
    <definedName name="SERO" localSheetId="11">'APU 10'!ERR</definedName>
    <definedName name="SERO" localSheetId="7">'APU 6'!ERR</definedName>
    <definedName name="SERO" localSheetId="8">'APU 7'!ERR</definedName>
    <definedName name="SERO" localSheetId="9">'APU 8'!ERR</definedName>
    <definedName name="SERO" localSheetId="10">'APU 9'!ERR</definedName>
    <definedName name="SERO" localSheetId="1">MEMORIAS!ERR</definedName>
    <definedName name="SERO">[0]!ERR</definedName>
    <definedName name="setrj" localSheetId="11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[53]Hoja1!$C$12</definedName>
    <definedName name="sfasf" localSheetId="11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1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[44]steel!#REF!</definedName>
    <definedName name="SHEET">'[3]7422CW00'!#REF!</definedName>
    <definedName name="SHEET_KP">[44]steel!$C$7:$L$47</definedName>
    <definedName name="SHEET_MR">[44]steel!$C$7:$J$47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1">'APU 10'!ERR</definedName>
    <definedName name="SI" localSheetId="7">'APU 6'!ERR</definedName>
    <definedName name="SI" localSheetId="8">'APU 7'!ERR</definedName>
    <definedName name="SI" localSheetId="9">'APU 8'!ERR</definedName>
    <definedName name="SI" localSheetId="10">'APU 9'!ERR</definedName>
    <definedName name="SI" localSheetId="1">MEMORIAS!ERR</definedName>
    <definedName name="SI">[0]!ERR</definedName>
    <definedName name="SINGOLO" localSheetId="11">'[3]7422CW00'!#REF!</definedName>
    <definedName name="SINGOLO" localSheetId="7">'[3]7422CW00'!#REF!</definedName>
    <definedName name="SINGOLO" localSheetId="8">'[3]7422CW00'!#REF!</definedName>
    <definedName name="SINGOLO" localSheetId="9">'[3]7422CW00'!#REF!</definedName>
    <definedName name="SINGOLO" localSheetId="10">'[3]7422CW00'!#REF!</definedName>
    <definedName name="SINGOLO" localSheetId="1">'[3]7422CW00'!#REF!</definedName>
    <definedName name="SINGOLO">'[3]7422CW00'!#REF!</definedName>
    <definedName name="SISISIS" localSheetId="11">'APU 10'!ERR</definedName>
    <definedName name="SISISIS" localSheetId="7">'APU 6'!ERR</definedName>
    <definedName name="SISISIS" localSheetId="8">'APU 7'!ERR</definedName>
    <definedName name="SISISIS" localSheetId="9">'APU 8'!ERR</definedName>
    <definedName name="SISISIS" localSheetId="10">'APU 9'!ERR</definedName>
    <definedName name="SISISIS" localSheetId="1">MEMORIAS!ERR</definedName>
    <definedName name="SISISIS">[0]!ERR</definedName>
    <definedName name="Smlv">'[10]DATOS CONTRATO'!$I$9</definedName>
    <definedName name="smlv01">[39]CONTRATO!$I$9</definedName>
    <definedName name="smlv2001">[39]CONTRATO!$H$9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localSheetId="11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[53]Hoja1!$C$25</definedName>
    <definedName name="ssdsd" localSheetId="11">[21]!absc</definedName>
    <definedName name="ssdsd" localSheetId="4">[21]!absc</definedName>
    <definedName name="ssdsd" localSheetId="5">[21]!absc</definedName>
    <definedName name="ssdsd" localSheetId="6">[21]!absc</definedName>
    <definedName name="ssdsd" localSheetId="7">[21]!absc</definedName>
    <definedName name="ssdsd" localSheetId="8">[21]!absc</definedName>
    <definedName name="ssdsd" localSheetId="9">[21]!absc</definedName>
    <definedName name="ssdsd" localSheetId="10">[21]!absc</definedName>
    <definedName name="ssdsd" localSheetId="1">[21]!absc</definedName>
    <definedName name="ssdsd" localSheetId="0">[21]!absc</definedName>
    <definedName name="ssdsd">[21]!absc</definedName>
    <definedName name="ssh">[53]Hoja1!$C$24</definedName>
    <definedName name="sss" localSheetId="11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 localSheetId="10">MODULO10.auto_abrir</definedName>
    <definedName name="sss" localSheetId="1">MODULO10.auto_abrir</definedName>
    <definedName name="sss" localSheetId="0">MODULO10.auto_abrir</definedName>
    <definedName name="sss">MODULO10.auto_abrir</definedName>
    <definedName name="SSSS" localSheetId="11">'APU 10'!ERR</definedName>
    <definedName name="SSSS" localSheetId="7">'APU 6'!ERR</definedName>
    <definedName name="SSSS" localSheetId="8">'APU 7'!ERR</definedName>
    <definedName name="SSSS" localSheetId="9">'APU 8'!ERR</definedName>
    <definedName name="SSSS" localSheetId="10">'APU 9'!ERR</definedName>
    <definedName name="SSSS" localSheetId="1">MEMORIAS!ERR</definedName>
    <definedName name="SSSS">[0]!ERR</definedName>
    <definedName name="sssss7" localSheetId="11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1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1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[51]Hoja1!$F$60</definedName>
    <definedName name="Summary" localSheetId="1">#REF!</definedName>
    <definedName name="Summary">#REF!</definedName>
    <definedName name="SUP_ART" localSheetId="1">[44]steel!#REF!</definedName>
    <definedName name="SUP_ART">[44]steel!#REF!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[55]Tablas!$H$1:$H$65536</definedName>
    <definedName name="SUPERFICIE" localSheetId="1">#REF!</definedName>
    <definedName name="SUPERFICIE">#REF!</definedName>
    <definedName name="sw" localSheetId="11">'APU 10'!ERR</definedName>
    <definedName name="sw" localSheetId="7">'APU 6'!ERR</definedName>
    <definedName name="sw" localSheetId="8">'APU 7'!ERR</definedName>
    <definedName name="sw" localSheetId="9">'APU 8'!ERR</definedName>
    <definedName name="sw" localSheetId="10">'APU 9'!ERR</definedName>
    <definedName name="sw" localSheetId="1">MEMORIAS!ERR</definedName>
    <definedName name="sw">[0]!ERR</definedName>
    <definedName name="swsw" localSheetId="11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1">[21]!absc</definedName>
    <definedName name="t" localSheetId="4">[21]!absc</definedName>
    <definedName name="t" localSheetId="5">[21]!absc</definedName>
    <definedName name="t" localSheetId="6">[21]!absc</definedName>
    <definedName name="t" localSheetId="7">[21]!absc</definedName>
    <definedName name="t" localSheetId="8">[21]!absc</definedName>
    <definedName name="t" localSheetId="9">[21]!absc</definedName>
    <definedName name="t" localSheetId="10">[21]!absc</definedName>
    <definedName name="t" localSheetId="1">[21]!absc</definedName>
    <definedName name="t" localSheetId="0">[21]!absc</definedName>
    <definedName name="t">[21]!absc</definedName>
    <definedName name="t_1" localSheetId="11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 localSheetId="10">Scheduled_Payment+Extra_Payment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11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[55]Tablas!$B$1:$B$65536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[39]EMPRESA!$F$24</definedName>
    <definedName name="TARIFAS">[104]TARIFAS!$A$1:$F$52</definedName>
    <definedName name="TarifaSalud">[39]EMPRESA!$F$26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'[105]Bases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_EVENTOS_OTS_ANUAL" localSheetId="1">#REF!</definedName>
    <definedName name="TB_EVENTOS_OTS_ANUAL">#REF!</definedName>
    <definedName name="tc">#REF!</definedName>
    <definedName name="tdy" localSheetId="11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[39]EMPRESA!$F$16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1">'APU 10'!ERR</definedName>
    <definedName name="TER" localSheetId="7">'APU 6'!ERR</definedName>
    <definedName name="TER" localSheetId="8">'APU 7'!ERR</definedName>
    <definedName name="TER" localSheetId="9">'APU 8'!ERR</definedName>
    <definedName name="TER" localSheetId="10">'APU 9'!ERR</definedName>
    <definedName name="TER" localSheetId="1">MEMORIAS!ERR</definedName>
    <definedName name="TER">[0]!ERR</definedName>
    <definedName name="TERM" localSheetId="11">'APU 10'!ERR</definedName>
    <definedName name="TERM" localSheetId="7">'APU 6'!ERR</definedName>
    <definedName name="TERM" localSheetId="8">'APU 7'!ERR</definedName>
    <definedName name="TERM" localSheetId="9">'APU 8'!ERR</definedName>
    <definedName name="TERM" localSheetId="10">'APU 9'!ERR</definedName>
    <definedName name="TERM" localSheetId="1">MEMORIAS!ERR</definedName>
    <definedName name="TERM">[0]!ERR</definedName>
    <definedName name="TÉRMINOS" localSheetId="11">'APU 10'!ERR</definedName>
    <definedName name="TÉRMINOS" localSheetId="7">'APU 6'!ERR</definedName>
    <definedName name="TÉRMINOS" localSheetId="8">'APU 7'!ERR</definedName>
    <definedName name="TÉRMINOS" localSheetId="9">'APU 8'!ERR</definedName>
    <definedName name="TÉRMINOS" localSheetId="10">'APU 9'!ERR</definedName>
    <definedName name="TÉRMINOS" localSheetId="1">MEMORIAS!ERR</definedName>
    <definedName name="TÉRMINOS">[0]!ERR</definedName>
    <definedName name="TERR">[24]PRESUPUESTO!$I$7</definedName>
    <definedName name="tewst" localSheetId="11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1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1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1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[35]BASES!$E$27</definedName>
    <definedName name="TIPO">#REF!</definedName>
    <definedName name="TIPO_GRUPO">#REF!</definedName>
    <definedName name="TipoGC">[91]Tablas!$U$6:$U$15</definedName>
    <definedName name="TipoNeces">[91]Tablas!$Q$6:$Q$8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localSheetId="1" hidden="1">[22]INST!#REF!</definedName>
    <definedName name="TK_1" hidden="1">[22]INST!#REF!</definedName>
    <definedName name="TKSLCI07">[10]EMPRESA!$F$22</definedName>
    <definedName name="tld">[53]Datos!$D$14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>#REF!</definedName>
    <definedName name="tortas" localSheetId="11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1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1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1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11">#REF!</definedName>
    <definedName name="total1" localSheetId="7">#REF!</definedName>
    <definedName name="total1" localSheetId="8">#REF!</definedName>
    <definedName name="total1" localSheetId="9">#REF!</definedName>
    <definedName name="total1" localSheetId="10">#REF!</definedName>
    <definedName name="total1" localSheetId="1">#REF!</definedName>
    <definedName name="total1">#REF!</definedName>
    <definedName name="TotalCesantias">'[39]NOMINA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'[39]NOMINA 1'!$N$37</definedName>
    <definedName name="TotAuxAlim">'[10]NOMINA-1'!$E$37</definedName>
    <definedName name="TotAuxAlimentacion">'[39]NOMINA 1'!$E$38</definedName>
    <definedName name="TotAuxCom">'[10]NOMINA-1'!$E$39</definedName>
    <definedName name="TotAuxComi">'[39]NOMINA 1'!$E$40</definedName>
    <definedName name="TotAuxDotacion">'[39]NOMINA 1'!$E$41</definedName>
    <definedName name="TotAuxHab">'[39]NOMINA 1'!$E$37</definedName>
    <definedName name="TotAuxTransporte">'[39]NOMINA 1'!$E$39</definedName>
    <definedName name="TotBasico">'[39]NOMINA 1'!$E$35</definedName>
    <definedName name="TotCom">'[10]NOMINA-1'!$E$41</definedName>
    <definedName name="TotComision">'[39]NOMINA 1'!$E$42</definedName>
    <definedName name="TotExtras">'[39]NOMINA 1'!$E$36</definedName>
    <definedName name="TotIntercesantias">'[39]NOMINA 1'!$N$39</definedName>
    <definedName name="TotPrimaServicios">'[39]NOMINA 1'!$N$36</definedName>
    <definedName name="TotPrimaServicos">'[39]NOMINA 1'!$N$36</definedName>
    <definedName name="TotPrimaVacaciones">'[39]NOMINA 1'!$N$41</definedName>
    <definedName name="TotPrimConv">'[10]NOMINA-1'!$N$39</definedName>
    <definedName name="TotPrimConvencional">'[39]NOMINA 1'!$N$40</definedName>
    <definedName name="TotPrimVac">'[10]NOMINA-1'!$N$40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1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localSheetId="11" hidden="1">{#N/A,#N/A,TRUE,"INGENIERIA";#N/A,#N/A,TRUE,"COMPRAS";#N/A,#N/A,TRUE,"DIRECCION";#N/A,#N/A,TRUE,"RESUMEN"}</definedName>
    <definedName name="TRANSPORI" localSheetId="7" hidden="1">{#N/A,#N/A,TRUE,"INGENIERIA";#N/A,#N/A,TRUE,"COMPRAS";#N/A,#N/A,TRUE,"DIRECCION";#N/A,#N/A,TRUE,"RESUMEN"}</definedName>
    <definedName name="TRANSPORI" localSheetId="8" hidden="1">{#N/A,#N/A,TRUE,"INGENIERIA";#N/A,#N/A,TRUE,"COMPRAS";#N/A,#N/A,TRUE,"DIRECCION";#N/A,#N/A,TRUE,"RESUMEN"}</definedName>
    <definedName name="TRANSPORI" localSheetId="9" hidden="1">{#N/A,#N/A,TRUE,"INGENIERIA";#N/A,#N/A,TRUE,"COMPRAS";#N/A,#N/A,TRUE,"DIRECCION";#N/A,#N/A,TRUE,"RESUMEN"}</definedName>
    <definedName name="TRANSPORI" localSheetId="10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11" hidden="1">{#N/A,#N/A,TRUE,"INGENIERIA";#N/A,#N/A,TRUE,"COMPRAS";#N/A,#N/A,TRUE,"DIRECCION";#N/A,#N/A,TRUE,"RESUMEN"}</definedName>
    <definedName name="TRANSPORTE" localSheetId="7" hidden="1">{#N/A,#N/A,TRUE,"INGENIERIA";#N/A,#N/A,TRUE,"COMPRAS";#N/A,#N/A,TRUE,"DIRECCION";#N/A,#N/A,TRUE,"RESUMEN"}</definedName>
    <definedName name="TRANSPORTE" localSheetId="8" hidden="1">{#N/A,#N/A,TRUE,"INGENIERIA";#N/A,#N/A,TRUE,"COMPRAS";#N/A,#N/A,TRUE,"DIRECCION";#N/A,#N/A,TRUE,"RESUMEN"}</definedName>
    <definedName name="TRANSPORTE" localSheetId="9" hidden="1">{#N/A,#N/A,TRUE,"INGENIERIA";#N/A,#N/A,TRUE,"COMPRAS";#N/A,#N/A,TRUE,"DIRECCION";#N/A,#N/A,TRUE,"RESUMEN"}</definedName>
    <definedName name="TRANSPORTE" localSheetId="10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S">[70]basicos!$A$149:$F$161</definedName>
    <definedName name="TRAT">[106]desmonte!$E$48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1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1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1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[107]Tablas!$B$2</definedName>
    <definedName name="tru" localSheetId="11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1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1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1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1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1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localSheetId="11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'[90]CCP,LEYES, Y DEC.'!#REF!</definedName>
    <definedName name="twer" localSheetId="11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1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1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1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1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1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1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1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1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'[108]Lista APU'!$A$3:$D$479</definedName>
    <definedName name="UNITARIO">[109]Unitarios!$A$3:$D$13</definedName>
    <definedName name="Unitarios" localSheetId="1">#REF!</definedName>
    <definedName name="Unitarios">#REF!</definedName>
    <definedName name="unj" localSheetId="1" hidden="1">[18]INST!#REF!</definedName>
    <definedName name="unj" hidden="1">[18]INST!#REF!</definedName>
    <definedName name="uno" localSheetId="11">'APU 10'!ERR</definedName>
    <definedName name="uno" localSheetId="7">'APU 6'!ERR</definedName>
    <definedName name="uno" localSheetId="8">'APU 7'!ERR</definedName>
    <definedName name="uno" localSheetId="9">'APU 8'!ERR</definedName>
    <definedName name="uno" localSheetId="10">'APU 9'!ERR</definedName>
    <definedName name="uno" localSheetId="1">MEMORIAS!ERR</definedName>
    <definedName name="uno">[0]!ERR</definedName>
    <definedName name="UOUIV" localSheetId="11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1">'APU 10'!ERR</definedName>
    <definedName name="uriel" localSheetId="7">'APU 6'!ERR</definedName>
    <definedName name="uriel" localSheetId="8">'APU 7'!ERR</definedName>
    <definedName name="uriel" localSheetId="9">'APU 8'!ERR</definedName>
    <definedName name="uriel" localSheetId="10">'APU 9'!ERR</definedName>
    <definedName name="uriel" localSheetId="1">MEMORIAS!ERR</definedName>
    <definedName name="uriel">[0]!ERR</definedName>
    <definedName name="uryur" localSheetId="11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>'[79]1'!$N$42</definedName>
    <definedName name="UTL">[24]otros!$C$4</definedName>
    <definedName name="uu" localSheetId="11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11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1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1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1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 localSheetId="1">#REF!</definedName>
    <definedName name="valor1">#REF!</definedName>
    <definedName name="VALOR1222" localSheetId="1">#REF!</definedName>
    <definedName name="VALOR1222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55" localSheetId="1">#REF!</definedName>
    <definedName name="VALOR55">#REF!</definedName>
    <definedName name="ValorCto">[110]CONTRATO!$E$9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1">IF([0]!Loan_Amount*[0]!Interest_Rate*[0]!Loan_Years*[0]!Loan_Start&gt;0,1,0)</definedName>
    <definedName name="Values_Entered" localSheetId="7">IF(Loan_Amount*Interest_Rate*Loan_Years*Loan_Start&gt;0,1,0)</definedName>
    <definedName name="Values_Entered" localSheetId="8">IF([0]!Loan_Amount*[0]!Interest_Rate*[0]!Loan_Years*[0]!Loan_Start&gt;0,1,0)</definedName>
    <definedName name="Values_Entered" localSheetId="9">IF([0]!Loan_Amount*[0]!Interest_Rate*[0]!Loan_Years*[0]!Loan_Start&gt;0,1,0)</definedName>
    <definedName name="Values_Entered" localSheetId="10">IF([0]!Loan_Amount*[0]!Interest_Rate*[0]!Loan_Years*[0]!Loan_Start&gt;0,1,0)</definedName>
    <definedName name="Values_Entered" localSheetId="1">IF(MEMORIAS!Loan_Amount*MEMORIAS!Interest_Rate*Loan_Years*MEMORIAS!Loan_Start&gt;0,1,0)</definedName>
    <definedName name="Values_Entered">IF(Loan_Amount*Interest_Rate*Loan_Years*Loan_Start&gt;0,1,0)</definedName>
    <definedName name="Válvulas" localSheetId="11">#REF!</definedName>
    <definedName name="Válvulas" localSheetId="7">#REF!</definedName>
    <definedName name="Válvulas" localSheetId="8">#REF!</definedName>
    <definedName name="Válvulas" localSheetId="9">#REF!</definedName>
    <definedName name="Válvulas" localSheetId="10">#REF!</definedName>
    <definedName name="Válvulas" localSheetId="1">#REF!</definedName>
    <definedName name="Válvulas">#REF!</definedName>
    <definedName name="Var">[20]Varios.!$E$1:$E$65536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vbvbvb" localSheetId="11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1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1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 localSheetId="1">#REF!</definedName>
    <definedName name="VFR">#REF!</definedName>
    <definedName name="vfvdv" localSheetId="11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[91]Tablas!$A$6:$A$26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[91]Tablas!$J$6:$J$8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[49]Personalizar!$E$15</definedName>
    <definedName name="vk" localSheetId="11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1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1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1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1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11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'[111]2004'!#REF!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1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8" hidden="1">{#N/A,#N/A,FALSE,"orthoflow";#N/A,#N/A,FALSE,"Miscelaneos";#N/A,#N/A,FALSE,"Instrumentacio";#N/A,#N/A,FALSE,"Electrico";#N/A,#N/A,FALSE,"Valv. Seguridad"}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'[36]Res-Accide-10'!#REF!</definedName>
    <definedName name="wedw">#REF!</definedName>
    <definedName name="WEFWE">'[36]Res-Accide-10'!#REF!</definedName>
    <definedName name="WER">'[36]Res-Accide-10'!$S$2:$S$7</definedName>
    <definedName name="werew" localSheetId="11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1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1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1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'[36]Res-Accide-10'!#REF!</definedName>
    <definedName name="WQ">#REF!</definedName>
    <definedName name="WQEEWQ" localSheetId="11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1" hidden="1">{#N/A,#N/A,TRUE,"1842CWN0"}</definedName>
    <definedName name="wrn.civil._.works." localSheetId="7" hidden="1">{#N/A,#N/A,TRUE,"1842CWN0"}</definedName>
    <definedName name="wrn.civil._.works." localSheetId="8" hidden="1">{#N/A,#N/A,TRUE,"1842CWN0"}</definedName>
    <definedName name="wrn.civil._.works." localSheetId="9" hidden="1">{#N/A,#N/A,TRUE,"1842CWN0"}</definedName>
    <definedName name="wrn.civil._.works." localSheetId="1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1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1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9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1" hidden="1">{#N/A,#N/A,TRUE,"T1"}</definedName>
    <definedName name="wrn.OPERADORES." localSheetId="7" hidden="1">{#N/A,#N/A,TRUE,"T1"}</definedName>
    <definedName name="wrn.OPERADORES." localSheetId="8" hidden="1">{#N/A,#N/A,TRUE,"T1"}</definedName>
    <definedName name="wrn.OPERADORES." localSheetId="9" hidden="1">{#N/A,#N/A,TRUE,"T1"}</definedName>
    <definedName name="wrn.OPERADORES." localSheetId="1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11" hidden="1">{#N/A,#N/A,FALSE,"Hoja1";#N/A,#N/A,FALSE,"Hoja2"}</definedName>
    <definedName name="wrn.res7" localSheetId="7" hidden="1">{#N/A,#N/A,FALSE,"Hoja1";#N/A,#N/A,FALSE,"Hoja2"}</definedName>
    <definedName name="wrn.res7" localSheetId="8" hidden="1">{#N/A,#N/A,FALSE,"Hoja1";#N/A,#N/A,FALSE,"Hoja2"}</definedName>
    <definedName name="wrn.res7" localSheetId="9" hidden="1">{#N/A,#N/A,FALSE,"Hoja1";#N/A,#N/A,FALSE,"Hoja2"}</definedName>
    <definedName name="wrn.res7" localSheetId="1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1" hidden="1">{#N/A,#N/A,FALSE,"Hoja1";#N/A,#N/A,FALSE,"Hoja2"}</definedName>
    <definedName name="wrn.Resumen." localSheetId="7" hidden="1">{#N/A,#N/A,FALSE,"Hoja1";#N/A,#N/A,FALSE,"Hoja2"}</definedName>
    <definedName name="wrn.Resumen." localSheetId="8" hidden="1">{#N/A,#N/A,FALSE,"Hoja1";#N/A,#N/A,FALSE,"Hoja2"}</definedName>
    <definedName name="wrn.Resumen." localSheetId="9" hidden="1">{#N/A,#N/A,FALSE,"Hoja1";#N/A,#N/A,FALSE,"Hoja2"}</definedName>
    <definedName name="wrn.Resumen." localSheetId="1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1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8" hidden="1">{#N/A,#N/A,FALSE,"Estatico";#N/A,#N/A,FALSE,"Tuberia";#N/A,#N/A,FALSE,"Instrumentación";#N/A,#N/A,FALSE,"Mecanica";#N/A,#N/A,FALSE,"Electrico";#N/A,#N/A,FALSE,"Ofic.Civiles"}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1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1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1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11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11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1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11" hidden="1">{#N/A,#N/A,TRUE,"1842CWN0"}</definedName>
    <definedName name="XSW" localSheetId="7" hidden="1">{#N/A,#N/A,TRUE,"1842CWN0"}</definedName>
    <definedName name="XSW" localSheetId="8" hidden="1">{#N/A,#N/A,TRUE,"1842CWN0"}</definedName>
    <definedName name="XSW" localSheetId="9" hidden="1">{#N/A,#N/A,TRUE,"1842CWN0"}</definedName>
    <definedName name="XSW" localSheetId="10" hidden="1">{#N/A,#N/A,TRUE,"1842CWN0"}</definedName>
    <definedName name="XSW" localSheetId="1" hidden="1">{#N/A,#N/A,TRUE,"1842CWN0"}</definedName>
    <definedName name="XSW" hidden="1">{#N/A,#N/A,TRUE,"1842CWN0"}</definedName>
    <definedName name="xsxs" localSheetId="11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1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hidden="1">#REF!</definedName>
    <definedName name="xxxxx" localSheetId="11">[112]!absc</definedName>
    <definedName name="xxxxx" localSheetId="4">[112]!absc</definedName>
    <definedName name="xxxxx" localSheetId="5">[112]!absc</definedName>
    <definedName name="xxxxx" localSheetId="6">[112]!absc</definedName>
    <definedName name="xxxxx" localSheetId="7">[112]!absc</definedName>
    <definedName name="xxxxx" localSheetId="8">[112]!absc</definedName>
    <definedName name="xxxxx" localSheetId="9">[112]!absc</definedName>
    <definedName name="xxxxx" localSheetId="10">[112]!absc</definedName>
    <definedName name="xxxxx" localSheetId="1">[112]!absc</definedName>
    <definedName name="xxxxx" localSheetId="0">[112]!absc</definedName>
    <definedName name="xxxxx">[112]!absc</definedName>
    <definedName name="xxxxxds" localSheetId="11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1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8" hidden="1">{#N/A,#N/A,FALSE,"orthoflow";#N/A,#N/A,FALSE,"Miscelaneos";#N/A,#N/A,FALSE,"Instrumentacio";#N/A,#N/A,FALSE,"Electrico";#N/A,#N/A,FALSE,"Valv. Seguridad"}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1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1" hidden="1">#REF!</definedName>
    <definedName name="XZS" hidden="1">#REF!</definedName>
    <definedName name="XZXZV" localSheetId="11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1">[25]!absc</definedName>
    <definedName name="Y" localSheetId="4">[25]!absc</definedName>
    <definedName name="Y" localSheetId="5">[25]!absc</definedName>
    <definedName name="Y" localSheetId="6">[25]!absc</definedName>
    <definedName name="Y" localSheetId="7">[25]!absc</definedName>
    <definedName name="Y" localSheetId="8">[25]!absc</definedName>
    <definedName name="Y" localSheetId="9">[25]!absc</definedName>
    <definedName name="Y" localSheetId="10">[25]!absc</definedName>
    <definedName name="Y" localSheetId="1">[25]!absc</definedName>
    <definedName name="Y" localSheetId="0">[25]!absc</definedName>
    <definedName name="Y">[25]!absc</definedName>
    <definedName name="y6y6" localSheetId="11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1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1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1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'[113]AISLAMIENTO CATEGORIAS II Y III'!$G$1:$I$65536</definedName>
    <definedName name="yrey" localSheetId="11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1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1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1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1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1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1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1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1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9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1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11">'APU 10'!ERR</definedName>
    <definedName name="zx" localSheetId="7">'APU 6'!ERR</definedName>
    <definedName name="zx" localSheetId="8">'APU 7'!ERR</definedName>
    <definedName name="zx" localSheetId="9">'APU 8'!ERR</definedName>
    <definedName name="zx" localSheetId="10">'APU 9'!ERR</definedName>
    <definedName name="zx" localSheetId="1">MEMORIAS!ERR</definedName>
    <definedName name="zx">[0]!ERR</definedName>
    <definedName name="zxczds" localSheetId="11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1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7" i="37" l="1"/>
  <c r="H567" i="38"/>
  <c r="C569" i="38"/>
  <c r="M415" i="38"/>
  <c r="H408" i="38"/>
  <c r="K366" i="38"/>
  <c r="H247" i="38"/>
  <c r="C249" i="38"/>
  <c r="H230" i="38"/>
  <c r="H214" i="38"/>
  <c r="C216" i="38"/>
  <c r="C215" i="38"/>
  <c r="C214" i="38"/>
  <c r="M222" i="38"/>
  <c r="M221" i="38"/>
  <c r="M219" i="38"/>
  <c r="H42" i="37"/>
  <c r="H40" i="37"/>
  <c r="C34" i="40"/>
  <c r="G21" i="40"/>
  <c r="H25" i="40" s="1"/>
  <c r="G22" i="40"/>
  <c r="G23" i="40"/>
  <c r="C8" i="40"/>
  <c r="C6" i="40"/>
  <c r="C5" i="40"/>
  <c r="C8" i="39"/>
  <c r="C6" i="39"/>
  <c r="C5" i="39"/>
  <c r="E34" i="40"/>
  <c r="G34" i="40" s="1"/>
  <c r="E33" i="40"/>
  <c r="G33" i="40" s="1"/>
  <c r="H30" i="40"/>
  <c r="G24" i="40"/>
  <c r="G12" i="40"/>
  <c r="H18" i="40" s="1"/>
  <c r="E31" i="39"/>
  <c r="G31" i="39" s="1"/>
  <c r="E30" i="39"/>
  <c r="G30" i="39" s="1"/>
  <c r="H27" i="39"/>
  <c r="H22" i="39"/>
  <c r="G12" i="39"/>
  <c r="H18" i="39" s="1"/>
  <c r="C8" i="36"/>
  <c r="C8" i="35"/>
  <c r="C6" i="35"/>
  <c r="C5" i="35"/>
  <c r="C8" i="34"/>
  <c r="C6" i="34"/>
  <c r="C5" i="34"/>
  <c r="C8" i="33"/>
  <c r="C6" i="33"/>
  <c r="C5" i="33"/>
  <c r="C8" i="31"/>
  <c r="C6" i="31"/>
  <c r="C5" i="31"/>
  <c r="H6" i="38"/>
  <c r="C8" i="38"/>
  <c r="M11" i="38"/>
  <c r="H22" i="38"/>
  <c r="C24" i="38"/>
  <c r="M27" i="38"/>
  <c r="M32" i="38" s="1"/>
  <c r="H38" i="38"/>
  <c r="C40" i="38"/>
  <c r="M43" i="38"/>
  <c r="M48" i="38" s="1"/>
  <c r="H54" i="38"/>
  <c r="C56" i="38"/>
  <c r="M59" i="38"/>
  <c r="M64" i="38" s="1"/>
  <c r="H70" i="38"/>
  <c r="C72" i="38"/>
  <c r="M75" i="38"/>
  <c r="M80" i="38"/>
  <c r="H86" i="38"/>
  <c r="C88" i="38"/>
  <c r="M91" i="38"/>
  <c r="H102" i="38"/>
  <c r="C104" i="38"/>
  <c r="M107" i="38"/>
  <c r="M112" i="38" s="1"/>
  <c r="H118" i="38"/>
  <c r="C120" i="38"/>
  <c r="M123" i="38"/>
  <c r="M128" i="38" s="1"/>
  <c r="H134" i="38"/>
  <c r="C136" i="38"/>
  <c r="M139" i="38"/>
  <c r="H150" i="38"/>
  <c r="C152" i="38"/>
  <c r="M155" i="38"/>
  <c r="M160" i="38"/>
  <c r="H166" i="38"/>
  <c r="C168" i="38"/>
  <c r="M171" i="38"/>
  <c r="I172" i="38"/>
  <c r="M173" i="38"/>
  <c r="M174" i="38"/>
  <c r="H183" i="38"/>
  <c r="C185" i="38"/>
  <c r="M188" i="38"/>
  <c r="I189" i="38"/>
  <c r="M190" i="38"/>
  <c r="M191" i="38"/>
  <c r="H198" i="38"/>
  <c r="C200" i="38"/>
  <c r="M203" i="38"/>
  <c r="I204" i="38"/>
  <c r="M205" i="38"/>
  <c r="M206" i="38"/>
  <c r="M235" i="38"/>
  <c r="L252" i="38"/>
  <c r="L253" i="38"/>
  <c r="H280" i="38"/>
  <c r="C282" i="38"/>
  <c r="I285" i="38"/>
  <c r="M285" i="38"/>
  <c r="H296" i="38"/>
  <c r="C298" i="38"/>
  <c r="M301" i="38"/>
  <c r="M302" i="38"/>
  <c r="M306" i="38"/>
  <c r="H312" i="38"/>
  <c r="C314" i="38"/>
  <c r="I317" i="38"/>
  <c r="M317" i="38" s="1"/>
  <c r="M322" i="38" s="1"/>
  <c r="H328" i="38"/>
  <c r="C330" i="38"/>
  <c r="M333" i="38"/>
  <c r="M338" i="38" s="1"/>
  <c r="H344" i="38"/>
  <c r="C346" i="38"/>
  <c r="M349" i="38"/>
  <c r="M354" i="38" s="1"/>
  <c r="H360" i="38"/>
  <c r="C362" i="38"/>
  <c r="M365" i="38"/>
  <c r="H376" i="38"/>
  <c r="C378" i="38"/>
  <c r="I381" i="38"/>
  <c r="M381" i="38" s="1"/>
  <c r="M386" i="38" s="1"/>
  <c r="H392" i="38"/>
  <c r="C394" i="38"/>
  <c r="M397" i="38"/>
  <c r="M398" i="38"/>
  <c r="M402" i="38" s="1"/>
  <c r="C410" i="38"/>
  <c r="M413" i="38"/>
  <c r="M414" i="38"/>
  <c r="H424" i="38"/>
  <c r="C426" i="38"/>
  <c r="M429" i="38"/>
  <c r="M430" i="38"/>
  <c r="M445" i="38"/>
  <c r="M450" i="38" s="1"/>
  <c r="M461" i="38"/>
  <c r="M466" i="38" s="1"/>
  <c r="M477" i="38"/>
  <c r="M478" i="38"/>
  <c r="M479" i="38"/>
  <c r="M480" i="38"/>
  <c r="M481" i="38"/>
  <c r="M497" i="38"/>
  <c r="M498" i="38"/>
  <c r="M499" i="38"/>
  <c r="M500" i="38"/>
  <c r="M501" i="38"/>
  <c r="M502" i="38"/>
  <c r="M503" i="38"/>
  <c r="M504" i="38"/>
  <c r="M505" i="38"/>
  <c r="M506" i="38"/>
  <c r="M507" i="38"/>
  <c r="M508" i="38"/>
  <c r="M509" i="38"/>
  <c r="M510" i="38"/>
  <c r="M511" i="38"/>
  <c r="M512" i="38"/>
  <c r="M513" i="38"/>
  <c r="M514" i="38"/>
  <c r="M515" i="38"/>
  <c r="M516" i="38"/>
  <c r="M517" i="38"/>
  <c r="M518" i="38"/>
  <c r="M519" i="38"/>
  <c r="M520" i="38"/>
  <c r="M521" i="38"/>
  <c r="M522" i="38"/>
  <c r="M523" i="38"/>
  <c r="M524" i="38"/>
  <c r="M525" i="38"/>
  <c r="M526" i="38"/>
  <c r="M527" i="38"/>
  <c r="M528" i="38"/>
  <c r="M529" i="38"/>
  <c r="M541" i="38"/>
  <c r="M542" i="38"/>
  <c r="M543" i="38"/>
  <c r="M544" i="38"/>
  <c r="M545" i="38"/>
  <c r="M546" i="38"/>
  <c r="M547" i="38"/>
  <c r="M548" i="38"/>
  <c r="M549" i="38"/>
  <c r="M550" i="38"/>
  <c r="M551" i="38"/>
  <c r="M552" i="38"/>
  <c r="M553" i="38"/>
  <c r="M572" i="38"/>
  <c r="M573" i="38"/>
  <c r="M574" i="38"/>
  <c r="M575" i="38"/>
  <c r="M576" i="38"/>
  <c r="M577" i="38"/>
  <c r="M578" i="38"/>
  <c r="M579" i="38"/>
  <c r="M580" i="38"/>
  <c r="M581" i="38"/>
  <c r="M582" i="38"/>
  <c r="M583" i="38"/>
  <c r="M599" i="38"/>
  <c r="M604" i="38"/>
  <c r="M615" i="38"/>
  <c r="M616" i="38"/>
  <c r="M631" i="38"/>
  <c r="M632" i="38"/>
  <c r="M647" i="38"/>
  <c r="M663" i="38"/>
  <c r="M668" i="38" s="1"/>
  <c r="M679" i="38"/>
  <c r="M695" i="38"/>
  <c r="M700" i="38"/>
  <c r="M711" i="38"/>
  <c r="M712" i="38"/>
  <c r="M727" i="38"/>
  <c r="M743" i="38"/>
  <c r="M744" i="38"/>
  <c r="M759" i="38"/>
  <c r="H39" i="37"/>
  <c r="H38" i="37" s="1"/>
  <c r="H41" i="37"/>
  <c r="H43" i="37"/>
  <c r="H44" i="37"/>
  <c r="H45" i="37"/>
  <c r="H46" i="37"/>
  <c r="H48" i="37"/>
  <c r="H49" i="37"/>
  <c r="H50" i="37"/>
  <c r="H51" i="37"/>
  <c r="H52" i="37"/>
  <c r="H53" i="37"/>
  <c r="H54" i="37"/>
  <c r="H55" i="37"/>
  <c r="H56" i="37"/>
  <c r="H57" i="37"/>
  <c r="H58" i="37"/>
  <c r="C8" i="27"/>
  <c r="C6" i="27"/>
  <c r="C5" i="27"/>
  <c r="C8" i="28"/>
  <c r="C6" i="28"/>
  <c r="C5" i="28"/>
  <c r="H36" i="37"/>
  <c r="H34" i="37"/>
  <c r="H33" i="37"/>
  <c r="H32" i="37"/>
  <c r="H31" i="37"/>
  <c r="H30" i="37"/>
  <c r="H29" i="37"/>
  <c r="H28" i="37"/>
  <c r="H25" i="37"/>
  <c r="H23" i="37"/>
  <c r="H22" i="37"/>
  <c r="H21" i="37"/>
  <c r="H20" i="37"/>
  <c r="H18" i="37"/>
  <c r="H17" i="37"/>
  <c r="H16" i="37"/>
  <c r="H15" i="37"/>
  <c r="H14" i="37"/>
  <c r="H11" i="37"/>
  <c r="H10" i="37" s="1"/>
  <c r="H9" i="37"/>
  <c r="E31" i="36"/>
  <c r="G31" i="36"/>
  <c r="G21" i="36"/>
  <c r="G13" i="36"/>
  <c r="G14" i="36"/>
  <c r="G12" i="36"/>
  <c r="E30" i="36"/>
  <c r="G30" i="36" s="1"/>
  <c r="H32" i="36" s="1"/>
  <c r="H27" i="36"/>
  <c r="H22" i="36"/>
  <c r="H18" i="36"/>
  <c r="E17" i="35"/>
  <c r="G17" i="35"/>
  <c r="H18" i="35" s="1"/>
  <c r="E26" i="35"/>
  <c r="G26" i="35" s="1"/>
  <c r="H28" i="35" s="1"/>
  <c r="H23" i="35"/>
  <c r="H14" i="35"/>
  <c r="G20" i="33"/>
  <c r="G12" i="33"/>
  <c r="G22" i="31"/>
  <c r="M16" i="38" l="1"/>
  <c r="M172" i="38"/>
  <c r="M241" i="38"/>
  <c r="M366" i="38"/>
  <c r="M620" i="38"/>
  <c r="M418" i="38"/>
  <c r="M189" i="38"/>
  <c r="M220" i="38"/>
  <c r="M96" i="38"/>
  <c r="M192" i="38"/>
  <c r="M652" i="38"/>
  <c r="M764" i="38"/>
  <c r="M588" i="38"/>
  <c r="M732" i="38"/>
  <c r="M684" i="38"/>
  <c r="M253" i="38"/>
  <c r="M144" i="38"/>
  <c r="M266" i="38"/>
  <c r="M274" i="38" s="1"/>
  <c r="M290" i="38"/>
  <c r="M434" i="38"/>
  <c r="M486" i="38"/>
  <c r="M530" i="38"/>
  <c r="M748" i="38"/>
  <c r="M561" i="38"/>
  <c r="M636" i="38"/>
  <c r="M204" i="38"/>
  <c r="M208" i="38" s="1"/>
  <c r="M716" i="38"/>
  <c r="M252" i="38"/>
  <c r="M177" i="38"/>
  <c r="H35" i="40"/>
  <c r="H37" i="40" s="1"/>
  <c r="H32" i="39"/>
  <c r="H34" i="39" s="1"/>
  <c r="H7" i="37"/>
  <c r="H37" i="37"/>
  <c r="H8" i="37"/>
  <c r="H13" i="37"/>
  <c r="H12" i="37" s="1"/>
  <c r="H35" i="37"/>
  <c r="H24" i="37"/>
  <c r="H26" i="37"/>
  <c r="H34" i="36"/>
  <c r="H30" i="35"/>
  <c r="M370" i="38" l="1"/>
  <c r="M224" i="38"/>
  <c r="M255" i="38"/>
  <c r="H6" i="37"/>
  <c r="H27" i="37"/>
  <c r="H19" i="37"/>
  <c r="E26" i="34"/>
  <c r="G26" i="34" s="1"/>
  <c r="H28" i="34" s="1"/>
  <c r="H23" i="34"/>
  <c r="H18" i="34"/>
  <c r="G13" i="34"/>
  <c r="G12" i="34"/>
  <c r="H59" i="37" l="1"/>
  <c r="H14" i="34"/>
  <c r="H30" i="34" s="1"/>
  <c r="G19" i="31"/>
  <c r="G20" i="31"/>
  <c r="G21" i="31"/>
  <c r="G18" i="31"/>
  <c r="G17" i="31"/>
  <c r="E18" i="33"/>
  <c r="G18" i="33"/>
  <c r="G17" i="33"/>
  <c r="G19" i="33"/>
  <c r="E29" i="33"/>
  <c r="G29" i="33" s="1"/>
  <c r="H31" i="33" s="1"/>
  <c r="H26" i="33"/>
  <c r="H14" i="33"/>
  <c r="H60" i="37" l="1"/>
  <c r="H61" i="37" s="1"/>
  <c r="H24" i="31"/>
  <c r="H21" i="33"/>
  <c r="H33" i="33" s="1"/>
  <c r="H14" i="31"/>
  <c r="E32" i="31" l="1"/>
  <c r="G32" i="31" s="1"/>
  <c r="H34" i="31" s="1"/>
  <c r="H29" i="31"/>
  <c r="H36" i="31" l="1"/>
  <c r="G12" i="30" l="1"/>
  <c r="G17" i="30"/>
  <c r="H18" i="30" s="1"/>
  <c r="E26" i="30"/>
  <c r="G26" i="30" s="1"/>
  <c r="H28" i="30" s="1"/>
  <c r="H23" i="30"/>
  <c r="H14" i="30"/>
  <c r="H30" i="30" l="1"/>
  <c r="E28" i="28" l="1"/>
  <c r="G28" i="28" s="1"/>
  <c r="H30" i="28" s="1"/>
  <c r="E12" i="28" s="1"/>
  <c r="G12" i="28" s="1"/>
  <c r="H15" i="28" s="1"/>
  <c r="H25" i="28"/>
  <c r="G18" i="28"/>
  <c r="H20" i="28" s="1"/>
  <c r="G13" i="28"/>
  <c r="E26" i="27"/>
  <c r="G26" i="27" s="1"/>
  <c r="H28" i="27" s="1"/>
  <c r="H23" i="27"/>
  <c r="H18" i="27"/>
  <c r="G12" i="27"/>
  <c r="H14" i="27" s="1"/>
  <c r="H32" i="28" l="1"/>
  <c r="H30" i="27"/>
</calcChain>
</file>

<file path=xl/sharedStrings.xml><?xml version="1.0" encoding="utf-8"?>
<sst xmlns="http://schemas.openxmlformats.org/spreadsheetml/2006/main" count="1501" uniqueCount="256">
  <si>
    <t>ITEM</t>
  </si>
  <si>
    <t>ACTIVIDAD</t>
  </si>
  <si>
    <t>CANT</t>
  </si>
  <si>
    <t>UNIDAD</t>
  </si>
  <si>
    <t>I. EQUIPO</t>
  </si>
  <si>
    <t>DESCRIPCIÓN</t>
  </si>
  <si>
    <t>CANT.</t>
  </si>
  <si>
    <t>REND.</t>
  </si>
  <si>
    <t>VR. UNIT.</t>
  </si>
  <si>
    <t xml:space="preserve"> </t>
  </si>
  <si>
    <t>SUBTOTAL</t>
  </si>
  <si>
    <t>II. MATERIALES EN OBRA</t>
  </si>
  <si>
    <t>PRECIO UNIT.</t>
  </si>
  <si>
    <t>VR. TOTAL.</t>
  </si>
  <si>
    <t>III. TRANSPORTE</t>
  </si>
  <si>
    <t>V. PARCIAL</t>
  </si>
  <si>
    <t>IV. MANO DE OBRA</t>
  </si>
  <si>
    <t>TRABAJADOR</t>
  </si>
  <si>
    <t>JORNAL</t>
  </si>
  <si>
    <t>PREST.</t>
  </si>
  <si>
    <t>JOR. TOTAL</t>
  </si>
  <si>
    <t>TOTAL COSTO DIRECTO</t>
  </si>
  <si>
    <t>DIMENSIONES</t>
  </si>
  <si>
    <t>CAPITULO</t>
  </si>
  <si>
    <t>KG</t>
  </si>
  <si>
    <t>M2</t>
  </si>
  <si>
    <t>ML</t>
  </si>
  <si>
    <t>TARIFA</t>
  </si>
  <si>
    <t>PRESUPUESTO</t>
  </si>
  <si>
    <t>MANO DE OBRA AA</t>
  </si>
  <si>
    <t>TOTAL</t>
  </si>
  <si>
    <t>M3</t>
  </si>
  <si>
    <t>VALOR 
UNITARIO</t>
  </si>
  <si>
    <t>DESCRIPCIÓN DE LA ACTIVIDAD</t>
  </si>
  <si>
    <t>D</t>
  </si>
  <si>
    <t>APU 3</t>
  </si>
  <si>
    <t>AIU</t>
  </si>
  <si>
    <t>TOTAL PROYECTO</t>
  </si>
  <si>
    <t>H</t>
  </si>
  <si>
    <t>ANDAMIO SECCIÓN</t>
  </si>
  <si>
    <t>CONCRETO 2500 PSI</t>
  </si>
  <si>
    <t>DESMONTE DE BAJANTES  EN PVC</t>
  </si>
  <si>
    <t>LIMPIEZA DE CANAL EN CONCRETO</t>
  </si>
  <si>
    <t xml:space="preserve"> MEMBRANA IMPERMEABLE PARA CUBIERTA, DOS CAPAS</t>
  </si>
  <si>
    <t>ICCU_CONS_7.35.</t>
  </si>
  <si>
    <t>ICCU_CONS_18.16</t>
  </si>
  <si>
    <t>MUNICIPIO DE GACHALÁ
SECRETARÍA DE INFRAESTRUCTURA</t>
  </si>
  <si>
    <t>HERRAMIENTA MENOR</t>
  </si>
  <si>
    <t>GL</t>
  </si>
  <si>
    <t>ELEMENTOS DE SEGURIDAD EN ALTURAS</t>
  </si>
  <si>
    <t>V. UNIT</t>
  </si>
  <si>
    <t>ANÁLISIS DE PRECIOS UNITARIOS
 APU 1 BASE ICCU</t>
  </si>
  <si>
    <t>APU 1</t>
  </si>
  <si>
    <t>un</t>
  </si>
  <si>
    <t>AYUDANTE (2) AA</t>
  </si>
  <si>
    <t>APU 2</t>
  </si>
  <si>
    <t>ANÁLISIS DE PRECIOS UNITARIOS
 APU 2 BASE ICCU</t>
  </si>
  <si>
    <t>ICCU_CONS_7.5.</t>
  </si>
  <si>
    <t>ICUU_CONS_6.15</t>
  </si>
  <si>
    <t>ESTUCO Y VINILO 3 MANOS</t>
  </si>
  <si>
    <t>PAÑETE IMPERMEABILIZADO MUROS 1:3, E=1.5 CM</t>
  </si>
  <si>
    <t>ICCU_CONS_8.4</t>
  </si>
  <si>
    <t>MUNICIPIO DE GACHALÁ - CUNDINAMARCA</t>
  </si>
  <si>
    <t>MEMORIA DE CANTIDADES</t>
  </si>
  <si>
    <t>ÍTEM</t>
  </si>
  <si>
    <t>ESQUEMA-REGISTRO FOTOGRAFICO</t>
  </si>
  <si>
    <t>L</t>
  </si>
  <si>
    <t>A</t>
  </si>
  <si>
    <t>No</t>
  </si>
  <si>
    <t>Bajante</t>
  </si>
  <si>
    <t>Canal en Concreto</t>
  </si>
  <si>
    <t>Muro Fachada Bajo Cubierta</t>
  </si>
  <si>
    <t xml:space="preserve">Placa </t>
  </si>
  <si>
    <t>ICCU_CONS_6.5</t>
  </si>
  <si>
    <t>Muro 1 habitacion Humedad</t>
  </si>
  <si>
    <t>Muro 2 Habitación Humedad</t>
  </si>
  <si>
    <t>APU 4</t>
  </si>
  <si>
    <t>MORTERO 1:3 IMPERMEABILIZADO ELABORADO EN OBRA</t>
  </si>
  <si>
    <t>LT</t>
  </si>
  <si>
    <t>IMPERMEABILIZIACION INTEGRAL MORTERO SIKA</t>
  </si>
  <si>
    <t xml:space="preserve">PRESUPUESTO </t>
  </si>
  <si>
    <t>ESPECIFICACIÓN</t>
  </si>
  <si>
    <t>Mebrana a dos capas</t>
  </si>
  <si>
    <t>Retiro Membrana Impermeable</t>
  </si>
  <si>
    <t>RETIRO DE MEMEBRANA IMPERMEABALE</t>
  </si>
  <si>
    <t>ANÁLISIS DE PRECIOS UNITARIOS
 APU 4 BASE ICCU</t>
  </si>
  <si>
    <t>ANÁLISIS DE PRECIOS UNITARIOS
 APU 3 BASE ICCU</t>
  </si>
  <si>
    <t>RESANE IMPERMEABILIZADO MUROS 1:3, E=1.5 CM (INCLUYE ACABADO SIMILAR AL EXISTENTE)</t>
  </si>
  <si>
    <t>DEMOLICIONES (INGRESO PARQUEADERO)</t>
  </si>
  <si>
    <t>ICCU_CONS_1.12</t>
  </si>
  <si>
    <t>ICCU_CONS_14.1</t>
  </si>
  <si>
    <t>ICCU_CONS_1.10</t>
  </si>
  <si>
    <t>ICCU_CONS_1.13</t>
  </si>
  <si>
    <t>ICCU_CONS_1.27</t>
  </si>
  <si>
    <t>ADECUACIÓN (CUBIERTA FRONTAL)</t>
  </si>
  <si>
    <t>Muro Derecho Entrada Parqueadero</t>
  </si>
  <si>
    <t>Piso Duña</t>
  </si>
  <si>
    <t>Pared Ducha</t>
  </si>
  <si>
    <t>Pollito Ducha</t>
  </si>
  <si>
    <t>Piso Ducha</t>
  </si>
  <si>
    <t>APU 6</t>
  </si>
  <si>
    <t>https://www.homecenter.com.co/homecenter-co/product/272739/concertina-10mt-max-30cm-diametro-max-67-circulos/272739/?kid=goosho_1246419&amp;shop=googleShopping&amp;gad_source=1&amp;gad_campaignid=20228062686&amp;gbraid=0AAAAADt6wnqlxM4mSG8AfsRiBOp5QZhxV&amp;gclid=CjwKCAjwgb_CBhBMEiwA0p3oOAtBz0RXt2W8YlDJneCm2UE-XFdqmUjOO2kRoDdPQp-aGMlgoswkChoCCv8QAvD_BwE</t>
  </si>
  <si>
    <t>CONCERTINA 30 CM DIAMETRO</t>
  </si>
  <si>
    <t>ÁNGULO HIERRO 1" X 1" X 6M CON AGUJERO</t>
  </si>
  <si>
    <t>https://www.homecenter.com.co/homecenter-co/product/214423/alambre-de-pua-calibre-125-x-350mt-36kg-iowa/214423/</t>
  </si>
  <si>
    <t>MANO DE OBRA DD</t>
  </si>
  <si>
    <t>ALAMBRE DE PUA CALIBRE 12.5 A 2 LINEAS</t>
  </si>
  <si>
    <t>ARENA LAVADA DE PEÑA EN MUNICIPIO</t>
  </si>
  <si>
    <t>CEMENTO BLANCO</t>
  </si>
  <si>
    <t>CEMENTO GRIS</t>
  </si>
  <si>
    <t>AGUA</t>
  </si>
  <si>
    <t>CERÁMICA 34X34, CALIDAD PRIMERA</t>
  </si>
  <si>
    <t>BALDOSA CERÁMICA PISO 34 X 34, CALIDAD PRIMERA (TEXTURA SIMILAR AL EXISTENTE)</t>
  </si>
  <si>
    <t>CONCRETO 3000 PSI</t>
  </si>
  <si>
    <t>ICCU_CONS_8.3</t>
  </si>
  <si>
    <t>APU 7</t>
  </si>
  <si>
    <t xml:space="preserve"> MEJORAMIENTO Y ADECUACIÓN EN LA INFRAESTRUCTURA DE LA ESTACION DE POLICIA EN EL MUNICIPIO DE GACHALÁ CUNDINAMARCA</t>
  </si>
  <si>
    <t>Sub Total</t>
  </si>
  <si>
    <t>https://www.homecenter.com.co/homecenter-co/product/695654/pintura-para-fachadas-5-galones-blanco/695654/</t>
  </si>
  <si>
    <t>ICCU_CONS_1.17</t>
  </si>
  <si>
    <t>LAVADA DE FACHADA</t>
  </si>
  <si>
    <t>ICCU_CONS_5.50</t>
  </si>
  <si>
    <t>Frente Muro 1</t>
  </si>
  <si>
    <t>frente Muro 2</t>
  </si>
  <si>
    <t>Pared Costado Derecho Puerta Parqueadero</t>
  </si>
  <si>
    <t>Cerramiento en Certina</t>
  </si>
  <si>
    <t>5.10.</t>
  </si>
  <si>
    <t>Kg</t>
  </si>
  <si>
    <t>https://www.homecenter.com.co/homecenter-co/product/132813/boquilla-con-latex-concolor-para-juntas-estrechas-super-blanco-5kg/132813/</t>
  </si>
  <si>
    <t>BOQUILLA CON LÁTEX CONCOLOR PARA JUNTAS ESTRECHAS</t>
  </si>
  <si>
    <t>TALADRO PERCUTOR</t>
  </si>
  <si>
    <t>MORTERO 1:4 ELABORADO EN OBRA</t>
  </si>
  <si>
    <t>Costado Lateral Sur</t>
  </si>
  <si>
    <t>Garita</t>
  </si>
  <si>
    <t>APU 8</t>
  </si>
  <si>
    <t>VINILO SOBRE PAÑETE A LA INTEMPERIE</t>
  </si>
  <si>
    <t>MANO DE OBRA CC</t>
  </si>
  <si>
    <t>GLN</t>
  </si>
  <si>
    <t>Pintura para Fachada Blanco</t>
  </si>
  <si>
    <t>APU 9</t>
  </si>
  <si>
    <t>CONCRETO 3500 PSI ELEVACIÓN</t>
  </si>
  <si>
    <t>VIBRADOR PARA CONCRETO</t>
  </si>
  <si>
    <t>FORMALETA</t>
  </si>
  <si>
    <t>CONCRETO 3500 PSI</t>
  </si>
  <si>
    <t>OFICIAL (1) AA</t>
  </si>
  <si>
    <t>CERRAMIENTO EN CONCERTINA (INCLUYE ALAMBRE DE PUAS NO. 12 Y ÁNGULOS)</t>
  </si>
  <si>
    <t>PRELIMINARES CUBIERTA (SECTOR ENTRADA PRINCIPAL)</t>
  </si>
  <si>
    <t>ICCU_CONS_4.22</t>
  </si>
  <si>
    <t>ACERO FIGURADO 60000 PSI</t>
  </si>
  <si>
    <t>Longitud Varilla</t>
  </si>
  <si>
    <t>Especifiacion</t>
  </si>
  <si>
    <t>Kg/m</t>
  </si>
  <si>
    <t>1/2"</t>
  </si>
  <si>
    <t>cantidad</t>
  </si>
  <si>
    <t>Longitudinal</t>
  </si>
  <si>
    <t>Transversal</t>
  </si>
  <si>
    <t xml:space="preserve">MAMPOSTERIA, PAÑETE Y PINTURA </t>
  </si>
  <si>
    <t xml:space="preserve">LUMINARIAS ( REFLECTORES) EXTERIOR </t>
  </si>
  <si>
    <t xml:space="preserve">LUMINARIAS 150 W ( SODIO) </t>
  </si>
  <si>
    <t>UND</t>
  </si>
  <si>
    <t>ADECUACION (DOMO)</t>
  </si>
  <si>
    <t>PINTURA ESMALTE PARA PUERTAS METALICAS</t>
  </si>
  <si>
    <t>ESMALTE MARCOS LAMINA 3 MANOS</t>
  </si>
  <si>
    <t>DEMOLICION MUROS EN MAMPOSTERÍA 0.25 M INCL RETIRO</t>
  </si>
  <si>
    <t xml:space="preserve"> BAJANTE PVC AGUAS LLUVIAS D= 4" INC ACCESORIOS</t>
  </si>
  <si>
    <t>DEMOLICIÓN DE ENCHAPE EN MURO, INC RETIRO</t>
  </si>
  <si>
    <t xml:space="preserve">DEMOLICIÓN BALDOSA DE PISO, INC RETIRO </t>
  </si>
  <si>
    <t xml:space="preserve">DEMOLICIÓN PAÑETE DE MURO, INC RETIRO </t>
  </si>
  <si>
    <t>DEMOLICIÓN PLACA PISO 0.15 M, INC RETIRO</t>
  </si>
  <si>
    <t xml:space="preserve">PINTURA ESMALTE PARA PUERTAS EN MADERA </t>
  </si>
  <si>
    <t>ESMALTE MARCOS MADERA 3 MANOS</t>
  </si>
  <si>
    <t>RED HIDRAULICA NUEVA</t>
  </si>
  <si>
    <t>LLAVE MANGUERA</t>
  </si>
  <si>
    <t>RED SUMINISTRO PVC 1/2". INC ACCESORIOS</t>
  </si>
  <si>
    <t xml:space="preserve">DEMOLICIÓN PLACA PISO 0.10 M, INC RETIRO </t>
  </si>
  <si>
    <t xml:space="preserve">SIMINISTRO E INSTALACION DE LLAVES PARA DUCHAS </t>
  </si>
  <si>
    <t>REGISTRO 1/2". INC ACCESORIOS</t>
  </si>
  <si>
    <t>PAÑETE IMPERMEABILIZADO MUROS 1:3, E=1.5 CM (LINEAL)</t>
  </si>
  <si>
    <t>DEMOLICION REGATE DE MURO EN MAMPOSTERIA (INC RETIRO)</t>
  </si>
  <si>
    <t xml:space="preserve">PLACA BASE CONCRETO 0.08 2500 PSI </t>
  </si>
  <si>
    <t xml:space="preserve">ESTUCO Y VINILO 3 MANOS (LINEAL) </t>
  </si>
  <si>
    <t>PINTURA ACRÍLICA PARA PISOS</t>
  </si>
  <si>
    <t>PUNTO HIDRÁULICO PVC-P/PARAL 1/2"</t>
  </si>
  <si>
    <t xml:space="preserve">ESTUCO Y VINILO 3 MANOS </t>
  </si>
  <si>
    <t>BALDOSA CERÁMICA PISO-PARED 20X20, CALIDAD PRIMERA</t>
  </si>
  <si>
    <t>ICCU_CONS_18.9</t>
  </si>
  <si>
    <t>ICCU_CONS_18.8</t>
  </si>
  <si>
    <t>ICCU_CONS_18.11</t>
  </si>
  <si>
    <t>ICCU_CONS_1.26</t>
  </si>
  <si>
    <t>ICCU_CONS_11.16</t>
  </si>
  <si>
    <t>ICCU_CONS_11.27</t>
  </si>
  <si>
    <t>ICCU_CONS_11.36</t>
  </si>
  <si>
    <t>ICCU_CONS_11.12</t>
  </si>
  <si>
    <t>ICCU_CONS_6.16</t>
  </si>
  <si>
    <t>ICCU_CONS_13.12</t>
  </si>
  <si>
    <t>ICCU_CONS_18.17</t>
  </si>
  <si>
    <t>ICCU_CONS_14.44</t>
  </si>
  <si>
    <t>PINTURA DE PUERTAS Y VENTANAS GENERAL</t>
  </si>
  <si>
    <t>ICCU_CONS_18.10</t>
  </si>
  <si>
    <t xml:space="preserve">Cantidad piso </t>
  </si>
  <si>
    <t>Duchas</t>
  </si>
  <si>
    <t xml:space="preserve">Duchas </t>
  </si>
  <si>
    <t>DEMOLICION REGATE DE MURO EN MAMPOSTERIA INC RETIRO</t>
  </si>
  <si>
    <t>MARCOS PUERTAS ANCHO</t>
  </si>
  <si>
    <t>MARCOS PUERTAS ALTO</t>
  </si>
  <si>
    <t>PUERTAS ANCHO</t>
  </si>
  <si>
    <t>PUERTAS ALTO</t>
  </si>
  <si>
    <t>VENTANAS</t>
  </si>
  <si>
    <t>ADECUACIÓN (CUBIERTA FRONTAL) Y ADECUACIÓN DE BAÑO EN HABITACIÓN</t>
  </si>
  <si>
    <t>3 Y 5</t>
  </si>
  <si>
    <t>APU 5</t>
  </si>
  <si>
    <t>ADECUACIÓN DE 2 BAÑOS EN HABITACIÓN</t>
  </si>
  <si>
    <t>ANÁLISIS DE PRECIOS UNITARIOS
 APU 5 BASE ICCU</t>
  </si>
  <si>
    <t>ANÁLISIS DE PRECIOS UNITARIOS
 APU 6 BASE ICCU</t>
  </si>
  <si>
    <t>ANÁLISIS DE PRECIOS UNITARIOS
 APU 7 BASE ICCU</t>
  </si>
  <si>
    <t>ANÁLISIS DE PRECIOS UNITARIOS
 APU 8 BASE ICCU</t>
  </si>
  <si>
    <t>PINTURA TIPO KORAZA PARA EXTERIOR</t>
  </si>
  <si>
    <t>ICCU_CONS_18.30</t>
  </si>
  <si>
    <t>LUMINARIA 150W SODIO</t>
  </si>
  <si>
    <t>ICCU_CONS_12.30</t>
  </si>
  <si>
    <t xml:space="preserve">IMPERMEABILIZACIÓN FACHADA EN SIKA TRANSPARENTE 10 AÑOS O SIMILAR </t>
  </si>
  <si>
    <t>ICCU_CONS_18.1</t>
  </si>
  <si>
    <t>APU 10</t>
  </si>
  <si>
    <t>ANÁLISIS DE PRECIOS UNITARIOS
 APU 9 BASE ICCU</t>
  </si>
  <si>
    <t>ANÁLISIS DE PRECIOS UNITARIOS
 APU 10 BASE ICCU</t>
  </si>
  <si>
    <t xml:space="preserve">HERRAMIENTA MENOR </t>
  </si>
  <si>
    <t>GLB</t>
  </si>
  <si>
    <t xml:space="preserve">LLAVE DUCHA METALICA CROMADA </t>
  </si>
  <si>
    <t xml:space="preserve">CINTA TEFLON </t>
  </si>
  <si>
    <t>Niple/adaptador PVC</t>
  </si>
  <si>
    <t>ACCESORIOS MENORES</t>
  </si>
  <si>
    <t>ROLLO</t>
  </si>
  <si>
    <t>AYUDANTE (1) AA</t>
  </si>
  <si>
    <t>https://www.homecenter.com.co/homecenter-co/product/596084/llave-de-ducha-cromada-1-2/596084/</t>
  </si>
  <si>
    <t>8.1</t>
  </si>
  <si>
    <t>8.2</t>
  </si>
  <si>
    <t>8.3</t>
  </si>
  <si>
    <t>8.4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</si>
  <si>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</si>
  <si>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</si>
  <si>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</si>
  <si>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</si>
  <si>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</si>
  <si>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</si>
  <si>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</si>
  <si>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</si>
  <si>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</si>
  <si>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</si>
  <si>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</si>
  <si>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IMPERMEABILIZACIÓN FACHADA EN SIKA TRANSPARENTE 10 AÑOS O SIMILAR ,</t>
  </si>
  <si>
    <t>Zona interna 1</t>
  </si>
  <si>
    <t>Zona interna 2</t>
  </si>
  <si>
    <t>Zona interna 3</t>
  </si>
  <si>
    <t>Muro 1 Humedad</t>
  </si>
  <si>
    <t>Muro 2 Humedad</t>
  </si>
  <si>
    <t>Muro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</si>
</sst>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  <numFmt numFmtId="165" formatCode="_ &quot;$&quot;\ * #,##0.00_ ;_ &quot;$&quot;\ * \-#,##0.00_ ;_ &quot;$&quot;\ * &quot;-&quot;??_ ;_ @_ "/>
    <numFmt numFmtId="166" formatCode="_-* #,##0.00000_-;\-* #,##0.00000_-;_-* &quot;-&quot;??_-;_-@_-"/>
    <numFmt numFmtId="167" formatCode="0.0"/>
    <numFmt numFmtId="168" formatCode="_-* #,##0.0_-;\-* #,##0.0_-;_-* &quot;-&quot;??_-;_-@_-"/>
    <numFmt numFmtId="169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8"/>
      <name val="Century Gothic"/>
      <family val="2"/>
    </font>
    <font>
      <sz val="8"/>
      <color theme="1"/>
      <name val="Century Gothic"/>
      <family val="2"/>
    </font>
    <font>
      <b/>
      <sz val="12"/>
      <name val="Century Gothic"/>
      <family val="2"/>
    </font>
    <font>
      <sz val="11"/>
      <color rgb="FFFF0000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entury Gothic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410">
    <xf numFmtId="0" fontId="0" fillId="0" borderId="0" xfId="0"/>
    <xf numFmtId="43" fontId="4" fillId="0" borderId="25" xfId="4" applyFont="1" applyBorder="1" applyAlignment="1">
      <alignment horizontal="right" vertical="center"/>
    </xf>
    <xf numFmtId="9" fontId="4" fillId="0" borderId="10" xfId="1" applyFont="1" applyBorder="1" applyAlignment="1">
      <alignment horizontal="center" vertical="center"/>
    </xf>
    <xf numFmtId="43" fontId="4" fillId="0" borderId="10" xfId="4" applyFont="1" applyBorder="1" applyAlignment="1">
      <alignment horizontal="right" vertical="center"/>
    </xf>
    <xf numFmtId="43" fontId="4" fillId="0" borderId="11" xfId="4" applyFont="1" applyBorder="1" applyAlignment="1">
      <alignment horizontal="right" vertical="center"/>
    </xf>
    <xf numFmtId="43" fontId="4" fillId="0" borderId="14" xfId="4" applyFont="1" applyBorder="1" applyAlignment="1">
      <alignment horizontal="right" vertical="center"/>
    </xf>
    <xf numFmtId="43" fontId="4" fillId="0" borderId="15" xfId="4" applyFont="1" applyBorder="1" applyAlignment="1">
      <alignment horizontal="right" vertical="center"/>
    </xf>
    <xf numFmtId="43" fontId="3" fillId="0" borderId="0" xfId="4" applyFont="1"/>
    <xf numFmtId="43" fontId="4" fillId="2" borderId="18" xfId="4" applyFont="1" applyFill="1" applyBorder="1" applyAlignment="1">
      <alignment vertical="center"/>
    </xf>
    <xf numFmtId="43" fontId="5" fillId="0" borderId="5" xfId="4" applyFont="1" applyBorder="1" applyAlignment="1">
      <alignment horizontal="left" vertical="center"/>
    </xf>
    <xf numFmtId="43" fontId="4" fillId="0" borderId="5" xfId="4" applyFont="1" applyBorder="1" applyAlignment="1">
      <alignment vertical="center"/>
    </xf>
    <xf numFmtId="43" fontId="4" fillId="0" borderId="3" xfId="4" applyFont="1" applyBorder="1" applyAlignment="1">
      <alignment horizontal="center" vertical="center"/>
    </xf>
    <xf numFmtId="43" fontId="4" fillId="0" borderId="5" xfId="4" applyFont="1" applyBorder="1" applyAlignment="1">
      <alignment horizontal="center" vertical="center"/>
    </xf>
    <xf numFmtId="43" fontId="4" fillId="0" borderId="20" xfId="4" applyFont="1" applyBorder="1" applyAlignment="1">
      <alignment horizontal="center" vertical="center"/>
    </xf>
    <xf numFmtId="43" fontId="4" fillId="0" borderId="28" xfId="4" applyFont="1" applyBorder="1" applyAlignment="1">
      <alignment horizontal="right" vertical="center"/>
    </xf>
    <xf numFmtId="43" fontId="4" fillId="0" borderId="5" xfId="4" applyFont="1" applyBorder="1" applyAlignment="1">
      <alignment horizontal="right" vertical="center"/>
    </xf>
    <xf numFmtId="43" fontId="4" fillId="0" borderId="3" xfId="4" applyFont="1" applyBorder="1" applyAlignment="1">
      <alignment horizontal="right" vertical="center"/>
    </xf>
    <xf numFmtId="43" fontId="4" fillId="0" borderId="10" xfId="4" applyFont="1" applyBorder="1" applyAlignment="1">
      <alignment horizontal="center" vertical="center"/>
    </xf>
    <xf numFmtId="43" fontId="4" fillId="0" borderId="11" xfId="4" applyFont="1" applyBorder="1" applyAlignment="1">
      <alignment vertical="center"/>
    </xf>
    <xf numFmtId="43" fontId="4" fillId="0" borderId="20" xfId="4" applyFont="1" applyBorder="1" applyAlignment="1">
      <alignment horizontal="right" vertical="center"/>
    </xf>
    <xf numFmtId="43" fontId="4" fillId="0" borderId="29" xfId="4" applyFont="1" applyBorder="1" applyAlignment="1">
      <alignment horizontal="right" vertical="center"/>
    </xf>
    <xf numFmtId="43" fontId="4" fillId="0" borderId="28" xfId="4" applyFont="1" applyBorder="1" applyAlignment="1">
      <alignment vertical="center"/>
    </xf>
    <xf numFmtId="43" fontId="4" fillId="0" borderId="0" xfId="4" applyFont="1" applyBorder="1" applyAlignment="1">
      <alignment vertical="center"/>
    </xf>
    <xf numFmtId="43" fontId="5" fillId="0" borderId="0" xfId="4" applyFont="1" applyBorder="1" applyAlignment="1">
      <alignment vertical="center"/>
    </xf>
    <xf numFmtId="43" fontId="4" fillId="0" borderId="0" xfId="4" applyFont="1" applyAlignment="1">
      <alignment vertical="center"/>
    </xf>
    <xf numFmtId="43" fontId="4" fillId="0" borderId="0" xfId="4" applyFont="1" applyAlignment="1">
      <alignment horizontal="center"/>
    </xf>
    <xf numFmtId="43" fontId="4" fillId="0" borderId="11" xfId="4" applyFont="1" applyFill="1" applyBorder="1" applyAlignment="1">
      <alignment horizontal="center" vertical="center"/>
    </xf>
    <xf numFmtId="43" fontId="4" fillId="0" borderId="0" xfId="4" applyFont="1"/>
    <xf numFmtId="43" fontId="5" fillId="0" borderId="1" xfId="4" applyFont="1" applyBorder="1" applyAlignment="1">
      <alignment horizontal="center" vertical="center" wrapText="1"/>
    </xf>
    <xf numFmtId="43" fontId="9" fillId="0" borderId="0" xfId="4" applyFont="1"/>
    <xf numFmtId="43" fontId="5" fillId="0" borderId="6" xfId="4" applyFont="1" applyBorder="1" applyAlignment="1">
      <alignment horizontal="center" vertical="center" wrapText="1"/>
    </xf>
    <xf numFmtId="43" fontId="5" fillId="0" borderId="9" xfId="4" applyFont="1" applyBorder="1" applyAlignment="1">
      <alignment horizontal="center" vertical="center" wrapText="1"/>
    </xf>
    <xf numFmtId="43" fontId="5" fillId="0" borderId="13" xfId="4" applyFont="1" applyBorder="1" applyAlignment="1">
      <alignment horizontal="center" vertical="center" wrapText="1"/>
    </xf>
    <xf numFmtId="43" fontId="5" fillId="0" borderId="4" xfId="4" applyFont="1" applyBorder="1" applyAlignment="1">
      <alignment horizontal="left" vertical="center"/>
    </xf>
    <xf numFmtId="43" fontId="5" fillId="0" borderId="0" xfId="4" applyFont="1" applyBorder="1" applyAlignment="1">
      <alignment horizontal="left" vertical="center"/>
    </xf>
    <xf numFmtId="43" fontId="6" fillId="0" borderId="11" xfId="4" applyFont="1" applyBorder="1"/>
    <xf numFmtId="43" fontId="4" fillId="0" borderId="39" xfId="4" applyFont="1" applyBorder="1" applyAlignment="1">
      <alignment horizontal="center" vertical="center"/>
    </xf>
    <xf numFmtId="43" fontId="4" fillId="0" borderId="14" xfId="4" applyFont="1" applyBorder="1" applyAlignment="1">
      <alignment horizontal="center" vertical="center"/>
    </xf>
    <xf numFmtId="43" fontId="4" fillId="0" borderId="4" xfId="4" applyFont="1" applyBorder="1" applyAlignment="1">
      <alignment vertical="center"/>
    </xf>
    <xf numFmtId="43" fontId="5" fillId="0" borderId="2" xfId="4" applyFont="1" applyBorder="1" applyAlignment="1">
      <alignment vertical="center"/>
    </xf>
    <xf numFmtId="43" fontId="4" fillId="0" borderId="36" xfId="4" applyFont="1" applyBorder="1" applyAlignment="1">
      <alignment horizontal="center" vertical="center"/>
    </xf>
    <xf numFmtId="43" fontId="4" fillId="0" borderId="27" xfId="4" applyFont="1" applyBorder="1" applyAlignment="1">
      <alignment horizontal="center" vertical="center"/>
    </xf>
    <xf numFmtId="43" fontId="4" fillId="0" borderId="14" xfId="4" applyFont="1" applyBorder="1" applyAlignment="1">
      <alignment horizontal="center"/>
    </xf>
    <xf numFmtId="43" fontId="4" fillId="0" borderId="15" xfId="4" applyFont="1" applyFill="1" applyBorder="1" applyAlignment="1">
      <alignment horizontal="center" vertical="center"/>
    </xf>
    <xf numFmtId="43" fontId="4" fillId="0" borderId="37" xfId="4" applyFont="1" applyBorder="1" applyAlignment="1">
      <alignment horizontal="center" vertical="center"/>
    </xf>
    <xf numFmtId="43" fontId="4" fillId="0" borderId="15" xfId="4" applyFont="1" applyBorder="1" applyAlignment="1">
      <alignment vertical="center"/>
    </xf>
    <xf numFmtId="43" fontId="4" fillId="0" borderId="30" xfId="4" applyFont="1" applyBorder="1" applyAlignment="1">
      <alignment horizontal="left" vertical="center"/>
    </xf>
    <xf numFmtId="43" fontId="4" fillId="0" borderId="13" xfId="4" applyFont="1" applyBorder="1" applyAlignment="1">
      <alignment vertical="center"/>
    </xf>
    <xf numFmtId="43" fontId="3" fillId="0" borderId="0" xfId="4" applyFont="1" applyBorder="1"/>
    <xf numFmtId="43" fontId="4" fillId="0" borderId="31" xfId="4" applyFont="1" applyBorder="1" applyAlignment="1">
      <alignment vertical="center"/>
    </xf>
    <xf numFmtId="43" fontId="4" fillId="0" borderId="19" xfId="4" applyFont="1" applyBorder="1" applyAlignment="1">
      <alignment vertical="center"/>
    </xf>
    <xf numFmtId="43" fontId="4" fillId="0" borderId="19" xfId="4" applyFont="1" applyBorder="1"/>
    <xf numFmtId="43" fontId="5" fillId="0" borderId="19" xfId="4" applyFont="1" applyBorder="1" applyAlignment="1">
      <alignment vertical="center"/>
    </xf>
    <xf numFmtId="43" fontId="5" fillId="0" borderId="19" xfId="4" applyFont="1" applyBorder="1" applyAlignment="1">
      <alignment horizontal="center" vertical="center"/>
    </xf>
    <xf numFmtId="43" fontId="5" fillId="0" borderId="0" xfId="4" applyFont="1" applyAlignment="1">
      <alignment vertical="center"/>
    </xf>
    <xf numFmtId="43" fontId="5" fillId="0" borderId="0" xfId="4" applyFont="1" applyAlignment="1">
      <alignment horizontal="center" vertical="center"/>
    </xf>
    <xf numFmtId="43" fontId="5" fillId="0" borderId="0" xfId="4" applyFont="1"/>
    <xf numFmtId="43" fontId="7" fillId="0" borderId="0" xfId="4" applyFont="1"/>
    <xf numFmtId="43" fontId="5" fillId="0" borderId="7" xfId="4" applyFont="1" applyBorder="1" applyAlignment="1">
      <alignment horizontal="center" vertical="center"/>
    </xf>
    <xf numFmtId="43" fontId="5" fillId="0" borderId="8" xfId="4" applyFont="1" applyBorder="1" applyAlignment="1">
      <alignment horizontal="center" vertical="center"/>
    </xf>
    <xf numFmtId="43" fontId="5" fillId="0" borderId="6" xfId="4" applyFont="1" applyBorder="1" applyAlignment="1">
      <alignment horizontal="center" vertical="center"/>
    </xf>
    <xf numFmtId="2" fontId="4" fillId="0" borderId="25" xfId="4" applyNumberFormat="1" applyFont="1" applyBorder="1" applyAlignment="1">
      <alignment horizontal="center" vertical="center"/>
    </xf>
    <xf numFmtId="2" fontId="4" fillId="0" borderId="10" xfId="4" applyNumberFormat="1" applyFont="1" applyBorder="1" applyAlignment="1">
      <alignment horizontal="center" vertical="center"/>
    </xf>
    <xf numFmtId="2" fontId="4" fillId="0" borderId="39" xfId="4" applyNumberFormat="1" applyFont="1" applyBorder="1" applyAlignment="1">
      <alignment horizontal="center" vertical="center"/>
    </xf>
    <xf numFmtId="43" fontId="4" fillId="0" borderId="0" xfId="4" applyFont="1" applyAlignment="1">
      <alignment horizontal="left"/>
    </xf>
    <xf numFmtId="43" fontId="5" fillId="0" borderId="0" xfId="4" applyFont="1" applyAlignment="1">
      <alignment horizontal="left"/>
    </xf>
    <xf numFmtId="0" fontId="12" fillId="0" borderId="0" xfId="0" applyFont="1"/>
    <xf numFmtId="166" fontId="3" fillId="0" borderId="0" xfId="4" applyNumberFormat="1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44" fontId="10" fillId="0" borderId="0" xfId="4" applyNumberFormat="1" applyFont="1" applyBorder="1" applyAlignment="1">
      <alignment vertical="center"/>
    </xf>
    <xf numFmtId="43" fontId="10" fillId="0" borderId="0" xfId="4" applyFont="1" applyBorder="1" applyAlignment="1">
      <alignment vertical="center"/>
    </xf>
    <xf numFmtId="2" fontId="10" fillId="0" borderId="0" xfId="0" applyNumberFormat="1" applyFont="1"/>
    <xf numFmtId="164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2" borderId="0" xfId="0" applyFill="1"/>
    <xf numFmtId="0" fontId="14" fillId="2" borderId="0" xfId="2" applyFont="1" applyFill="1"/>
    <xf numFmtId="0" fontId="15" fillId="4" borderId="1" xfId="2" applyFont="1" applyFill="1" applyBorder="1" applyAlignment="1">
      <alignment vertical="center" wrapText="1"/>
    </xf>
    <xf numFmtId="0" fontId="15" fillId="4" borderId="2" xfId="2" applyFont="1" applyFill="1" applyBorder="1" applyAlignment="1">
      <alignment vertical="center" wrapText="1"/>
    </xf>
    <xf numFmtId="0" fontId="15" fillId="4" borderId="2" xfId="2" applyFont="1" applyFill="1" applyBorder="1" applyAlignment="1">
      <alignment horizontal="center" vertical="center"/>
    </xf>
    <xf numFmtId="0" fontId="13" fillId="4" borderId="2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15" fillId="4" borderId="9" xfId="2" applyFont="1" applyFill="1" applyBorder="1" applyAlignment="1">
      <alignment vertical="center" wrapText="1"/>
    </xf>
    <xf numFmtId="0" fontId="15" fillId="4" borderId="50" xfId="2" applyFont="1" applyFill="1" applyBorder="1" applyAlignment="1">
      <alignment vertical="center" wrapText="1"/>
    </xf>
    <xf numFmtId="0" fontId="13" fillId="3" borderId="14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4" fillId="2" borderId="0" xfId="2" applyFont="1" applyFill="1" applyAlignment="1">
      <alignment vertical="center"/>
    </xf>
    <xf numFmtId="0" fontId="0" fillId="0" borderId="25" xfId="0" applyBorder="1" applyAlignment="1">
      <alignment horizontal="left" vertical="center"/>
    </xf>
    <xf numFmtId="2" fontId="0" fillId="0" borderId="25" xfId="4" applyNumberFormat="1" applyFont="1" applyBorder="1" applyAlignment="1">
      <alignment horizontal="center" vertical="center"/>
    </xf>
    <xf numFmtId="2" fontId="16" fillId="2" borderId="55" xfId="4" applyNumberFormat="1" applyFont="1" applyFill="1" applyBorder="1" applyAlignment="1">
      <alignment horizontal="center" vertical="center"/>
    </xf>
    <xf numFmtId="2" fontId="0" fillId="2" borderId="40" xfId="4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43" fontId="0" fillId="0" borderId="15" xfId="4" applyFont="1" applyFill="1" applyBorder="1" applyAlignment="1">
      <alignment horizontal="center"/>
    </xf>
    <xf numFmtId="43" fontId="0" fillId="0" borderId="0" xfId="4" applyFont="1" applyFill="1" applyBorder="1" applyAlignment="1">
      <alignment horizontal="center"/>
    </xf>
    <xf numFmtId="0" fontId="15" fillId="0" borderId="0" xfId="2" applyFont="1" applyAlignment="1">
      <alignment horizontal="center" vertical="center"/>
    </xf>
    <xf numFmtId="2" fontId="4" fillId="0" borderId="14" xfId="4" applyNumberFormat="1" applyFont="1" applyBorder="1" applyAlignment="1">
      <alignment vertical="center"/>
    </xf>
    <xf numFmtId="44" fontId="4" fillId="0" borderId="15" xfId="6" applyFont="1" applyFill="1" applyBorder="1" applyAlignment="1">
      <alignment horizontal="center" vertical="center"/>
    </xf>
    <xf numFmtId="44" fontId="4" fillId="0" borderId="11" xfId="6" applyFont="1" applyBorder="1" applyAlignment="1">
      <alignment horizontal="right" vertical="center"/>
    </xf>
    <xf numFmtId="44" fontId="4" fillId="0" borderId="28" xfId="6" applyFont="1" applyBorder="1" applyAlignment="1">
      <alignment horizontal="right" vertical="center"/>
    </xf>
    <xf numFmtId="44" fontId="4" fillId="0" borderId="28" xfId="6" applyFont="1" applyBorder="1" applyAlignment="1">
      <alignment vertical="center"/>
    </xf>
    <xf numFmtId="44" fontId="4" fillId="0" borderId="29" xfId="6" applyFont="1" applyBorder="1" applyAlignment="1">
      <alignment horizontal="right" vertical="center"/>
    </xf>
    <xf numFmtId="0" fontId="12" fillId="0" borderId="0" xfId="0" applyFont="1" applyAlignment="1">
      <alignment horizontal="left"/>
    </xf>
    <xf numFmtId="164" fontId="11" fillId="0" borderId="0" xfId="0" applyNumberFormat="1" applyFont="1"/>
    <xf numFmtId="49" fontId="0" fillId="0" borderId="25" xfId="4" applyNumberFormat="1" applyFont="1" applyBorder="1" applyAlignment="1">
      <alignment horizontal="center" vertical="center"/>
    </xf>
    <xf numFmtId="43" fontId="5" fillId="0" borderId="49" xfId="4" applyFont="1" applyBorder="1" applyAlignment="1">
      <alignment horizontal="center" vertical="center"/>
    </xf>
    <xf numFmtId="43" fontId="5" fillId="0" borderId="45" xfId="4" applyFont="1" applyBorder="1" applyAlignment="1">
      <alignment horizontal="center" vertical="center"/>
    </xf>
    <xf numFmtId="43" fontId="4" fillId="0" borderId="7" xfId="4" applyFont="1" applyBorder="1" applyAlignment="1">
      <alignment horizontal="center" vertical="center"/>
    </xf>
    <xf numFmtId="2" fontId="4" fillId="0" borderId="7" xfId="4" applyNumberFormat="1" applyFont="1" applyBorder="1" applyAlignment="1">
      <alignment horizontal="center" vertical="center"/>
    </xf>
    <xf numFmtId="43" fontId="6" fillId="0" borderId="8" xfId="4" applyFont="1" applyBorder="1"/>
    <xf numFmtId="2" fontId="4" fillId="0" borderId="14" xfId="4" applyNumberFormat="1" applyFont="1" applyBorder="1" applyAlignment="1">
      <alignment horizontal="center" vertical="center"/>
    </xf>
    <xf numFmtId="43" fontId="6" fillId="0" borderId="15" xfId="4" applyFont="1" applyBorder="1"/>
    <xf numFmtId="0" fontId="0" fillId="0" borderId="6" xfId="0" applyBorder="1" applyAlignment="1">
      <alignment horizontal="left" vertical="center"/>
    </xf>
    <xf numFmtId="2" fontId="0" fillId="0" borderId="7" xfId="4" applyNumberFormat="1" applyFont="1" applyBorder="1" applyAlignment="1">
      <alignment horizontal="center" vertical="center"/>
    </xf>
    <xf numFmtId="49" fontId="0" fillId="0" borderId="7" xfId="4" applyNumberFormat="1" applyFont="1" applyBorder="1" applyAlignment="1">
      <alignment horizontal="center" vertical="center"/>
    </xf>
    <xf numFmtId="2" fontId="16" fillId="2" borderId="35" xfId="4" applyNumberFormat="1" applyFont="1" applyFill="1" applyBorder="1" applyAlignment="1">
      <alignment horizontal="center" vertical="center"/>
    </xf>
    <xf numFmtId="2" fontId="0" fillId="2" borderId="8" xfId="4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2" fontId="0" fillId="0" borderId="37" xfId="4" applyNumberFormat="1" applyFont="1" applyBorder="1" applyAlignment="1">
      <alignment horizontal="center" vertical="center"/>
    </xf>
    <xf numFmtId="49" fontId="0" fillId="0" borderId="37" xfId="4" applyNumberFormat="1" applyFont="1" applyBorder="1" applyAlignment="1">
      <alignment horizontal="center" vertical="center"/>
    </xf>
    <xf numFmtId="2" fontId="16" fillId="2" borderId="54" xfId="4" applyNumberFormat="1" applyFont="1" applyFill="1" applyBorder="1" applyAlignment="1">
      <alignment horizontal="center" vertical="center"/>
    </xf>
    <xf numFmtId="2" fontId="0" fillId="2" borderId="57" xfId="4" applyNumberFormat="1" applyFont="1" applyFill="1" applyBorder="1" applyAlignment="1">
      <alignment horizontal="center" vertical="center"/>
    </xf>
    <xf numFmtId="2" fontId="4" fillId="0" borderId="10" xfId="4" applyNumberFormat="1" applyFont="1" applyBorder="1" applyAlignment="1">
      <alignment vertical="center"/>
    </xf>
    <xf numFmtId="44" fontId="4" fillId="0" borderId="10" xfId="6" applyFont="1" applyFill="1" applyBorder="1" applyAlignment="1">
      <alignment horizontal="center" vertical="center"/>
    </xf>
    <xf numFmtId="43" fontId="4" fillId="0" borderId="8" xfId="4" applyFont="1" applyBorder="1" applyAlignment="1">
      <alignment horizontal="right" vertical="center"/>
    </xf>
    <xf numFmtId="43" fontId="4" fillId="0" borderId="11" xfId="4" applyFont="1" applyBorder="1" applyAlignment="1">
      <alignment horizontal="center" vertical="center"/>
    </xf>
    <xf numFmtId="44" fontId="4" fillId="0" borderId="14" xfId="6" applyFont="1" applyFill="1" applyBorder="1" applyAlignment="1">
      <alignment horizontal="center" vertical="center"/>
    </xf>
    <xf numFmtId="43" fontId="4" fillId="0" borderId="15" xfId="4" applyFont="1" applyBorder="1" applyAlignment="1">
      <alignment horizontal="center" vertical="center"/>
    </xf>
    <xf numFmtId="44" fontId="6" fillId="0" borderId="8" xfId="6" applyFont="1" applyBorder="1"/>
    <xf numFmtId="43" fontId="18" fillId="0" borderId="0" xfId="7" applyNumberFormat="1"/>
    <xf numFmtId="2" fontId="18" fillId="0" borderId="0" xfId="7" applyNumberFormat="1"/>
    <xf numFmtId="0" fontId="18" fillId="0" borderId="0" xfId="7" applyBorder="1" applyAlignment="1"/>
    <xf numFmtId="164" fontId="11" fillId="0" borderId="0" xfId="0" applyNumberFormat="1" applyFont="1" applyAlignment="1">
      <alignment horizontal="left"/>
    </xf>
    <xf numFmtId="0" fontId="15" fillId="2" borderId="0" xfId="2" applyFont="1" applyFill="1" applyAlignment="1">
      <alignment horizontal="center" vertical="center"/>
    </xf>
    <xf numFmtId="0" fontId="15" fillId="5" borderId="43" xfId="2" applyFont="1" applyFill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44" fontId="19" fillId="0" borderId="49" xfId="4" applyNumberFormat="1" applyFont="1" applyBorder="1" applyAlignment="1">
      <alignment horizontal="center" vertical="center" wrapText="1"/>
    </xf>
    <xf numFmtId="43" fontId="19" fillId="0" borderId="45" xfId="4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2" fontId="3" fillId="0" borderId="10" xfId="6" applyNumberFormat="1" applyFont="1" applyBorder="1" applyAlignment="1">
      <alignment horizontal="center" vertical="center"/>
    </xf>
    <xf numFmtId="44" fontId="3" fillId="0" borderId="10" xfId="6" applyFont="1" applyFill="1" applyBorder="1" applyAlignment="1">
      <alignment horizontal="right" vertical="center"/>
    </xf>
    <xf numFmtId="44" fontId="3" fillId="0" borderId="11" xfId="6" applyFont="1" applyFill="1" applyBorder="1" applyAlignment="1">
      <alignment horizontal="right" vertical="center"/>
    </xf>
    <xf numFmtId="2" fontId="3" fillId="0" borderId="10" xfId="6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" fontId="3" fillId="0" borderId="14" xfId="6" applyNumberFormat="1" applyFont="1" applyFill="1" applyBorder="1" applyAlignment="1">
      <alignment horizontal="center" vertical="center"/>
    </xf>
    <xf numFmtId="44" fontId="3" fillId="0" borderId="14" xfId="6" applyFont="1" applyFill="1" applyBorder="1" applyAlignment="1">
      <alignment horizontal="right" vertical="center"/>
    </xf>
    <xf numFmtId="0" fontId="3" fillId="0" borderId="10" xfId="0" applyFont="1" applyBorder="1" applyAlignment="1">
      <alignment wrapText="1"/>
    </xf>
    <xf numFmtId="44" fontId="3" fillId="0" borderId="11" xfId="6" applyFont="1" applyFill="1" applyBorder="1" applyAlignment="1">
      <alignment horizontal="center" vertical="center"/>
    </xf>
    <xf numFmtId="44" fontId="3" fillId="2" borderId="10" xfId="6" applyFont="1" applyFill="1" applyBorder="1" applyAlignment="1">
      <alignment horizontal="right" vertical="center"/>
    </xf>
    <xf numFmtId="0" fontId="3" fillId="0" borderId="60" xfId="0" applyFont="1" applyBorder="1" applyAlignment="1">
      <alignment wrapText="1"/>
    </xf>
    <xf numFmtId="0" fontId="3" fillId="0" borderId="60" xfId="0" applyFont="1" applyBorder="1" applyAlignment="1">
      <alignment horizontal="center" vertical="center"/>
    </xf>
    <xf numFmtId="2" fontId="3" fillId="0" borderId="60" xfId="6" applyNumberFormat="1" applyFont="1" applyFill="1" applyBorder="1" applyAlignment="1">
      <alignment horizontal="center" vertical="center"/>
    </xf>
    <xf numFmtId="44" fontId="3" fillId="0" borderId="60" xfId="6" applyFont="1" applyFill="1" applyBorder="1" applyAlignment="1">
      <alignment horizontal="right" vertical="center"/>
    </xf>
    <xf numFmtId="44" fontId="3" fillId="0" borderId="61" xfId="6" applyFont="1" applyFill="1" applyBorder="1" applyAlignment="1">
      <alignment horizontal="center" vertical="center"/>
    </xf>
    <xf numFmtId="0" fontId="3" fillId="0" borderId="39" xfId="0" applyFont="1" applyBorder="1" applyAlignment="1">
      <alignment wrapText="1"/>
    </xf>
    <xf numFmtId="0" fontId="3" fillId="0" borderId="39" xfId="0" applyFont="1" applyBorder="1" applyAlignment="1">
      <alignment horizontal="center" vertical="center"/>
    </xf>
    <xf numFmtId="2" fontId="3" fillId="0" borderId="39" xfId="6" applyNumberFormat="1" applyFont="1" applyFill="1" applyBorder="1" applyAlignment="1">
      <alignment horizontal="center" vertical="center"/>
    </xf>
    <xf numFmtId="44" fontId="3" fillId="0" borderId="39" xfId="6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wrapText="1"/>
    </xf>
    <xf numFmtId="44" fontId="3" fillId="0" borderId="15" xfId="6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wrapText="1"/>
    </xf>
    <xf numFmtId="0" fontId="3" fillId="2" borderId="10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wrapText="1"/>
    </xf>
    <xf numFmtId="0" fontId="3" fillId="2" borderId="39" xfId="0" applyFont="1" applyFill="1" applyBorder="1" applyAlignment="1">
      <alignment horizontal="center" vertical="center"/>
    </xf>
    <xf numFmtId="2" fontId="3" fillId="0" borderId="39" xfId="6" applyNumberFormat="1" applyFont="1" applyBorder="1" applyAlignment="1">
      <alignment horizontal="center" vertical="center"/>
    </xf>
    <xf numFmtId="44" fontId="3" fillId="2" borderId="39" xfId="6" applyFont="1" applyFill="1" applyBorder="1" applyAlignment="1">
      <alignment horizontal="right" vertical="center"/>
    </xf>
    <xf numFmtId="44" fontId="3" fillId="0" borderId="62" xfId="6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44" fontId="3" fillId="0" borderId="10" xfId="4" applyNumberFormat="1" applyFont="1" applyBorder="1" applyAlignment="1">
      <alignment vertical="center"/>
    </xf>
    <xf numFmtId="44" fontId="3" fillId="0" borderId="10" xfId="4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19" fillId="4" borderId="15" xfId="6" applyFont="1" applyFill="1" applyBorder="1" applyAlignment="1">
      <alignment vertical="center"/>
    </xf>
    <xf numFmtId="0" fontId="3" fillId="0" borderId="2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/>
    </xf>
    <xf numFmtId="2" fontId="3" fillId="0" borderId="25" xfId="6" applyNumberFormat="1" applyFont="1" applyBorder="1" applyAlignment="1">
      <alignment horizontal="center" vertical="center"/>
    </xf>
    <xf numFmtId="44" fontId="3" fillId="0" borderId="25" xfId="6" applyFont="1" applyFill="1" applyBorder="1" applyAlignment="1">
      <alignment horizontal="right" vertical="center"/>
    </xf>
    <xf numFmtId="44" fontId="3" fillId="0" borderId="40" xfId="6" applyFont="1" applyFill="1" applyBorder="1" applyAlignment="1">
      <alignment horizontal="right" vertical="center"/>
    </xf>
    <xf numFmtId="0" fontId="19" fillId="4" borderId="63" xfId="0" applyFont="1" applyFill="1" applyBorder="1" applyAlignment="1">
      <alignment horizontal="left" vertical="center"/>
    </xf>
    <xf numFmtId="44" fontId="19" fillId="4" borderId="64" xfId="6" applyFont="1" applyFill="1" applyBorder="1" applyAlignment="1">
      <alignment horizontal="center" vertical="center"/>
    </xf>
    <xf numFmtId="0" fontId="3" fillId="0" borderId="37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center" vertical="center"/>
    </xf>
    <xf numFmtId="2" fontId="3" fillId="0" borderId="37" xfId="6" applyNumberFormat="1" applyFont="1" applyFill="1" applyBorder="1" applyAlignment="1">
      <alignment horizontal="center" vertical="center"/>
    </xf>
    <xf numFmtId="44" fontId="3" fillId="0" borderId="37" xfId="6" applyFont="1" applyFill="1" applyBorder="1" applyAlignment="1">
      <alignment horizontal="right" vertical="center"/>
    </xf>
    <xf numFmtId="44" fontId="3" fillId="0" borderId="57" xfId="6" applyFont="1" applyFill="1" applyBorder="1" applyAlignment="1">
      <alignment horizontal="right" vertical="center"/>
    </xf>
    <xf numFmtId="0" fontId="3" fillId="0" borderId="25" xfId="0" applyFont="1" applyBorder="1" applyAlignment="1">
      <alignment wrapText="1"/>
    </xf>
    <xf numFmtId="2" fontId="3" fillId="0" borderId="25" xfId="6" applyNumberFormat="1" applyFont="1" applyFill="1" applyBorder="1" applyAlignment="1">
      <alignment horizontal="center" vertical="center"/>
    </xf>
    <xf numFmtId="44" fontId="3" fillId="0" borderId="40" xfId="6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wrapText="1"/>
    </xf>
    <xf numFmtId="0" fontId="3" fillId="2" borderId="25" xfId="0" applyFont="1" applyFill="1" applyBorder="1" applyAlignment="1">
      <alignment horizontal="center" vertical="center"/>
    </xf>
    <xf numFmtId="44" fontId="3" fillId="2" borderId="25" xfId="6" applyFont="1" applyFill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44" fontId="3" fillId="0" borderId="25" xfId="4" applyNumberFormat="1" applyFont="1" applyBorder="1" applyAlignment="1">
      <alignment vertical="center"/>
    </xf>
    <xf numFmtId="0" fontId="3" fillId="0" borderId="60" xfId="0" applyFont="1" applyBorder="1" applyAlignment="1">
      <alignment vertical="center"/>
    </xf>
    <xf numFmtId="44" fontId="3" fillId="0" borderId="60" xfId="4" applyNumberFormat="1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44" fontId="3" fillId="0" borderId="39" xfId="4" applyNumberFormat="1" applyFont="1" applyBorder="1" applyAlignment="1">
      <alignment vertical="center"/>
    </xf>
    <xf numFmtId="0" fontId="3" fillId="0" borderId="5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0" fillId="0" borderId="5" xfId="0" applyFont="1" applyBorder="1"/>
    <xf numFmtId="0" fontId="19" fillId="0" borderId="44" xfId="0" applyFont="1" applyBorder="1" applyAlignment="1">
      <alignment horizontal="center" vertical="center"/>
    </xf>
    <xf numFmtId="1" fontId="19" fillId="4" borderId="66" xfId="0" applyNumberFormat="1" applyFont="1" applyFill="1" applyBorder="1" applyAlignment="1">
      <alignment horizontal="center" vertical="center"/>
    </xf>
    <xf numFmtId="167" fontId="3" fillId="0" borderId="59" xfId="0" applyNumberFormat="1" applyFont="1" applyBorder="1" applyAlignment="1">
      <alignment horizontal="center" vertical="center"/>
    </xf>
    <xf numFmtId="167" fontId="3" fillId="0" borderId="24" xfId="0" applyNumberFormat="1" applyFont="1" applyBorder="1" applyAlignment="1">
      <alignment horizontal="center" vertical="center"/>
    </xf>
    <xf numFmtId="167" fontId="3" fillId="0" borderId="46" xfId="0" applyNumberFormat="1" applyFont="1" applyBorder="1" applyAlignment="1">
      <alignment horizontal="center" vertical="center"/>
    </xf>
    <xf numFmtId="167" fontId="3" fillId="0" borderId="41" xfId="0" applyNumberFormat="1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quotePrefix="1" applyFont="1" applyBorder="1" applyAlignment="1">
      <alignment horizontal="center" vertical="center"/>
    </xf>
    <xf numFmtId="0" fontId="3" fillId="0" borderId="29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3" fillId="0" borderId="6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167" fontId="3" fillId="2" borderId="59" xfId="0" applyNumberFormat="1" applyFont="1" applyFill="1" applyBorder="1" applyAlignment="1">
      <alignment horizontal="center" vertical="center"/>
    </xf>
    <xf numFmtId="167" fontId="3" fillId="2" borderId="24" xfId="0" applyNumberFormat="1" applyFont="1" applyFill="1" applyBorder="1" applyAlignment="1">
      <alignment horizontal="center" vertical="center"/>
    </xf>
    <xf numFmtId="167" fontId="3" fillId="2" borderId="36" xfId="0" applyNumberFormat="1" applyFont="1" applyFill="1" applyBorder="1" applyAlignment="1">
      <alignment horizontal="center" vertical="center"/>
    </xf>
    <xf numFmtId="2" fontId="3" fillId="2" borderId="36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2" fontId="3" fillId="0" borderId="69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44" fontId="3" fillId="0" borderId="14" xfId="4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3" fontId="19" fillId="0" borderId="61" xfId="4" applyFont="1" applyBorder="1" applyAlignment="1">
      <alignment vertical="center"/>
    </xf>
    <xf numFmtId="44" fontId="19" fillId="0" borderId="8" xfId="6" applyFont="1" applyBorder="1" applyAlignment="1">
      <alignment vertical="center"/>
    </xf>
    <xf numFmtId="9" fontId="19" fillId="0" borderId="7" xfId="1" applyFont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9" fillId="0" borderId="49" xfId="0" applyNumberFormat="1" applyFont="1" applyBorder="1" applyAlignment="1">
      <alignment horizontal="center" vertical="center"/>
    </xf>
    <xf numFmtId="2" fontId="3" fillId="0" borderId="60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39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0" fontId="15" fillId="0" borderId="0" xfId="2" applyFont="1" applyFill="1" applyAlignment="1">
      <alignment horizontal="center" vertical="center"/>
    </xf>
    <xf numFmtId="0" fontId="19" fillId="4" borderId="63" xfId="0" applyFont="1" applyFill="1" applyBorder="1" applyAlignment="1">
      <alignment horizontal="center" vertical="center"/>
    </xf>
    <xf numFmtId="0" fontId="19" fillId="4" borderId="65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6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44" fontId="19" fillId="4" borderId="26" xfId="4" applyNumberFormat="1" applyFont="1" applyFill="1" applyBorder="1" applyAlignment="1">
      <alignment horizontal="center" vertical="center"/>
    </xf>
    <xf numFmtId="44" fontId="19" fillId="4" borderId="32" xfId="4" applyNumberFormat="1" applyFont="1" applyFill="1" applyBorder="1" applyAlignment="1">
      <alignment horizontal="center" vertical="center"/>
    </xf>
    <xf numFmtId="44" fontId="19" fillId="4" borderId="27" xfId="4" applyNumberFormat="1" applyFont="1" applyFill="1" applyBorder="1" applyAlignment="1">
      <alignment horizontal="center" vertical="center"/>
    </xf>
    <xf numFmtId="0" fontId="19" fillId="0" borderId="16" xfId="0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0" fontId="19" fillId="0" borderId="66" xfId="0" applyFont="1" applyBorder="1" applyAlignment="1">
      <alignment horizontal="right" vertical="center"/>
    </xf>
    <xf numFmtId="0" fontId="15" fillId="2" borderId="1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44" xfId="2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41" xfId="2" applyFont="1" applyFill="1" applyBorder="1" applyAlignment="1">
      <alignment horizontal="center" vertical="center"/>
    </xf>
    <xf numFmtId="0" fontId="15" fillId="2" borderId="31" xfId="2" applyFont="1" applyFill="1" applyBorder="1" applyAlignment="1">
      <alignment horizontal="center" vertical="center"/>
    </xf>
    <xf numFmtId="0" fontId="15" fillId="2" borderId="19" xfId="2" applyFont="1" applyFill="1" applyBorder="1" applyAlignment="1">
      <alignment horizontal="center" vertical="center"/>
    </xf>
    <xf numFmtId="0" fontId="15" fillId="2" borderId="46" xfId="2" applyFont="1" applyFill="1" applyBorder="1" applyAlignment="1">
      <alignment horizontal="center" vertical="center"/>
    </xf>
    <xf numFmtId="0" fontId="15" fillId="5" borderId="43" xfId="2" applyFont="1" applyFill="1" applyBorder="1" applyAlignment="1">
      <alignment horizontal="center" vertical="center"/>
    </xf>
    <xf numFmtId="0" fontId="15" fillId="5" borderId="32" xfId="2" applyFont="1" applyFill="1" applyBorder="1" applyAlignment="1">
      <alignment horizontal="center" vertical="center"/>
    </xf>
    <xf numFmtId="0" fontId="15" fillId="5" borderId="27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 wrapText="1"/>
    </xf>
    <xf numFmtId="0" fontId="15" fillId="2" borderId="2" xfId="2" applyFont="1" applyFill="1" applyBorder="1" applyAlignment="1">
      <alignment horizontal="center" vertical="center" wrapText="1"/>
    </xf>
    <xf numFmtId="0" fontId="15" fillId="2" borderId="3" xfId="2" applyFont="1" applyFill="1" applyBorder="1" applyAlignment="1">
      <alignment horizontal="center" vertical="center" wrapText="1"/>
    </xf>
    <xf numFmtId="0" fontId="15" fillId="2" borderId="31" xfId="2" applyFont="1" applyFill="1" applyBorder="1" applyAlignment="1">
      <alignment horizontal="center" vertical="center" wrapText="1"/>
    </xf>
    <xf numFmtId="0" fontId="15" fillId="2" borderId="19" xfId="2" applyFont="1" applyFill="1" applyBorder="1" applyAlignment="1">
      <alignment horizontal="center" vertical="center" wrapText="1"/>
    </xf>
    <xf numFmtId="0" fontId="15" fillId="2" borderId="20" xfId="2" applyFont="1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2" fontId="15" fillId="4" borderId="51" xfId="2" applyNumberFormat="1" applyFont="1" applyFill="1" applyBorder="1" applyAlignment="1">
      <alignment horizontal="center" vertical="center" wrapText="1"/>
    </xf>
    <xf numFmtId="0" fontId="15" fillId="4" borderId="38" xfId="2" applyFont="1" applyFill="1" applyBorder="1" applyAlignment="1">
      <alignment horizontal="center" vertical="center" wrapText="1"/>
    </xf>
    <xf numFmtId="0" fontId="15" fillId="4" borderId="52" xfId="2" applyFont="1" applyFill="1" applyBorder="1" applyAlignment="1">
      <alignment horizontal="center" vertical="center" wrapText="1"/>
    </xf>
    <xf numFmtId="0" fontId="15" fillId="4" borderId="53" xfId="2" applyFont="1" applyFill="1" applyBorder="1" applyAlignment="1">
      <alignment horizontal="center" vertical="center" wrapText="1"/>
    </xf>
    <xf numFmtId="0" fontId="15" fillId="4" borderId="0" xfId="2" applyFont="1" applyFill="1" applyAlignment="1">
      <alignment horizontal="center" vertical="center" wrapText="1"/>
    </xf>
    <xf numFmtId="0" fontId="15" fillId="4" borderId="5" xfId="2" applyFont="1" applyFill="1" applyBorder="1" applyAlignment="1">
      <alignment horizontal="center" vertical="center" wrapText="1"/>
    </xf>
    <xf numFmtId="0" fontId="15" fillId="4" borderId="54" xfId="2" applyFont="1" applyFill="1" applyBorder="1" applyAlignment="1">
      <alignment horizontal="center" vertical="center" wrapText="1"/>
    </xf>
    <xf numFmtId="0" fontId="15" fillId="4" borderId="19" xfId="2" applyFont="1" applyFill="1" applyBorder="1" applyAlignment="1">
      <alignment horizontal="center" vertical="center" wrapText="1"/>
    </xf>
    <xf numFmtId="0" fontId="15" fillId="4" borderId="20" xfId="2" applyFont="1" applyFill="1" applyBorder="1" applyAlignment="1">
      <alignment horizontal="center" vertical="center" wrapText="1"/>
    </xf>
    <xf numFmtId="1" fontId="0" fillId="4" borderId="42" xfId="0" applyNumberFormat="1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15" fillId="3" borderId="1" xfId="2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center" vertical="center"/>
    </xf>
    <xf numFmtId="0" fontId="15" fillId="3" borderId="31" xfId="2" applyFont="1" applyFill="1" applyBorder="1" applyAlignment="1">
      <alignment horizontal="center" vertical="center"/>
    </xf>
    <xf numFmtId="0" fontId="15" fillId="3" borderId="19" xfId="2" applyFont="1" applyFill="1" applyBorder="1" applyAlignment="1">
      <alignment horizontal="center" vertical="center"/>
    </xf>
    <xf numFmtId="0" fontId="15" fillId="3" borderId="20" xfId="2" applyFont="1" applyFill="1" applyBorder="1" applyAlignment="1">
      <alignment horizontal="center" vertical="center"/>
    </xf>
    <xf numFmtId="0" fontId="13" fillId="3" borderId="58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13" fillId="3" borderId="57" xfId="0" applyFont="1" applyFill="1" applyBorder="1" applyAlignment="1">
      <alignment horizontal="center" vertical="center"/>
    </xf>
    <xf numFmtId="2" fontId="0" fillId="4" borderId="42" xfId="0" applyNumberFormat="1" applyFill="1" applyBorder="1" applyAlignment="1">
      <alignment horizontal="center"/>
    </xf>
    <xf numFmtId="2" fontId="0" fillId="4" borderId="33" xfId="0" applyNumberFormat="1" applyFill="1" applyBorder="1" applyAlignment="1">
      <alignment horizontal="center"/>
    </xf>
    <xf numFmtId="2" fontId="0" fillId="4" borderId="24" xfId="0" applyNumberFormat="1" applyFill="1" applyBorder="1" applyAlignment="1">
      <alignment horizontal="center"/>
    </xf>
    <xf numFmtId="0" fontId="15" fillId="4" borderId="51" xfId="2" applyFont="1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13" fillId="2" borderId="16" xfId="0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31" xfId="0" applyFont="1" applyFill="1" applyBorder="1" applyAlignment="1">
      <alignment horizontal="center"/>
    </xf>
    <xf numFmtId="0" fontId="13" fillId="2" borderId="2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13" fillId="3" borderId="44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5" fillId="2" borderId="4" xfId="2" applyFont="1" applyFill="1" applyBorder="1" applyAlignment="1">
      <alignment horizontal="center" vertical="center" wrapText="1"/>
    </xf>
    <xf numFmtId="0" fontId="15" fillId="2" borderId="0" xfId="2" applyFont="1" applyFill="1" applyAlignment="1">
      <alignment horizontal="center" vertical="center" wrapText="1"/>
    </xf>
    <xf numFmtId="0" fontId="15" fillId="2" borderId="5" xfId="2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/>
    </xf>
    <xf numFmtId="167" fontId="0" fillId="4" borderId="42" xfId="0" applyNumberFormat="1" applyFill="1" applyBorder="1" applyAlignment="1">
      <alignment horizontal="center"/>
    </xf>
    <xf numFmtId="167" fontId="0" fillId="4" borderId="33" xfId="0" applyNumberFormat="1" applyFill="1" applyBorder="1" applyAlignment="1">
      <alignment horizontal="center"/>
    </xf>
    <xf numFmtId="167" fontId="0" fillId="4" borderId="24" xfId="0" applyNumberFormat="1" applyFill="1" applyBorder="1" applyAlignment="1">
      <alignment horizontal="center"/>
    </xf>
    <xf numFmtId="1" fontId="0" fillId="4" borderId="33" xfId="0" applyNumberFormat="1" applyFill="1" applyBorder="1" applyAlignment="1">
      <alignment horizontal="center"/>
    </xf>
    <xf numFmtId="1" fontId="0" fillId="4" borderId="24" xfId="0" applyNumberFormat="1" applyFill="1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3" fontId="4" fillId="0" borderId="26" xfId="4" applyFont="1" applyBorder="1" applyAlignment="1">
      <alignment horizontal="center"/>
    </xf>
    <xf numFmtId="43" fontId="4" fillId="0" borderId="27" xfId="4" applyFont="1" applyBorder="1" applyAlignment="1">
      <alignment horizontal="center"/>
    </xf>
    <xf numFmtId="43" fontId="5" fillId="0" borderId="21" xfId="4" applyFont="1" applyBorder="1" applyAlignment="1">
      <alignment horizontal="center" vertical="center"/>
    </xf>
    <xf numFmtId="43" fontId="5" fillId="0" borderId="22" xfId="4" applyFont="1" applyBorder="1" applyAlignment="1">
      <alignment horizontal="center" vertical="center"/>
    </xf>
    <xf numFmtId="43" fontId="4" fillId="0" borderId="23" xfId="4" applyFont="1" applyBorder="1" applyAlignment="1">
      <alignment horizontal="left" wrapText="1"/>
    </xf>
    <xf numFmtId="43" fontId="4" fillId="0" borderId="24" xfId="4" applyFont="1" applyBorder="1" applyAlignment="1">
      <alignment horizontal="left" wrapText="1"/>
    </xf>
    <xf numFmtId="43" fontId="4" fillId="0" borderId="26" xfId="4" applyFont="1" applyBorder="1" applyAlignment="1">
      <alignment horizontal="left" wrapText="1"/>
    </xf>
    <xf numFmtId="43" fontId="4" fillId="0" borderId="27" xfId="4" applyFont="1" applyBorder="1" applyAlignment="1">
      <alignment horizontal="left" wrapText="1"/>
    </xf>
    <xf numFmtId="43" fontId="5" fillId="0" borderId="31" xfId="4" applyFont="1" applyBorder="1" applyAlignment="1">
      <alignment horizontal="left" vertical="center"/>
    </xf>
    <xf numFmtId="43" fontId="5" fillId="0" borderId="19" xfId="4" applyFont="1" applyBorder="1" applyAlignment="1">
      <alignment horizontal="left" vertical="center"/>
    </xf>
    <xf numFmtId="43" fontId="4" fillId="0" borderId="23" xfId="4" applyFont="1" applyBorder="1" applyAlignment="1">
      <alignment horizontal="left" vertical="center"/>
    </xf>
    <xf numFmtId="43" fontId="4" fillId="0" borderId="24" xfId="4" applyFont="1" applyBorder="1" applyAlignment="1">
      <alignment horizontal="left" vertical="center"/>
    </xf>
    <xf numFmtId="43" fontId="4" fillId="0" borderId="26" xfId="4" applyFont="1" applyBorder="1" applyAlignment="1">
      <alignment horizontal="left" vertical="center"/>
    </xf>
    <xf numFmtId="43" fontId="4" fillId="0" borderId="27" xfId="4" applyFont="1" applyBorder="1" applyAlignment="1">
      <alignment horizontal="left" vertical="center"/>
    </xf>
    <xf numFmtId="43" fontId="4" fillId="0" borderId="14" xfId="4" applyFont="1" applyBorder="1" applyAlignment="1">
      <alignment horizontal="center" vertical="center" wrapText="1"/>
    </xf>
    <xf numFmtId="43" fontId="4" fillId="0" borderId="15" xfId="4" applyFont="1" applyBorder="1" applyAlignment="1">
      <alignment horizontal="center" vertical="center" wrapText="1"/>
    </xf>
    <xf numFmtId="43" fontId="8" fillId="2" borderId="16" xfId="4" applyFont="1" applyFill="1" applyBorder="1" applyAlignment="1">
      <alignment horizontal="center" vertical="center" wrapText="1"/>
    </xf>
    <xf numFmtId="43" fontId="5" fillId="2" borderId="17" xfId="4" applyFont="1" applyFill="1" applyBorder="1" applyAlignment="1">
      <alignment horizontal="center" vertical="center"/>
    </xf>
    <xf numFmtId="43" fontId="5" fillId="0" borderId="16" xfId="4" applyFont="1" applyBorder="1" applyAlignment="1">
      <alignment horizontal="center" vertical="center" wrapText="1"/>
    </xf>
    <xf numFmtId="43" fontId="5" fillId="0" borderId="19" xfId="4" applyFont="1" applyBorder="1" applyAlignment="1">
      <alignment horizontal="center" vertical="center" wrapText="1"/>
    </xf>
    <xf numFmtId="43" fontId="5" fillId="0" borderId="20" xfId="4" applyFont="1" applyBorder="1" applyAlignment="1">
      <alignment horizontal="center" vertical="center" wrapText="1"/>
    </xf>
    <xf numFmtId="43" fontId="4" fillId="0" borderId="7" xfId="4" applyFont="1" applyBorder="1" applyAlignment="1">
      <alignment horizontal="center" vertical="center" wrapText="1"/>
    </xf>
    <xf numFmtId="43" fontId="4" fillId="0" borderId="8" xfId="4" applyFont="1" applyBorder="1" applyAlignment="1">
      <alignment horizontal="center" vertical="center" wrapText="1"/>
    </xf>
    <xf numFmtId="169" fontId="4" fillId="0" borderId="10" xfId="4" applyNumberFormat="1" applyFont="1" applyBorder="1" applyAlignment="1">
      <alignment vertical="center" wrapText="1"/>
    </xf>
    <xf numFmtId="169" fontId="4" fillId="0" borderId="11" xfId="4" applyNumberFormat="1" applyFont="1" applyBorder="1" applyAlignment="1">
      <alignment vertical="center" wrapText="1"/>
    </xf>
    <xf numFmtId="168" fontId="4" fillId="0" borderId="42" xfId="4" applyNumberFormat="1" applyFont="1" applyBorder="1" applyAlignment="1">
      <alignment horizontal="right" vertical="center" wrapText="1"/>
    </xf>
    <xf numFmtId="168" fontId="4" fillId="0" borderId="33" xfId="4" applyNumberFormat="1" applyFont="1" applyBorder="1" applyAlignment="1">
      <alignment horizontal="right" vertical="center" wrapText="1"/>
    </xf>
    <xf numFmtId="168" fontId="4" fillId="0" borderId="12" xfId="4" applyNumberFormat="1" applyFont="1" applyBorder="1" applyAlignment="1">
      <alignment horizontal="right" vertical="center" wrapText="1"/>
    </xf>
    <xf numFmtId="167" fontId="4" fillId="0" borderId="10" xfId="4" applyNumberFormat="1" applyFont="1" applyBorder="1" applyAlignment="1">
      <alignment horizontal="right" vertical="center" wrapText="1"/>
    </xf>
    <xf numFmtId="167" fontId="4" fillId="0" borderId="11" xfId="4" applyNumberFormat="1" applyFont="1" applyBorder="1" applyAlignment="1">
      <alignment horizontal="right" vertical="center" wrapText="1"/>
    </xf>
    <xf numFmtId="43" fontId="4" fillId="0" borderId="10" xfId="4" applyFont="1" applyBorder="1" applyAlignment="1">
      <alignment horizontal="center" vertical="center" wrapText="1"/>
    </xf>
    <xf numFmtId="43" fontId="4" fillId="0" borderId="11" xfId="4" applyFont="1" applyBorder="1" applyAlignment="1">
      <alignment horizontal="center" vertical="center" wrapText="1"/>
    </xf>
    <xf numFmtId="2" fontId="4" fillId="0" borderId="42" xfId="4" applyNumberFormat="1" applyFont="1" applyBorder="1" applyAlignment="1">
      <alignment horizontal="center" vertical="center"/>
    </xf>
    <xf numFmtId="2" fontId="4" fillId="0" borderId="33" xfId="4" applyNumberFormat="1" applyFont="1" applyBorder="1" applyAlignment="1">
      <alignment horizontal="center" vertical="center"/>
    </xf>
    <xf numFmtId="2" fontId="4" fillId="0" borderId="12" xfId="4" applyNumberFormat="1" applyFont="1" applyBorder="1" applyAlignment="1">
      <alignment horizontal="center" vertical="center"/>
    </xf>
    <xf numFmtId="2" fontId="4" fillId="0" borderId="42" xfId="4" applyNumberFormat="1" applyFont="1" applyBorder="1" applyAlignment="1">
      <alignment horizontal="right" vertical="center"/>
    </xf>
    <xf numFmtId="2" fontId="4" fillId="0" borderId="33" xfId="4" applyNumberFormat="1" applyFont="1" applyBorder="1" applyAlignment="1">
      <alignment horizontal="right" vertical="center"/>
    </xf>
    <xf numFmtId="2" fontId="4" fillId="0" borderId="12" xfId="4" applyNumberFormat="1" applyFont="1" applyBorder="1" applyAlignment="1">
      <alignment horizontal="right" vertical="center"/>
    </xf>
    <xf numFmtId="43" fontId="4" fillId="0" borderId="10" xfId="4" applyFont="1" applyBorder="1" applyAlignment="1">
      <alignment horizontal="right" vertical="center" wrapText="1"/>
    </xf>
    <xf numFmtId="43" fontId="4" fillId="0" borderId="11" xfId="4" applyFont="1" applyBorder="1" applyAlignment="1">
      <alignment horizontal="right" vertical="center" wrapText="1"/>
    </xf>
    <xf numFmtId="43" fontId="4" fillId="0" borderId="26" xfId="4" applyFont="1" applyBorder="1" applyAlignment="1">
      <alignment horizontal="left" vertical="center" wrapText="1"/>
    </xf>
    <xf numFmtId="43" fontId="4" fillId="0" borderId="27" xfId="4" applyFont="1" applyBorder="1" applyAlignment="1">
      <alignment horizontal="left" vertical="center" wrapText="1"/>
    </xf>
    <xf numFmtId="43" fontId="5" fillId="0" borderId="1" xfId="4" applyFont="1" applyBorder="1" applyAlignment="1">
      <alignment horizontal="center" vertical="center"/>
    </xf>
    <xf numFmtId="43" fontId="5" fillId="0" borderId="44" xfId="4" applyFont="1" applyBorder="1" applyAlignment="1">
      <alignment horizontal="center" vertical="center"/>
    </xf>
    <xf numFmtId="43" fontId="4" fillId="0" borderId="21" xfId="4" applyFont="1" applyBorder="1" applyAlignment="1">
      <alignment horizontal="left" vertical="center"/>
    </xf>
    <xf numFmtId="43" fontId="4" fillId="0" borderId="22" xfId="4" applyFont="1" applyBorder="1" applyAlignment="1">
      <alignment horizontal="left" vertical="center"/>
    </xf>
    <xf numFmtId="43" fontId="5" fillId="0" borderId="6" xfId="4" applyFont="1" applyBorder="1" applyAlignment="1">
      <alignment horizontal="center" vertical="center"/>
    </xf>
    <xf numFmtId="43" fontId="5" fillId="0" borderId="7" xfId="4" applyFont="1" applyBorder="1" applyAlignment="1">
      <alignment horizontal="center" vertical="center"/>
    </xf>
    <xf numFmtId="43" fontId="4" fillId="0" borderId="13" xfId="4" applyFont="1" applyBorder="1" applyAlignment="1">
      <alignment horizontal="left" vertical="center" wrapText="1"/>
    </xf>
    <xf numFmtId="43" fontId="4" fillId="0" borderId="14" xfId="4" applyFont="1" applyBorder="1" applyAlignment="1">
      <alignment horizontal="left" vertical="center" wrapText="1"/>
    </xf>
    <xf numFmtId="43" fontId="4" fillId="0" borderId="9" xfId="4" applyFont="1" applyBorder="1" applyAlignment="1">
      <alignment horizontal="left" vertical="center" wrapText="1"/>
    </xf>
    <xf numFmtId="43" fontId="4" fillId="0" borderId="10" xfId="4" applyFont="1" applyBorder="1" applyAlignment="1">
      <alignment horizontal="left" vertical="center" wrapText="1"/>
    </xf>
    <xf numFmtId="43" fontId="4" fillId="0" borderId="23" xfId="4" applyFont="1" applyBorder="1" applyAlignment="1">
      <alignment horizontal="center" vertical="center"/>
    </xf>
    <xf numFmtId="43" fontId="4" fillId="0" borderId="24" xfId="4" applyFont="1" applyBorder="1" applyAlignment="1">
      <alignment horizontal="center" vertical="center"/>
    </xf>
    <xf numFmtId="43" fontId="4" fillId="0" borderId="21" xfId="4" applyFont="1" applyBorder="1" applyAlignment="1">
      <alignment vertical="center"/>
    </xf>
    <xf numFmtId="43" fontId="4" fillId="0" borderId="22" xfId="4" applyFont="1" applyBorder="1" applyAlignment="1">
      <alignment vertical="center"/>
    </xf>
    <xf numFmtId="43" fontId="4" fillId="0" borderId="23" xfId="4" applyFont="1" applyBorder="1" applyAlignment="1">
      <alignment vertical="center"/>
    </xf>
    <xf numFmtId="43" fontId="4" fillId="0" borderId="24" xfId="4" applyFont="1" applyBorder="1" applyAlignment="1">
      <alignment vertical="center"/>
    </xf>
  </cellXfs>
  <cellStyles count="8">
    <cellStyle name="Hipervínculo" xfId="7" builtinId="8"/>
    <cellStyle name="Millares" xfId="4" builtinId="3"/>
    <cellStyle name="Millares 2" xfId="5" xr:uid="{91419428-86A1-40EA-8848-1801C4D1B634}"/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5.xml"/><Relationship Id="rId21" Type="http://schemas.openxmlformats.org/officeDocument/2006/relationships/externalLink" Target="externalLinks/externalLink9.xml"/><Relationship Id="rId42" Type="http://schemas.openxmlformats.org/officeDocument/2006/relationships/externalLink" Target="externalLinks/externalLink30.xml"/><Relationship Id="rId47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1.xml"/><Relationship Id="rId68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2.xml"/><Relationship Id="rId89" Type="http://schemas.openxmlformats.org/officeDocument/2006/relationships/externalLink" Target="externalLinks/externalLink77.xml"/><Relationship Id="rId112" Type="http://schemas.openxmlformats.org/officeDocument/2006/relationships/externalLink" Target="externalLinks/externalLink100.xml"/><Relationship Id="rId16" Type="http://schemas.openxmlformats.org/officeDocument/2006/relationships/externalLink" Target="externalLinks/externalLink4.xml"/><Relationship Id="rId107" Type="http://schemas.openxmlformats.org/officeDocument/2006/relationships/externalLink" Target="externalLinks/externalLink95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1.xml"/><Relationship Id="rId58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2.xml"/><Relationship Id="rId79" Type="http://schemas.openxmlformats.org/officeDocument/2006/relationships/externalLink" Target="externalLinks/externalLink67.xml"/><Relationship Id="rId102" Type="http://schemas.openxmlformats.org/officeDocument/2006/relationships/externalLink" Target="externalLinks/externalLink90.xml"/><Relationship Id="rId123" Type="http://schemas.openxmlformats.org/officeDocument/2006/relationships/externalLink" Target="externalLinks/externalLink111.xml"/><Relationship Id="rId128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8.xml"/><Relationship Id="rId95" Type="http://schemas.openxmlformats.org/officeDocument/2006/relationships/externalLink" Target="externalLinks/externalLink83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1.xml"/><Relationship Id="rId48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2.xml"/><Relationship Id="rId69" Type="http://schemas.openxmlformats.org/officeDocument/2006/relationships/externalLink" Target="externalLinks/externalLink57.xml"/><Relationship Id="rId113" Type="http://schemas.openxmlformats.org/officeDocument/2006/relationships/externalLink" Target="externalLinks/externalLink101.xml"/><Relationship Id="rId118" Type="http://schemas.openxmlformats.org/officeDocument/2006/relationships/externalLink" Target="externalLinks/externalLink106.xml"/><Relationship Id="rId80" Type="http://schemas.openxmlformats.org/officeDocument/2006/relationships/externalLink" Target="externalLinks/externalLink68.xml"/><Relationship Id="rId85" Type="http://schemas.openxmlformats.org/officeDocument/2006/relationships/externalLink" Target="externalLinks/externalLink7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59" Type="http://schemas.openxmlformats.org/officeDocument/2006/relationships/externalLink" Target="externalLinks/externalLink47.xml"/><Relationship Id="rId103" Type="http://schemas.openxmlformats.org/officeDocument/2006/relationships/externalLink" Target="externalLinks/externalLink91.xml"/><Relationship Id="rId108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12.xml"/><Relationship Id="rId129" Type="http://schemas.openxmlformats.org/officeDocument/2006/relationships/sharedStrings" Target="sharedStrings.xml"/><Relationship Id="rId54" Type="http://schemas.openxmlformats.org/officeDocument/2006/relationships/externalLink" Target="externalLinks/externalLink42.xml"/><Relationship Id="rId70" Type="http://schemas.openxmlformats.org/officeDocument/2006/relationships/externalLink" Target="externalLinks/externalLink58.xml"/><Relationship Id="rId75" Type="http://schemas.openxmlformats.org/officeDocument/2006/relationships/externalLink" Target="externalLinks/externalLink63.xml"/><Relationship Id="rId91" Type="http://schemas.openxmlformats.org/officeDocument/2006/relationships/externalLink" Target="externalLinks/externalLink79.xml"/><Relationship Id="rId96" Type="http://schemas.openxmlformats.org/officeDocument/2006/relationships/externalLink" Target="externalLinks/externalLink8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49" Type="http://schemas.openxmlformats.org/officeDocument/2006/relationships/externalLink" Target="externalLinks/externalLink37.xml"/><Relationship Id="rId114" Type="http://schemas.openxmlformats.org/officeDocument/2006/relationships/externalLink" Target="externalLinks/externalLink102.xml"/><Relationship Id="rId119" Type="http://schemas.openxmlformats.org/officeDocument/2006/relationships/externalLink" Target="externalLinks/externalLink107.xml"/><Relationship Id="rId44" Type="http://schemas.openxmlformats.org/officeDocument/2006/relationships/externalLink" Target="externalLinks/externalLink32.xml"/><Relationship Id="rId60" Type="http://schemas.openxmlformats.org/officeDocument/2006/relationships/externalLink" Target="externalLinks/externalLink48.xml"/><Relationship Id="rId65" Type="http://schemas.openxmlformats.org/officeDocument/2006/relationships/externalLink" Target="externalLinks/externalLink53.xml"/><Relationship Id="rId81" Type="http://schemas.openxmlformats.org/officeDocument/2006/relationships/externalLink" Target="externalLinks/externalLink69.xml"/><Relationship Id="rId86" Type="http://schemas.openxmlformats.org/officeDocument/2006/relationships/externalLink" Target="externalLinks/externalLink74.xml"/><Relationship Id="rId130" Type="http://schemas.openxmlformats.org/officeDocument/2006/relationships/calcChain" Target="calcChain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9" Type="http://schemas.openxmlformats.org/officeDocument/2006/relationships/externalLink" Target="externalLinks/externalLink27.xml"/><Relationship Id="rId109" Type="http://schemas.openxmlformats.org/officeDocument/2006/relationships/externalLink" Target="externalLinks/externalLink97.xml"/><Relationship Id="rId34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38.xml"/><Relationship Id="rId55" Type="http://schemas.openxmlformats.org/officeDocument/2006/relationships/externalLink" Target="externalLinks/externalLink43.xml"/><Relationship Id="rId76" Type="http://schemas.openxmlformats.org/officeDocument/2006/relationships/externalLink" Target="externalLinks/externalLink64.xml"/><Relationship Id="rId97" Type="http://schemas.openxmlformats.org/officeDocument/2006/relationships/externalLink" Target="externalLinks/externalLink85.xml"/><Relationship Id="rId104" Type="http://schemas.openxmlformats.org/officeDocument/2006/relationships/externalLink" Target="externalLinks/externalLink92.xml"/><Relationship Id="rId120" Type="http://schemas.openxmlformats.org/officeDocument/2006/relationships/externalLink" Target="externalLinks/externalLink108.xml"/><Relationship Id="rId125" Type="http://schemas.openxmlformats.org/officeDocument/2006/relationships/externalLink" Target="externalLinks/externalLink113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9.xml"/><Relationship Id="rId92" Type="http://schemas.openxmlformats.org/officeDocument/2006/relationships/externalLink" Target="externalLinks/externalLink8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7.xml"/><Relationship Id="rId24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28.xml"/><Relationship Id="rId45" Type="http://schemas.openxmlformats.org/officeDocument/2006/relationships/externalLink" Target="externalLinks/externalLink33.xml"/><Relationship Id="rId66" Type="http://schemas.openxmlformats.org/officeDocument/2006/relationships/externalLink" Target="externalLinks/externalLink54.xml"/><Relationship Id="rId87" Type="http://schemas.openxmlformats.org/officeDocument/2006/relationships/externalLink" Target="externalLinks/externalLink75.xml"/><Relationship Id="rId110" Type="http://schemas.openxmlformats.org/officeDocument/2006/relationships/externalLink" Target="externalLinks/externalLink98.xml"/><Relationship Id="rId115" Type="http://schemas.openxmlformats.org/officeDocument/2006/relationships/externalLink" Target="externalLinks/externalLink103.xml"/><Relationship Id="rId61" Type="http://schemas.openxmlformats.org/officeDocument/2006/relationships/externalLink" Target="externalLinks/externalLink49.xml"/><Relationship Id="rId82" Type="http://schemas.openxmlformats.org/officeDocument/2006/relationships/externalLink" Target="externalLinks/externalLink70.xml"/><Relationship Id="rId1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2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56" Type="http://schemas.openxmlformats.org/officeDocument/2006/relationships/externalLink" Target="externalLinks/externalLink44.xml"/><Relationship Id="rId77" Type="http://schemas.openxmlformats.org/officeDocument/2006/relationships/externalLink" Target="externalLinks/externalLink65.xml"/><Relationship Id="rId100" Type="http://schemas.openxmlformats.org/officeDocument/2006/relationships/externalLink" Target="externalLinks/externalLink88.xml"/><Relationship Id="rId105" Type="http://schemas.openxmlformats.org/officeDocument/2006/relationships/externalLink" Target="externalLinks/externalLink93.xml"/><Relationship Id="rId126" Type="http://schemas.openxmlformats.org/officeDocument/2006/relationships/externalLink" Target="externalLinks/externalLink114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9.xml"/><Relationship Id="rId72" Type="http://schemas.openxmlformats.org/officeDocument/2006/relationships/externalLink" Target="externalLinks/externalLink60.xml"/><Relationship Id="rId93" Type="http://schemas.openxmlformats.org/officeDocument/2006/relationships/externalLink" Target="externalLinks/externalLink81.xml"/><Relationship Id="rId98" Type="http://schemas.openxmlformats.org/officeDocument/2006/relationships/externalLink" Target="externalLinks/externalLink86.xml"/><Relationship Id="rId121" Type="http://schemas.openxmlformats.org/officeDocument/2006/relationships/externalLink" Target="externalLinks/externalLink10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3.xml"/><Relationship Id="rId46" Type="http://schemas.openxmlformats.org/officeDocument/2006/relationships/externalLink" Target="externalLinks/externalLink34.xml"/><Relationship Id="rId67" Type="http://schemas.openxmlformats.org/officeDocument/2006/relationships/externalLink" Target="externalLinks/externalLink55.xml"/><Relationship Id="rId116" Type="http://schemas.openxmlformats.org/officeDocument/2006/relationships/externalLink" Target="externalLinks/externalLink104.xml"/><Relationship Id="rId20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9.xml"/><Relationship Id="rId62" Type="http://schemas.openxmlformats.org/officeDocument/2006/relationships/externalLink" Target="externalLinks/externalLink50.xml"/><Relationship Id="rId83" Type="http://schemas.openxmlformats.org/officeDocument/2006/relationships/externalLink" Target="externalLinks/externalLink71.xml"/><Relationship Id="rId88" Type="http://schemas.openxmlformats.org/officeDocument/2006/relationships/externalLink" Target="externalLinks/externalLink76.xml"/><Relationship Id="rId111" Type="http://schemas.openxmlformats.org/officeDocument/2006/relationships/externalLink" Target="externalLinks/externalLink99.xml"/><Relationship Id="rId15" Type="http://schemas.openxmlformats.org/officeDocument/2006/relationships/externalLink" Target="externalLinks/externalLink3.xml"/><Relationship Id="rId36" Type="http://schemas.openxmlformats.org/officeDocument/2006/relationships/externalLink" Target="externalLinks/externalLink24.xml"/><Relationship Id="rId57" Type="http://schemas.openxmlformats.org/officeDocument/2006/relationships/externalLink" Target="externalLinks/externalLink45.xml"/><Relationship Id="rId106" Type="http://schemas.openxmlformats.org/officeDocument/2006/relationships/externalLink" Target="externalLinks/externalLink94.xml"/><Relationship Id="rId12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9.xml"/><Relationship Id="rId52" Type="http://schemas.openxmlformats.org/officeDocument/2006/relationships/externalLink" Target="externalLinks/externalLink40.xml"/><Relationship Id="rId73" Type="http://schemas.openxmlformats.org/officeDocument/2006/relationships/externalLink" Target="externalLinks/externalLink61.xml"/><Relationship Id="rId78" Type="http://schemas.openxmlformats.org/officeDocument/2006/relationships/externalLink" Target="externalLinks/externalLink66.xml"/><Relationship Id="rId94" Type="http://schemas.openxmlformats.org/officeDocument/2006/relationships/externalLink" Target="externalLinks/externalLink82.xml"/><Relationship Id="rId99" Type="http://schemas.openxmlformats.org/officeDocument/2006/relationships/externalLink" Target="externalLinks/externalLink87.xml"/><Relationship Id="rId101" Type="http://schemas.openxmlformats.org/officeDocument/2006/relationships/externalLink" Target="externalLinks/externalLink89.xml"/><Relationship Id="rId122" Type="http://schemas.openxmlformats.org/officeDocument/2006/relationships/externalLink" Target="externalLinks/externalLink1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190949</xdr:colOff>
      <xdr:row>1</xdr:row>
      <xdr:rowOff>36755</xdr:rowOff>
    </xdr:from>
    <xdr:to>
      <xdr:col>1</xdr:col>
      <xdr:colOff>924373</xdr:colOff>
      <xdr:row>3</xdr:row>
      <xdr:rowOff>246304</xdr:rowOff>
    </xdr:to>
    <xdr:pic>
      <xdr:nvPicPr>
        <xdr:cNvPr id="2" name="Imagen 1" descr="ESCUDO DE GACHALA.jpg">
          <a:extLst>
            <a:ext uri="{FF2B5EF4-FFF2-40B4-BE49-F238E27FC236}">
              <a16:creationId xmlns:a16="http://schemas.microsoft.com/office/drawing/2014/main" id="{AF5F5117-357F-423D-B08B-E580F5806DA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109" y="212015"/>
          <a:ext cx="733424" cy="788669"/>
        </a:xfrm>
        <a:prstGeom prst="rect">
          <a:avLst/>
        </a:prstGeom>
        <a:noFill/>
      </xdr:spPr>
    </xdr:pic>
    <xdr:clientData/>
  </xdr:twoCellAnchor>
  <xdr:oneCellAnchor>
    <xdr:from>
      <xdr:col>6</xdr:col>
      <xdr:colOff>552450</xdr:colOff>
      <xdr:row>1</xdr:row>
      <xdr:rowOff>85725</xdr:rowOff>
    </xdr:from>
    <xdr:ext cx="1030907" cy="731520"/>
    <xdr:pic>
      <xdr:nvPicPr>
        <xdr:cNvPr id="3" name="Imagen 2">
          <a:extLst>
            <a:ext uri="{FF2B5EF4-FFF2-40B4-BE49-F238E27FC236}">
              <a16:creationId xmlns:a16="http://schemas.microsoft.com/office/drawing/2014/main" id="{0CCF4021-3650-4AF9-B6C2-A55AEEA94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50" y="25717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171930</xdr:colOff>
      <xdr:row>1</xdr:row>
      <xdr:rowOff>183697</xdr:rowOff>
    </xdr:from>
    <xdr:ext cx="583267" cy="537497"/>
    <xdr:pic>
      <xdr:nvPicPr>
        <xdr:cNvPr id="2" name="Imagen 2">
          <a:extLst>
            <a:ext uri="{FF2B5EF4-FFF2-40B4-BE49-F238E27FC236}">
              <a16:creationId xmlns:a16="http://schemas.microsoft.com/office/drawing/2014/main" id="{65E6C165-9480-43A9-896F-0000453CA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6790" y="36657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</xdr:row>
      <xdr:rowOff>121920</xdr:rowOff>
    </xdr:from>
    <xdr:ext cx="1030907" cy="731520"/>
    <xdr:pic>
      <xdr:nvPicPr>
        <xdr:cNvPr id="3" name="Imagen 2">
          <a:extLst>
            <a:ext uri="{FF2B5EF4-FFF2-40B4-BE49-F238E27FC236}">
              <a16:creationId xmlns:a16="http://schemas.microsoft.com/office/drawing/2014/main" id="{F50F8869-F555-4E23-A9EE-CDEFDF33F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048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139273</xdr:colOff>
      <xdr:row>17</xdr:row>
      <xdr:rowOff>140154</xdr:rowOff>
    </xdr:from>
    <xdr:ext cx="583267" cy="537497"/>
    <xdr:pic>
      <xdr:nvPicPr>
        <xdr:cNvPr id="4" name="Imagen 2">
          <a:extLst>
            <a:ext uri="{FF2B5EF4-FFF2-40B4-BE49-F238E27FC236}">
              <a16:creationId xmlns:a16="http://schemas.microsoft.com/office/drawing/2014/main" id="{38BA924C-1895-416B-BBDF-A104770BE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133" y="3249114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260169</xdr:colOff>
      <xdr:row>17</xdr:row>
      <xdr:rowOff>111034</xdr:rowOff>
    </xdr:from>
    <xdr:ext cx="1030907" cy="731520"/>
    <xdr:pic>
      <xdr:nvPicPr>
        <xdr:cNvPr id="5" name="Imagen 4">
          <a:extLst>
            <a:ext uri="{FF2B5EF4-FFF2-40B4-BE49-F238E27FC236}">
              <a16:creationId xmlns:a16="http://schemas.microsoft.com/office/drawing/2014/main" id="{D73F2D73-D5FC-4FBC-9D0D-8FE624EAE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3629" y="3219994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150158</xdr:colOff>
      <xdr:row>33</xdr:row>
      <xdr:rowOff>118382</xdr:rowOff>
    </xdr:from>
    <xdr:ext cx="583267" cy="537497"/>
    <xdr:pic>
      <xdr:nvPicPr>
        <xdr:cNvPr id="6" name="Imagen 2">
          <a:extLst>
            <a:ext uri="{FF2B5EF4-FFF2-40B4-BE49-F238E27FC236}">
              <a16:creationId xmlns:a16="http://schemas.microsoft.com/office/drawing/2014/main" id="{9934A2F3-F252-43D6-906C-235F08893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5018" y="61534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238397</xdr:colOff>
      <xdr:row>33</xdr:row>
      <xdr:rowOff>111035</xdr:rowOff>
    </xdr:from>
    <xdr:ext cx="1030907" cy="731520"/>
    <xdr:pic>
      <xdr:nvPicPr>
        <xdr:cNvPr id="7" name="Imagen 6">
          <a:extLst>
            <a:ext uri="{FF2B5EF4-FFF2-40B4-BE49-F238E27FC236}">
              <a16:creationId xmlns:a16="http://schemas.microsoft.com/office/drawing/2014/main" id="{45C3EEDB-0198-456A-8A15-7D800C664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1857" y="614607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128386</xdr:colOff>
      <xdr:row>49</xdr:row>
      <xdr:rowOff>129268</xdr:rowOff>
    </xdr:from>
    <xdr:ext cx="583267" cy="537497"/>
    <xdr:pic>
      <xdr:nvPicPr>
        <xdr:cNvPr id="8" name="Imagen 2">
          <a:extLst>
            <a:ext uri="{FF2B5EF4-FFF2-40B4-BE49-F238E27FC236}">
              <a16:creationId xmlns:a16="http://schemas.microsoft.com/office/drawing/2014/main" id="{4BBE0CAC-B9C3-450A-A9CF-B1E51CD20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6" y="12016468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281940</xdr:colOff>
      <xdr:row>49</xdr:row>
      <xdr:rowOff>78377</xdr:rowOff>
    </xdr:from>
    <xdr:ext cx="1030907" cy="731520"/>
    <xdr:pic>
      <xdr:nvPicPr>
        <xdr:cNvPr id="9" name="Imagen 8">
          <a:extLst>
            <a:ext uri="{FF2B5EF4-FFF2-40B4-BE49-F238E27FC236}">
              <a16:creationId xmlns:a16="http://schemas.microsoft.com/office/drawing/2014/main" id="{796EC18B-AC7F-4208-9FF7-A674C5000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11965577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182815</xdr:colOff>
      <xdr:row>82</xdr:row>
      <xdr:rowOff>9525</xdr:rowOff>
    </xdr:from>
    <xdr:ext cx="583267" cy="537497"/>
    <xdr:pic>
      <xdr:nvPicPr>
        <xdr:cNvPr id="10" name="Imagen 2">
          <a:extLst>
            <a:ext uri="{FF2B5EF4-FFF2-40B4-BE49-F238E27FC236}">
              <a16:creationId xmlns:a16="http://schemas.microsoft.com/office/drawing/2014/main" id="{B8A98DC3-E905-45B1-A3EF-3E6AE5ABA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7675" y="18114645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281940</xdr:colOff>
      <xdr:row>81</xdr:row>
      <xdr:rowOff>100149</xdr:rowOff>
    </xdr:from>
    <xdr:ext cx="1030907" cy="731520"/>
    <xdr:pic>
      <xdr:nvPicPr>
        <xdr:cNvPr id="11" name="Imagen 10">
          <a:extLst>
            <a:ext uri="{FF2B5EF4-FFF2-40B4-BE49-F238E27FC236}">
              <a16:creationId xmlns:a16="http://schemas.microsoft.com/office/drawing/2014/main" id="{3E34C8E8-FBB0-4CD5-B66E-89FF588FE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18022389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150158</xdr:colOff>
      <xdr:row>97</xdr:row>
      <xdr:rowOff>129268</xdr:rowOff>
    </xdr:from>
    <xdr:ext cx="583267" cy="537497"/>
    <xdr:pic>
      <xdr:nvPicPr>
        <xdr:cNvPr id="12" name="Imagen 2">
          <a:extLst>
            <a:ext uri="{FF2B5EF4-FFF2-40B4-BE49-F238E27FC236}">
              <a16:creationId xmlns:a16="http://schemas.microsoft.com/office/drawing/2014/main" id="{5822A72C-4958-42B2-A3C6-D570515A0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5018" y="20977588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303711</xdr:colOff>
      <xdr:row>97</xdr:row>
      <xdr:rowOff>143691</xdr:rowOff>
    </xdr:from>
    <xdr:ext cx="1030907" cy="731520"/>
    <xdr:pic>
      <xdr:nvPicPr>
        <xdr:cNvPr id="13" name="Imagen 12">
          <a:extLst>
            <a:ext uri="{FF2B5EF4-FFF2-40B4-BE49-F238E27FC236}">
              <a16:creationId xmlns:a16="http://schemas.microsoft.com/office/drawing/2014/main" id="{6DE22672-2D9A-4314-AC80-529BD9209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7171" y="20992011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106615</xdr:colOff>
      <xdr:row>178</xdr:row>
      <xdr:rowOff>151040</xdr:rowOff>
    </xdr:from>
    <xdr:ext cx="583267" cy="537497"/>
    <xdr:pic>
      <xdr:nvPicPr>
        <xdr:cNvPr id="14" name="Imagen 2">
          <a:extLst>
            <a:ext uri="{FF2B5EF4-FFF2-40B4-BE49-F238E27FC236}">
              <a16:creationId xmlns:a16="http://schemas.microsoft.com/office/drawing/2014/main" id="{15DF5059-41CB-4733-8081-99C8C8B25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475" y="35812640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238397</xdr:colOff>
      <xdr:row>178</xdr:row>
      <xdr:rowOff>132806</xdr:rowOff>
    </xdr:from>
    <xdr:ext cx="1030907" cy="731520"/>
    <xdr:pic>
      <xdr:nvPicPr>
        <xdr:cNvPr id="15" name="Imagen 14">
          <a:extLst>
            <a:ext uri="{FF2B5EF4-FFF2-40B4-BE49-F238E27FC236}">
              <a16:creationId xmlns:a16="http://schemas.microsoft.com/office/drawing/2014/main" id="{61A64A0A-FEE6-4541-8822-F1043F359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1857" y="35794406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193</xdr:row>
      <xdr:rowOff>183696</xdr:rowOff>
    </xdr:from>
    <xdr:ext cx="583267" cy="537497"/>
    <xdr:pic>
      <xdr:nvPicPr>
        <xdr:cNvPr id="16" name="Imagen 2">
          <a:extLst>
            <a:ext uri="{FF2B5EF4-FFF2-40B4-BE49-F238E27FC236}">
              <a16:creationId xmlns:a16="http://schemas.microsoft.com/office/drawing/2014/main" id="{0380D7E5-7DE2-404E-84B3-1A5DACF38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6790" y="3858849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194855</xdr:colOff>
      <xdr:row>193</xdr:row>
      <xdr:rowOff>56606</xdr:rowOff>
    </xdr:from>
    <xdr:ext cx="1030907" cy="731520"/>
    <xdr:pic>
      <xdr:nvPicPr>
        <xdr:cNvPr id="17" name="Imagen 16">
          <a:extLst>
            <a:ext uri="{FF2B5EF4-FFF2-40B4-BE49-F238E27FC236}">
              <a16:creationId xmlns:a16="http://schemas.microsoft.com/office/drawing/2014/main" id="{49B20EBF-D953-42B0-AD61-42BE48FAE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315" y="38461406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226</xdr:row>
      <xdr:rowOff>9526</xdr:rowOff>
    </xdr:from>
    <xdr:ext cx="583267" cy="537497"/>
    <xdr:pic>
      <xdr:nvPicPr>
        <xdr:cNvPr id="18" name="Imagen 2">
          <a:extLst>
            <a:ext uri="{FF2B5EF4-FFF2-40B4-BE49-F238E27FC236}">
              <a16:creationId xmlns:a16="http://schemas.microsoft.com/office/drawing/2014/main" id="{6C2FB3FB-9C19-4E47-A93F-0BE5D6F68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4152328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225</xdr:row>
      <xdr:rowOff>45720</xdr:rowOff>
    </xdr:from>
    <xdr:ext cx="1030907" cy="731520"/>
    <xdr:pic>
      <xdr:nvPicPr>
        <xdr:cNvPr id="19" name="Imagen 18">
          <a:extLst>
            <a:ext uri="{FF2B5EF4-FFF2-40B4-BE49-F238E27FC236}">
              <a16:creationId xmlns:a16="http://schemas.microsoft.com/office/drawing/2014/main" id="{C4700194-5ECC-465F-928B-E166C05AE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413766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257</xdr:row>
      <xdr:rowOff>9526</xdr:rowOff>
    </xdr:from>
    <xdr:ext cx="583267" cy="537497"/>
    <xdr:pic>
      <xdr:nvPicPr>
        <xdr:cNvPr id="20" name="Imagen 2">
          <a:extLst>
            <a:ext uri="{FF2B5EF4-FFF2-40B4-BE49-F238E27FC236}">
              <a16:creationId xmlns:a16="http://schemas.microsoft.com/office/drawing/2014/main" id="{7E9DE406-203E-47CF-ACDA-E8768D0DE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4755832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256</xdr:row>
      <xdr:rowOff>45720</xdr:rowOff>
    </xdr:from>
    <xdr:ext cx="1030907" cy="731520"/>
    <xdr:pic>
      <xdr:nvPicPr>
        <xdr:cNvPr id="21" name="Imagen 20">
          <a:extLst>
            <a:ext uri="{FF2B5EF4-FFF2-40B4-BE49-F238E27FC236}">
              <a16:creationId xmlns:a16="http://schemas.microsoft.com/office/drawing/2014/main" id="{C3127655-D724-41BC-90FF-4363AB153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4741164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114</xdr:row>
      <xdr:rowOff>9526</xdr:rowOff>
    </xdr:from>
    <xdr:ext cx="583267" cy="537497"/>
    <xdr:pic>
      <xdr:nvPicPr>
        <xdr:cNvPr id="22" name="Imagen 2">
          <a:extLst>
            <a:ext uri="{FF2B5EF4-FFF2-40B4-BE49-F238E27FC236}">
              <a16:creationId xmlns:a16="http://schemas.microsoft.com/office/drawing/2014/main" id="{8FF13ED0-45A1-4984-A649-E9B0F7AD4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2396680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113</xdr:row>
      <xdr:rowOff>45720</xdr:rowOff>
    </xdr:from>
    <xdr:ext cx="1030907" cy="731520"/>
    <xdr:pic>
      <xdr:nvPicPr>
        <xdr:cNvPr id="23" name="Imagen 22">
          <a:extLst>
            <a:ext uri="{FF2B5EF4-FFF2-40B4-BE49-F238E27FC236}">
              <a16:creationId xmlns:a16="http://schemas.microsoft.com/office/drawing/2014/main" id="{6192389D-F5C0-456F-863B-8E5F5647D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238201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130</xdr:row>
      <xdr:rowOff>9526</xdr:rowOff>
    </xdr:from>
    <xdr:ext cx="583267" cy="537497"/>
    <xdr:pic>
      <xdr:nvPicPr>
        <xdr:cNvPr id="24" name="Imagen 2">
          <a:extLst>
            <a:ext uri="{FF2B5EF4-FFF2-40B4-BE49-F238E27FC236}">
              <a16:creationId xmlns:a16="http://schemas.microsoft.com/office/drawing/2014/main" id="{B01C902F-926F-4CC2-9BF1-FCD59806E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2689288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129</xdr:row>
      <xdr:rowOff>45720</xdr:rowOff>
    </xdr:from>
    <xdr:ext cx="1030907" cy="731520"/>
    <xdr:pic>
      <xdr:nvPicPr>
        <xdr:cNvPr id="25" name="Imagen 24">
          <a:extLst>
            <a:ext uri="{FF2B5EF4-FFF2-40B4-BE49-F238E27FC236}">
              <a16:creationId xmlns:a16="http://schemas.microsoft.com/office/drawing/2014/main" id="{34A96451-2961-47F8-9DFC-65B856A52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267462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356</xdr:row>
      <xdr:rowOff>9526</xdr:rowOff>
    </xdr:from>
    <xdr:ext cx="583267" cy="537497"/>
    <xdr:pic>
      <xdr:nvPicPr>
        <xdr:cNvPr id="26" name="Imagen 2">
          <a:extLst>
            <a:ext uri="{FF2B5EF4-FFF2-40B4-BE49-F238E27FC236}">
              <a16:creationId xmlns:a16="http://schemas.microsoft.com/office/drawing/2014/main" id="{7522190B-65F3-47BC-ADA4-D760BFAB3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6566344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355</xdr:row>
      <xdr:rowOff>45720</xdr:rowOff>
    </xdr:from>
    <xdr:ext cx="1030907" cy="731520"/>
    <xdr:pic>
      <xdr:nvPicPr>
        <xdr:cNvPr id="27" name="Imagen 26">
          <a:extLst>
            <a:ext uri="{FF2B5EF4-FFF2-40B4-BE49-F238E27FC236}">
              <a16:creationId xmlns:a16="http://schemas.microsoft.com/office/drawing/2014/main" id="{81E45232-B837-42BC-8B8A-786DD0C71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6551676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420</xdr:row>
      <xdr:rowOff>9526</xdr:rowOff>
    </xdr:from>
    <xdr:ext cx="583267" cy="537497"/>
    <xdr:pic>
      <xdr:nvPicPr>
        <xdr:cNvPr id="28" name="Imagen 2">
          <a:extLst>
            <a:ext uri="{FF2B5EF4-FFF2-40B4-BE49-F238E27FC236}">
              <a16:creationId xmlns:a16="http://schemas.microsoft.com/office/drawing/2014/main" id="{9F3032BF-12A3-412F-81CF-AB93E1622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7736776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419</xdr:row>
      <xdr:rowOff>45720</xdr:rowOff>
    </xdr:from>
    <xdr:ext cx="1030907" cy="731520"/>
    <xdr:pic>
      <xdr:nvPicPr>
        <xdr:cNvPr id="29" name="Imagen 28">
          <a:extLst>
            <a:ext uri="{FF2B5EF4-FFF2-40B4-BE49-F238E27FC236}">
              <a16:creationId xmlns:a16="http://schemas.microsoft.com/office/drawing/2014/main" id="{1CCBD57B-6D9C-4456-9C4A-E6279962E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7722108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276</xdr:row>
      <xdr:rowOff>9526</xdr:rowOff>
    </xdr:from>
    <xdr:ext cx="583267" cy="537497"/>
    <xdr:pic>
      <xdr:nvPicPr>
        <xdr:cNvPr id="30" name="Imagen 2">
          <a:extLst>
            <a:ext uri="{FF2B5EF4-FFF2-40B4-BE49-F238E27FC236}">
              <a16:creationId xmlns:a16="http://schemas.microsoft.com/office/drawing/2014/main" id="{B84F9C6B-90EA-4E46-8B08-A748FDE0B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5103304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275</xdr:row>
      <xdr:rowOff>45720</xdr:rowOff>
    </xdr:from>
    <xdr:ext cx="1030907" cy="731520"/>
    <xdr:pic>
      <xdr:nvPicPr>
        <xdr:cNvPr id="31" name="Imagen 30">
          <a:extLst>
            <a:ext uri="{FF2B5EF4-FFF2-40B4-BE49-F238E27FC236}">
              <a16:creationId xmlns:a16="http://schemas.microsoft.com/office/drawing/2014/main" id="{743EFB56-EB30-4F17-B161-A7528AB53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5088636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292</xdr:row>
      <xdr:rowOff>9526</xdr:rowOff>
    </xdr:from>
    <xdr:ext cx="583267" cy="537497"/>
    <xdr:pic>
      <xdr:nvPicPr>
        <xdr:cNvPr id="32" name="Imagen 2">
          <a:extLst>
            <a:ext uri="{FF2B5EF4-FFF2-40B4-BE49-F238E27FC236}">
              <a16:creationId xmlns:a16="http://schemas.microsoft.com/office/drawing/2014/main" id="{85167161-CD44-48C0-A630-9BC4ADD43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5395912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291</xdr:row>
      <xdr:rowOff>45720</xdr:rowOff>
    </xdr:from>
    <xdr:ext cx="1030907" cy="731520"/>
    <xdr:pic>
      <xdr:nvPicPr>
        <xdr:cNvPr id="33" name="Imagen 32">
          <a:extLst>
            <a:ext uri="{FF2B5EF4-FFF2-40B4-BE49-F238E27FC236}">
              <a16:creationId xmlns:a16="http://schemas.microsoft.com/office/drawing/2014/main" id="{01FE9834-899C-4DB5-AEAA-F39CE4205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5381244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308</xdr:row>
      <xdr:rowOff>9526</xdr:rowOff>
    </xdr:from>
    <xdr:ext cx="583267" cy="537497"/>
    <xdr:pic>
      <xdr:nvPicPr>
        <xdr:cNvPr id="34" name="Imagen 2">
          <a:extLst>
            <a:ext uri="{FF2B5EF4-FFF2-40B4-BE49-F238E27FC236}">
              <a16:creationId xmlns:a16="http://schemas.microsoft.com/office/drawing/2014/main" id="{63932016-0373-4993-945B-8C9BEAF42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5688520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307</xdr:row>
      <xdr:rowOff>45720</xdr:rowOff>
    </xdr:from>
    <xdr:ext cx="1030907" cy="731520"/>
    <xdr:pic>
      <xdr:nvPicPr>
        <xdr:cNvPr id="35" name="Imagen 34">
          <a:extLst>
            <a:ext uri="{FF2B5EF4-FFF2-40B4-BE49-F238E27FC236}">
              <a16:creationId xmlns:a16="http://schemas.microsoft.com/office/drawing/2014/main" id="{17886C5A-638E-4B0D-9C74-0E30981B6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567385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324</xdr:row>
      <xdr:rowOff>9526</xdr:rowOff>
    </xdr:from>
    <xdr:ext cx="583267" cy="537497"/>
    <xdr:pic>
      <xdr:nvPicPr>
        <xdr:cNvPr id="36" name="Imagen 2">
          <a:extLst>
            <a:ext uri="{FF2B5EF4-FFF2-40B4-BE49-F238E27FC236}">
              <a16:creationId xmlns:a16="http://schemas.microsoft.com/office/drawing/2014/main" id="{05738C75-2FD7-47F7-9F81-234FD750D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5981128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323</xdr:row>
      <xdr:rowOff>45720</xdr:rowOff>
    </xdr:from>
    <xdr:ext cx="1030907" cy="731520"/>
    <xdr:pic>
      <xdr:nvPicPr>
        <xdr:cNvPr id="37" name="Imagen 36">
          <a:extLst>
            <a:ext uri="{FF2B5EF4-FFF2-40B4-BE49-F238E27FC236}">
              <a16:creationId xmlns:a16="http://schemas.microsoft.com/office/drawing/2014/main" id="{A1FA36A3-46B8-42CA-8D0B-4F426BD60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596646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340</xdr:row>
      <xdr:rowOff>9526</xdr:rowOff>
    </xdr:from>
    <xdr:ext cx="583267" cy="537497"/>
    <xdr:pic>
      <xdr:nvPicPr>
        <xdr:cNvPr id="38" name="Imagen 2">
          <a:extLst>
            <a:ext uri="{FF2B5EF4-FFF2-40B4-BE49-F238E27FC236}">
              <a16:creationId xmlns:a16="http://schemas.microsoft.com/office/drawing/2014/main" id="{53E41F83-D6B2-4879-B4D2-4BB647B53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6273736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339</xdr:row>
      <xdr:rowOff>45720</xdr:rowOff>
    </xdr:from>
    <xdr:ext cx="1030907" cy="731520"/>
    <xdr:pic>
      <xdr:nvPicPr>
        <xdr:cNvPr id="39" name="Imagen 38">
          <a:extLst>
            <a:ext uri="{FF2B5EF4-FFF2-40B4-BE49-F238E27FC236}">
              <a16:creationId xmlns:a16="http://schemas.microsoft.com/office/drawing/2014/main" id="{D7120324-B660-4711-939C-2C41F103D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6259068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372</xdr:row>
      <xdr:rowOff>9526</xdr:rowOff>
    </xdr:from>
    <xdr:ext cx="583267" cy="537497"/>
    <xdr:pic>
      <xdr:nvPicPr>
        <xdr:cNvPr id="40" name="Imagen 2">
          <a:extLst>
            <a:ext uri="{FF2B5EF4-FFF2-40B4-BE49-F238E27FC236}">
              <a16:creationId xmlns:a16="http://schemas.microsoft.com/office/drawing/2014/main" id="{FAC4FBE3-8AF1-412D-801A-F306EBD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6858952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371</xdr:row>
      <xdr:rowOff>45720</xdr:rowOff>
    </xdr:from>
    <xdr:ext cx="1030907" cy="731520"/>
    <xdr:pic>
      <xdr:nvPicPr>
        <xdr:cNvPr id="41" name="Imagen 40">
          <a:extLst>
            <a:ext uri="{FF2B5EF4-FFF2-40B4-BE49-F238E27FC236}">
              <a16:creationId xmlns:a16="http://schemas.microsoft.com/office/drawing/2014/main" id="{09D5F39C-00B6-4129-8ECF-B8473664D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6844284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388</xdr:row>
      <xdr:rowOff>9526</xdr:rowOff>
    </xdr:from>
    <xdr:ext cx="583267" cy="537497"/>
    <xdr:pic>
      <xdr:nvPicPr>
        <xdr:cNvPr id="42" name="Imagen 2">
          <a:extLst>
            <a:ext uri="{FF2B5EF4-FFF2-40B4-BE49-F238E27FC236}">
              <a16:creationId xmlns:a16="http://schemas.microsoft.com/office/drawing/2014/main" id="{025E3255-E82C-4A46-91FD-D3B50DD61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7151560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387</xdr:row>
      <xdr:rowOff>45720</xdr:rowOff>
    </xdr:from>
    <xdr:ext cx="1030907" cy="731520"/>
    <xdr:pic>
      <xdr:nvPicPr>
        <xdr:cNvPr id="43" name="Imagen 42">
          <a:extLst>
            <a:ext uri="{FF2B5EF4-FFF2-40B4-BE49-F238E27FC236}">
              <a16:creationId xmlns:a16="http://schemas.microsoft.com/office/drawing/2014/main" id="{58D15A08-0995-4D7F-AFF7-868DCA4F6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713689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182815</xdr:colOff>
      <xdr:row>66</xdr:row>
      <xdr:rowOff>9525</xdr:rowOff>
    </xdr:from>
    <xdr:ext cx="583267" cy="537497"/>
    <xdr:pic>
      <xdr:nvPicPr>
        <xdr:cNvPr id="44" name="Imagen 2">
          <a:extLst>
            <a:ext uri="{FF2B5EF4-FFF2-40B4-BE49-F238E27FC236}">
              <a16:creationId xmlns:a16="http://schemas.microsoft.com/office/drawing/2014/main" id="{C1C7914B-299B-4148-BBD0-0235A876E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7675" y="15005685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281940</xdr:colOff>
      <xdr:row>65</xdr:row>
      <xdr:rowOff>100149</xdr:rowOff>
    </xdr:from>
    <xdr:ext cx="1030907" cy="731520"/>
    <xdr:pic>
      <xdr:nvPicPr>
        <xdr:cNvPr id="45" name="Imagen 44">
          <a:extLst>
            <a:ext uri="{FF2B5EF4-FFF2-40B4-BE49-F238E27FC236}">
              <a16:creationId xmlns:a16="http://schemas.microsoft.com/office/drawing/2014/main" id="{A4006C5F-9847-4CE7-956E-56F5407B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14913429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150158</xdr:colOff>
      <xdr:row>161</xdr:row>
      <xdr:rowOff>118382</xdr:rowOff>
    </xdr:from>
    <xdr:ext cx="583267" cy="537497"/>
    <xdr:pic>
      <xdr:nvPicPr>
        <xdr:cNvPr id="46" name="Imagen 2">
          <a:extLst>
            <a:ext uri="{FF2B5EF4-FFF2-40B4-BE49-F238E27FC236}">
              <a16:creationId xmlns:a16="http://schemas.microsoft.com/office/drawing/2014/main" id="{B179E26C-5368-48B7-A76D-728FF677E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5018" y="326710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238397</xdr:colOff>
      <xdr:row>161</xdr:row>
      <xdr:rowOff>111035</xdr:rowOff>
    </xdr:from>
    <xdr:ext cx="1030907" cy="731520"/>
    <xdr:pic>
      <xdr:nvPicPr>
        <xdr:cNvPr id="47" name="Imagen 46">
          <a:extLst>
            <a:ext uri="{FF2B5EF4-FFF2-40B4-BE49-F238E27FC236}">
              <a16:creationId xmlns:a16="http://schemas.microsoft.com/office/drawing/2014/main" id="{099F5B33-AE86-4613-AEC7-C85A544B6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1857" y="3266367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146</xdr:row>
      <xdr:rowOff>9526</xdr:rowOff>
    </xdr:from>
    <xdr:ext cx="583267" cy="537497"/>
    <xdr:pic>
      <xdr:nvPicPr>
        <xdr:cNvPr id="48" name="Imagen 2">
          <a:extLst>
            <a:ext uri="{FF2B5EF4-FFF2-40B4-BE49-F238E27FC236}">
              <a16:creationId xmlns:a16="http://schemas.microsoft.com/office/drawing/2014/main" id="{103ACEFC-F597-4402-8B0E-F74D9F72E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2981896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145</xdr:row>
      <xdr:rowOff>45720</xdr:rowOff>
    </xdr:from>
    <xdr:ext cx="1030907" cy="731520"/>
    <xdr:pic>
      <xdr:nvPicPr>
        <xdr:cNvPr id="49" name="Imagen 48">
          <a:extLst>
            <a:ext uri="{FF2B5EF4-FFF2-40B4-BE49-F238E27FC236}">
              <a16:creationId xmlns:a16="http://schemas.microsoft.com/office/drawing/2014/main" id="{56500C29-B86B-421B-ADEA-90E037D02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2967228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404</xdr:row>
      <xdr:rowOff>9526</xdr:rowOff>
    </xdr:from>
    <xdr:ext cx="583267" cy="537497"/>
    <xdr:pic>
      <xdr:nvPicPr>
        <xdr:cNvPr id="50" name="Imagen 2">
          <a:extLst>
            <a:ext uri="{FF2B5EF4-FFF2-40B4-BE49-F238E27FC236}">
              <a16:creationId xmlns:a16="http://schemas.microsoft.com/office/drawing/2014/main" id="{6EF0EC59-D8CA-40D4-9756-0A9EB925E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7444168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403</xdr:row>
      <xdr:rowOff>45720</xdr:rowOff>
    </xdr:from>
    <xdr:ext cx="1030907" cy="731520"/>
    <xdr:pic>
      <xdr:nvPicPr>
        <xdr:cNvPr id="51" name="Imagen 50">
          <a:extLst>
            <a:ext uri="{FF2B5EF4-FFF2-40B4-BE49-F238E27FC236}">
              <a16:creationId xmlns:a16="http://schemas.microsoft.com/office/drawing/2014/main" id="{BE8A4AEF-FC46-45B1-83D8-B9B7994FE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742950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243</xdr:row>
      <xdr:rowOff>9526</xdr:rowOff>
    </xdr:from>
    <xdr:ext cx="583267" cy="537497"/>
    <xdr:pic>
      <xdr:nvPicPr>
        <xdr:cNvPr id="52" name="Imagen 2">
          <a:extLst>
            <a:ext uri="{FF2B5EF4-FFF2-40B4-BE49-F238E27FC236}">
              <a16:creationId xmlns:a16="http://schemas.microsoft.com/office/drawing/2014/main" id="{C5F16DC3-0AB8-49CE-93D0-D17C29D92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4499800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242</xdr:row>
      <xdr:rowOff>45720</xdr:rowOff>
    </xdr:from>
    <xdr:ext cx="1030907" cy="731520"/>
    <xdr:pic>
      <xdr:nvPicPr>
        <xdr:cNvPr id="53" name="Imagen 52">
          <a:extLst>
            <a:ext uri="{FF2B5EF4-FFF2-40B4-BE49-F238E27FC236}">
              <a16:creationId xmlns:a16="http://schemas.microsoft.com/office/drawing/2014/main" id="{F396D796-B6FB-4680-8FFE-CA6DE1548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448513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590</xdr:row>
      <xdr:rowOff>9526</xdr:rowOff>
    </xdr:from>
    <xdr:ext cx="583267" cy="537497"/>
    <xdr:pic>
      <xdr:nvPicPr>
        <xdr:cNvPr id="54" name="Imagen 2">
          <a:extLst>
            <a:ext uri="{FF2B5EF4-FFF2-40B4-BE49-F238E27FC236}">
              <a16:creationId xmlns:a16="http://schemas.microsoft.com/office/drawing/2014/main" id="{A7FFEE4E-5840-424E-8072-31F9023E2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11540680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589</xdr:row>
      <xdr:rowOff>45720</xdr:rowOff>
    </xdr:from>
    <xdr:ext cx="1030907" cy="731520"/>
    <xdr:pic>
      <xdr:nvPicPr>
        <xdr:cNvPr id="55" name="Imagen 54">
          <a:extLst>
            <a:ext uri="{FF2B5EF4-FFF2-40B4-BE49-F238E27FC236}">
              <a16:creationId xmlns:a16="http://schemas.microsoft.com/office/drawing/2014/main" id="{7F33CE86-AF7D-4100-AB75-B7A73A77F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1152601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606</xdr:row>
      <xdr:rowOff>9526</xdr:rowOff>
    </xdr:from>
    <xdr:ext cx="583267" cy="537497"/>
    <xdr:pic>
      <xdr:nvPicPr>
        <xdr:cNvPr id="56" name="Imagen 2">
          <a:extLst>
            <a:ext uri="{FF2B5EF4-FFF2-40B4-BE49-F238E27FC236}">
              <a16:creationId xmlns:a16="http://schemas.microsoft.com/office/drawing/2014/main" id="{E203B164-6346-49EB-BE96-85692BB1F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11833288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605</xdr:row>
      <xdr:rowOff>45720</xdr:rowOff>
    </xdr:from>
    <xdr:ext cx="1030907" cy="731520"/>
    <xdr:pic>
      <xdr:nvPicPr>
        <xdr:cNvPr id="57" name="Imagen 56">
          <a:extLst>
            <a:ext uri="{FF2B5EF4-FFF2-40B4-BE49-F238E27FC236}">
              <a16:creationId xmlns:a16="http://schemas.microsoft.com/office/drawing/2014/main" id="{90EBE80F-37DF-441A-B950-10AD91E73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1181862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622</xdr:row>
      <xdr:rowOff>9526</xdr:rowOff>
    </xdr:from>
    <xdr:ext cx="583267" cy="537497"/>
    <xdr:pic>
      <xdr:nvPicPr>
        <xdr:cNvPr id="58" name="Imagen 2">
          <a:extLst>
            <a:ext uri="{FF2B5EF4-FFF2-40B4-BE49-F238E27FC236}">
              <a16:creationId xmlns:a16="http://schemas.microsoft.com/office/drawing/2014/main" id="{69235B74-45A2-4B65-A102-DF8A7E845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12125896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621</xdr:row>
      <xdr:rowOff>45720</xdr:rowOff>
    </xdr:from>
    <xdr:ext cx="1030907" cy="731520"/>
    <xdr:pic>
      <xdr:nvPicPr>
        <xdr:cNvPr id="59" name="Imagen 58">
          <a:extLst>
            <a:ext uri="{FF2B5EF4-FFF2-40B4-BE49-F238E27FC236}">
              <a16:creationId xmlns:a16="http://schemas.microsoft.com/office/drawing/2014/main" id="{8EE30EF8-075B-4FB4-A922-66BEF46EE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12111228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156963</xdr:colOff>
      <xdr:row>637</xdr:row>
      <xdr:rowOff>76202</xdr:rowOff>
    </xdr:from>
    <xdr:ext cx="527140" cy="485774"/>
    <xdr:pic>
      <xdr:nvPicPr>
        <xdr:cNvPr id="60" name="Imagen 2">
          <a:extLst>
            <a:ext uri="{FF2B5EF4-FFF2-40B4-BE49-F238E27FC236}">
              <a16:creationId xmlns:a16="http://schemas.microsoft.com/office/drawing/2014/main" id="{AB87A39B-0DD7-41E5-8561-F4EF678E7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088" y="130625852"/>
          <a:ext cx="527140" cy="485774"/>
        </a:xfrm>
        <a:prstGeom prst="rect">
          <a:avLst/>
        </a:prstGeom>
      </xdr:spPr>
    </xdr:pic>
    <xdr:clientData/>
  </xdr:oneCellAnchor>
  <xdr:oneCellAnchor>
    <xdr:from>
      <xdr:col>11</xdr:col>
      <xdr:colOff>419100</xdr:colOff>
      <xdr:row>637</xdr:row>
      <xdr:rowOff>55245</xdr:rowOff>
    </xdr:from>
    <xdr:ext cx="607998" cy="431429"/>
    <xdr:pic>
      <xdr:nvPicPr>
        <xdr:cNvPr id="61" name="Imagen 60">
          <a:extLst>
            <a:ext uri="{FF2B5EF4-FFF2-40B4-BE49-F238E27FC236}">
              <a16:creationId xmlns:a16="http://schemas.microsoft.com/office/drawing/2014/main" id="{A78B7C4B-702C-4778-930E-80E0DF4C6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130604895"/>
          <a:ext cx="607998" cy="43142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204587</xdr:colOff>
      <xdr:row>653</xdr:row>
      <xdr:rowOff>66677</xdr:rowOff>
    </xdr:from>
    <xdr:ext cx="423779" cy="390524"/>
    <xdr:pic>
      <xdr:nvPicPr>
        <xdr:cNvPr id="62" name="Imagen 2">
          <a:extLst>
            <a:ext uri="{FF2B5EF4-FFF2-40B4-BE49-F238E27FC236}">
              <a16:creationId xmlns:a16="http://schemas.microsoft.com/office/drawing/2014/main" id="{02A3E263-A38F-43DA-9809-3A2ADCEE9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712" y="133569077"/>
          <a:ext cx="423779" cy="390524"/>
        </a:xfrm>
        <a:prstGeom prst="rect">
          <a:avLst/>
        </a:prstGeom>
      </xdr:spPr>
    </xdr:pic>
    <xdr:clientData/>
  </xdr:oneCellAnchor>
  <xdr:oneCellAnchor>
    <xdr:from>
      <xdr:col>11</xdr:col>
      <xdr:colOff>352425</xdr:colOff>
      <xdr:row>653</xdr:row>
      <xdr:rowOff>45720</xdr:rowOff>
    </xdr:from>
    <xdr:ext cx="703248" cy="499017"/>
    <xdr:pic>
      <xdr:nvPicPr>
        <xdr:cNvPr id="63" name="Imagen 62">
          <a:extLst>
            <a:ext uri="{FF2B5EF4-FFF2-40B4-BE49-F238E27FC236}">
              <a16:creationId xmlns:a16="http://schemas.microsoft.com/office/drawing/2014/main" id="{9A7D7052-1996-4E55-AFFE-297422BAF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53575" y="133548120"/>
          <a:ext cx="703248" cy="4990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166487</xdr:colOff>
      <xdr:row>669</xdr:row>
      <xdr:rowOff>38101</xdr:rowOff>
    </xdr:from>
    <xdr:ext cx="481213" cy="443451"/>
    <xdr:pic>
      <xdr:nvPicPr>
        <xdr:cNvPr id="64" name="Imagen 2">
          <a:extLst>
            <a:ext uri="{FF2B5EF4-FFF2-40B4-BE49-F238E27FC236}">
              <a16:creationId xmlns:a16="http://schemas.microsoft.com/office/drawing/2014/main" id="{A1DFD89B-12AE-4522-BD8E-2DE0E065F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612" y="136493251"/>
          <a:ext cx="481213" cy="443451"/>
        </a:xfrm>
        <a:prstGeom prst="rect">
          <a:avLst/>
        </a:prstGeom>
      </xdr:spPr>
    </xdr:pic>
    <xdr:clientData/>
  </xdr:oneCellAnchor>
  <xdr:oneCellAnchor>
    <xdr:from>
      <xdr:col>11</xdr:col>
      <xdr:colOff>438150</xdr:colOff>
      <xdr:row>669</xdr:row>
      <xdr:rowOff>7620</xdr:rowOff>
    </xdr:from>
    <xdr:ext cx="655623" cy="465223"/>
    <xdr:pic>
      <xdr:nvPicPr>
        <xdr:cNvPr id="65" name="Imagen 64">
          <a:extLst>
            <a:ext uri="{FF2B5EF4-FFF2-40B4-BE49-F238E27FC236}">
              <a16:creationId xmlns:a16="http://schemas.microsoft.com/office/drawing/2014/main" id="{01644DAA-4C77-4F30-9CF5-CFDE6CD9E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136462770"/>
          <a:ext cx="655623" cy="465223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214113</xdr:colOff>
      <xdr:row>685</xdr:row>
      <xdr:rowOff>123826</xdr:rowOff>
    </xdr:from>
    <xdr:ext cx="452638" cy="417119"/>
    <xdr:pic>
      <xdr:nvPicPr>
        <xdr:cNvPr id="66" name="Imagen 2">
          <a:extLst>
            <a:ext uri="{FF2B5EF4-FFF2-40B4-BE49-F238E27FC236}">
              <a16:creationId xmlns:a16="http://schemas.microsoft.com/office/drawing/2014/main" id="{CA06DA52-48DB-4DFD-8E93-967FC8E06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238" y="146094451"/>
          <a:ext cx="452638" cy="417119"/>
        </a:xfrm>
        <a:prstGeom prst="rect">
          <a:avLst/>
        </a:prstGeom>
      </xdr:spPr>
    </xdr:pic>
    <xdr:clientData/>
  </xdr:oneCellAnchor>
  <xdr:oneCellAnchor>
    <xdr:from>
      <xdr:col>11</xdr:col>
      <xdr:colOff>418196</xdr:colOff>
      <xdr:row>685</xdr:row>
      <xdr:rowOff>55245</xdr:rowOff>
    </xdr:from>
    <xdr:ext cx="647002" cy="459105"/>
    <xdr:pic>
      <xdr:nvPicPr>
        <xdr:cNvPr id="67" name="Imagen 66">
          <a:extLst>
            <a:ext uri="{FF2B5EF4-FFF2-40B4-BE49-F238E27FC236}">
              <a16:creationId xmlns:a16="http://schemas.microsoft.com/office/drawing/2014/main" id="{7AA27D7F-0C8B-42A1-826A-D7B08958C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9346" y="146025870"/>
          <a:ext cx="647002" cy="45910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128388</xdr:colOff>
      <xdr:row>701</xdr:row>
      <xdr:rowOff>19050</xdr:rowOff>
    </xdr:from>
    <xdr:ext cx="535931" cy="493875"/>
    <xdr:pic>
      <xdr:nvPicPr>
        <xdr:cNvPr id="68" name="Imagen 2">
          <a:extLst>
            <a:ext uri="{FF2B5EF4-FFF2-40B4-BE49-F238E27FC236}">
              <a16:creationId xmlns:a16="http://schemas.microsoft.com/office/drawing/2014/main" id="{F21BB977-FEB7-4D29-8436-51494FCDC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513" y="148942425"/>
          <a:ext cx="535931" cy="493875"/>
        </a:xfrm>
        <a:prstGeom prst="rect">
          <a:avLst/>
        </a:prstGeom>
      </xdr:spPr>
    </xdr:pic>
    <xdr:clientData/>
  </xdr:oneCellAnchor>
  <xdr:oneCellAnchor>
    <xdr:from>
      <xdr:col>11</xdr:col>
      <xdr:colOff>457200</xdr:colOff>
      <xdr:row>701</xdr:row>
      <xdr:rowOff>17145</xdr:rowOff>
    </xdr:from>
    <xdr:ext cx="703248" cy="499017"/>
    <xdr:pic>
      <xdr:nvPicPr>
        <xdr:cNvPr id="69" name="Imagen 68">
          <a:extLst>
            <a:ext uri="{FF2B5EF4-FFF2-40B4-BE49-F238E27FC236}">
              <a16:creationId xmlns:a16="http://schemas.microsoft.com/office/drawing/2014/main" id="{365E2641-374A-421F-B616-E7A4A42DC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0" y="148940520"/>
          <a:ext cx="703248" cy="4990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137912</xdr:colOff>
      <xdr:row>717</xdr:row>
      <xdr:rowOff>57151</xdr:rowOff>
    </xdr:from>
    <xdr:ext cx="496131" cy="457199"/>
    <xdr:pic>
      <xdr:nvPicPr>
        <xdr:cNvPr id="70" name="Imagen 2">
          <a:extLst>
            <a:ext uri="{FF2B5EF4-FFF2-40B4-BE49-F238E27FC236}">
              <a16:creationId xmlns:a16="http://schemas.microsoft.com/office/drawing/2014/main" id="{81AF9A73-A5CD-4E99-8F62-F349DC6C9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6037" y="151933276"/>
          <a:ext cx="496131" cy="457199"/>
        </a:xfrm>
        <a:prstGeom prst="rect">
          <a:avLst/>
        </a:prstGeom>
      </xdr:spPr>
    </xdr:pic>
    <xdr:clientData/>
  </xdr:oneCellAnchor>
  <xdr:oneCellAnchor>
    <xdr:from>
      <xdr:col>11</xdr:col>
      <xdr:colOff>390525</xdr:colOff>
      <xdr:row>717</xdr:row>
      <xdr:rowOff>66675</xdr:rowOff>
    </xdr:from>
    <xdr:ext cx="688427" cy="488500"/>
    <xdr:pic>
      <xdr:nvPicPr>
        <xdr:cNvPr id="71" name="Imagen 70">
          <a:extLst>
            <a:ext uri="{FF2B5EF4-FFF2-40B4-BE49-F238E27FC236}">
              <a16:creationId xmlns:a16="http://schemas.microsoft.com/office/drawing/2014/main" id="{6D81B175-4C03-4A1D-966A-B8268F211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151942800"/>
          <a:ext cx="688427" cy="488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176012</xdr:colOff>
      <xdr:row>733</xdr:row>
      <xdr:rowOff>57151</xdr:rowOff>
    </xdr:from>
    <xdr:ext cx="496131" cy="457199"/>
    <xdr:pic>
      <xdr:nvPicPr>
        <xdr:cNvPr id="72" name="Imagen 2">
          <a:extLst>
            <a:ext uri="{FF2B5EF4-FFF2-40B4-BE49-F238E27FC236}">
              <a16:creationId xmlns:a16="http://schemas.microsoft.com/office/drawing/2014/main" id="{640CEC24-047C-47AA-8DBB-02248D3C1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137" y="154886026"/>
          <a:ext cx="496131" cy="457199"/>
        </a:xfrm>
        <a:prstGeom prst="rect">
          <a:avLst/>
        </a:prstGeom>
      </xdr:spPr>
    </xdr:pic>
    <xdr:clientData/>
  </xdr:oneCellAnchor>
  <xdr:oneCellAnchor>
    <xdr:from>
      <xdr:col>11</xdr:col>
      <xdr:colOff>291466</xdr:colOff>
      <xdr:row>733</xdr:row>
      <xdr:rowOff>36195</xdr:rowOff>
    </xdr:from>
    <xdr:ext cx="689609" cy="489339"/>
    <xdr:pic>
      <xdr:nvPicPr>
        <xdr:cNvPr id="73" name="Imagen 72">
          <a:extLst>
            <a:ext uri="{FF2B5EF4-FFF2-40B4-BE49-F238E27FC236}">
              <a16:creationId xmlns:a16="http://schemas.microsoft.com/office/drawing/2014/main" id="{021D1622-862B-448D-B2B2-85BCBB7E3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2616" y="154865070"/>
          <a:ext cx="689609" cy="48933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118862</xdr:colOff>
      <xdr:row>749</xdr:row>
      <xdr:rowOff>19051</xdr:rowOff>
    </xdr:from>
    <xdr:ext cx="583267" cy="537497"/>
    <xdr:pic>
      <xdr:nvPicPr>
        <xdr:cNvPr id="74" name="Imagen 2">
          <a:extLst>
            <a:ext uri="{FF2B5EF4-FFF2-40B4-BE49-F238E27FC236}">
              <a16:creationId xmlns:a16="http://schemas.microsoft.com/office/drawing/2014/main" id="{E10A84A9-A52C-4823-AA2F-5A5184921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6987" y="15780067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377191</xdr:colOff>
      <xdr:row>749</xdr:row>
      <xdr:rowOff>72532</xdr:rowOff>
    </xdr:from>
    <xdr:ext cx="651509" cy="462304"/>
    <xdr:pic>
      <xdr:nvPicPr>
        <xdr:cNvPr id="75" name="Imagen 74">
          <a:extLst>
            <a:ext uri="{FF2B5EF4-FFF2-40B4-BE49-F238E27FC236}">
              <a16:creationId xmlns:a16="http://schemas.microsoft.com/office/drawing/2014/main" id="{C8DAC5A8-331E-4A28-A486-6BE913FB1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8341" y="157854157"/>
          <a:ext cx="651509" cy="46230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436</xdr:row>
      <xdr:rowOff>9526</xdr:rowOff>
    </xdr:from>
    <xdr:ext cx="583267" cy="537497"/>
    <xdr:pic>
      <xdr:nvPicPr>
        <xdr:cNvPr id="76" name="Imagen 2">
          <a:extLst>
            <a:ext uri="{FF2B5EF4-FFF2-40B4-BE49-F238E27FC236}">
              <a16:creationId xmlns:a16="http://schemas.microsoft.com/office/drawing/2014/main" id="{E27F72B7-5F7A-4EF6-9ED4-3C90D9B61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8029384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435</xdr:row>
      <xdr:rowOff>45720</xdr:rowOff>
    </xdr:from>
    <xdr:ext cx="1030907" cy="731520"/>
    <xdr:pic>
      <xdr:nvPicPr>
        <xdr:cNvPr id="77" name="Imagen 76">
          <a:extLst>
            <a:ext uri="{FF2B5EF4-FFF2-40B4-BE49-F238E27FC236}">
              <a16:creationId xmlns:a16="http://schemas.microsoft.com/office/drawing/2014/main" id="{109C5158-A5F8-4099-97C7-6C85E8CEB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8014716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452</xdr:row>
      <xdr:rowOff>9526</xdr:rowOff>
    </xdr:from>
    <xdr:ext cx="583267" cy="537497"/>
    <xdr:pic>
      <xdr:nvPicPr>
        <xdr:cNvPr id="78" name="Imagen 2">
          <a:extLst>
            <a:ext uri="{FF2B5EF4-FFF2-40B4-BE49-F238E27FC236}">
              <a16:creationId xmlns:a16="http://schemas.microsoft.com/office/drawing/2014/main" id="{326F08D1-16A4-4285-85ED-4E26EA917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8321992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451</xdr:row>
      <xdr:rowOff>45720</xdr:rowOff>
    </xdr:from>
    <xdr:ext cx="1030907" cy="731520"/>
    <xdr:pic>
      <xdr:nvPicPr>
        <xdr:cNvPr id="79" name="Imagen 78">
          <a:extLst>
            <a:ext uri="{FF2B5EF4-FFF2-40B4-BE49-F238E27FC236}">
              <a16:creationId xmlns:a16="http://schemas.microsoft.com/office/drawing/2014/main" id="{BA8CE4F1-1372-4302-8863-04932062B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8307324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467</xdr:row>
      <xdr:rowOff>0</xdr:rowOff>
    </xdr:from>
    <xdr:ext cx="583267" cy="537497"/>
    <xdr:pic>
      <xdr:nvPicPr>
        <xdr:cNvPr id="80" name="Imagen 2">
          <a:extLst>
            <a:ext uri="{FF2B5EF4-FFF2-40B4-BE49-F238E27FC236}">
              <a16:creationId xmlns:a16="http://schemas.microsoft.com/office/drawing/2014/main" id="{78CDFBB2-9589-41E0-85ED-60B8AC521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8614600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409575</xdr:colOff>
      <xdr:row>467</xdr:row>
      <xdr:rowOff>38100</xdr:rowOff>
    </xdr:from>
    <xdr:ext cx="665148" cy="471982"/>
    <xdr:pic>
      <xdr:nvPicPr>
        <xdr:cNvPr id="81" name="Imagen 80">
          <a:extLst>
            <a:ext uri="{FF2B5EF4-FFF2-40B4-BE49-F238E27FC236}">
              <a16:creationId xmlns:a16="http://schemas.microsoft.com/office/drawing/2014/main" id="{9BE3FD93-8F8F-473C-8A1F-0675C0AB6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0725" y="97088325"/>
          <a:ext cx="665148" cy="47198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176012</xdr:colOff>
      <xdr:row>487</xdr:row>
      <xdr:rowOff>57151</xdr:rowOff>
    </xdr:from>
    <xdr:ext cx="475459" cy="438149"/>
    <xdr:pic>
      <xdr:nvPicPr>
        <xdr:cNvPr id="86" name="Imagen 2">
          <a:extLst>
            <a:ext uri="{FF2B5EF4-FFF2-40B4-BE49-F238E27FC236}">
              <a16:creationId xmlns:a16="http://schemas.microsoft.com/office/drawing/2014/main" id="{86698A2D-BFBF-4DE9-895E-4B649B054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137" y="101145976"/>
          <a:ext cx="475459" cy="438149"/>
        </a:xfrm>
        <a:prstGeom prst="rect">
          <a:avLst/>
        </a:prstGeom>
      </xdr:spPr>
    </xdr:pic>
    <xdr:clientData/>
  </xdr:oneCellAnchor>
  <xdr:oneCellAnchor>
    <xdr:from>
      <xdr:col>11</xdr:col>
      <xdr:colOff>371475</xdr:colOff>
      <xdr:row>487</xdr:row>
      <xdr:rowOff>45720</xdr:rowOff>
    </xdr:from>
    <xdr:ext cx="703248" cy="499017"/>
    <xdr:pic>
      <xdr:nvPicPr>
        <xdr:cNvPr id="87" name="Imagen 86">
          <a:extLst>
            <a:ext uri="{FF2B5EF4-FFF2-40B4-BE49-F238E27FC236}">
              <a16:creationId xmlns:a16="http://schemas.microsoft.com/office/drawing/2014/main" id="{1D732051-B623-4A62-ADCD-7554116FF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2625" y="101134545"/>
          <a:ext cx="703248" cy="4990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128387</xdr:colOff>
      <xdr:row>532</xdr:row>
      <xdr:rowOff>9526</xdr:rowOff>
    </xdr:from>
    <xdr:ext cx="583267" cy="537497"/>
    <xdr:pic>
      <xdr:nvPicPr>
        <xdr:cNvPr id="88" name="Imagen 2">
          <a:extLst>
            <a:ext uri="{FF2B5EF4-FFF2-40B4-BE49-F238E27FC236}">
              <a16:creationId xmlns:a16="http://schemas.microsoft.com/office/drawing/2014/main" id="{EA76C616-AC86-4ECB-ADD9-9002BC7BD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247" y="10425112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205741</xdr:colOff>
      <xdr:row>531</xdr:row>
      <xdr:rowOff>45720</xdr:rowOff>
    </xdr:from>
    <xdr:ext cx="1030907" cy="731520"/>
    <xdr:pic>
      <xdr:nvPicPr>
        <xdr:cNvPr id="89" name="Imagen 88">
          <a:extLst>
            <a:ext uri="{FF2B5EF4-FFF2-40B4-BE49-F238E27FC236}">
              <a16:creationId xmlns:a16="http://schemas.microsoft.com/office/drawing/2014/main" id="{9A0E71DA-2C90-494B-A5BA-1F1AED32F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1" y="10410444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195063</xdr:colOff>
      <xdr:row>562</xdr:row>
      <xdr:rowOff>114301</xdr:rowOff>
    </xdr:from>
    <xdr:ext cx="392770" cy="361949"/>
    <xdr:pic>
      <xdr:nvPicPr>
        <xdr:cNvPr id="90" name="Imagen 2">
          <a:extLst>
            <a:ext uri="{FF2B5EF4-FFF2-40B4-BE49-F238E27FC236}">
              <a16:creationId xmlns:a16="http://schemas.microsoft.com/office/drawing/2014/main" id="{BF10BC50-1976-4B53-BDF7-3CF469A7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3188" y="115204876"/>
          <a:ext cx="392770" cy="361949"/>
        </a:xfrm>
        <a:prstGeom prst="rect">
          <a:avLst/>
        </a:prstGeom>
      </xdr:spPr>
    </xdr:pic>
    <xdr:clientData/>
  </xdr:oneCellAnchor>
  <xdr:oneCellAnchor>
    <xdr:from>
      <xdr:col>11</xdr:col>
      <xdr:colOff>419100</xdr:colOff>
      <xdr:row>562</xdr:row>
      <xdr:rowOff>45720</xdr:rowOff>
    </xdr:from>
    <xdr:ext cx="674673" cy="478740"/>
    <xdr:pic>
      <xdr:nvPicPr>
        <xdr:cNvPr id="91" name="Imagen 90">
          <a:extLst>
            <a:ext uri="{FF2B5EF4-FFF2-40B4-BE49-F238E27FC236}">
              <a16:creationId xmlns:a16="http://schemas.microsoft.com/office/drawing/2014/main" id="{B62CD480-D81A-4F2A-8ACD-263D6B5EA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115136295"/>
          <a:ext cx="674673" cy="4787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209</xdr:row>
      <xdr:rowOff>183696</xdr:rowOff>
    </xdr:from>
    <xdr:ext cx="583267" cy="537497"/>
    <xdr:pic>
      <xdr:nvPicPr>
        <xdr:cNvPr id="82" name="Imagen 2">
          <a:extLst>
            <a:ext uri="{FF2B5EF4-FFF2-40B4-BE49-F238E27FC236}">
              <a16:creationId xmlns:a16="http://schemas.microsoft.com/office/drawing/2014/main" id="{6F3A2BF5-8180-4B53-89CE-C4D264400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40264896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194855</xdr:colOff>
      <xdr:row>209</xdr:row>
      <xdr:rowOff>56606</xdr:rowOff>
    </xdr:from>
    <xdr:ext cx="1030907" cy="731520"/>
    <xdr:pic>
      <xdr:nvPicPr>
        <xdr:cNvPr id="83" name="Imagen 82">
          <a:extLst>
            <a:ext uri="{FF2B5EF4-FFF2-40B4-BE49-F238E27FC236}">
              <a16:creationId xmlns:a16="http://schemas.microsoft.com/office/drawing/2014/main" id="{70861F6F-2EF2-4267-8A50-2A3B2D9F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6005" y="40137806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48A962CB-B7F7-4DC7-8D42-8D8654FA2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09840" y="504825"/>
          <a:ext cx="760828" cy="65314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94B4350E-96B7-49BB-91E7-13B83C796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09840" y="504825"/>
          <a:ext cx="760828" cy="653143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15126ED7-1D9B-4A53-89D0-BC64D91D6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D6A00A39-6DAE-4AD2-962F-6799B6575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C54ECF70-1711-4539-A8E5-F92D62646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  <xdr:twoCellAnchor editAs="oneCell">
    <xdr:from>
      <xdr:col>9</xdr:col>
      <xdr:colOff>248223</xdr:colOff>
      <xdr:row>19</xdr:row>
      <xdr:rowOff>7620</xdr:rowOff>
    </xdr:from>
    <xdr:to>
      <xdr:col>10</xdr:col>
      <xdr:colOff>366193</xdr:colOff>
      <xdr:row>23</xdr:row>
      <xdr:rowOff>160441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2605F8-C9B0-448B-ADC5-C681D676C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31263" y="4175760"/>
          <a:ext cx="902830" cy="876721"/>
        </a:xfrm>
        <a:prstGeom prst="rect">
          <a:avLst/>
        </a:prstGeom>
      </xdr:spPr>
    </xdr:pic>
    <xdr:clientData/>
  </xdr:twoCellAnchor>
  <xdr:twoCellAnchor editAs="oneCell">
    <xdr:from>
      <xdr:col>9</xdr:col>
      <xdr:colOff>162991</xdr:colOff>
      <xdr:row>11</xdr:row>
      <xdr:rowOff>76200</xdr:rowOff>
    </xdr:from>
    <xdr:to>
      <xdr:col>10</xdr:col>
      <xdr:colOff>480477</xdr:colOff>
      <xdr:row>17</xdr:row>
      <xdr:rowOff>30869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C5C6A8-22D6-435C-92CC-1E92B233B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46031" y="2819400"/>
          <a:ext cx="1102346" cy="102908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E3C3A009-7B0D-475C-A901-B0DF0BB08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6A0525E5-BB26-45F6-88BE-861131CC5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  <xdr:twoCellAnchor editAs="oneCell">
    <xdr:from>
      <xdr:col>8</xdr:col>
      <xdr:colOff>350520</xdr:colOff>
      <xdr:row>17</xdr:row>
      <xdr:rowOff>55461</xdr:rowOff>
    </xdr:from>
    <xdr:to>
      <xdr:col>10</xdr:col>
      <xdr:colOff>318</xdr:colOff>
      <xdr:row>26</xdr:row>
      <xdr:rowOff>76593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89083E-B52E-48D9-AD2F-83E5A6852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71560" y="3880701"/>
          <a:ext cx="1318578" cy="16365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1923D716-247D-4DB8-A354-2A74AFC0D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CA70CED0-DD00-4BAE-B520-D59922EA5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751915</xdr:colOff>
      <xdr:row>2</xdr:row>
      <xdr:rowOff>76200</xdr:rowOff>
    </xdr:from>
    <xdr:ext cx="760828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5D32BB10-B4CD-4399-8361-1CAE3F52A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195" y="434340"/>
          <a:ext cx="760828" cy="65314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BRAS%20PUBLICAS%202006\ACUEDUCTOS\OTROS%20ACUEDUCTOS\PROYECTO%20SANTIAGO%20POBRE\Archivos%201\CAROLINA\OBRAS%202001\VIA%20AEROPUERTO\PRESP.VIA%20AEROPUERT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7E1CC4\PRESP.VIA%20AEROPUERT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ILIAN~1\AppData\Local\Temp\Rar$DIa0.034\AMV%20COR%20G2%20No%203444\COMPARTIR\COTIZACIONES%202010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anc/Downloads/PPTO%20E.%20POLICIA%20REVISION%20cachica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INFORME SEMANA 20"/>
      <sheetName val="CURVA S (2)"/>
      <sheetName val="Picklist"/>
      <sheetName val="FRE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Hoja1 (2)"/>
      <sheetName val="LIQUID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83">
          <cell r="O83" t="str">
            <v>Pendiente</v>
          </cell>
        </row>
      </sheetData>
      <sheetData sheetId="343"/>
      <sheetData sheetId="344">
        <row r="83">
          <cell r="O83" t="str">
            <v>Pendiente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>
        <row r="83">
          <cell r="O83" t="str">
            <v>Pendiente</v>
          </cell>
        </row>
      </sheetData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>
        <row r="83">
          <cell r="O83" t="str">
            <v>Pendiente</v>
          </cell>
        </row>
      </sheetData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APEX POSOS"/>
      <sheetName val="APUS NUEVOS-1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  <sheetName val="Curva S Llanos"/>
      <sheetName val="INST"/>
      <sheetName val="MOD-DEV.XL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BHA"/>
      <sheetName val="PDM RUN"/>
      <sheetName val="RES GASOL"/>
      <sheetName val="POZOS"/>
      <sheetName val="EQUIPOS CIVILES"/>
      <sheetName val="MI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  <sheetName val="LISTA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INSUMOS"/>
      <sheetName val="EQUIPOS"/>
      <sheetName val="TRANS"/>
      <sheetName val="CUADRI"/>
      <sheetName val="EQUI"/>
      <sheetName val="resum96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Indicadores_Y_Listas4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&quot;PAGA&quot;"/>
      <sheetName val="PRESUPUESTOS-REV1.xls"/>
      <sheetName val="BASE_DE_DATOS_DE_PRECIOS"/>
      <sheetName val="BASE_DE_DATOS_DE_PRECIOS1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AIU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ogramacion"/>
      <sheetName val="EMPRESAS"/>
      <sheetName val="Resistividad "/>
      <sheetName val="Tramo_2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BASE_DE_DATOS_DE_PRECIOS2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Tramo_23"/>
      <sheetName val="TARIFAS_MATERIALES1"/>
      <sheetName val="TARIFAS_EQUIPOS_1"/>
      <sheetName val="TARIFA_SALARIOS1"/>
      <sheetName val="Base_de_Datos1"/>
      <sheetName val="CRA_MODI1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Equipo_Menor1"/>
      <sheetName val="ALQUILADO_F-7857-308_1"/>
      <sheetName val="Real_Para_tarifas1"/>
      <sheetName val="BASE_DE_DATOS_DE_PRECIOS3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MDC-1_COLOCACION_4"/>
      <sheetName val="D-20_COLOCACION_4"/>
      <sheetName val="TRANSPORTE_MEZCLA_ASFALTICA4"/>
      <sheetName val="EXT_microagomerado4"/>
      <sheetName val="Causa_Posible2"/>
      <sheetName val="Elementos_Involucrados2"/>
      <sheetName val="Tramo_24"/>
      <sheetName val="TARIFAS_MATERIALES2"/>
      <sheetName val="TARIFAS_EQUIPOS_2"/>
      <sheetName val="TARIFA_SALARIOS2"/>
      <sheetName val="Base_de_Datos2"/>
      <sheetName val="CRA_MODI2"/>
      <sheetName val="MYE_OBRA4"/>
      <sheetName val="Grafico_Avance4"/>
      <sheetName val="Equipo_Menor2"/>
      <sheetName val="ALQUILADO_F-7857-308_2"/>
      <sheetName val="Real_Para_tarifas2"/>
      <sheetName val="BASE_DE_DATOS_DE_PRECIOS4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TARIFAS_MATERIALES4"/>
      <sheetName val="TARIFAS_EQUIPOS_4"/>
      <sheetName val="TARIFA_SALARIOS4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5"/>
      <sheetName val="D-20_COLOCACION_5"/>
      <sheetName val="TRANSPORTE_MEZCLA_ASFALTICA5"/>
      <sheetName val="EXT_microagomerado5"/>
      <sheetName val="Causa_Posible3"/>
      <sheetName val="Elementos_Involucrados3"/>
      <sheetName val="Tramo_25"/>
      <sheetName val="TARIFAS_MATERIALES3"/>
      <sheetName val="TARIFAS_EQUIPOS_3"/>
      <sheetName val="TARIFA_SALARIOS3"/>
      <sheetName val="Base_de_Datos3"/>
      <sheetName val="CRA_MODI3"/>
      <sheetName val="MYE_OBRA5"/>
      <sheetName val="Grafico_Avance5"/>
      <sheetName val="Equipo_Menor3"/>
      <sheetName val="ALQUILADO_F-7857-308_3"/>
      <sheetName val="Real_Para_tarifas3"/>
      <sheetName val="BASE_DE_DATOS_DE_PRECIOS5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TARIFAS_MATERIALES5"/>
      <sheetName val="TARIFAS_EQUIPOS_5"/>
      <sheetName val="TARIFA_SALARIOS5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ACTA No.5"/>
      <sheetName val="PSM Monthly"/>
      <sheetName val="BQMPALOC"/>
      <sheetName val="IV. MANO DE OBRA AIU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ó&gt;_x0000__x0001__x0000__x0000__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G.G"/>
      <sheetName val="FICHA EBI 1 de 6 "/>
      <sheetName val="otros"/>
      <sheetName val="strsumm0"/>
      <sheetName val="C"/>
      <sheetName val="Opex Case. Kitaro"/>
      <sheetName val="REVISIONES"/>
      <sheetName val="59y22%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/>
      <sheetData sheetId="1037">
        <row r="2">
          <cell r="A2">
            <v>0</v>
          </cell>
        </row>
      </sheetData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 refreshError="1"/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 refreshError="1"/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/>
      <sheetData sheetId="3886">
        <row r="2">
          <cell r="A2">
            <v>0</v>
          </cell>
        </row>
      </sheetData>
      <sheetData sheetId="3887"/>
      <sheetData sheetId="3888">
        <row r="2">
          <cell r="A2">
            <v>0</v>
          </cell>
        </row>
      </sheetData>
      <sheetData sheetId="3889"/>
      <sheetData sheetId="3890"/>
      <sheetData sheetId="3891"/>
      <sheetData sheetId="3892"/>
      <sheetData sheetId="3893">
        <row r="2">
          <cell r="A2">
            <v>0</v>
          </cell>
        </row>
      </sheetData>
      <sheetData sheetId="3894"/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/>
      <sheetData sheetId="3900"/>
      <sheetData sheetId="3901"/>
      <sheetData sheetId="3902">
        <row r="2">
          <cell r="A2">
            <v>0</v>
          </cell>
        </row>
      </sheetData>
      <sheetData sheetId="3903"/>
      <sheetData sheetId="3904"/>
      <sheetData sheetId="3905"/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/>
      <sheetData sheetId="3910"/>
      <sheetData sheetId="3911">
        <row r="2">
          <cell r="A2">
            <v>0</v>
          </cell>
        </row>
      </sheetData>
      <sheetData sheetId="3912"/>
      <sheetData sheetId="3913">
        <row r="2">
          <cell r="A2">
            <v>0</v>
          </cell>
        </row>
      </sheetData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/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/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/>
      <sheetData sheetId="3944"/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/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/>
      <sheetData sheetId="3956"/>
      <sheetData sheetId="3957"/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/>
      <sheetData sheetId="3961"/>
      <sheetData sheetId="3962"/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/>
      <sheetData sheetId="3967"/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/>
      <sheetData sheetId="3977"/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/>
      <sheetData sheetId="3994"/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/>
      <sheetData sheetId="4000"/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/>
      <sheetData sheetId="4004"/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/>
      <sheetData sheetId="4010">
        <row r="2">
          <cell r="A2">
            <v>0</v>
          </cell>
        </row>
      </sheetData>
      <sheetData sheetId="4011"/>
      <sheetData sheetId="4012"/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/>
      <sheetData sheetId="4041"/>
      <sheetData sheetId="4042"/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>
        <row r="2">
          <cell r="A2">
            <v>0</v>
          </cell>
        </row>
      </sheetData>
      <sheetData sheetId="4049"/>
      <sheetData sheetId="4050">
        <row r="2">
          <cell r="A2">
            <v>0</v>
          </cell>
        </row>
      </sheetData>
      <sheetData sheetId="4051"/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/>
      <sheetData sheetId="4056"/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>
        <row r="2">
          <cell r="A2">
            <v>0</v>
          </cell>
        </row>
      </sheetData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/>
      <sheetData sheetId="4089"/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/>
      <sheetData sheetId="4094"/>
      <sheetData sheetId="4095">
        <row r="2">
          <cell r="A2">
            <v>0</v>
          </cell>
        </row>
      </sheetData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>
        <row r="2">
          <cell r="A2">
            <v>0</v>
          </cell>
        </row>
      </sheetData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/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/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/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/>
      <sheetData sheetId="4194"/>
      <sheetData sheetId="4195">
        <row r="2">
          <cell r="A2">
            <v>0</v>
          </cell>
        </row>
      </sheetData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>
        <row r="2">
          <cell r="A2">
            <v>0</v>
          </cell>
        </row>
      </sheetData>
      <sheetData sheetId="4224"/>
      <sheetData sheetId="4225"/>
      <sheetData sheetId="4226"/>
      <sheetData sheetId="4227"/>
      <sheetData sheetId="4228">
        <row r="2">
          <cell r="A2">
            <v>0</v>
          </cell>
        </row>
      </sheetData>
      <sheetData sheetId="4229"/>
      <sheetData sheetId="4230"/>
      <sheetData sheetId="4231"/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/>
      <sheetData sheetId="4235"/>
      <sheetData sheetId="4236"/>
      <sheetData sheetId="4237">
        <row r="2">
          <cell r="A2">
            <v>0</v>
          </cell>
        </row>
      </sheetData>
      <sheetData sheetId="4238">
        <row r="2">
          <cell r="A2">
            <v>0</v>
          </cell>
        </row>
      </sheetData>
      <sheetData sheetId="4239"/>
      <sheetData sheetId="4240"/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/>
      <sheetData sheetId="4496"/>
      <sheetData sheetId="4497"/>
      <sheetData sheetId="4498"/>
      <sheetData sheetId="4499"/>
      <sheetData sheetId="4500">
        <row r="2">
          <cell r="A2">
            <v>0</v>
          </cell>
        </row>
      </sheetData>
      <sheetData sheetId="4501"/>
      <sheetData sheetId="4502"/>
      <sheetData sheetId="4503"/>
      <sheetData sheetId="4504"/>
      <sheetData sheetId="4505">
        <row r="2">
          <cell r="A2">
            <v>0</v>
          </cell>
        </row>
      </sheetData>
      <sheetData sheetId="4506"/>
      <sheetData sheetId="4507"/>
      <sheetData sheetId="4508">
        <row r="2">
          <cell r="A2">
            <v>0</v>
          </cell>
        </row>
      </sheetData>
      <sheetData sheetId="4509"/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 refreshError="1"/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 refreshError="1"/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 refreshError="1"/>
      <sheetData sheetId="4700" refreshError="1"/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 refreshError="1"/>
      <sheetData sheetId="4704" refreshError="1"/>
      <sheetData sheetId="4705">
        <row r="2">
          <cell r="A2">
            <v>0</v>
          </cell>
        </row>
      </sheetData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 refreshError="1"/>
      <sheetData sheetId="4731" refreshError="1"/>
      <sheetData sheetId="4732">
        <row r="2">
          <cell r="A2">
            <v>0</v>
          </cell>
        </row>
      </sheetData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>
        <row r="2">
          <cell r="A2">
            <v>0</v>
          </cell>
        </row>
      </sheetData>
      <sheetData sheetId="4762"/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 refreshError="1"/>
      <sheetData sheetId="4780" refreshError="1"/>
      <sheetData sheetId="4781" refreshError="1"/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/>
      <sheetData sheetId="5027"/>
      <sheetData sheetId="5028"/>
      <sheetData sheetId="5029"/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/>
      <sheetData sheetId="5034"/>
      <sheetData sheetId="5035">
        <row r="2">
          <cell r="A2">
            <v>0</v>
          </cell>
        </row>
      </sheetData>
      <sheetData sheetId="5036"/>
      <sheetData sheetId="5037"/>
      <sheetData sheetId="5038"/>
      <sheetData sheetId="5039"/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/>
      <sheetData sheetId="5050"/>
      <sheetData sheetId="5051">
        <row r="2">
          <cell r="A2">
            <v>0</v>
          </cell>
        </row>
      </sheetData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/>
      <sheetData sheetId="5089">
        <row r="2">
          <cell r="A2">
            <v>0</v>
          </cell>
        </row>
      </sheetData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/>
      <sheetData sheetId="5113">
        <row r="2">
          <cell r="A2">
            <v>0</v>
          </cell>
        </row>
      </sheetData>
      <sheetData sheetId="5114"/>
      <sheetData sheetId="5115">
        <row r="2">
          <cell r="A2">
            <v>0</v>
          </cell>
        </row>
      </sheetData>
      <sheetData sheetId="5116"/>
      <sheetData sheetId="5117">
        <row r="2">
          <cell r="A2">
            <v>0</v>
          </cell>
        </row>
      </sheetData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/>
      <sheetData sheetId="5127"/>
      <sheetData sheetId="5128">
        <row r="2">
          <cell r="A2">
            <v>0</v>
          </cell>
        </row>
      </sheetData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/>
      <sheetData sheetId="5143">
        <row r="2">
          <cell r="A2">
            <v>0</v>
          </cell>
        </row>
      </sheetData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FORMULARIO N° 4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 t="str">
            <v>Locación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 refreshError="1"/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>
        <row r="2">
          <cell r="A2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/>
      <sheetData sheetId="5568"/>
      <sheetData sheetId="5569"/>
      <sheetData sheetId="5570"/>
      <sheetData sheetId="5571"/>
      <sheetData sheetId="5572"/>
      <sheetData sheetId="5573">
        <row r="2">
          <cell r="B2" t="str">
            <v>Patrimonio
neto
personal</v>
          </cell>
        </row>
      </sheetData>
      <sheetData sheetId="5574"/>
      <sheetData sheetId="5575"/>
      <sheetData sheetId="5576"/>
      <sheetData sheetId="5577"/>
      <sheetData sheetId="5578"/>
      <sheetData sheetId="5579"/>
      <sheetData sheetId="5580">
        <row r="2">
          <cell r="B2">
            <v>0</v>
          </cell>
        </row>
      </sheetData>
      <sheetData sheetId="5581">
        <row r="2">
          <cell r="B2">
            <v>0</v>
          </cell>
        </row>
      </sheetData>
      <sheetData sheetId="5582">
        <row r="2">
          <cell r="B2">
            <v>0</v>
          </cell>
        </row>
      </sheetData>
      <sheetData sheetId="5583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B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/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/>
      <sheetData sheetId="5611"/>
      <sheetData sheetId="5612"/>
      <sheetData sheetId="5613"/>
      <sheetData sheetId="5614"/>
      <sheetData sheetId="5615"/>
      <sheetData sheetId="5616"/>
      <sheetData sheetId="5617">
        <row r="2">
          <cell r="B2">
            <v>0</v>
          </cell>
        </row>
      </sheetData>
      <sheetData sheetId="5618">
        <row r="2">
          <cell r="B2" t="str">
            <v>Patrimonio
neto
personal</v>
          </cell>
        </row>
      </sheetData>
      <sheetData sheetId="5619"/>
      <sheetData sheetId="5620"/>
      <sheetData sheetId="5621"/>
      <sheetData sheetId="5622"/>
      <sheetData sheetId="5623"/>
      <sheetData sheetId="5624"/>
      <sheetData sheetId="5625">
        <row r="2">
          <cell r="B2">
            <v>0</v>
          </cell>
        </row>
      </sheetData>
      <sheetData sheetId="5626">
        <row r="2">
          <cell r="B2">
            <v>0</v>
          </cell>
        </row>
      </sheetData>
      <sheetData sheetId="5627">
        <row r="2">
          <cell r="B2">
            <v>0</v>
          </cell>
        </row>
      </sheetData>
      <sheetData sheetId="5628"/>
      <sheetData sheetId="5629"/>
      <sheetData sheetId="5630"/>
      <sheetData sheetId="5631"/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/>
      <sheetData sheetId="5637"/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/>
      <sheetData sheetId="5647"/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B2" t="str">
            <v>Patrimonio
neto
personal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2">
          <cell r="B2" t="str">
            <v>Patrimonio
neto
personal</v>
          </cell>
        </row>
      </sheetData>
      <sheetData sheetId="5709"/>
      <sheetData sheetId="5710"/>
      <sheetData sheetId="5711"/>
      <sheetData sheetId="5712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22">
        <row r="5">
          <cell r="A5">
            <v>0</v>
          </cell>
        </row>
      </sheetData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 refreshError="1"/>
      <sheetData sheetId="5932" refreshError="1"/>
      <sheetData sheetId="5933" refreshError="1"/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>
        <row r="5">
          <cell r="B5">
            <v>0</v>
          </cell>
        </row>
      </sheetData>
      <sheetData sheetId="5946">
        <row r="5">
          <cell r="B5">
            <v>0</v>
          </cell>
        </row>
      </sheetData>
      <sheetData sheetId="5947">
        <row r="5">
          <cell r="B5">
            <v>0</v>
          </cell>
        </row>
      </sheetData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/>
      <sheetData sheetId="6152" refreshError="1"/>
      <sheetData sheetId="6153"/>
      <sheetData sheetId="6154" refreshError="1"/>
      <sheetData sheetId="61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  <sheetName val="INV"/>
      <sheetName val="AASHTO"/>
      <sheetName val="Equipo"/>
      <sheetName val="TABLAS SOPORTE "/>
      <sheetName val="Insumos sin EBSA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\William\Excel\WINDOWS\TEMP\EST"/>
      <sheetName val="\PLANTA_2000\personal1\Ruth\EST"/>
      <sheetName val="DATOS"/>
      <sheetName val="Análisis_determinístico"/>
      <sheetName val="Modelo_financiero"/>
      <sheetName val="Análisis_determinístico1"/>
      <sheetName val="Modelo_financiero1"/>
      <sheetName val="1"/>
      <sheetName val="M_PROY"/>
      <sheetName val="280000 Crude"/>
      <sheetName val="Settings"/>
      <sheetName val="\\Elc001\groups\William\Excel\W"/>
      <sheetName val="\WINDOWS\TEMP\WINDOWS\TEMP\EST0"/>
      <sheetName val="Data Tables"/>
      <sheetName val="Info"/>
      <sheetName val="Resultados"/>
      <sheetName val="\\archivo07\PAR\Documents and S"/>
      <sheetName val="Hoja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URCDIT"/>
      <sheetName val="DATOS"/>
      <sheetName val="Lineas del PACC"/>
      <sheetName val="DATOS_CONTRATO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  <sheetName val="PE-2A"/>
      <sheetName val="CRUDOS"/>
      <sheetName val="MOD-DEV.XLS"/>
      <sheetName val=""/>
      <sheetName val="TABPOZO"/>
      <sheetName val="CONTRATO"/>
      <sheetName val="Hoja1"/>
      <sheetName val="5094-2003"/>
      <sheetName val="Materiales"/>
      <sheetName val="Informe_Semanal_1"/>
      <sheetName val="DATOS_CONTRATO2"/>
      <sheetName val="Hoja datos"/>
    </sheetNames>
    <sheetDataSet>
      <sheetData sheetId="0" refreshError="1"/>
      <sheetData sheetId="1" refreshError="1">
        <row r="6">
          <cell r="E6" t="str">
            <v>ECOPETROL G.C.O.</v>
          </cell>
        </row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Modelo financiero"/>
      <sheetName val="EST0798.XLS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PU (2)"/>
      <sheetName val="PR 1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IDEN"/>
      <sheetName val="ANEXO"/>
      <sheetName val="LSAL"/>
      <sheetName val="Anexo 12"/>
      <sheetName val="Indicadores_de_Producto"/>
      <sheetName val="BASE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LDORADO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interventori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ONENTE II"/>
      <sheetName val="CONSOLIDADO."/>
      <sheetName val="PtoOficial"/>
      <sheetName val="APU II"/>
      <sheetName val="Hora efectiva (base calendario)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M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CANT. MAT."/>
      <sheetName val="14."/>
      <sheetName val="15.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9"/>
      <sheetName val="8,12"/>
      <sheetName val="8,13"/>
      <sheetName val="8,14"/>
      <sheetName val="8,15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SUMOS (2)"/>
      <sheetName val="ITEM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B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 refreshError="1"/>
      <sheetData sheetId="2785"/>
      <sheetData sheetId="2786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 refreshError="1"/>
      <sheetData sheetId="2929"/>
      <sheetData sheetId="2930" refreshError="1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 refreshError="1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 refreshError="1"/>
      <sheetData sheetId="2974"/>
      <sheetData sheetId="2975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 refreshError="1"/>
      <sheetData sheetId="3120" refreshError="1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/>
      <sheetData sheetId="3238"/>
      <sheetData sheetId="3239" refreshError="1"/>
      <sheetData sheetId="3240" refreshError="1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 refreshError="1"/>
      <sheetData sheetId="3385"/>
      <sheetData sheetId="3386" refreshError="1"/>
      <sheetData sheetId="3387" refreshError="1"/>
      <sheetData sheetId="3388" refreshError="1"/>
      <sheetData sheetId="3389" refreshError="1"/>
      <sheetData sheetId="3390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/>
      <sheetData sheetId="3397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/>
      <sheetData sheetId="3408" refreshError="1"/>
      <sheetData sheetId="3409"/>
      <sheetData sheetId="3410"/>
      <sheetData sheetId="3411"/>
      <sheetData sheetId="3412"/>
      <sheetData sheetId="3413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 refreshError="1"/>
      <sheetData sheetId="3529" refreshError="1"/>
      <sheetData sheetId="3530"/>
      <sheetData sheetId="3531" refreshError="1"/>
      <sheetData sheetId="3532" refreshError="1"/>
      <sheetData sheetId="3533" refreshError="1"/>
      <sheetData sheetId="3534"/>
      <sheetData sheetId="3535" refreshError="1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/>
      <sheetData sheetId="3771"/>
      <sheetData sheetId="3772"/>
      <sheetData sheetId="3773"/>
      <sheetData sheetId="3774"/>
      <sheetData sheetId="3775" refreshError="1"/>
      <sheetData sheetId="3776" refreshError="1"/>
      <sheetData sheetId="3777"/>
      <sheetData sheetId="3778"/>
      <sheetData sheetId="3779"/>
      <sheetData sheetId="3780"/>
      <sheetData sheetId="3781"/>
      <sheetData sheetId="3782"/>
      <sheetData sheetId="3783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/>
      <sheetData sheetId="4245" refreshError="1"/>
      <sheetData sheetId="4246" refreshError="1"/>
      <sheetData sheetId="4247"/>
      <sheetData sheetId="4248" refreshError="1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/>
      <sheetData sheetId="4337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/>
      <sheetData sheetId="4349" refreshError="1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/>
      <sheetData sheetId="4368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/>
      <sheetData sheetId="4961" refreshError="1"/>
      <sheetData sheetId="4962" refreshError="1"/>
      <sheetData sheetId="4963" refreshError="1"/>
      <sheetData sheetId="4964"/>
      <sheetData sheetId="4965" refreshError="1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/>
      <sheetData sheetId="5344"/>
      <sheetData sheetId="5345"/>
      <sheetData sheetId="5346" refreshError="1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 refreshError="1"/>
      <sheetData sheetId="5357" refreshError="1"/>
      <sheetData sheetId="5358" refreshError="1"/>
      <sheetData sheetId="5359"/>
      <sheetData sheetId="5360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/>
      <sheetData sheetId="5372"/>
      <sheetData sheetId="5373" refreshError="1"/>
      <sheetData sheetId="5374" refreshError="1"/>
      <sheetData sheetId="5375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 refreshError="1"/>
      <sheetData sheetId="5389"/>
      <sheetData sheetId="5390" refreshError="1"/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/>
      <sheetData sheetId="5484"/>
      <sheetData sheetId="5485" refreshError="1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 refreshError="1"/>
      <sheetData sheetId="5521" refreshError="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/>
      <sheetData sheetId="5545"/>
      <sheetData sheetId="5546"/>
      <sheetData sheetId="5547" refreshError="1"/>
      <sheetData sheetId="5548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 refreshError="1"/>
      <sheetData sheetId="5640"/>
      <sheetData sheetId="5641" refreshError="1"/>
      <sheetData sheetId="5642"/>
      <sheetData sheetId="5643" refreshError="1"/>
      <sheetData sheetId="5644" refreshError="1"/>
      <sheetData sheetId="5645" refreshError="1"/>
      <sheetData sheetId="5646" refreshError="1"/>
      <sheetData sheetId="5647"/>
      <sheetData sheetId="5648"/>
      <sheetData sheetId="5649"/>
      <sheetData sheetId="5650"/>
      <sheetData sheetId="565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/>
      <sheetData sheetId="5660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 refreshError="1"/>
      <sheetData sheetId="5782"/>
      <sheetData sheetId="5783"/>
      <sheetData sheetId="5784" refreshError="1"/>
      <sheetData sheetId="5785"/>
      <sheetData sheetId="5786" refreshError="1"/>
      <sheetData sheetId="5787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/>
      <sheetData sheetId="5803"/>
      <sheetData sheetId="5804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 refreshError="1"/>
      <sheetData sheetId="6145" refreshError="1"/>
      <sheetData sheetId="6146" refreshError="1"/>
      <sheetData sheetId="6147" refreshError="1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/>
      <sheetData sheetId="6213" refreshError="1"/>
      <sheetData sheetId="6214"/>
      <sheetData sheetId="6215" refreshError="1"/>
      <sheetData sheetId="6216" refreshError="1"/>
      <sheetData sheetId="6217" refreshError="1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 refreshError="1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 refreshError="1"/>
      <sheetData sheetId="6780"/>
      <sheetData sheetId="6781"/>
      <sheetData sheetId="6782" refreshError="1"/>
      <sheetData sheetId="6783" refreshError="1"/>
      <sheetData sheetId="6784" refreshError="1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/>
      <sheetData sheetId="6979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 refreshError="1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 refreshError="1"/>
      <sheetData sheetId="7235"/>
      <sheetData sheetId="7236"/>
      <sheetData sheetId="7237" refreshError="1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 refreshError="1"/>
      <sheetData sheetId="7248" refreshError="1"/>
      <sheetData sheetId="7249" refreshError="1"/>
      <sheetData sheetId="7250" refreshError="1"/>
      <sheetData sheetId="7251"/>
      <sheetData sheetId="7252"/>
      <sheetData sheetId="7253"/>
      <sheetData sheetId="7254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 refreshError="1"/>
      <sheetData sheetId="7596" refreshError="1"/>
      <sheetData sheetId="759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_aCCIDENTES_DE_1995___1996_x_16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[aCCIDENTES DE 1995 - 1996.xls]"/>
      <sheetName val="Lista obra"/>
      <sheetName val="_aCCIDENTES_DE_1995___1996_x_27"/>
      <sheetName val="_aCCIDENTES_DE_1995___1996_x_28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SEGUIM Y REPROG MES 1 (2)"/>
      <sheetName val="EQUIPOS"/>
      <sheetName val="MANO DE OBRA"/>
      <sheetName val="TRANSPORTE"/>
      <sheetName val="_aCCIDENTES_DE_1995___1996_x_35"/>
      <sheetName val="_aCCIDENTES_DE_1995___1996_x_36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CCIDENTES_DE_1995___1996_xl_4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Giovanni\administracion vial\"/>
      <sheetName val="\MONTO AGOTABLE 2010\a  aaInfor"/>
      <sheetName val="\\Sistemas_serv1\xx\Documents a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//ccefici"/>
      <sheetName val="//d.docs.live.net/a  aaInformac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INDICE"/>
      <sheetName val="CANT OBRA"/>
      <sheetName val="\Users\ANDRES FELIPE MUÑOZ\Down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4"/>
      <sheetName val="_aCCIDENTES_DE_1995___1996_x_81"/>
      <sheetName val="_aCCIDENTES_DE_1995___1996_x_82"/>
      <sheetName val="_aCCIDENTES_DE_1995___1996_x_83"/>
      <sheetName val="\Users\rosalym\Desktop\BALANCE 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oja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9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1"/>
      <sheetName val="_aCCIDENTES_DE_1995___1996_x_90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STADO VÍA-CRIT.TECNICO"/>
      <sheetName val="\E\a  aaInformación GRUPO 4\A 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LENOVO\Downloads\a  aaIn"/>
      <sheetName val="\\Gabrielaapabone\d copias\a  a"/>
      <sheetName val="AC2-AG96"/>
      <sheetName val="COSTOS UNITARIOS"/>
      <sheetName val="CA-2909"/>
      <sheetName val="G.G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Tabla CONPES 3714"/>
      <sheetName val="ESTADO_VÍA-CRIT_TECNICO"/>
      <sheetName val="gp05"/>
      <sheetName val="GP06"/>
      <sheetName val="modf "/>
      <sheetName val="1,2 MC"/>
      <sheetName val="3,1 MC"/>
      <sheetName val="3,2 MC"/>
      <sheetName val="4,2 MC"/>
      <sheetName val="PLAN DE INVERSION ANTICIPO"/>
      <sheetName val="inv mensual"/>
      <sheetName val="borrador flujo inv"/>
      <sheetName val="social-ambiental"/>
      <sheetName val="AU"/>
      <sheetName val="BASE"/>
      <sheetName val="PU (2)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REQUISITOS INF INTERVENTORÍA"/>
      <sheetName val="MAT"/>
      <sheetName val="HER"/>
      <sheetName val="PER"/>
      <sheetName val="TRANS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Main"/>
      <sheetName val="CorpTax"/>
      <sheetName val="PAGOS"/>
      <sheetName val="articulos"/>
      <sheetName val="ESTADO RED"/>
      <sheetName val="CARRETERAS"/>
      <sheetName val="GENERALIDADES "/>
      <sheetName val="BASE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Par_Dise"/>
      <sheetName val="Program"/>
      <sheetName val="_aCCIDENTES_DE_1995___1996__110"/>
      <sheetName val="_aCCIDENTES_DE_1995___1996__108"/>
      <sheetName val="_aCCIDENTES_DE_1995___1996__109"/>
      <sheetName val="_aCCIDENTES_DE_1995___1996__111"/>
      <sheetName val="aCCIDENTES%2520DE%25201995%2520"/>
      <sheetName val="_aCCIDENTES_DE_1995___1996__112"/>
      <sheetName val="CONS"/>
      <sheetName val="31"/>
      <sheetName val="SRN-005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DIRECTAS AMO I"/>
      <sheetName val="DIRECTAS AMO II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\\B1FE7578\aCCIDENTES DE 1995 -"/>
      <sheetName val="2007 Database"/>
      <sheetName val="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PRECIOS"/>
      <sheetName val="Datos de ejemplo"/>
      <sheetName val="Tablas"/>
      <sheetName val="PERPER2"/>
      <sheetName val="Res_616"/>
      <sheetName val="_Users_USUARIO_Downloads_a  aaI"/>
      <sheetName val="__ccefici"/>
      <sheetName val="__d.docs.live.net_a  aaInformac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ITEMS ALCANT."/>
      <sheetName val="ITEMS_ALCANT_"/>
      <sheetName val="ITEMS_ALCANT_1"/>
      <sheetName val="CANT_OBRA"/>
      <sheetName val="LISTADO_"/>
      <sheetName val="M_O_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/a  aaInformación GRUPO 4/A MIn"/>
      <sheetName val="ITEMS_ALCANT_2"/>
      <sheetName val="ITEMS_ALCANT_3"/>
      <sheetName val="ITEMS_ALCANT_4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 refreshError="1"/>
      <sheetData sheetId="1210" refreshError="1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/>
      <sheetData sheetId="1873"/>
      <sheetData sheetId="1874"/>
      <sheetData sheetId="1875"/>
      <sheetData sheetId="1876"/>
      <sheetData sheetId="1877"/>
      <sheetData sheetId="1878"/>
      <sheetData sheetId="1879" refreshError="1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 refreshError="1"/>
      <sheetData sheetId="2526" refreshError="1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 refreshError="1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C2">
            <v>0.2</v>
          </cell>
        </row>
      </sheetData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  aaInformación GRUPO 4_A MIn"/>
      <sheetName val="_aCCIDENTES_DE_1995___1996_xl_2"/>
      <sheetName val="_aCCIDENTES_DE_1995___1996_xl_3"/>
      <sheetName val="_aCCIDENTES_DE_1995___1996_xl_5"/>
      <sheetName val="_aCCIDENTES_DE_1995___1996_xl_4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Reservas_de_Petróleo"/>
      <sheetName val="Consolidado_Reservas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STOS UNITARIOS"/>
      <sheetName val="CA-2909"/>
      <sheetName val="REQUISITOS INF INTERVENTORÍA"/>
      <sheetName val="BASE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RBOL DE PROBLEMAS final"/>
      <sheetName val="IDENTIFICACION DEL PROBLEMA fin"/>
      <sheetName val="OBJETIVOS FINALES"/>
      <sheetName val="ESTRUCTURA DE PROYECTO"/>
      <sheetName val="OBJETIVOS ESPECIFICOS final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CIDENTES_DE_1995_-_199638"/>
      <sheetName val="\a__aaInformación_GRUPO_4\A_MI7"/>
      <sheetName val="ACTA_DE_MODIFICACION__(2)7"/>
      <sheetName val="Formulario_N°_44"/>
      <sheetName val="Datos_Básicos6"/>
      <sheetName val="SUB_APU6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\a__aaInformación_GRUPO_4\A_MI6"/>
      <sheetName val="ACTA_DE_MODIFICACION__(2)6"/>
      <sheetName val="Formulario_N°_43"/>
      <sheetName val="Datos_Básicos5"/>
      <sheetName val="SUB_APU5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aCCIDENTES_DE_1995_-_199639"/>
      <sheetName val="\a__aaInformación_GRUPO_4\A_MI8"/>
      <sheetName val="ACTA_DE_MODIFICACION__(2)8"/>
      <sheetName val="aCCIDENTES_DE_1995_-_1996_xls15"/>
      <sheetName val="Formulario_N°_45"/>
      <sheetName val="Datos_Básicos7"/>
      <sheetName val="SUB_APU7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0"/>
      <sheetName val="aCCIDENTES_DE_1995_-_199641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5"/>
      <sheetName val="_aCCIDENTES_DE_1995___1996_xl_6"/>
      <sheetName val="aCCIDENTES_DE_1995_-_1996_xls16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E\a  aaInformación GRUPO 4\A M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ESTADO VÍA-CRIT.TECNICO"/>
      <sheetName val="\Users\ANDRES FELIPE MUÑOZ\Down"/>
      <sheetName val="ACTA No.1 "/>
      <sheetName val="ACTA No.5"/>
      <sheetName val="ACTA MAYORES - GENERAL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INST"/>
      <sheetName val="gp05"/>
      <sheetName val="GP06"/>
      <sheetName val="ANALISIS RESUMIDOS"/>
      <sheetName val=" ACTA FINAL + MODIFICATORIA 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Program"/>
      <sheetName val="Main"/>
      <sheetName val="CorpTax"/>
      <sheetName val="PAGOS"/>
      <sheetName val="ESTADO RED"/>
      <sheetName val="CARRETERAS"/>
      <sheetName val="GENERALIDADES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TEMPORALES"/>
      <sheetName val="UNITARIOS"/>
      <sheetName val="22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 refreshError="1"/>
      <sheetData sheetId="1347" refreshError="1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 refreshError="1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/>
      <sheetData sheetId="1493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precios-básicos2002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\Users\LENOVO\Downloads\Users\A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_16"/>
      <sheetName val="[a  aaInformación]__cceficie_15"/>
      <sheetName val="[a  aaInformación]__cceficie_13"/>
      <sheetName val="[a  aaInformación]__cceficie_12"/>
      <sheetName val="[a  aaInformación]__cceficie_14"/>
      <sheetName val="[a  aaInformación][a  aaInforma"/>
      <sheetName val="lisprecios"/>
      <sheetName val="PERSONAL"/>
      <sheetName val="PRESTACIONES SOCIALES"/>
      <sheetName val="PANEL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ITEMS"/>
      <sheetName val="Base Datos"/>
      <sheetName val="a__aaInformación7"/>
      <sheetName val="aCCIDENTES_DE_1995_-_19964"/>
      <sheetName val="Base_Datos"/>
      <sheetName val="Res-Accide-10"/>
      <sheetName val="_MANTENIMIENTO RUTA 1001_MARZO "/>
      <sheetName val="_I_MANTENIMIENTO RUTA 1001_MARZ"/>
      <sheetName val="_F_MANTENIMIENTO RUTA 1001_MARZ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192_168__16"/>
      <sheetName val="[a  aaInformación]__192_168__15"/>
      <sheetName val="[a  aaInformación]__192_168__17"/>
      <sheetName val="[a  aaInformación]__192_168__18"/>
      <sheetName val="acero"/>
      <sheetName val="INFORME SEMANAL"/>
      <sheetName val="AVANCE SEMANAL"/>
      <sheetName val="CLIMA mes"/>
      <sheetName val="REG FOTO"/>
      <sheetName val="SISOMA"/>
      <sheetName val="PRECIOS"/>
      <sheetName val="[a  aaInformación]__cceficie_41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7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8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10"/>
      <sheetName val="//cceficiente_sharepoint_com/MA"/>
      <sheetName val="[a__aaInformación][a__aaInform1"/>
      <sheetName val="PRESTACIONES_SOCIALES1"/>
      <sheetName val="[a__aaInformación][a__aaInform2"/>
      <sheetName val="PRESTACIONES_SOCIALES2"/>
      <sheetName val="[a__aaInformación][a__aaInform3"/>
      <sheetName val="PRESTACIONES_SOCIALES3"/>
      <sheetName val="[a__aaInformación][a__aaInform4"/>
      <sheetName val="PRESTACIONES_SOCIALES4"/>
      <sheetName val="Concretos_y_morteros4"/>
      <sheetName val="Datos_iniciales_4"/>
      <sheetName val="M_O_4"/>
      <sheetName val="aCCIDENTES_DE_1995_-_19965"/>
      <sheetName val="[a__aaInformación][a__aaInform5"/>
      <sheetName val="PRESTACIONES_SOCIALES5"/>
      <sheetName val="\MANTENIMIENTO_RUTA_1001_MARZO5"/>
      <sheetName val="\I\MANTENIMIENTO_RUTA_1001_MAR5"/>
      <sheetName val="\F\MANTENIMIENTO_RUTA_1001_MAR5"/>
      <sheetName val="Concretos_y_morteros5"/>
      <sheetName val="Datos_iniciales_5"/>
      <sheetName val="ANEXO_IX5"/>
      <sheetName val="M_O_5"/>
      <sheetName val="aCCIDENTES_DE_1995_-_19966"/>
      <sheetName val="[a__aaInformación][a__aaInform6"/>
      <sheetName val="PRESTACIONES_SOCIALES6"/>
      <sheetName val="\MANTENIMIENTO_RUTA_1001_MARZO6"/>
      <sheetName val="\I\MANTENIMIENTO_RUTA_1001_MAR6"/>
      <sheetName val="\F\MANTENIMIENTO_RUTA_1001_MAR6"/>
      <sheetName val="Concretos_y_morteros6"/>
      <sheetName val="Datos_iniciales_6"/>
      <sheetName val="ANEXO_IX6"/>
      <sheetName val="M_O_6"/>
      <sheetName val="a__aaInformación12"/>
      <sheetName val="aCCIDENTES_DE_1995_-_19968"/>
      <sheetName val="[a__aaInformación][a__aaInform8"/>
      <sheetName val="PRESTACIONES_SOCIALES8"/>
      <sheetName val="\MANTENIMIENTO_RUTA_1001_MARZO8"/>
      <sheetName val="\I\MANTENIMIENTO_RUTA_1001_MAR8"/>
      <sheetName val="\F\MANTENIMIENTO_RUTA_1001_MAR8"/>
      <sheetName val="Concretos_y_morteros8"/>
      <sheetName val="Datos_iniciales_8"/>
      <sheetName val="ANEXO_IX8"/>
      <sheetName val="M_O_8"/>
      <sheetName val="a__aaInformación11"/>
      <sheetName val="aCCIDENTES_DE_1995_-_19967"/>
      <sheetName val="[a__aaInformación][a__aaInform7"/>
      <sheetName val="PRESTACIONES_SOCIALES7"/>
      <sheetName val="\MANTENIMIENTO_RUTA_1001_MARZO7"/>
      <sheetName val="\I\MANTENIMIENTO_RUTA_1001_MAR7"/>
      <sheetName val="\F\MANTENIMIENTO_RUTA_1001_MAR7"/>
      <sheetName val="Concretos_y_morteros7"/>
      <sheetName val="Datos_iniciales_7"/>
      <sheetName val="ANEXO_IX7"/>
      <sheetName val="M_O_7"/>
      <sheetName val="\\Pc2\amv1-real\MANTENIMIENTO R"/>
      <sheetName val="PLAN DE INVERSION ANTICIPO"/>
      <sheetName val="inv mensual"/>
      <sheetName val="borrador flujo inv"/>
      <sheetName val="social-ambiental"/>
      <sheetName val="AU"/>
      <sheetName val="Hoja 1 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CANT. 1RA FASE"/>
      <sheetName val="CANT. 2DA FASE"/>
      <sheetName val="DIMENSIONES NOMINALES"/>
      <sheetName val="\MANTENIMIENTO%20RUTA%201001_MA"/>
      <sheetName val="HER"/>
      <sheetName val="MAT"/>
      <sheetName val="PER"/>
      <sheetName val="TRANS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CrudosA"/>
      <sheetName val="casosWTI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//d.docs.live.net/MANTENIMIEN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álisis determinístico"/>
      <sheetName val="IDATA"/>
      <sheetName val="Lists"/>
      <sheetName val="CAS-INC"/>
      <sheetName val="COR-BAS"/>
      <sheetName val="EST-BAS"/>
      <sheetName val="GAR-BAS"/>
      <sheetName val="Reservas de Petróleo"/>
      <sheetName val="DATA"/>
      <sheetName val="Tabla"/>
      <sheetName val="Consolidados"/>
      <sheetName val="Accide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  <sheetName val="AiuApoSaraBrut2000.xls"/>
      <sheetName val="\\Lucho\transfer lucho\Mis docu"/>
      <sheetName val="MC_SF_GAVIONES1"/>
      <sheetName val="AiuApoSaraBrut2000_xls1"/>
      <sheetName val="ANEXO_71"/>
      <sheetName val="A__P__U_1"/>
      <sheetName val="Análisis_de_precios1"/>
      <sheetName val="MC_SF_GAVIONES"/>
      <sheetName val="AiuApoSaraBrut2000_xls"/>
      <sheetName val="ANEXO_7"/>
      <sheetName val="A__P__U_"/>
      <sheetName val="Análisis_de_precios"/>
      <sheetName val="MC_SF_GAVIONES2"/>
      <sheetName val="AiuApoSaraBrut2000_xls2"/>
      <sheetName val="ANEXO_72"/>
      <sheetName val="A__P__U_2"/>
      <sheetName val="Análisis_de_precios2"/>
      <sheetName val="MC_SF_GAVIONES3"/>
      <sheetName val="AiuApoSaraBrut2000_xls3"/>
      <sheetName val="ANEXO_73"/>
      <sheetName val="A__P__U_3"/>
      <sheetName val="Análisis_de_precios3"/>
      <sheetName val="MC_SF_GAVIONES4"/>
      <sheetName val="AiuApoSaraBrut2000_xls4"/>
      <sheetName val="ANEXO_74"/>
      <sheetName val="A__P__U_4"/>
      <sheetName val="Análisis_de_precios4"/>
      <sheetName val="MC_SF_GAVIONES5"/>
      <sheetName val="AiuApoSaraBrut2000_xls5"/>
      <sheetName val="ANEXO_75"/>
      <sheetName val="A__P__U_5"/>
      <sheetName val="Análisis_de_precios5"/>
      <sheetName val="MC_SF_GAVIONES6"/>
      <sheetName val="AiuApoSaraBrut2000_xls6"/>
      <sheetName val="ANEXO_76"/>
      <sheetName val="A__P__U_6"/>
      <sheetName val="Análisis_de_precios6"/>
      <sheetName val="MC_SF_GAVIONES8"/>
      <sheetName val="AiuApoSaraBrut2000_xls8"/>
      <sheetName val="ANEXO_78"/>
      <sheetName val="A__P__U_8"/>
      <sheetName val="Análisis_de_precios8"/>
      <sheetName val="MC_SF_GAVIONES7"/>
      <sheetName val="AiuApoSaraBrut2000_xls7"/>
      <sheetName val="ANEXO_77"/>
      <sheetName val="A__P__U_7"/>
      <sheetName val="Análisis_de_precios7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\\Amd\documentos c\Documentos-W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%20Ago-Sep.xls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álisis de precios"/>
      <sheetName val="__Amd_documentos c_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Macro1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INDICMICROEMP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Concretos_y_morteros1"/>
      <sheetName val="Datos_iniciales_1"/>
      <sheetName val="ESTADO_RED"/>
      <sheetName val="Concretos_y_morteros"/>
      <sheetName val="Datos_iniciales_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Concretos_y_morteros2"/>
      <sheetName val="Datos_iniciales_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Concretos_y_morteros3"/>
      <sheetName val="Datos_iniciales_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Concretos_y_morteros4"/>
      <sheetName val="Datos_iniciales_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Concretos_y_morteros5"/>
      <sheetName val="Datos_iniciales_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Concretos_y_morteros6"/>
      <sheetName val="Datos_iniciales_6"/>
      <sheetName val="Generalidades_18"/>
      <sheetName val="Generalidades_2,38"/>
      <sheetName val="Mapa_estado_48"/>
      <sheetName val="Semáforo_58"/>
      <sheetName val="Semáforo_68"/>
      <sheetName val="Tortas_78"/>
      <sheetName val="Acciden-Señal_7A8"/>
      <sheetName val="Puentes_88"/>
      <sheetName val="Críticos_98"/>
      <sheetName val="Emerg_9A8"/>
      <sheetName val="Acci-Sep-12_(2)8"/>
      <sheetName val="Acc_Ago-Sep8"/>
      <sheetName val="ESTADO_RED8"/>
      <sheetName val="Concretos_y_morteros8"/>
      <sheetName val="Datos_iniciales_8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Concretos_y_morteros7"/>
      <sheetName val="Datos_iniciales_7"/>
      <sheetName val="ANEXO 7"/>
      <sheetName val="MC SF GAVIONES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2">
          <cell r="R2">
            <v>0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R2">
            <v>0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R2">
            <v>0</v>
          </cell>
        </row>
      </sheetData>
      <sheetData sheetId="124"/>
      <sheetData sheetId="125"/>
      <sheetData sheetId="126"/>
      <sheetData sheetId="127">
        <row r="2">
          <cell r="R2">
            <v>0</v>
          </cell>
        </row>
      </sheetData>
      <sheetData sheetId="128">
        <row r="2">
          <cell r="R2">
            <v>0</v>
          </cell>
        </row>
      </sheetData>
      <sheetData sheetId="129"/>
      <sheetData sheetId="130"/>
      <sheetData sheetId="131">
        <row r="2">
          <cell r="R2">
            <v>0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MEMORIAS DE CALCULO"/>
      <sheetName val="Parámetros Formato"/>
      <sheetName val="Tablas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NOMINA_11"/>
      <sheetName val="NOMINA_21"/>
      <sheetName val="PAZ_Y_SALVO1"/>
      <sheetName val="CONTROL_DIA1"/>
      <sheetName val="CONTROL_DIA__EJECUCION1"/>
      <sheetName val="INFORME_CONTRATO1"/>
      <sheetName val="PAGO_1_1"/>
      <sheetName val="RECIBO_11"/>
      <sheetName val="EJECPAGO_2_1"/>
      <sheetName val="COMUNICACIONES_CON_IVA_4%1"/>
      <sheetName val="PAGO_21"/>
      <sheetName val="RECIBO_21"/>
      <sheetName val="GASTO__SEPT1"/>
      <sheetName val="GASTOS_REEMBOLSABLES_11"/>
      <sheetName val="EJECPAGO_31"/>
      <sheetName val="PAGO_31"/>
      <sheetName val="EJECPAGO_41"/>
      <sheetName val="PAGO_4OK1"/>
      <sheetName val="EJECPAGO_51"/>
      <sheetName val="PAGO_5_OK1"/>
      <sheetName val="EJECPAGO_61"/>
      <sheetName val="PAGO_6_OK_1"/>
      <sheetName val="EJECPAGO_7_Y_FINAL1"/>
      <sheetName val="PAGO_7_Y_FINAL1"/>
      <sheetName val="PAGO_5_OK_(2)1"/>
      <sheetName val="PAGO_41"/>
      <sheetName val="PAGO_51"/>
      <sheetName val="PAGO_5_A1"/>
      <sheetName val="PAGO_61"/>
      <sheetName val="MAYOR_OBRA1"/>
      <sheetName val="ACTA_DE_PROYECCION1"/>
      <sheetName val="DATOS_PARA_GRAFICA_(2)1"/>
      <sheetName val="IMFORME_EJECUTIVO1"/>
      <sheetName val="DATOS_PARA_GRAFICA1"/>
      <sheetName val="IMFORME_EJECUTIVO_PARA_PAGO21"/>
      <sheetName val="GASTOS_REEMBOLSABLES_21"/>
      <sheetName val="GASTOS_REEMBOLSABLES_31"/>
      <sheetName val="NECESIDADES_ENERO1"/>
      <sheetName val="EJECPAGO_ENERO1"/>
      <sheetName val="COSTO_ENERO1"/>
      <sheetName val="GASTOS_REEMBOLSABLES_ENERO1"/>
      <sheetName val="CAS-INC"/>
      <sheetName val="COR-BAS"/>
      <sheetName val="EST-BAS"/>
      <sheetName val="GAR-BAS"/>
      <sheetName val="Hoja1"/>
      <sheetName val="INFORMACION ADICIONAL"/>
      <sheetName val="INTERVENTORIA GMM-178-04.xls"/>
      <sheetName val="INTERVENTORIA GMM-178-04"/>
      <sheetName val="DATOS PARA GRAF_x0001__x0000_A"/>
      <sheetName val="DATOS CONTRATO"/>
      <sheetName val="LIQ-NOM"/>
      <sheetName val="NOMINA-1"/>
      <sheetName val="REPORTE MES"/>
      <sheetName val="Datos"/>
      <sheetName val="Consolidados"/>
      <sheetName val="Accidentes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HOJA DE COSTOS"/>
      <sheetName val="DIAM TUB"/>
      <sheetName val="HERRAM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>
        <row r="12">
          <cell r="A12" t="str">
            <v>INICIO</v>
          </cell>
        </row>
      </sheetData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HOJA BASE"/>
      <sheetName val="Civil work"/>
      <sheetName val="LISTADO APU"/>
      <sheetName val="\\Pc1\E\AMV-3005-2005\ADMON GRU"/>
      <sheetName val="1_Preliminares"/>
      <sheetName val="Insumos"/>
      <sheetName val="M.Obra"/>
      <sheetName val="General"/>
      <sheetName val="BASE"/>
      <sheetName val="Hoja6"/>
      <sheetName val="PRESUPUESTO "/>
      <sheetName val="Cuadrillas"/>
      <sheetName val="Equ"/>
      <sheetName val="Trans"/>
      <sheetName val="Mat"/>
      <sheetName val="Salarios"/>
      <sheetName val="__Pc1_E_AMV-3005-2005_ADMON GRU"/>
      <sheetName val="Anal"/>
      <sheetName val="Capitulos"/>
      <sheetName val="Maqui Equip"/>
      <sheetName val="calidad"/>
      <sheetName val="Index"/>
      <sheetName val="NPV Summary"/>
      <sheetName val="Equip Data"/>
      <sheetName val="Royalties"/>
      <sheetName val="Title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ITEMS"/>
      <sheetName val="FACTORES"/>
      <sheetName val="Trans y Herra"/>
      <sheetName val="AMO"/>
      <sheetName val="Lp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  <sheetName val="Datos"/>
      <sheetName val="Tabla 1.1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bar mant red at"/>
      <sheetName val="APU"/>
      <sheetName val="PRECIOS"/>
      <sheetName val="5094-200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glvc"/>
      <sheetName val="FICHA EBI 1 de 6 "/>
      <sheetName val="BASE"/>
      <sheetName val="UNITARIOS GENERALES"/>
      <sheetName val="PE_02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Datos Generales"/>
      <sheetName val="ITEMS"/>
      <sheetName val="APU"/>
      <sheetName val="AIU"/>
      <sheetName val="CONS"/>
      <sheetName val="31"/>
      <sheetName val="Form5 _Pág_ 1"/>
      <sheetName val="Form5 _Pág_ 2"/>
      <sheetName val="7.12"/>
      <sheetName val="precios"/>
      <sheetName val="INSUMOS"/>
      <sheetName val="BASE DATOS"/>
      <sheetName val="RECIBO FINAL"/>
      <sheetName val="Listas"/>
      <sheetName val="Listado"/>
      <sheetName val="Estruc_ Tarif"/>
      <sheetName val="PE-02"/>
      <sheetName val="PESOS"/>
      <sheetName val="UNITARIOS"/>
      <sheetName val="DATOS GRAFICOS"/>
      <sheetName val="Datos"/>
      <sheetName val="ACTA 1 INICIO"/>
      <sheetName val="Desmonte y Limpieza"/>
      <sheetName val="UNITARIOS GENERALES.xls"/>
      <sheetName val="\Documents and Settings\Adminis"/>
      <sheetName val="PRESUPUESTO"/>
      <sheetName val="5. MODIFICATORIA"/>
      <sheetName val="letra"/>
      <sheetName val="RECURSOS"/>
      <sheetName val="ANALISIS DE PRECIOS UNITARIOS"/>
      <sheetName val="CRA.MODI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PRESUP. RESUMEN"/>
      <sheetName val="Tablas"/>
      <sheetName val="SOURCES"/>
      <sheetName val="STRSUMM0"/>
      <sheetName val="Hoja1"/>
      <sheetName val="UNITARIOS%20GENERALES.xls"/>
      <sheetName val="Jornales"/>
      <sheetName val="PU"/>
      <sheetName val="UNITARIOS_GENERALES"/>
      <sheetName val="5__MODIFICATORIA"/>
      <sheetName val="PRESUP"/>
      <sheetName val="AIUsan"/>
      <sheetName val="ANEXO 9 (MATERIAL)"/>
      <sheetName val="Anexo 13"/>
      <sheetName val="Formato"/>
      <sheetName val="Parámetros"/>
      <sheetName val="EBI-1"/>
      <sheetName val="BASES"/>
      <sheetName val="Summary"/>
      <sheetName val="MC SF GAVIONES"/>
      <sheetName val="civ_roma"/>
      <sheetName val="Sheet1"/>
      <sheetName val="ADMON"/>
      <sheetName val="BASICOS"/>
      <sheetName val="ENTREGABLES"/>
      <sheetName val="PROYECTOS"/>
      <sheetName val="ASIGNACION"/>
      <sheetName val="EQBASICO"/>
      <sheetName val="EQVARIABLE"/>
      <sheetName val="CATEGORIAS"/>
      <sheetName val="FM"/>
      <sheetName val="ECP"/>
      <sheetName val="FLUJOCAJA"/>
      <sheetName val="VALOR"/>
      <sheetName val="VARIAB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Personalizar"/>
      <sheetName val="7417STI0"/>
      <sheetName val="Flujo de Caja"/>
      <sheetName val="Sheet1"/>
      <sheetName val="rencst0599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SABANA"/>
      <sheetName val="MI"/>
      <sheetName val="L. de Constru"/>
      <sheetName val="BUSCADOR"/>
      <sheetName val="Data Tables"/>
      <sheetName val="Company"/>
      <sheetName val="Actmonths"/>
      <sheetName val="RESUMEN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1.2 COSTOS PERSONAL"/>
      <sheetName val="1. RECURSOS PERSONAL"/>
      <sheetName val="LÍNEAS DE SERVICIO"/>
      <sheetName val="3. MATERIALES Y CONSUMIBLES"/>
      <sheetName val="4. EQUIPOS"/>
      <sheetName val="6. SUMINISTROS ESPECIALES"/>
      <sheetName val="5. HERRAMIENTAS"/>
      <sheetName val="2. RECURSOS VEHÍCULOS"/>
      <sheetName val="VEA_3747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>
        <row r="3">
          <cell r="D3" t="str">
            <v>DOCUMENTO CDP</v>
          </cell>
        </row>
      </sheetData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Pta_a_tierra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47">
          <cell r="A47" t="str">
            <v xml:space="preserve">AYUDANTE </v>
          </cell>
          <cell r="B47">
            <v>9537</v>
          </cell>
          <cell r="C47">
            <v>0.6331</v>
          </cell>
          <cell r="D47">
            <v>15574.8747</v>
          </cell>
        </row>
        <row r="48">
          <cell r="A48" t="str">
            <v>AYUDANTE VOLADURA</v>
          </cell>
          <cell r="B48">
            <v>12100</v>
          </cell>
          <cell r="C48">
            <v>0.6331</v>
          </cell>
          <cell r="D48">
            <v>19760.509999999998</v>
          </cell>
        </row>
        <row r="49">
          <cell r="A49" t="str">
            <v>A.I.U</v>
          </cell>
          <cell r="B49">
            <v>12870</v>
          </cell>
          <cell r="C49">
            <v>0.6331</v>
          </cell>
          <cell r="D49">
            <v>21666.666666666668</v>
          </cell>
        </row>
        <row r="50">
          <cell r="A50" t="str">
            <v>CADENERO 2</v>
          </cell>
          <cell r="B50">
            <v>9537</v>
          </cell>
          <cell r="C50">
            <v>0.6331</v>
          </cell>
          <cell r="D50">
            <v>15000</v>
          </cell>
        </row>
        <row r="51">
          <cell r="A51" t="str">
            <v>CAPATAZ</v>
          </cell>
          <cell r="B51">
            <v>19800</v>
          </cell>
          <cell r="C51">
            <v>0.6331</v>
          </cell>
          <cell r="D51">
            <v>32335.38</v>
          </cell>
        </row>
        <row r="52">
          <cell r="A52" t="str">
            <v>ESCOLTA</v>
          </cell>
          <cell r="B52">
            <v>302.5</v>
          </cell>
          <cell r="C52">
            <v>0</v>
          </cell>
          <cell r="D52">
            <v>275</v>
          </cell>
        </row>
        <row r="53">
          <cell r="A53" t="str">
            <v>MAESTRO</v>
          </cell>
          <cell r="B53">
            <v>22000</v>
          </cell>
          <cell r="C53">
            <v>0.6331</v>
          </cell>
          <cell r="D53">
            <v>35928.199999999997</v>
          </cell>
        </row>
        <row r="54">
          <cell r="A54" t="str">
            <v>OBRERO</v>
          </cell>
          <cell r="B54">
            <v>9537</v>
          </cell>
          <cell r="C54">
            <v>0.6331</v>
          </cell>
          <cell r="D54">
            <v>15574.8747</v>
          </cell>
        </row>
        <row r="55">
          <cell r="A55" t="str">
            <v>OFICIAL</v>
          </cell>
          <cell r="B55">
            <v>19800</v>
          </cell>
          <cell r="C55">
            <v>0.6331</v>
          </cell>
          <cell r="D55">
            <v>32335.38</v>
          </cell>
        </row>
        <row r="56">
          <cell r="A56" t="str">
            <v>SOLDADOR</v>
          </cell>
          <cell r="B56">
            <v>33000</v>
          </cell>
          <cell r="C56">
            <v>0.6331</v>
          </cell>
          <cell r="D56">
            <v>53892.3</v>
          </cell>
        </row>
        <row r="57">
          <cell r="A57" t="str">
            <v>TOPOGRAFO</v>
          </cell>
          <cell r="B57">
            <v>40700</v>
          </cell>
          <cell r="C57">
            <v>0.6331</v>
          </cell>
          <cell r="D57">
            <v>50000</v>
          </cell>
        </row>
        <row r="63">
          <cell r="A63" t="str">
            <v>ACERO DE PERFORACION</v>
          </cell>
          <cell r="C63" t="str">
            <v>GBL</v>
          </cell>
          <cell r="D63">
            <v>50</v>
          </cell>
        </row>
        <row r="64">
          <cell r="A64" t="str">
            <v>ACERO DE REFUERZO GRADO 60</v>
          </cell>
          <cell r="C64" t="str">
            <v>KG</v>
          </cell>
          <cell r="D64">
            <v>750</v>
          </cell>
        </row>
        <row r="65">
          <cell r="A65" t="str">
            <v>ACERO FY= 2400 KG/CM2</v>
          </cell>
          <cell r="C65" t="str">
            <v>KG</v>
          </cell>
          <cell r="D65">
            <v>869.99999999999989</v>
          </cell>
        </row>
        <row r="66">
          <cell r="A66" t="str">
            <v>ACERO FY=4200 KG/CM2</v>
          </cell>
          <cell r="C66" t="str">
            <v>KG</v>
          </cell>
          <cell r="D66">
            <v>1037.5</v>
          </cell>
        </row>
        <row r="67">
          <cell r="A67" t="str">
            <v>ACPM</v>
          </cell>
          <cell r="C67" t="str">
            <v>GAL.</v>
          </cell>
          <cell r="D67">
            <v>1100</v>
          </cell>
        </row>
        <row r="68">
          <cell r="A68" t="str">
            <v>ADHESIVO EPOXICO</v>
          </cell>
          <cell r="C68" t="str">
            <v>KG.</v>
          </cell>
          <cell r="D68">
            <v>750</v>
          </cell>
        </row>
        <row r="69">
          <cell r="A69" t="str">
            <v>AGREGADOS</v>
          </cell>
          <cell r="C69" t="str">
            <v>M3</v>
          </cell>
          <cell r="D69">
            <v>13000</v>
          </cell>
        </row>
        <row r="70">
          <cell r="A70" t="str">
            <v>AGUA</v>
          </cell>
          <cell r="C70" t="str">
            <v>LT</v>
          </cell>
          <cell r="D70">
            <v>5</v>
          </cell>
        </row>
        <row r="71">
          <cell r="A71" t="str">
            <v>ALAMBRE DE PUAS</v>
          </cell>
          <cell r="C71" t="str">
            <v>ML</v>
          </cell>
          <cell r="D71">
            <v>130</v>
          </cell>
        </row>
        <row r="72">
          <cell r="A72" t="str">
            <v>ALAMBRE GALV.</v>
          </cell>
          <cell r="C72" t="str">
            <v>KG</v>
          </cell>
          <cell r="D72">
            <v>1100</v>
          </cell>
        </row>
        <row r="73">
          <cell r="A73" t="str">
            <v>ALAMBRE NEGRO</v>
          </cell>
          <cell r="C73" t="str">
            <v>KG</v>
          </cell>
          <cell r="D73">
            <v>1000</v>
          </cell>
        </row>
        <row r="74">
          <cell r="A74" t="str">
            <v>ANGULO DE 4X4X3/8</v>
          </cell>
          <cell r="C74" t="str">
            <v>ML</v>
          </cell>
          <cell r="D74">
            <v>9405</v>
          </cell>
        </row>
        <row r="75">
          <cell r="A75" t="str">
            <v>ARBOLES</v>
          </cell>
          <cell r="C75" t="str">
            <v>UN</v>
          </cell>
          <cell r="D75">
            <v>5000</v>
          </cell>
        </row>
        <row r="76">
          <cell r="A76" t="str">
            <v>ARBUSTOS</v>
          </cell>
          <cell r="C76" t="str">
            <v>UN</v>
          </cell>
          <cell r="D76">
            <v>2000</v>
          </cell>
        </row>
        <row r="77">
          <cell r="A77" t="str">
            <v>ARENA</v>
          </cell>
          <cell r="C77" t="str">
            <v>M3</v>
          </cell>
          <cell r="D77">
            <v>25000</v>
          </cell>
        </row>
        <row r="78">
          <cell r="A78" t="str">
            <v>ASFALTO SOLIDO</v>
          </cell>
          <cell r="C78" t="str">
            <v>KG.</v>
          </cell>
          <cell r="D78">
            <v>158</v>
          </cell>
        </row>
        <row r="79">
          <cell r="A79" t="str">
            <v>BARANDAS</v>
          </cell>
          <cell r="C79" t="str">
            <v>ML</v>
          </cell>
          <cell r="D79">
            <v>66060.232000000004</v>
          </cell>
        </row>
        <row r="80">
          <cell r="A80" t="str">
            <v>BASE</v>
          </cell>
          <cell r="C80" t="str">
            <v>M3</v>
          </cell>
          <cell r="D80">
            <v>12000</v>
          </cell>
        </row>
        <row r="81">
          <cell r="A81" t="str">
            <v>BASES</v>
          </cell>
          <cell r="C81" t="str">
            <v>M3</v>
          </cell>
          <cell r="D81">
            <v>18000</v>
          </cell>
        </row>
        <row r="82">
          <cell r="A82" t="str">
            <v>CABLE DE 1/2</v>
          </cell>
          <cell r="C82" t="str">
            <v>ML</v>
          </cell>
          <cell r="D82">
            <v>1200</v>
          </cell>
        </row>
        <row r="83">
          <cell r="A83" t="str">
            <v>CAMPAMENTOS</v>
          </cell>
          <cell r="C83" t="str">
            <v>M2</v>
          </cell>
          <cell r="D83">
            <v>10000</v>
          </cell>
        </row>
        <row r="84">
          <cell r="A84" t="str">
            <v>CEMENTO</v>
          </cell>
          <cell r="C84" t="str">
            <v>KG</v>
          </cell>
          <cell r="D84">
            <v>360</v>
          </cell>
        </row>
        <row r="85">
          <cell r="A85" t="str">
            <v>CESPEDON</v>
          </cell>
          <cell r="C85" t="str">
            <v>M2</v>
          </cell>
          <cell r="D85">
            <v>1000</v>
          </cell>
        </row>
        <row r="86">
          <cell r="A86" t="str">
            <v>COJINES DE NEOPRENO</v>
          </cell>
          <cell r="C86" t="str">
            <v>UN.</v>
          </cell>
          <cell r="D86">
            <v>48972.399999999994</v>
          </cell>
        </row>
        <row r="87">
          <cell r="A87" t="str">
            <v>CONCRETO ASFALTICO</v>
          </cell>
          <cell r="C87" t="str">
            <v>M3</v>
          </cell>
          <cell r="D87">
            <v>119000</v>
          </cell>
        </row>
        <row r="88">
          <cell r="A88" t="str">
            <v>TERRAPLEN</v>
          </cell>
          <cell r="C88" t="str">
            <v>M3</v>
          </cell>
          <cell r="D88">
            <v>9000</v>
          </cell>
        </row>
        <row r="93">
          <cell r="A93" t="str">
            <v>DEFENSAS METALICAS</v>
          </cell>
          <cell r="C93" t="str">
            <v>ML</v>
          </cell>
          <cell r="D93">
            <v>35000</v>
          </cell>
        </row>
        <row r="94">
          <cell r="A94" t="str">
            <v>DINAMITA</v>
          </cell>
          <cell r="C94" t="str">
            <v>UN</v>
          </cell>
          <cell r="D94">
            <v>10000</v>
          </cell>
        </row>
        <row r="95">
          <cell r="A95" t="str">
            <v>EMULSION ASFALTICA</v>
          </cell>
          <cell r="C95" t="str">
            <v>KG</v>
          </cell>
          <cell r="D95">
            <v>553.25</v>
          </cell>
        </row>
        <row r="96">
          <cell r="A96" t="str">
            <v>ENTIBADOS</v>
          </cell>
          <cell r="C96" t="str">
            <v>GBL.</v>
          </cell>
          <cell r="D96">
            <v>2000</v>
          </cell>
        </row>
        <row r="97">
          <cell r="A97" t="str">
            <v>ESFERAS REFLECTIVAS</v>
          </cell>
          <cell r="C97" t="str">
            <v>LB</v>
          </cell>
          <cell r="D97">
            <v>1148.3999999999999</v>
          </cell>
        </row>
        <row r="98">
          <cell r="A98" t="str">
            <v>EXPLOSIVOS</v>
          </cell>
          <cell r="C98" t="str">
            <v>KG.</v>
          </cell>
          <cell r="D98">
            <v>3330</v>
          </cell>
        </row>
        <row r="99">
          <cell r="A99" t="str">
            <v>FORMALETA</v>
          </cell>
          <cell r="C99" t="str">
            <v>M2</v>
          </cell>
          <cell r="D99">
            <v>10000</v>
          </cell>
        </row>
        <row r="100">
          <cell r="A100" t="str">
            <v>FUEL OIL</v>
          </cell>
          <cell r="C100" t="str">
            <v>GAL.</v>
          </cell>
          <cell r="D100">
            <v>700</v>
          </cell>
        </row>
        <row r="101">
          <cell r="A101" t="str">
            <v>GALVANIZACION</v>
          </cell>
          <cell r="C101" t="str">
            <v>KG</v>
          </cell>
          <cell r="D101">
            <v>771.56</v>
          </cell>
        </row>
        <row r="102">
          <cell r="A102" t="str">
            <v>GEOTEXTIL</v>
          </cell>
          <cell r="C102" t="str">
            <v>M2</v>
          </cell>
          <cell r="D102">
            <v>1250</v>
          </cell>
        </row>
        <row r="103">
          <cell r="A103" t="str">
            <v>GRAVILLA</v>
          </cell>
          <cell r="C103" t="str">
            <v>M3</v>
          </cell>
          <cell r="D103">
            <v>35000</v>
          </cell>
        </row>
        <row r="104">
          <cell r="A104" t="str">
            <v>LINEAS DE DEMARCACION</v>
          </cell>
          <cell r="C104" t="str">
            <v>ML</v>
          </cell>
          <cell r="D104">
            <v>800</v>
          </cell>
        </row>
        <row r="105">
          <cell r="A105" t="str">
            <v>MALLA DE GALLINERO</v>
          </cell>
          <cell r="C105" t="str">
            <v>M2</v>
          </cell>
          <cell r="D105">
            <v>341</v>
          </cell>
        </row>
        <row r="106">
          <cell r="A106" t="str">
            <v>MALLA ELECTROSOLDADA</v>
          </cell>
          <cell r="C106" t="str">
            <v>KG</v>
          </cell>
          <cell r="D106">
            <v>1000</v>
          </cell>
        </row>
        <row r="107">
          <cell r="A107" t="str">
            <v>MALLA ELECTROSOLDADA M 084</v>
          </cell>
          <cell r="C107" t="str">
            <v>KG.</v>
          </cell>
          <cell r="D107">
            <v>739.15151515151513</v>
          </cell>
        </row>
        <row r="108">
          <cell r="A108" t="str">
            <v>MALLA ELECTROSOLDADA M 154</v>
          </cell>
          <cell r="C108" t="str">
            <v>KG.</v>
          </cell>
          <cell r="D108">
            <v>739.79679144385022</v>
          </cell>
        </row>
        <row r="109">
          <cell r="A109" t="str">
            <v>MALLA PARA GAVIONES</v>
          </cell>
          <cell r="C109" t="str">
            <v>UND</v>
          </cell>
          <cell r="D109">
            <v>29999.999999999996</v>
          </cell>
        </row>
        <row r="110">
          <cell r="A110" t="str">
            <v>MATERIAL DE TERRAPLEN</v>
          </cell>
          <cell r="C110" t="str">
            <v>M3</v>
          </cell>
          <cell r="D110">
            <v>6500</v>
          </cell>
        </row>
        <row r="111">
          <cell r="A111" t="str">
            <v>MATERIAL FILTRANTE</v>
          </cell>
          <cell r="C111" t="str">
            <v>M3</v>
          </cell>
          <cell r="D111">
            <v>20700</v>
          </cell>
        </row>
        <row r="112">
          <cell r="A112" t="str">
            <v>MATERIAL PARA LLENO DE ESTRUCTURAS</v>
          </cell>
          <cell r="C112" t="str">
            <v>M3</v>
          </cell>
          <cell r="D112">
            <v>18000</v>
          </cell>
        </row>
        <row r="113">
          <cell r="A113" t="str">
            <v>MATERIAL DE TERRAPLEN-REGALIA</v>
          </cell>
          <cell r="C113" t="str">
            <v>M3</v>
          </cell>
          <cell r="D113">
            <v>1652.17</v>
          </cell>
        </row>
        <row r="114">
          <cell r="A114" t="str">
            <v>MC-70</v>
          </cell>
          <cell r="C114" t="str">
            <v>LT</v>
          </cell>
          <cell r="D114">
            <v>1000</v>
          </cell>
        </row>
        <row r="115">
          <cell r="A115" t="str">
            <v>MEDIOS DE IGNICION</v>
          </cell>
          <cell r="C115" t="str">
            <v>GBL</v>
          </cell>
          <cell r="D115">
            <v>50</v>
          </cell>
        </row>
        <row r="116">
          <cell r="A116" t="str">
            <v>MEZCLA DENSA EN CALIENTE - BASE ASFALTICA</v>
          </cell>
          <cell r="C116" t="str">
            <v>M3</v>
          </cell>
          <cell r="D116">
            <v>129919.99999999999</v>
          </cell>
        </row>
        <row r="117">
          <cell r="A117" t="str">
            <v>MEZCLA DENSA EN CALIENTE - RODADURA</v>
          </cell>
          <cell r="C117" t="str">
            <v>M3</v>
          </cell>
          <cell r="D117">
            <v>125279.99999999999</v>
          </cell>
        </row>
        <row r="118">
          <cell r="A118" t="str">
            <v>MORTERO DE PEGA</v>
          </cell>
          <cell r="C118" t="str">
            <v>LT</v>
          </cell>
          <cell r="D118">
            <v>120</v>
          </cell>
        </row>
        <row r="119">
          <cell r="A119" t="str">
            <v>PIEDRA</v>
          </cell>
          <cell r="C119" t="str">
            <v>M3</v>
          </cell>
          <cell r="D119">
            <v>15000</v>
          </cell>
        </row>
        <row r="120">
          <cell r="A120" t="str">
            <v>PINTURA</v>
          </cell>
          <cell r="C120" t="str">
            <v>GAL</v>
          </cell>
          <cell r="D120">
            <v>23200</v>
          </cell>
        </row>
        <row r="121">
          <cell r="A121" t="str">
            <v>POSTE</v>
          </cell>
          <cell r="C121" t="str">
            <v>UND</v>
          </cell>
          <cell r="D121">
            <v>3500</v>
          </cell>
        </row>
        <row r="122">
          <cell r="A122" t="str">
            <v>POSTES  DE REFERENCIA</v>
          </cell>
          <cell r="C122" t="str">
            <v>UN</v>
          </cell>
          <cell r="D122">
            <v>10000</v>
          </cell>
        </row>
        <row r="123">
          <cell r="A123" t="str">
            <v>POSTES KILOMETRAJE 1,50 MTS</v>
          </cell>
          <cell r="C123" t="str">
            <v>UN</v>
          </cell>
          <cell r="D123">
            <v>42000</v>
          </cell>
        </row>
        <row r="124">
          <cell r="A124" t="str">
            <v>POSTES KILOMETRAJE 1,80 MTS</v>
          </cell>
          <cell r="C124" t="str">
            <v>UN</v>
          </cell>
          <cell r="D124">
            <v>46460</v>
          </cell>
        </row>
        <row r="125">
          <cell r="A125" t="str">
            <v>POSTES PARA DEFENSAS METALICAS</v>
          </cell>
          <cell r="C125" t="str">
            <v>UN</v>
          </cell>
          <cell r="D125">
            <v>31225.8</v>
          </cell>
        </row>
        <row r="126">
          <cell r="A126" t="str">
            <v>PUNTAS</v>
          </cell>
          <cell r="C126" t="str">
            <v>UN</v>
          </cell>
          <cell r="D126">
            <v>9200</v>
          </cell>
        </row>
        <row r="127">
          <cell r="A127" t="str">
            <v>REGALIA</v>
          </cell>
          <cell r="C127" t="str">
            <v>GBL</v>
          </cell>
          <cell r="D127">
            <v>500</v>
          </cell>
        </row>
        <row r="128">
          <cell r="A128" t="str">
            <v>REJILLAS</v>
          </cell>
          <cell r="C128" t="str">
            <v>UN</v>
          </cell>
          <cell r="D128">
            <v>20000</v>
          </cell>
        </row>
        <row r="129">
          <cell r="A129" t="str">
            <v>RELLENO TIPO II</v>
          </cell>
          <cell r="C129" t="str">
            <v>UN</v>
          </cell>
          <cell r="D129">
            <v>12000</v>
          </cell>
        </row>
        <row r="130">
          <cell r="A130" t="str">
            <v>RELLENO TIPO III</v>
          </cell>
          <cell r="C130" t="str">
            <v>M3</v>
          </cell>
          <cell r="D130">
            <v>10000</v>
          </cell>
        </row>
        <row r="131">
          <cell r="A131" t="str">
            <v>RIEGO DE LIGA</v>
          </cell>
          <cell r="C131" t="str">
            <v>GAL</v>
          </cell>
          <cell r="D131">
            <v>500</v>
          </cell>
        </row>
        <row r="132">
          <cell r="A132" t="str">
            <v>SEÑALES DELINEADOEAS DE RUTA</v>
          </cell>
          <cell r="C132" t="str">
            <v>UN</v>
          </cell>
          <cell r="D132">
            <v>30000</v>
          </cell>
        </row>
        <row r="133">
          <cell r="A133" t="str">
            <v>SEÑALES PREVENTIVAS, REGLAMENTARIAS</v>
          </cell>
          <cell r="C133" t="str">
            <v>UN</v>
          </cell>
          <cell r="D133">
            <v>64586.299999999996</v>
          </cell>
        </row>
        <row r="134">
          <cell r="A134" t="str">
            <v>SENALES VERTICALES</v>
          </cell>
          <cell r="C134" t="str">
            <v>UN</v>
          </cell>
          <cell r="D134">
            <v>69600</v>
          </cell>
        </row>
        <row r="135">
          <cell r="A135" t="str">
            <v>SOLDADURA</v>
          </cell>
          <cell r="C135" t="str">
            <v>KG.</v>
          </cell>
          <cell r="D135">
            <v>2900</v>
          </cell>
        </row>
        <row r="136">
          <cell r="A136" t="str">
            <v>SUBBASE</v>
          </cell>
          <cell r="C136" t="str">
            <v>M3</v>
          </cell>
          <cell r="D136">
            <v>12000</v>
          </cell>
        </row>
        <row r="137">
          <cell r="A137" t="str">
            <v>TACHAS REFLECTIVAS</v>
          </cell>
          <cell r="C137" t="str">
            <v>UN.</v>
          </cell>
          <cell r="D137">
            <v>4500</v>
          </cell>
        </row>
        <row r="138">
          <cell r="A138" t="str">
            <v>TERMINALES PARA DEFENSAS METALICAS</v>
          </cell>
          <cell r="C138" t="str">
            <v>UN</v>
          </cell>
          <cell r="D138">
            <v>21102.199999999997</v>
          </cell>
        </row>
        <row r="139">
          <cell r="A139" t="str">
            <v>TIERRA NEGRA</v>
          </cell>
          <cell r="C139" t="str">
            <v>M3</v>
          </cell>
          <cell r="D139">
            <v>8000</v>
          </cell>
        </row>
        <row r="140">
          <cell r="A140" t="str">
            <v>TUBERIA CONCRETO REFORZADO D = 0,90 m</v>
          </cell>
          <cell r="C140" t="str">
            <v>ML</v>
          </cell>
          <cell r="D140">
            <v>125000</v>
          </cell>
        </row>
        <row r="141">
          <cell r="A141" t="str">
            <v>TUBERIA EN CONCRETO REFORZADO DE 36"</v>
          </cell>
          <cell r="C141" t="str">
            <v>UN</v>
          </cell>
          <cell r="D141">
            <v>137500</v>
          </cell>
        </row>
        <row r="142">
          <cell r="A142" t="str">
            <v>TUBERIA DE 4</v>
          </cell>
          <cell r="C142" t="str">
            <v>ML.</v>
          </cell>
          <cell r="D142">
            <v>6000</v>
          </cell>
        </row>
        <row r="143">
          <cell r="A143" t="str">
            <v>TUBERIA DE CONCRETO D = 0,60 m</v>
          </cell>
          <cell r="C143" t="str">
            <v>ML</v>
          </cell>
          <cell r="D143">
            <v>45000</v>
          </cell>
        </row>
        <row r="144">
          <cell r="A144" t="str">
            <v>TUBERIA METALICA  D 1.2 M</v>
          </cell>
          <cell r="C144" t="str">
            <v>ML</v>
          </cell>
          <cell r="D144">
            <v>300000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>
        <row r="7">
          <cell r="C7" t="str">
            <v>CONCRETO_ASFÁLTICO</v>
          </cell>
        </row>
      </sheetData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resupuesto remoción de derrumb"/>
      <sheetName val="Insum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  <sheetName val="Estructura"/>
      <sheetName val="Datos"/>
      <sheetName val="GENERALIDADES "/>
      <sheetName val="Info-Portaf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Informe_Semanal_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Cronograma%20descansos%20%20-%2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Hoja_1_"/>
    </sheetNames>
    <sheetDataSet>
      <sheetData sheetId="0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  <sheetName val="[a  aaInformación]__cceficien_2"/>
      <sheetName val="[a  aaInformación]__cceficien_3"/>
      <sheetName val="[a  aaInformación]__cceficien_5"/>
      <sheetName val="[a  aaInformación]__cceficien_4"/>
      <sheetName val="Concretos y morteros"/>
      <sheetName val="Datos iniciales "/>
      <sheetName val="Transporte"/>
      <sheetName val="INDICMICROEMP"/>
      <sheetName val="INDICE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\\Pc2\amv1-real\MANTENIMIENTO R"/>
      <sheetName val="M.O."/>
      <sheetName val="ITEMS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GCB2000"/>
      <sheetName val="A.P.U"/>
      <sheetName val="CLASIFICACION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REC-COD,"/>
      <sheetName val="Lp"/>
      <sheetName val=" Liquidacion de Obra por Tramos"/>
      <sheetName val="Requisición1"/>
      <sheetName val="5. ELECTRICO"/>
      <sheetName val="BALANCE"/>
      <sheetName val="ITEMS NO REVISTOS"/>
      <sheetName val="APU ELECTRICOS"/>
      <sheetName val="Bajadas"/>
      <sheetName val="NARIÑ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CIRCUITOS CODENSA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Summary"/>
      <sheetName val="CODCONST"/>
      <sheetName val="OCTUBRE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Cuadr."/>
      <sheetName val="inst"/>
      <sheetName val="TABLAS"/>
      <sheetName val="2,2,6,1 Pilotes 0,30"/>
      <sheetName val="7.1.8.1.1"/>
      <sheetName val="APU NO PREVISTO"/>
      <sheetName val="PPTA (3)"/>
      <sheetName val="PPTA (2)"/>
      <sheetName val="PPTA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SALARIOS"/>
      <sheetName val="CURVA"/>
      <sheetName val="materiales"/>
      <sheetName val="otros"/>
      <sheetName val="glvc"/>
      <sheetName val="for 6"/>
      <sheetName val="c2_5y2_613"/>
      <sheetName val="c2_5y2_612"/>
      <sheetName val="c2_5y2_611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5__ELECTRICO"/>
      <sheetName val="ITEMS_NO_REVISTOS"/>
      <sheetName val="APU_ELECTRICOS"/>
      <sheetName val="for_6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CHINCHINA FINAL . A CEROS"/>
      <sheetName val="Memoria de calculo"/>
      <sheetName val="APU"/>
      <sheetName val="BASE"/>
      <sheetName val="Poblacion"/>
      <sheetName val="Cálculo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cronograma"/>
      <sheetName val="CÁLCULOS"/>
      <sheetName val="PREACTA_Y_CONTRATISTAS"/>
      <sheetName val="Tarifa_MT"/>
      <sheetName val="PUNITARIOS_PARA_241201_2S_xls"/>
      <sheetName val="INDICE"/>
      <sheetName val="ACTA MODIFICACIÓN CIVIL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48">
          <cell r="E48">
            <v>0</v>
          </cell>
        </row>
      </sheetData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 refreshError="1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48">
          <cell r="E48">
            <v>0</v>
          </cell>
        </row>
      </sheetData>
      <sheetData sheetId="182">
        <row r="48">
          <cell r="E48">
            <v>0</v>
          </cell>
        </row>
      </sheetData>
      <sheetData sheetId="183">
        <row r="48">
          <cell r="E48">
            <v>0</v>
          </cell>
        </row>
      </sheetData>
      <sheetData sheetId="184"/>
      <sheetData sheetId="185"/>
      <sheetData sheetId="186"/>
      <sheetData sheetId="187">
        <row r="48">
          <cell r="E48">
            <v>0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>
        <row r="48">
          <cell r="E48">
            <v>0</v>
          </cell>
        </row>
      </sheetData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 refreshError="1"/>
      <sheetData sheetId="336" refreshError="1"/>
      <sheetData sheetId="337" refreshError="1"/>
      <sheetData sheetId="338" refreshError="1"/>
      <sheetData sheetId="339"/>
      <sheetData sheetId="340">
        <row r="48">
          <cell r="E48">
            <v>0</v>
          </cell>
        </row>
      </sheetData>
      <sheetData sheetId="341"/>
      <sheetData sheetId="342"/>
      <sheetData sheetId="343"/>
      <sheetData sheetId="344">
        <row r="48">
          <cell r="E48">
            <v>0</v>
          </cell>
        </row>
      </sheetData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>
        <row r="48">
          <cell r="E48">
            <v>0</v>
          </cell>
        </row>
      </sheetData>
      <sheetData sheetId="353"/>
      <sheetData sheetId="354"/>
      <sheetData sheetId="355"/>
      <sheetData sheetId="356">
        <row r="48">
          <cell r="E48">
            <v>0</v>
          </cell>
        </row>
      </sheetData>
      <sheetData sheetId="357"/>
      <sheetData sheetId="358"/>
      <sheetData sheetId="359"/>
      <sheetData sheetId="360"/>
      <sheetData sheetId="361">
        <row r="48">
          <cell r="E48">
            <v>0</v>
          </cell>
        </row>
      </sheetData>
      <sheetData sheetId="362"/>
      <sheetData sheetId="363"/>
      <sheetData sheetId="364"/>
      <sheetData sheetId="365"/>
      <sheetData sheetId="366"/>
      <sheetData sheetId="367">
        <row r="48">
          <cell r="E48">
            <v>0</v>
          </cell>
        </row>
      </sheetData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>
        <row r="48">
          <cell r="E48">
            <v>0</v>
          </cell>
        </row>
      </sheetData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48">
          <cell r="E48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 refreshError="1"/>
      <sheetData sheetId="419" refreshError="1"/>
      <sheetData sheetId="42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1,01"/>
      <sheetName val="devdics"/>
      <sheetName val="Listas"/>
      <sheetName val="AASHTO"/>
      <sheetName val="INV"/>
      <sheetName val="UNIT."/>
      <sheetName val="glvc"/>
      <sheetName val="PROGR_2"/>
      <sheetName val="PROGR_3"/>
      <sheetName val="c2.5y2.6"/>
      <sheetName val="Cuadro p. Capital Vs estimado"/>
      <sheetName val="A__P__U_"/>
      <sheetName val="ACTA_DE_MODIFICACION__(2)"/>
      <sheetName val="GCB2000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/>
      <sheetData sheetId="37">
        <row r="6">
          <cell r="A6" t="str">
            <v>UNIDAD ADMINISTRATIVA ESPECIAL DE LA AERONAUTICA CIVIL</v>
          </cell>
        </row>
      </sheetData>
      <sheetData sheetId="3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AISLAMIENTO_CATEGORIAS_II_Y_III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CON PNT HIDRAULICO"/>
      <sheetName val="PPTO"/>
      <sheetName val="APU 1"/>
      <sheetName val="APU 2"/>
      <sheetName val="APU 3"/>
      <sheetName val="APU 4"/>
      <sheetName val="APU 6"/>
      <sheetName val="APU 7"/>
      <sheetName val="APU 8"/>
      <sheetName val="APU 9"/>
      <sheetName val="APU Marcos Madera M2"/>
      <sheetName val="APU Lamina lineal M2"/>
      <sheetName val="APU PINTURA MADERA LLENA M2"/>
      <sheetName val="APU SOBRE MADERA LINEAL"/>
      <sheetName val="APU PINTURA LAMINA LLENA M2"/>
      <sheetName val="APU Marcos Lamina M2 REVISAR"/>
    </sheetNames>
    <sheetDataSet>
      <sheetData sheetId="0" refreshError="1"/>
      <sheetData sheetId="1" refreshError="1">
        <row r="6">
          <cell r="C6">
            <v>1</v>
          </cell>
          <cell r="D6" t="str">
            <v>PRELIMINARES CUBIERTA (SECTOR ENTRADA PRINCIPAL)</v>
          </cell>
          <cell r="E6" t="str">
            <v>Sub Total</v>
          </cell>
        </row>
        <row r="7">
          <cell r="C7">
            <v>1.1000000000000001</v>
          </cell>
          <cell r="D7" t="str">
            <v>LIMPIEZA DE CANAL EN CONCRETO</v>
          </cell>
          <cell r="E7" t="str">
            <v>ML</v>
          </cell>
        </row>
        <row r="8">
          <cell r="C8">
            <v>1.2</v>
          </cell>
          <cell r="D8" t="str">
            <v>RETIRO DE MEMEBRANA IMPERMEABALE</v>
          </cell>
          <cell r="E8" t="str">
            <v>ML</v>
          </cell>
        </row>
        <row r="9">
          <cell r="C9">
            <v>1.3</v>
          </cell>
          <cell r="D9" t="str">
            <v>DESMONTE DE BAJANTES  EN PVC</v>
          </cell>
          <cell r="E9" t="str">
            <v>ML</v>
          </cell>
        </row>
        <row r="10">
          <cell r="C10">
            <v>2</v>
          </cell>
          <cell r="D10" t="str">
            <v>DEMOLICIONES (INGRESO PARQUEADERO)</v>
          </cell>
          <cell r="E10" t="str">
            <v>Sub Total</v>
          </cell>
        </row>
        <row r="11">
          <cell r="C11">
            <v>2.1</v>
          </cell>
          <cell r="D11" t="str">
            <v>DEMOLICION MUROS EN MAMPOSTERÍA 0.25 M INCL RETIRO</v>
          </cell>
          <cell r="E11" t="str">
            <v>M2</v>
          </cell>
        </row>
        <row r="12">
          <cell r="C12">
            <v>3</v>
          </cell>
          <cell r="D12" t="str">
            <v>ADECUACIÓN (CUBIERTA FRONTAL)</v>
          </cell>
          <cell r="E12" t="str">
            <v>Sub Total</v>
          </cell>
        </row>
        <row r="13">
          <cell r="C13">
            <v>3.1</v>
          </cell>
          <cell r="D13" t="str">
            <v>RESANE IMPERMEABILIZADO MUROS 1:3, E=1.5 CM (INCLUYE ACABADO SIMILAR AL EXISTENTE)</v>
          </cell>
          <cell r="E13" t="str">
            <v>M2</v>
          </cell>
        </row>
        <row r="14">
          <cell r="C14">
            <v>3.2</v>
          </cell>
          <cell r="D14" t="str">
            <v>ESTUCO Y VINILO 3 MANOS</v>
          </cell>
          <cell r="E14" t="str">
            <v>M2</v>
          </cell>
        </row>
        <row r="15">
          <cell r="C15">
            <v>3.3</v>
          </cell>
          <cell r="D15" t="str">
            <v>CONCRETO 3000 PSI</v>
          </cell>
          <cell r="E15" t="str">
            <v>M3</v>
          </cell>
        </row>
        <row r="16">
          <cell r="C16">
            <v>3.4</v>
          </cell>
          <cell r="D16" t="str">
            <v xml:space="preserve"> BAJANTE PVC AGUAS LLUVIAS D= 4" INC ACCESORIOS</v>
          </cell>
          <cell r="E16" t="str">
            <v>ML</v>
          </cell>
        </row>
        <row r="17">
          <cell r="C17">
            <v>3.5</v>
          </cell>
          <cell r="D17" t="str">
            <v xml:space="preserve"> MEMBRANA IMPERMEABLE PARA CUBIERTA, DOS CAPAS</v>
          </cell>
          <cell r="E17" t="str">
            <v>M2</v>
          </cell>
        </row>
        <row r="18">
          <cell r="C18">
            <v>3.6</v>
          </cell>
          <cell r="D18" t="str">
            <v>IMPERMEABILIZIACION INTEGRAL MORTERO SIKA</v>
          </cell>
          <cell r="E18" t="str">
            <v>M2</v>
          </cell>
        </row>
        <row r="19">
          <cell r="C19">
            <v>4</v>
          </cell>
          <cell r="D19" t="str">
            <v xml:space="preserve">MAMPOSTERIA, PAÑETE Y PINTURA </v>
          </cell>
          <cell r="E19" t="str">
            <v>Sub Total</v>
          </cell>
        </row>
        <row r="20">
          <cell r="C20">
            <v>4.0999999999999996</v>
          </cell>
          <cell r="D20" t="str">
            <v>LAVADA DE FACHADA</v>
          </cell>
          <cell r="E20" t="str">
            <v>M2</v>
          </cell>
        </row>
        <row r="21">
          <cell r="C21">
            <v>4.2</v>
          </cell>
          <cell r="D21" t="str">
            <v>PAÑETE IMPERMEABILIZADO MUROS 1:3, E=1.5 CM</v>
          </cell>
          <cell r="E21" t="str">
            <v>M2</v>
          </cell>
        </row>
        <row r="22">
          <cell r="C22">
            <v>4.3</v>
          </cell>
          <cell r="D22" t="str">
            <v>VINILO SOBRE PAÑETE A LA INTEMPERIE</v>
          </cell>
          <cell r="E22" t="str">
            <v>M2</v>
          </cell>
        </row>
        <row r="23">
          <cell r="C23">
            <v>4.4000000000000004</v>
          </cell>
          <cell r="D23" t="str">
            <v>VINILO TIPO 1 (3 MANOS)</v>
          </cell>
          <cell r="E23" t="str">
            <v>M2</v>
          </cell>
        </row>
        <row r="24">
          <cell r="C24">
            <v>4.4000000000000004</v>
          </cell>
          <cell r="D24" t="str">
            <v>CONCRETO 3500 PSI ELEVACIÓN</v>
          </cell>
          <cell r="E24" t="str">
            <v>M3</v>
          </cell>
        </row>
        <row r="25">
          <cell r="C25">
            <v>4.5</v>
          </cell>
          <cell r="D25" t="str">
            <v>ACERO FIGURADO 60000 PSI</v>
          </cell>
          <cell r="E25" t="str">
            <v>KG</v>
          </cell>
        </row>
        <row r="26">
          <cell r="C26">
            <v>4.5999999999999996</v>
          </cell>
          <cell r="D26" t="str">
            <v>CERRAMIENTO EN CONCERTINA (INCLUYE ALAMBRE DE PUAS NO. 12 Y ÁNGULOS)</v>
          </cell>
          <cell r="E26" t="str">
            <v>ML</v>
          </cell>
        </row>
        <row r="27">
          <cell r="C27">
            <v>5</v>
          </cell>
          <cell r="D27" t="str">
            <v>ADECUACIÓN DE BAÑO EN HABITACIÓN</v>
          </cell>
          <cell r="E27" t="str">
            <v>Sub Total</v>
          </cell>
        </row>
        <row r="28">
          <cell r="C28">
            <v>5.0999999999999996</v>
          </cell>
          <cell r="D28" t="str">
            <v>DEMOLICIÓN DE ENCHAPE EN MURO, INC RETIRO</v>
          </cell>
          <cell r="E28" t="str">
            <v>M2</v>
          </cell>
        </row>
        <row r="29">
          <cell r="C29">
            <v>5.2</v>
          </cell>
          <cell r="D29" t="str">
            <v xml:space="preserve">DEMOLICIÓN BALDOSA DE PISO, INC RETIRO </v>
          </cell>
          <cell r="E29" t="str">
            <v>M2</v>
          </cell>
        </row>
        <row r="30">
          <cell r="C30">
            <v>5.3</v>
          </cell>
          <cell r="D30" t="str">
            <v xml:space="preserve">DEMOLICIÓN PAÑETE DE MURO, INC RETIRO </v>
          </cell>
          <cell r="E30" t="str">
            <v>M2</v>
          </cell>
        </row>
        <row r="31">
          <cell r="C31">
            <v>5.4</v>
          </cell>
          <cell r="D31" t="str">
            <v>DEMOLICIÓN PLACA PISO 0.15 M, INC RETIRO</v>
          </cell>
          <cell r="E31" t="str">
            <v>M2</v>
          </cell>
        </row>
        <row r="32">
          <cell r="C32">
            <v>5.5</v>
          </cell>
          <cell r="D32" t="str">
            <v>CONCRETO 2500 PSI</v>
          </cell>
          <cell r="E32" t="str">
            <v>M3</v>
          </cell>
        </row>
        <row r="33">
          <cell r="C33">
            <v>5.6</v>
          </cell>
          <cell r="D33" t="str">
            <v>IMPERMEABILIZIACION INTEGRAL MORTERO SIKA</v>
          </cell>
          <cell r="E33" t="str">
            <v>M2</v>
          </cell>
        </row>
        <row r="34">
          <cell r="C34">
            <v>5.7</v>
          </cell>
          <cell r="D34" t="str">
            <v>BALDOSA CERÁMICA PARED 20X20, CALIDAD PRIMERA</v>
          </cell>
          <cell r="E34" t="str">
            <v>M2</v>
          </cell>
        </row>
        <row r="35">
          <cell r="C35">
            <v>5.8</v>
          </cell>
          <cell r="D35" t="str">
            <v>BALDOSA CERÁMICA PISO 34 X 34, CALIDAD PRIMERA (TEXTURA SIMILAR AL EXISTENTE)</v>
          </cell>
          <cell r="E35" t="str">
            <v>M2</v>
          </cell>
        </row>
        <row r="36">
          <cell r="C36">
            <v>5.9</v>
          </cell>
          <cell r="D36" t="str">
            <v>VINILO SOBRE PAÑETE A LA INTEMPERIE</v>
          </cell>
          <cell r="E36" t="str">
            <v>M2</v>
          </cell>
        </row>
        <row r="37">
          <cell r="C37" t="str">
            <v>5.10.</v>
          </cell>
          <cell r="D37" t="str">
            <v>RESANE IMPERMEABILIZADO MUROS 1:3, E=1.5 CM (INCLUYE ACABADO SIMILAR AL EXISTENTE)</v>
          </cell>
          <cell r="E37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www.homecenter.com.co/homecenter-co/product/272739/concertina-10mt-max-30cm-diametro-max-67-circulos/272739/?kid=goosho_1246419&amp;shop=googleShopping&amp;gad_source=1&amp;gad_campaignid=20228062686&amp;gbraid=0AAAAADt6wnqlxM4mSG8AfsRiBOp5QZhxV&amp;gclid=CjwKCAjwgb_CBhBMEiwA0p3oOAtBz0RXt2W8YlDJneCm2UE-XFdqmUjOO2kRoDdPQp-aGMlgoswkChoCCv8QAvD_BwE" TargetMode="External"/><Relationship Id="rId1" Type="http://schemas.openxmlformats.org/officeDocument/2006/relationships/hyperlink" Target="https://www.homecenter.com.co/homecenter-co/product/214423/alambre-de-pua-calibre-125-x-350mt-36kg-iowa/214423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A246-808A-469B-B709-9B011275522F}">
  <sheetPr>
    <pageSetUpPr fitToPage="1"/>
  </sheetPr>
  <dimension ref="A1:N61"/>
  <sheetViews>
    <sheetView tabSelected="1" topLeftCell="A26" zoomScale="80" zoomScaleNormal="80" zoomScaleSheetLayoutView="100" workbookViewId="0">
      <selection activeCell="H50" sqref="H50"/>
    </sheetView>
  </sheetViews>
  <sheetFormatPr baseColWidth="10" defaultColWidth="22.88671875" defaultRowHeight="13.2" x14ac:dyDescent="0.3"/>
  <cols>
    <col min="1" max="1" width="2" style="68" customWidth="1"/>
    <col min="2" max="2" width="19.88671875" style="69" customWidth="1"/>
    <col min="3" max="3" width="6" style="69" bestFit="1" customWidth="1"/>
    <col min="4" max="4" width="79" style="70" customWidth="1"/>
    <col min="5" max="5" width="9.44140625" style="69" customWidth="1"/>
    <col min="6" max="6" width="8.21875" style="236" bestFit="1" customWidth="1"/>
    <col min="7" max="7" width="14" style="71" bestFit="1" customWidth="1"/>
    <col min="8" max="8" width="19.44140625" style="72" customWidth="1"/>
    <col min="9" max="9" width="10.77734375" style="68" customWidth="1"/>
    <col min="10" max="10" width="17.6640625" style="68" customWidth="1"/>
    <col min="11" max="11" width="5.5546875" style="73" bestFit="1" customWidth="1"/>
    <col min="12" max="16384" width="22.88671875" style="68"/>
  </cols>
  <sheetData>
    <row r="1" spans="1:14" ht="13.8" thickBot="1" x14ac:dyDescent="0.35"/>
    <row r="2" spans="1:14" s="66" customFormat="1" ht="21" customHeight="1" thickBot="1" x14ac:dyDescent="0.3">
      <c r="B2" s="248"/>
      <c r="C2" s="251" t="s">
        <v>80</v>
      </c>
      <c r="D2" s="252"/>
      <c r="E2" s="252"/>
      <c r="F2" s="253"/>
      <c r="G2" s="254"/>
      <c r="H2" s="255"/>
      <c r="I2" s="74"/>
      <c r="K2" s="103"/>
    </row>
    <row r="3" spans="1:14" s="66" customFormat="1" ht="24.75" customHeight="1" x14ac:dyDescent="0.25">
      <c r="B3" s="249"/>
      <c r="C3" s="260" t="s">
        <v>116</v>
      </c>
      <c r="D3" s="260"/>
      <c r="E3" s="260"/>
      <c r="F3" s="260"/>
      <c r="G3" s="256"/>
      <c r="H3" s="257"/>
      <c r="I3" s="74"/>
      <c r="K3" s="103"/>
    </row>
    <row r="4" spans="1:14" s="66" customFormat="1" ht="29.25" customHeight="1" thickBot="1" x14ac:dyDescent="0.3">
      <c r="B4" s="250"/>
      <c r="C4" s="261"/>
      <c r="D4" s="261"/>
      <c r="E4" s="261"/>
      <c r="F4" s="261"/>
      <c r="G4" s="258"/>
      <c r="H4" s="259"/>
      <c r="I4" s="74"/>
      <c r="K4" s="103"/>
    </row>
    <row r="5" spans="1:14" ht="28.2" thickBot="1" x14ac:dyDescent="0.35">
      <c r="B5" s="210" t="s">
        <v>81</v>
      </c>
      <c r="C5" s="204" t="s">
        <v>0</v>
      </c>
      <c r="D5" s="137" t="s">
        <v>33</v>
      </c>
      <c r="E5" s="137" t="s">
        <v>3</v>
      </c>
      <c r="F5" s="237" t="s">
        <v>2</v>
      </c>
      <c r="G5" s="138" t="s">
        <v>32</v>
      </c>
      <c r="H5" s="139" t="s">
        <v>10</v>
      </c>
      <c r="I5" s="74"/>
    </row>
    <row r="6" spans="1:14" ht="14.4" thickBot="1" x14ac:dyDescent="0.35">
      <c r="B6" s="211"/>
      <c r="C6" s="205">
        <v>1</v>
      </c>
      <c r="D6" s="182" t="s">
        <v>146</v>
      </c>
      <c r="E6" s="244" t="s">
        <v>117</v>
      </c>
      <c r="F6" s="244"/>
      <c r="G6" s="244"/>
      <c r="H6" s="183">
        <f>SUM(H7:H9)</f>
        <v>298005</v>
      </c>
      <c r="I6" s="74"/>
    </row>
    <row r="7" spans="1:14" ht="13.8" x14ac:dyDescent="0.3">
      <c r="B7" s="212" t="s">
        <v>52</v>
      </c>
      <c r="C7" s="206">
        <v>1.1000000000000001</v>
      </c>
      <c r="D7" s="177" t="s">
        <v>42</v>
      </c>
      <c r="E7" s="178" t="s">
        <v>26</v>
      </c>
      <c r="F7" s="179">
        <v>14</v>
      </c>
      <c r="G7" s="180">
        <v>8169</v>
      </c>
      <c r="H7" s="181">
        <f>+ROUND(F7*G7,2)</f>
        <v>114366</v>
      </c>
      <c r="I7" s="74"/>
    </row>
    <row r="8" spans="1:14" ht="13.8" x14ac:dyDescent="0.3">
      <c r="B8" s="213" t="s">
        <v>100</v>
      </c>
      <c r="C8" s="207">
        <v>1.2</v>
      </c>
      <c r="D8" s="140" t="s">
        <v>84</v>
      </c>
      <c r="E8" s="141" t="s">
        <v>26</v>
      </c>
      <c r="F8" s="145">
        <v>15</v>
      </c>
      <c r="G8" s="143">
        <v>8109</v>
      </c>
      <c r="H8" s="144">
        <f t="shared" ref="H8:H26" si="0">+ROUND(F8*G8,2)</f>
        <v>121635</v>
      </c>
      <c r="I8" s="74"/>
    </row>
    <row r="9" spans="1:14" ht="14.4" thickBot="1" x14ac:dyDescent="0.35">
      <c r="B9" s="213" t="s">
        <v>55</v>
      </c>
      <c r="C9" s="207">
        <v>1.3</v>
      </c>
      <c r="D9" s="140" t="s">
        <v>41</v>
      </c>
      <c r="E9" s="141" t="s">
        <v>26</v>
      </c>
      <c r="F9" s="145">
        <v>6</v>
      </c>
      <c r="G9" s="143">
        <v>10334</v>
      </c>
      <c r="H9" s="144">
        <f t="shared" si="0"/>
        <v>62004</v>
      </c>
      <c r="I9" s="74"/>
    </row>
    <row r="10" spans="1:14" ht="14.4" thickBot="1" x14ac:dyDescent="0.35">
      <c r="B10" s="211"/>
      <c r="C10" s="205">
        <v>2</v>
      </c>
      <c r="D10" s="182" t="s">
        <v>88</v>
      </c>
      <c r="E10" s="245" t="s">
        <v>117</v>
      </c>
      <c r="F10" s="246"/>
      <c r="G10" s="247"/>
      <c r="H10" s="183">
        <f>SUM(H11)</f>
        <v>77221.819999999992</v>
      </c>
      <c r="I10" s="74"/>
    </row>
    <row r="11" spans="1:14" ht="15" thickBot="1" x14ac:dyDescent="0.35">
      <c r="B11" s="214" t="s">
        <v>119</v>
      </c>
      <c r="C11" s="208">
        <v>2.1</v>
      </c>
      <c r="D11" s="184" t="s">
        <v>163</v>
      </c>
      <c r="E11" s="185" t="s">
        <v>25</v>
      </c>
      <c r="F11" s="186">
        <v>2.21</v>
      </c>
      <c r="G11" s="187">
        <v>34942</v>
      </c>
      <c r="H11" s="188">
        <f>F11*G11</f>
        <v>77221.819999999992</v>
      </c>
      <c r="I11" s="74"/>
      <c r="K11" s="68"/>
    </row>
    <row r="12" spans="1:14" ht="14.4" thickBot="1" x14ac:dyDescent="0.35">
      <c r="B12" s="211"/>
      <c r="C12" s="205">
        <v>3</v>
      </c>
      <c r="D12" s="182" t="s">
        <v>94</v>
      </c>
      <c r="E12" s="244" t="s">
        <v>117</v>
      </c>
      <c r="F12" s="244"/>
      <c r="G12" s="244"/>
      <c r="H12" s="183">
        <f>SUM(H13:H18)</f>
        <v>5244350.5999999996</v>
      </c>
      <c r="I12" s="104"/>
      <c r="K12" s="68"/>
    </row>
    <row r="13" spans="1:14" ht="28.2" x14ac:dyDescent="0.3">
      <c r="B13" s="212" t="s">
        <v>35</v>
      </c>
      <c r="C13" s="206">
        <v>3.1</v>
      </c>
      <c r="D13" s="189" t="s">
        <v>87</v>
      </c>
      <c r="E13" s="178" t="s">
        <v>25</v>
      </c>
      <c r="F13" s="190">
        <v>11.2</v>
      </c>
      <c r="G13" s="180">
        <v>35342</v>
      </c>
      <c r="H13" s="191">
        <f t="shared" ref="H13" si="1">+ROUND(F13*G13,2)</f>
        <v>395830.4</v>
      </c>
      <c r="I13" s="104"/>
      <c r="K13" s="68"/>
    </row>
    <row r="14" spans="1:14" s="66" customFormat="1" ht="13.2" customHeight="1" x14ac:dyDescent="0.3">
      <c r="A14" s="75"/>
      <c r="B14" s="215" t="s">
        <v>45</v>
      </c>
      <c r="C14" s="207">
        <v>3.2</v>
      </c>
      <c r="D14" s="149" t="s">
        <v>59</v>
      </c>
      <c r="E14" s="141" t="s">
        <v>25</v>
      </c>
      <c r="F14" s="145">
        <v>11.2</v>
      </c>
      <c r="G14" s="143">
        <v>30281</v>
      </c>
      <c r="H14" s="150">
        <f t="shared" si="0"/>
        <v>339147.2</v>
      </c>
      <c r="I14" s="104"/>
      <c r="J14" s="68"/>
      <c r="K14" s="68"/>
      <c r="L14" s="68"/>
      <c r="M14" s="68"/>
      <c r="N14" s="68"/>
    </row>
    <row r="15" spans="1:14" s="66" customFormat="1" ht="19.8" customHeight="1" x14ac:dyDescent="0.3">
      <c r="A15" s="75"/>
      <c r="B15" s="216" t="s">
        <v>114</v>
      </c>
      <c r="C15" s="207">
        <v>3.3</v>
      </c>
      <c r="D15" s="149" t="s">
        <v>113</v>
      </c>
      <c r="E15" s="141" t="s">
        <v>31</v>
      </c>
      <c r="F15" s="145">
        <v>4.2</v>
      </c>
      <c r="G15" s="143">
        <v>529087</v>
      </c>
      <c r="H15" s="150">
        <f t="shared" si="0"/>
        <v>2222165.4</v>
      </c>
      <c r="I15" s="104"/>
      <c r="J15" s="68"/>
      <c r="K15" s="68"/>
      <c r="L15" s="68"/>
      <c r="M15" s="68"/>
      <c r="N15" s="68"/>
    </row>
    <row r="16" spans="1:14" s="66" customFormat="1" ht="13.2" customHeight="1" x14ac:dyDescent="0.3">
      <c r="A16" s="75"/>
      <c r="B16" s="216" t="s">
        <v>57</v>
      </c>
      <c r="C16" s="207">
        <v>3.4</v>
      </c>
      <c r="D16" s="140" t="s">
        <v>164</v>
      </c>
      <c r="E16" s="141" t="s">
        <v>26</v>
      </c>
      <c r="F16" s="145">
        <v>6</v>
      </c>
      <c r="G16" s="143">
        <v>61323</v>
      </c>
      <c r="H16" s="150">
        <f>+ROUND(F16*G16,2)</f>
        <v>367938</v>
      </c>
      <c r="I16" s="104"/>
      <c r="J16" s="68"/>
      <c r="K16" s="68"/>
      <c r="L16" s="68"/>
      <c r="M16" s="68"/>
      <c r="N16" s="68"/>
    </row>
    <row r="17" spans="1:14" s="66" customFormat="1" ht="13.2" customHeight="1" x14ac:dyDescent="0.3">
      <c r="A17" s="75"/>
      <c r="B17" s="216" t="s">
        <v>44</v>
      </c>
      <c r="C17" s="207">
        <v>3.5</v>
      </c>
      <c r="D17" s="140" t="s">
        <v>43</v>
      </c>
      <c r="E17" s="141" t="s">
        <v>25</v>
      </c>
      <c r="F17" s="142">
        <v>30</v>
      </c>
      <c r="G17" s="151">
        <v>54154</v>
      </c>
      <c r="H17" s="150">
        <f>+ROUND(F17*G17,2)</f>
        <v>1624620</v>
      </c>
      <c r="I17" s="104"/>
      <c r="J17" s="68"/>
      <c r="K17" s="68"/>
      <c r="L17" s="68"/>
      <c r="M17" s="68"/>
      <c r="N17" s="68"/>
    </row>
    <row r="18" spans="1:14" s="66" customFormat="1" ht="18.600000000000001" customHeight="1" thickBot="1" x14ac:dyDescent="0.35">
      <c r="A18" s="75"/>
      <c r="B18" s="217" t="s">
        <v>73</v>
      </c>
      <c r="C18" s="209">
        <v>3.6</v>
      </c>
      <c r="D18" s="152" t="s">
        <v>79</v>
      </c>
      <c r="E18" s="153" t="s">
        <v>25</v>
      </c>
      <c r="F18" s="154">
        <v>11.2</v>
      </c>
      <c r="G18" s="155">
        <v>26308</v>
      </c>
      <c r="H18" s="156">
        <f t="shared" ref="H18" si="2">F18*G18</f>
        <v>294649.59999999998</v>
      </c>
      <c r="I18" s="104"/>
      <c r="J18" s="68"/>
      <c r="K18" s="68"/>
      <c r="L18" s="68"/>
      <c r="M18" s="68"/>
      <c r="N18" s="68"/>
    </row>
    <row r="19" spans="1:14" s="66" customFormat="1" ht="13.2" customHeight="1" thickBot="1" x14ac:dyDescent="0.35">
      <c r="A19" s="75"/>
      <c r="B19" s="211"/>
      <c r="C19" s="205">
        <v>4</v>
      </c>
      <c r="D19" s="182" t="s">
        <v>156</v>
      </c>
      <c r="E19" s="244" t="s">
        <v>117</v>
      </c>
      <c r="F19" s="244"/>
      <c r="G19" s="244"/>
      <c r="H19" s="183">
        <f>SUM(H20:H26)</f>
        <v>14256435.190000001</v>
      </c>
      <c r="I19" s="104"/>
      <c r="J19" s="68"/>
      <c r="K19" s="68"/>
      <c r="L19" s="68"/>
      <c r="M19" s="68"/>
      <c r="N19" s="68"/>
    </row>
    <row r="20" spans="1:14" ht="13.8" x14ac:dyDescent="0.3">
      <c r="B20" s="212" t="s">
        <v>121</v>
      </c>
      <c r="C20" s="206">
        <v>4.0999999999999996</v>
      </c>
      <c r="D20" s="177" t="s">
        <v>120</v>
      </c>
      <c r="E20" s="178" t="s">
        <v>25</v>
      </c>
      <c r="F20" s="190">
        <v>71.069999999999993</v>
      </c>
      <c r="G20" s="180">
        <v>12935</v>
      </c>
      <c r="H20" s="181">
        <f t="shared" ref="H20" si="3">+ROUND(F20*G20,2)</f>
        <v>919290.45</v>
      </c>
      <c r="I20" s="134"/>
    </row>
    <row r="21" spans="1:14" s="66" customFormat="1" ht="13.2" customHeight="1" x14ac:dyDescent="0.3">
      <c r="A21" s="75"/>
      <c r="B21" s="216" t="s">
        <v>58</v>
      </c>
      <c r="C21" s="207">
        <v>4.2</v>
      </c>
      <c r="D21" s="149" t="s">
        <v>60</v>
      </c>
      <c r="E21" s="141" t="s">
        <v>25</v>
      </c>
      <c r="F21" s="145">
        <v>71.069999999999993</v>
      </c>
      <c r="G21" s="143">
        <v>35284</v>
      </c>
      <c r="H21" s="150">
        <f t="shared" si="0"/>
        <v>2507633.88</v>
      </c>
      <c r="I21" s="104"/>
      <c r="J21" s="68"/>
      <c r="K21" s="68"/>
      <c r="L21" s="68"/>
      <c r="M21" s="133"/>
      <c r="N21" s="68"/>
    </row>
    <row r="22" spans="1:14" s="66" customFormat="1" ht="16.8" customHeight="1" x14ac:dyDescent="0.3">
      <c r="A22" s="75"/>
      <c r="B22" s="216" t="s">
        <v>115</v>
      </c>
      <c r="C22" s="206">
        <v>4.3</v>
      </c>
      <c r="D22" s="149" t="s">
        <v>135</v>
      </c>
      <c r="E22" s="141" t="s">
        <v>25</v>
      </c>
      <c r="F22" s="145">
        <v>71.069999999999993</v>
      </c>
      <c r="G22" s="143">
        <v>11862</v>
      </c>
      <c r="H22" s="150">
        <f t="shared" si="0"/>
        <v>843032.34</v>
      </c>
      <c r="I22" s="104"/>
      <c r="J22" s="68"/>
      <c r="K22" s="68"/>
      <c r="L22" s="68"/>
      <c r="M22" s="133"/>
      <c r="N22" s="68"/>
    </row>
    <row r="23" spans="1:14" s="66" customFormat="1" ht="18" customHeight="1" x14ac:dyDescent="0.3">
      <c r="A23" s="75"/>
      <c r="B23" s="216" t="s">
        <v>45</v>
      </c>
      <c r="C23" s="207">
        <v>4.4000000000000004</v>
      </c>
      <c r="D23" s="149" t="s">
        <v>183</v>
      </c>
      <c r="E23" s="141" t="s">
        <v>25</v>
      </c>
      <c r="F23" s="145">
        <v>200</v>
      </c>
      <c r="G23" s="143">
        <v>30281</v>
      </c>
      <c r="H23" s="150">
        <f>F23*G23</f>
        <v>6056200</v>
      </c>
      <c r="I23" s="104"/>
      <c r="J23" s="68"/>
      <c r="K23" s="68"/>
      <c r="L23" s="68"/>
      <c r="M23" s="133"/>
      <c r="N23" s="68"/>
    </row>
    <row r="24" spans="1:14" s="66" customFormat="1" ht="16.8" customHeight="1" x14ac:dyDescent="0.3">
      <c r="A24" s="75"/>
      <c r="B24" s="216" t="s">
        <v>134</v>
      </c>
      <c r="C24" s="206">
        <v>4.5</v>
      </c>
      <c r="D24" s="149" t="s">
        <v>140</v>
      </c>
      <c r="E24" s="141" t="s">
        <v>31</v>
      </c>
      <c r="F24" s="145">
        <v>0.88</v>
      </c>
      <c r="G24" s="143">
        <v>702403</v>
      </c>
      <c r="H24" s="150">
        <f t="shared" si="0"/>
        <v>618114.64</v>
      </c>
      <c r="I24" s="104"/>
      <c r="J24" s="68"/>
      <c r="K24" s="68"/>
      <c r="L24" s="68"/>
      <c r="M24" s="68"/>
      <c r="N24" s="68"/>
    </row>
    <row r="25" spans="1:14" s="66" customFormat="1" ht="19.8" customHeight="1" x14ac:dyDescent="0.3">
      <c r="A25" s="75"/>
      <c r="B25" s="218" t="s">
        <v>147</v>
      </c>
      <c r="C25" s="207">
        <v>4.5999999999999996</v>
      </c>
      <c r="D25" s="157" t="s">
        <v>148</v>
      </c>
      <c r="E25" s="158" t="s">
        <v>24</v>
      </c>
      <c r="F25" s="159">
        <v>23.96</v>
      </c>
      <c r="G25" s="160">
        <v>8953</v>
      </c>
      <c r="H25" s="150">
        <f t="shared" si="0"/>
        <v>214513.88</v>
      </c>
      <c r="I25" s="104"/>
      <c r="J25" s="68"/>
      <c r="K25" s="68"/>
      <c r="L25" s="68"/>
      <c r="M25" s="68"/>
      <c r="N25" s="68"/>
    </row>
    <row r="26" spans="1:14" s="66" customFormat="1" ht="32.4" customHeight="1" thickBot="1" x14ac:dyDescent="0.35">
      <c r="A26" s="75"/>
      <c r="B26" s="219" t="s">
        <v>210</v>
      </c>
      <c r="C26" s="206">
        <v>4.7</v>
      </c>
      <c r="D26" s="162" t="s">
        <v>145</v>
      </c>
      <c r="E26" s="146" t="s">
        <v>26</v>
      </c>
      <c r="F26" s="147">
        <v>75</v>
      </c>
      <c r="G26" s="148">
        <v>41302</v>
      </c>
      <c r="H26" s="163">
        <f t="shared" si="0"/>
        <v>3097650</v>
      </c>
      <c r="I26" s="104"/>
      <c r="J26" s="68"/>
      <c r="K26" s="68"/>
      <c r="L26" s="68"/>
      <c r="M26" s="68"/>
      <c r="N26" s="68"/>
    </row>
    <row r="27" spans="1:14" s="66" customFormat="1" ht="13.2" customHeight="1" thickBot="1" x14ac:dyDescent="0.35">
      <c r="A27" s="75"/>
      <c r="B27" s="211"/>
      <c r="C27" s="205">
        <v>5</v>
      </c>
      <c r="D27" s="182" t="s">
        <v>211</v>
      </c>
      <c r="E27" s="245" t="s">
        <v>117</v>
      </c>
      <c r="F27" s="246"/>
      <c r="G27" s="247"/>
      <c r="H27" s="183">
        <f>SUM(H28:H37)</f>
        <v>2340873.5599999996</v>
      </c>
      <c r="I27" s="104"/>
      <c r="J27" s="68"/>
      <c r="K27" s="68"/>
      <c r="L27" s="68"/>
      <c r="M27" s="68"/>
      <c r="N27" s="68"/>
    </row>
    <row r="28" spans="1:14" s="66" customFormat="1" ht="18.600000000000001" customHeight="1" x14ac:dyDescent="0.3">
      <c r="A28" s="75"/>
      <c r="B28" s="226" t="s">
        <v>89</v>
      </c>
      <c r="C28" s="220">
        <v>5.0999999999999996</v>
      </c>
      <c r="D28" s="192" t="s">
        <v>165</v>
      </c>
      <c r="E28" s="193" t="s">
        <v>25</v>
      </c>
      <c r="F28" s="179">
        <v>2.5</v>
      </c>
      <c r="G28" s="194">
        <v>14116</v>
      </c>
      <c r="H28" s="191">
        <f>F28*G28</f>
        <v>35290</v>
      </c>
      <c r="I28" s="104"/>
      <c r="J28" s="68"/>
      <c r="K28" s="68"/>
      <c r="L28" s="68"/>
      <c r="M28" s="68"/>
      <c r="N28" s="68"/>
    </row>
    <row r="29" spans="1:14" s="66" customFormat="1" ht="16.8" customHeight="1" x14ac:dyDescent="0.3">
      <c r="A29" s="75"/>
      <c r="B29" s="216" t="s">
        <v>91</v>
      </c>
      <c r="C29" s="221">
        <v>5.2</v>
      </c>
      <c r="D29" s="164" t="s">
        <v>166</v>
      </c>
      <c r="E29" s="165" t="s">
        <v>25</v>
      </c>
      <c r="F29" s="142">
        <v>1.2</v>
      </c>
      <c r="G29" s="151">
        <v>13166</v>
      </c>
      <c r="H29" s="150">
        <f>F29*G29</f>
        <v>15799.199999999999</v>
      </c>
      <c r="I29" s="104"/>
      <c r="J29" s="68"/>
      <c r="K29" s="68"/>
      <c r="L29" s="68"/>
      <c r="M29" s="68"/>
      <c r="N29" s="68"/>
    </row>
    <row r="30" spans="1:14" s="66" customFormat="1" ht="16.2" customHeight="1" x14ac:dyDescent="0.3">
      <c r="A30" s="75"/>
      <c r="B30" s="216" t="s">
        <v>92</v>
      </c>
      <c r="C30" s="221">
        <v>5.3</v>
      </c>
      <c r="D30" s="164" t="s">
        <v>167</v>
      </c>
      <c r="E30" s="165" t="s">
        <v>25</v>
      </c>
      <c r="F30" s="142">
        <v>0.42</v>
      </c>
      <c r="G30" s="151">
        <v>14955</v>
      </c>
      <c r="H30" s="150">
        <f t="shared" ref="H30:H35" si="4">F30*G30</f>
        <v>6281.0999999999995</v>
      </c>
      <c r="I30" s="104"/>
      <c r="J30" s="68"/>
      <c r="K30" s="68"/>
      <c r="L30" s="68"/>
      <c r="M30" s="68"/>
      <c r="N30" s="68"/>
    </row>
    <row r="31" spans="1:14" s="66" customFormat="1" ht="17.399999999999999" customHeight="1" x14ac:dyDescent="0.3">
      <c r="A31" s="75"/>
      <c r="B31" s="216" t="s">
        <v>93</v>
      </c>
      <c r="C31" s="221">
        <v>5.4</v>
      </c>
      <c r="D31" s="164" t="s">
        <v>168</v>
      </c>
      <c r="E31" s="165" t="s">
        <v>25</v>
      </c>
      <c r="F31" s="142">
        <v>0.35</v>
      </c>
      <c r="G31" s="151">
        <v>42423</v>
      </c>
      <c r="H31" s="150">
        <f t="shared" si="4"/>
        <v>14848.05</v>
      </c>
      <c r="I31" s="104"/>
      <c r="J31" s="68"/>
      <c r="K31" s="68"/>
      <c r="L31" s="68"/>
      <c r="M31" s="68"/>
      <c r="N31" s="68"/>
    </row>
    <row r="32" spans="1:14" s="66" customFormat="1" ht="13.2" customHeight="1" x14ac:dyDescent="0.3">
      <c r="A32" s="75"/>
      <c r="B32" s="216" t="s">
        <v>61</v>
      </c>
      <c r="C32" s="221">
        <v>5.5</v>
      </c>
      <c r="D32" s="164" t="s">
        <v>40</v>
      </c>
      <c r="E32" s="165" t="s">
        <v>31</v>
      </c>
      <c r="F32" s="142">
        <v>0.05</v>
      </c>
      <c r="G32" s="151">
        <v>487424</v>
      </c>
      <c r="H32" s="150">
        <f t="shared" si="4"/>
        <v>24371.200000000001</v>
      </c>
      <c r="I32" s="104"/>
      <c r="J32" s="68"/>
      <c r="K32" s="68"/>
      <c r="L32" s="68"/>
      <c r="M32" s="68"/>
      <c r="N32" s="68"/>
    </row>
    <row r="33" spans="1:14" s="66" customFormat="1" ht="19.2" customHeight="1" x14ac:dyDescent="0.3">
      <c r="A33" s="75"/>
      <c r="B33" s="218" t="s">
        <v>73</v>
      </c>
      <c r="C33" s="222">
        <v>5.6</v>
      </c>
      <c r="D33" s="166" t="s">
        <v>79</v>
      </c>
      <c r="E33" s="167" t="s">
        <v>25</v>
      </c>
      <c r="F33" s="168">
        <v>6.1</v>
      </c>
      <c r="G33" s="169">
        <v>26308</v>
      </c>
      <c r="H33" s="150">
        <f t="shared" si="4"/>
        <v>160478.79999999999</v>
      </c>
      <c r="I33" s="104"/>
      <c r="J33" s="68"/>
      <c r="K33" s="68"/>
      <c r="L33" s="68"/>
      <c r="M33" s="68"/>
      <c r="N33" s="68"/>
    </row>
    <row r="34" spans="1:14" s="66" customFormat="1" ht="22.8" customHeight="1" x14ac:dyDescent="0.3">
      <c r="A34" s="75"/>
      <c r="B34" s="216" t="s">
        <v>90</v>
      </c>
      <c r="C34" s="221">
        <v>5.7</v>
      </c>
      <c r="D34" s="164" t="s">
        <v>184</v>
      </c>
      <c r="E34" s="165" t="s">
        <v>25</v>
      </c>
      <c r="F34" s="142">
        <v>2.5</v>
      </c>
      <c r="G34" s="151">
        <v>91086</v>
      </c>
      <c r="H34" s="150">
        <f t="shared" si="4"/>
        <v>227715</v>
      </c>
      <c r="I34" s="104"/>
      <c r="J34" s="68"/>
      <c r="K34" s="68"/>
      <c r="L34" s="68"/>
      <c r="M34" s="68"/>
      <c r="N34" s="68"/>
    </row>
    <row r="35" spans="1:14" s="66" customFormat="1" ht="28.2" x14ac:dyDescent="0.3">
      <c r="A35" s="75"/>
      <c r="B35" s="216" t="s">
        <v>76</v>
      </c>
      <c r="C35" s="207">
        <v>5.8</v>
      </c>
      <c r="D35" s="149" t="s">
        <v>112</v>
      </c>
      <c r="E35" s="141" t="s">
        <v>25</v>
      </c>
      <c r="F35" s="145">
        <v>1.2</v>
      </c>
      <c r="G35" s="143">
        <v>85022</v>
      </c>
      <c r="H35" s="150">
        <f t="shared" si="4"/>
        <v>102026.4</v>
      </c>
      <c r="I35" s="104"/>
      <c r="J35" s="68"/>
      <c r="K35" s="68"/>
      <c r="L35" s="68"/>
      <c r="M35" s="68"/>
      <c r="N35" s="68"/>
    </row>
    <row r="36" spans="1:14" s="66" customFormat="1" ht="22.2" customHeight="1" x14ac:dyDescent="0.3">
      <c r="A36" s="75"/>
      <c r="B36" s="216" t="s">
        <v>217</v>
      </c>
      <c r="C36" s="207">
        <v>5.9</v>
      </c>
      <c r="D36" s="149" t="s">
        <v>216</v>
      </c>
      <c r="E36" s="141" t="s">
        <v>25</v>
      </c>
      <c r="F36" s="145">
        <v>58.500000399999998</v>
      </c>
      <c r="G36" s="143">
        <v>28232</v>
      </c>
      <c r="H36" s="150">
        <f t="shared" ref="H36:H58" si="5">+ROUND(F36*G36,2)</f>
        <v>1651572.01</v>
      </c>
      <c r="I36" s="104"/>
      <c r="J36" s="68"/>
      <c r="K36" s="68"/>
      <c r="L36" s="68"/>
      <c r="M36" s="68"/>
      <c r="N36" s="68"/>
    </row>
    <row r="37" spans="1:14" s="66" customFormat="1" ht="34.200000000000003" customHeight="1" thickBot="1" x14ac:dyDescent="0.35">
      <c r="A37" s="75"/>
      <c r="B37" s="218" t="s">
        <v>35</v>
      </c>
      <c r="C37" s="223" t="s">
        <v>126</v>
      </c>
      <c r="D37" s="166" t="s">
        <v>87</v>
      </c>
      <c r="E37" s="167" t="s">
        <v>25</v>
      </c>
      <c r="F37" s="168">
        <v>2.9</v>
      </c>
      <c r="G37" s="169">
        <v>35342</v>
      </c>
      <c r="H37" s="170">
        <f t="shared" si="5"/>
        <v>102491.8</v>
      </c>
      <c r="I37" s="104"/>
      <c r="J37" s="68"/>
      <c r="K37" s="68"/>
      <c r="L37" s="68"/>
      <c r="M37" s="68"/>
      <c r="N37" s="68"/>
    </row>
    <row r="38" spans="1:14" s="66" customFormat="1" ht="14.4" thickBot="1" x14ac:dyDescent="0.35">
      <c r="A38" s="75"/>
      <c r="B38" s="211"/>
      <c r="C38" s="205">
        <v>6</v>
      </c>
      <c r="D38" s="182" t="s">
        <v>157</v>
      </c>
      <c r="E38" s="245" t="s">
        <v>117</v>
      </c>
      <c r="F38" s="246"/>
      <c r="G38" s="247"/>
      <c r="H38" s="183">
        <f>H39</f>
        <v>3852832</v>
      </c>
      <c r="I38" s="104"/>
      <c r="J38" s="68"/>
      <c r="K38" s="68"/>
      <c r="L38" s="68"/>
      <c r="M38" s="68"/>
      <c r="N38" s="68"/>
    </row>
    <row r="39" spans="1:14" ht="14.4" thickBot="1" x14ac:dyDescent="0.35">
      <c r="B39" s="227" t="s">
        <v>219</v>
      </c>
      <c r="C39" s="224">
        <v>6.1</v>
      </c>
      <c r="D39" s="197" t="s">
        <v>218</v>
      </c>
      <c r="E39" s="153" t="s">
        <v>159</v>
      </c>
      <c r="F39" s="238">
        <v>4</v>
      </c>
      <c r="G39" s="198">
        <v>963208</v>
      </c>
      <c r="H39" s="156">
        <f t="shared" si="5"/>
        <v>3852832</v>
      </c>
      <c r="I39" s="74"/>
    </row>
    <row r="40" spans="1:14" ht="14.4" thickBot="1" x14ac:dyDescent="0.35">
      <c r="B40" s="211"/>
      <c r="C40" s="205">
        <v>7</v>
      </c>
      <c r="D40" s="182" t="s">
        <v>160</v>
      </c>
      <c r="E40" s="245" t="s">
        <v>117</v>
      </c>
      <c r="F40" s="246"/>
      <c r="G40" s="247"/>
      <c r="H40" s="183">
        <f>H41</f>
        <v>56313.599999999999</v>
      </c>
      <c r="I40" s="74"/>
    </row>
    <row r="41" spans="1:14" ht="14.4" thickBot="1" x14ac:dyDescent="0.35">
      <c r="A41" s="203"/>
      <c r="B41" s="227" t="s">
        <v>221</v>
      </c>
      <c r="C41" s="224">
        <v>7.1</v>
      </c>
      <c r="D41" s="197" t="s">
        <v>220</v>
      </c>
      <c r="E41" s="153" t="s">
        <v>25</v>
      </c>
      <c r="F41" s="238">
        <v>3.2</v>
      </c>
      <c r="G41" s="198">
        <v>17598</v>
      </c>
      <c r="H41" s="156">
        <f t="shared" si="5"/>
        <v>56313.599999999999</v>
      </c>
      <c r="I41" s="74"/>
    </row>
    <row r="42" spans="1:14" ht="14.4" thickBot="1" x14ac:dyDescent="0.35">
      <c r="A42" s="203"/>
      <c r="B42" s="211"/>
      <c r="C42" s="205">
        <v>8</v>
      </c>
      <c r="D42" s="182" t="s">
        <v>197</v>
      </c>
      <c r="E42" s="245" t="s">
        <v>117</v>
      </c>
      <c r="F42" s="246"/>
      <c r="G42" s="247"/>
      <c r="H42" s="183">
        <f>H43+H44+H45+H46</f>
        <v>2371807.9700000002</v>
      </c>
      <c r="I42" s="74"/>
    </row>
    <row r="43" spans="1:14" ht="13.8" x14ac:dyDescent="0.3">
      <c r="A43" s="203"/>
      <c r="B43" s="212" t="s">
        <v>185</v>
      </c>
      <c r="C43" s="201" t="s">
        <v>234</v>
      </c>
      <c r="D43" s="195" t="s">
        <v>161</v>
      </c>
      <c r="E43" s="178" t="s">
        <v>25</v>
      </c>
      <c r="F43" s="239">
        <v>30.1</v>
      </c>
      <c r="G43" s="196">
        <v>25041</v>
      </c>
      <c r="H43" s="156">
        <f t="shared" si="5"/>
        <v>753734.1</v>
      </c>
      <c r="I43" s="74"/>
    </row>
    <row r="44" spans="1:14" ht="13.8" x14ac:dyDescent="0.3">
      <c r="A44" s="203"/>
      <c r="B44" s="216" t="s">
        <v>186</v>
      </c>
      <c r="C44" s="202" t="s">
        <v>235</v>
      </c>
      <c r="D44" s="171" t="s">
        <v>162</v>
      </c>
      <c r="E44" s="141" t="s">
        <v>26</v>
      </c>
      <c r="F44" s="240">
        <v>69.77</v>
      </c>
      <c r="G44" s="172">
        <v>5067</v>
      </c>
      <c r="H44" s="170">
        <f t="shared" si="5"/>
        <v>353524.59</v>
      </c>
      <c r="I44" s="74"/>
    </row>
    <row r="45" spans="1:14" ht="13.8" x14ac:dyDescent="0.3">
      <c r="A45" s="203"/>
      <c r="B45" s="216" t="s">
        <v>187</v>
      </c>
      <c r="C45" s="202" t="s">
        <v>236</v>
      </c>
      <c r="D45" s="171" t="s">
        <v>169</v>
      </c>
      <c r="E45" s="141" t="s">
        <v>25</v>
      </c>
      <c r="F45" s="240">
        <v>38.1</v>
      </c>
      <c r="G45" s="172">
        <v>27656</v>
      </c>
      <c r="H45" s="170">
        <f t="shared" si="5"/>
        <v>1053693.6000000001</v>
      </c>
      <c r="I45" s="74"/>
    </row>
    <row r="46" spans="1:14" ht="14.4" thickBot="1" x14ac:dyDescent="0.35">
      <c r="A46" s="203"/>
      <c r="B46" s="228" t="s">
        <v>198</v>
      </c>
      <c r="C46" s="225" t="s">
        <v>237</v>
      </c>
      <c r="D46" s="199" t="s">
        <v>170</v>
      </c>
      <c r="E46" s="158" t="s">
        <v>26</v>
      </c>
      <c r="F46" s="241">
        <v>28.28</v>
      </c>
      <c r="G46" s="200">
        <v>7456</v>
      </c>
      <c r="H46" s="170">
        <f t="shared" si="5"/>
        <v>210855.67999999999</v>
      </c>
      <c r="I46" s="74"/>
    </row>
    <row r="47" spans="1:14" ht="14.4" thickBot="1" x14ac:dyDescent="0.35">
      <c r="A47" s="203"/>
      <c r="B47" s="211"/>
      <c r="C47" s="205">
        <v>9</v>
      </c>
      <c r="D47" s="182" t="s">
        <v>171</v>
      </c>
      <c r="E47" s="245" t="s">
        <v>117</v>
      </c>
      <c r="F47" s="246"/>
      <c r="G47" s="247"/>
      <c r="H47" s="183">
        <f>H48+H49+H50+H51+H52+H53+H54+H55+H56+H57+H58</f>
        <v>8344265.5199999996</v>
      </c>
      <c r="I47" s="74"/>
    </row>
    <row r="48" spans="1:14" ht="13.8" x14ac:dyDescent="0.3">
      <c r="A48" s="203"/>
      <c r="B48" s="212" t="s">
        <v>188</v>
      </c>
      <c r="C48" s="201" t="s">
        <v>238</v>
      </c>
      <c r="D48" s="195" t="s">
        <v>174</v>
      </c>
      <c r="E48" s="178" t="s">
        <v>25</v>
      </c>
      <c r="F48" s="239">
        <v>7</v>
      </c>
      <c r="G48" s="196">
        <v>29615</v>
      </c>
      <c r="H48" s="156">
        <f t="shared" si="5"/>
        <v>207305</v>
      </c>
      <c r="I48" s="74"/>
    </row>
    <row r="49" spans="1:9" ht="13.8" x14ac:dyDescent="0.3">
      <c r="A49" s="203"/>
      <c r="B49" s="216" t="s">
        <v>139</v>
      </c>
      <c r="C49" s="202" t="s">
        <v>239</v>
      </c>
      <c r="D49" s="171" t="s">
        <v>178</v>
      </c>
      <c r="E49" s="141" t="s">
        <v>26</v>
      </c>
      <c r="F49" s="240">
        <v>41.294052909999998</v>
      </c>
      <c r="G49" s="172">
        <v>5042</v>
      </c>
      <c r="H49" s="170">
        <f t="shared" si="5"/>
        <v>208204.61</v>
      </c>
      <c r="I49" s="74"/>
    </row>
    <row r="50" spans="1:9" ht="13.8" x14ac:dyDescent="0.3">
      <c r="A50" s="203"/>
      <c r="B50" s="216" t="s">
        <v>189</v>
      </c>
      <c r="C50" s="202" t="s">
        <v>240</v>
      </c>
      <c r="D50" s="171" t="s">
        <v>182</v>
      </c>
      <c r="E50" s="141" t="s">
        <v>159</v>
      </c>
      <c r="F50" s="240">
        <v>27</v>
      </c>
      <c r="G50" s="173">
        <v>116438</v>
      </c>
      <c r="H50" s="170">
        <f t="shared" si="5"/>
        <v>3143826</v>
      </c>
      <c r="I50" s="74"/>
    </row>
    <row r="51" spans="1:9" ht="13.8" x14ac:dyDescent="0.3">
      <c r="A51" s="203"/>
      <c r="B51" s="216" t="s">
        <v>190</v>
      </c>
      <c r="C51" s="202" t="s">
        <v>241</v>
      </c>
      <c r="D51" s="171" t="s">
        <v>173</v>
      </c>
      <c r="E51" s="141" t="s">
        <v>26</v>
      </c>
      <c r="F51" s="240">
        <v>67.650000000000006</v>
      </c>
      <c r="G51" s="172">
        <v>14764</v>
      </c>
      <c r="H51" s="170">
        <f t="shared" si="5"/>
        <v>998784.6</v>
      </c>
      <c r="I51" s="74"/>
    </row>
    <row r="52" spans="1:9" ht="13.8" x14ac:dyDescent="0.3">
      <c r="A52" s="203"/>
      <c r="B52" s="216" t="s">
        <v>191</v>
      </c>
      <c r="C52" s="202" t="s">
        <v>242</v>
      </c>
      <c r="D52" s="171" t="s">
        <v>176</v>
      </c>
      <c r="E52" s="141" t="s">
        <v>159</v>
      </c>
      <c r="F52" s="240">
        <v>7</v>
      </c>
      <c r="G52" s="172">
        <v>97227</v>
      </c>
      <c r="H52" s="170">
        <f t="shared" si="5"/>
        <v>680589</v>
      </c>
      <c r="I52" s="74"/>
    </row>
    <row r="53" spans="1:9" ht="13.8" x14ac:dyDescent="0.3">
      <c r="A53" s="203"/>
      <c r="B53" s="216" t="s">
        <v>192</v>
      </c>
      <c r="C53" s="202" t="s">
        <v>243</v>
      </c>
      <c r="D53" s="171" t="s">
        <v>172</v>
      </c>
      <c r="E53" s="141" t="s">
        <v>159</v>
      </c>
      <c r="F53" s="240">
        <v>3</v>
      </c>
      <c r="G53" s="172">
        <v>62360</v>
      </c>
      <c r="H53" s="170">
        <f t="shared" si="5"/>
        <v>187080</v>
      </c>
      <c r="I53" s="74"/>
    </row>
    <row r="54" spans="1:9" ht="13.8" x14ac:dyDescent="0.3">
      <c r="A54" s="203"/>
      <c r="B54" s="216" t="s">
        <v>222</v>
      </c>
      <c r="C54" s="202" t="s">
        <v>244</v>
      </c>
      <c r="D54" s="171" t="s">
        <v>175</v>
      </c>
      <c r="E54" s="141" t="s">
        <v>159</v>
      </c>
      <c r="F54" s="240">
        <v>7</v>
      </c>
      <c r="G54" s="172">
        <v>106091</v>
      </c>
      <c r="H54" s="170">
        <f t="shared" si="5"/>
        <v>742637</v>
      </c>
      <c r="I54" s="74"/>
    </row>
    <row r="55" spans="1:9" ht="13.8" x14ac:dyDescent="0.3">
      <c r="A55" s="203"/>
      <c r="B55" s="216" t="s">
        <v>193</v>
      </c>
      <c r="C55" s="202" t="s">
        <v>245</v>
      </c>
      <c r="D55" s="171" t="s">
        <v>177</v>
      </c>
      <c r="E55" s="141" t="s">
        <v>26</v>
      </c>
      <c r="F55" s="240">
        <v>31.15</v>
      </c>
      <c r="G55" s="172">
        <v>23880</v>
      </c>
      <c r="H55" s="170">
        <f t="shared" si="5"/>
        <v>743862</v>
      </c>
      <c r="I55" s="74"/>
    </row>
    <row r="56" spans="1:9" ht="13.8" x14ac:dyDescent="0.3">
      <c r="A56" s="203"/>
      <c r="B56" s="216" t="s">
        <v>194</v>
      </c>
      <c r="C56" s="202" t="s">
        <v>246</v>
      </c>
      <c r="D56" s="171" t="s">
        <v>179</v>
      </c>
      <c r="E56" s="141" t="s">
        <v>25</v>
      </c>
      <c r="F56" s="240">
        <v>7</v>
      </c>
      <c r="G56" s="172">
        <v>67707</v>
      </c>
      <c r="H56" s="170">
        <f t="shared" si="5"/>
        <v>473949</v>
      </c>
      <c r="I56" s="74"/>
    </row>
    <row r="57" spans="1:9" ht="13.8" x14ac:dyDescent="0.3">
      <c r="A57" s="203"/>
      <c r="B57" s="216" t="s">
        <v>195</v>
      </c>
      <c r="C57" s="202" t="s">
        <v>247</v>
      </c>
      <c r="D57" s="171" t="s">
        <v>180</v>
      </c>
      <c r="E57" s="141" t="s">
        <v>26</v>
      </c>
      <c r="F57" s="240">
        <v>41.150000499999997</v>
      </c>
      <c r="G57" s="172">
        <v>19302</v>
      </c>
      <c r="H57" s="170">
        <f t="shared" si="5"/>
        <v>794277.31</v>
      </c>
      <c r="I57" s="74"/>
    </row>
    <row r="58" spans="1:9" ht="14.4" thickBot="1" x14ac:dyDescent="0.35">
      <c r="A58" s="203"/>
      <c r="B58" s="219" t="s">
        <v>196</v>
      </c>
      <c r="C58" s="161" t="s">
        <v>248</v>
      </c>
      <c r="D58" s="229" t="s">
        <v>181</v>
      </c>
      <c r="E58" s="146" t="s">
        <v>25</v>
      </c>
      <c r="F58" s="242">
        <v>7</v>
      </c>
      <c r="G58" s="230">
        <v>23393</v>
      </c>
      <c r="H58" s="163">
        <f t="shared" si="5"/>
        <v>163751</v>
      </c>
      <c r="I58" s="74"/>
    </row>
    <row r="59" spans="1:9" ht="14.4" customHeight="1" thickBot="1" x14ac:dyDescent="0.35">
      <c r="B59" s="267" t="s">
        <v>30</v>
      </c>
      <c r="C59" s="268"/>
      <c r="D59" s="268"/>
      <c r="E59" s="268"/>
      <c r="F59" s="269"/>
      <c r="G59" s="198"/>
      <c r="H59" s="233">
        <f>H6+H10+H12+H19+H27+H38+H40+H42+H47</f>
        <v>36842105.259999998</v>
      </c>
      <c r="I59" s="74"/>
    </row>
    <row r="60" spans="1:9" ht="14.4" customHeight="1" x14ac:dyDescent="0.3">
      <c r="B60" s="232"/>
      <c r="C60" s="232"/>
      <c r="D60" s="231"/>
      <c r="E60" s="262" t="s">
        <v>36</v>
      </c>
      <c r="F60" s="263"/>
      <c r="G60" s="235">
        <v>0.33</v>
      </c>
      <c r="H60" s="234">
        <f>H59*G60</f>
        <v>12157894.7358</v>
      </c>
    </row>
    <row r="61" spans="1:9" ht="14.4" customHeight="1" thickBot="1" x14ac:dyDescent="0.35">
      <c r="B61" s="174"/>
      <c r="C61" s="174"/>
      <c r="D61" s="175"/>
      <c r="E61" s="264" t="s">
        <v>37</v>
      </c>
      <c r="F61" s="265"/>
      <c r="G61" s="266"/>
      <c r="H61" s="176">
        <f>H59+H60</f>
        <v>48999999.995799996</v>
      </c>
    </row>
  </sheetData>
  <mergeCells count="16">
    <mergeCell ref="E60:F60"/>
    <mergeCell ref="E61:G61"/>
    <mergeCell ref="B59:F59"/>
    <mergeCell ref="E38:G38"/>
    <mergeCell ref="E40:G40"/>
    <mergeCell ref="E42:G42"/>
    <mergeCell ref="E47:G47"/>
    <mergeCell ref="E12:G12"/>
    <mergeCell ref="E19:G19"/>
    <mergeCell ref="E27:G27"/>
    <mergeCell ref="E10:G10"/>
    <mergeCell ref="B2:B4"/>
    <mergeCell ref="C2:F2"/>
    <mergeCell ref="G2:H4"/>
    <mergeCell ref="C3:F4"/>
    <mergeCell ref="E6:G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2579-EB9E-495F-949C-6842769EB959}">
  <sheetPr>
    <pageSetUpPr fitToPage="1"/>
  </sheetPr>
  <dimension ref="A1:O764"/>
  <sheetViews>
    <sheetView view="pageBreakPreview" topLeftCell="A733" zoomScaleNormal="100" zoomScaleSheetLayoutView="100" workbookViewId="0">
      <selection activeCell="B757" sqref="B757:G758"/>
    </sheetView>
  </sheetViews>
  <sheetFormatPr baseColWidth="10" defaultColWidth="11.44140625" defaultRowHeight="14.4" x14ac:dyDescent="0.3"/>
  <cols>
    <col min="1" max="1" width="3.44140625" style="76" customWidth="1"/>
    <col min="2" max="2" width="13" style="76" bestFit="1" customWidth="1"/>
    <col min="3" max="3" width="5.109375" style="76" customWidth="1"/>
    <col min="4" max="4" width="15.5546875" style="76" customWidth="1"/>
    <col min="5" max="5" width="9.44140625" style="76" customWidth="1"/>
    <col min="6" max="6" width="3.6640625" style="76" customWidth="1"/>
    <col min="7" max="7" width="2.44140625" style="76" customWidth="1"/>
    <col min="8" max="8" width="39.33203125" style="76" bestFit="1" customWidth="1"/>
    <col min="9" max="9" width="15" style="76" bestFit="1" customWidth="1"/>
    <col min="10" max="10" width="12.21875" style="76" bestFit="1" customWidth="1"/>
    <col min="11" max="11" width="14.88671875" style="76" bestFit="1" customWidth="1"/>
    <col min="12" max="12" width="10" style="76" bestFit="1" customWidth="1"/>
    <col min="13" max="13" width="13.109375" style="76" bestFit="1" customWidth="1"/>
    <col min="14" max="14" width="9.5546875" style="76" bestFit="1" customWidth="1"/>
    <col min="15" max="16384" width="11.44140625" style="76"/>
  </cols>
  <sheetData>
    <row r="1" spans="1:13" ht="15" thickBot="1" x14ac:dyDescent="0.35"/>
    <row r="2" spans="1:13" ht="15" thickBot="1" x14ac:dyDescent="0.35">
      <c r="B2" s="321"/>
      <c r="C2" s="327" t="s">
        <v>62</v>
      </c>
      <c r="D2" s="337"/>
      <c r="E2" s="337"/>
      <c r="F2" s="337"/>
      <c r="G2" s="337"/>
      <c r="H2" s="337"/>
      <c r="I2" s="337"/>
      <c r="J2" s="337"/>
      <c r="K2" s="337"/>
      <c r="L2" s="327"/>
      <c r="M2" s="328"/>
    </row>
    <row r="3" spans="1:13" ht="41.25" customHeight="1" x14ac:dyDescent="0.3">
      <c r="A3" s="77"/>
      <c r="B3" s="322"/>
      <c r="C3" s="282" t="s">
        <v>63</v>
      </c>
      <c r="D3" s="283"/>
      <c r="E3" s="283"/>
      <c r="F3" s="283"/>
      <c r="G3" s="283"/>
      <c r="H3" s="283"/>
      <c r="I3" s="283"/>
      <c r="J3" s="283"/>
      <c r="K3" s="284"/>
      <c r="L3" s="329"/>
      <c r="M3" s="330"/>
    </row>
    <row r="4" spans="1:13" ht="17.25" customHeight="1" thickBot="1" x14ac:dyDescent="0.35">
      <c r="A4" s="77"/>
      <c r="B4" s="322"/>
      <c r="C4" s="338"/>
      <c r="D4" s="339"/>
      <c r="E4" s="339"/>
      <c r="F4" s="339"/>
      <c r="G4" s="339"/>
      <c r="H4" s="339"/>
      <c r="I4" s="339"/>
      <c r="J4" s="339"/>
      <c r="K4" s="340"/>
      <c r="L4" s="329"/>
      <c r="M4" s="330"/>
    </row>
    <row r="5" spans="1:13" x14ac:dyDescent="0.3">
      <c r="A5" s="77"/>
      <c r="B5" s="78"/>
      <c r="C5" s="79"/>
      <c r="D5" s="79"/>
      <c r="E5" s="79"/>
      <c r="F5" s="79"/>
      <c r="G5" s="80"/>
      <c r="H5" s="80"/>
      <c r="I5" s="81" t="s">
        <v>1</v>
      </c>
      <c r="J5" s="82"/>
      <c r="K5" s="82"/>
      <c r="L5" s="82"/>
      <c r="M5" s="83"/>
    </row>
    <row r="6" spans="1:13" ht="15" customHeight="1" x14ac:dyDescent="0.3">
      <c r="A6" s="77"/>
      <c r="B6" s="84" t="s">
        <v>64</v>
      </c>
      <c r="C6" s="333">
        <v>1.1000000000000001</v>
      </c>
      <c r="D6" s="333"/>
      <c r="E6" s="333"/>
      <c r="F6" s="333"/>
      <c r="G6" s="333"/>
      <c r="H6" s="320" t="str">
        <f>VLOOKUP($C$6,[114]PPTO!$C$6:$E$37,2,0)</f>
        <v>LIMPIEZA DE CANAL EN CONCRETO</v>
      </c>
      <c r="I6" s="292"/>
      <c r="J6" s="292"/>
      <c r="K6" s="292"/>
      <c r="L6" s="292"/>
      <c r="M6" s="293"/>
    </row>
    <row r="7" spans="1:13" ht="15" customHeight="1" x14ac:dyDescent="0.3">
      <c r="A7" s="77"/>
      <c r="B7" s="84" t="s">
        <v>23</v>
      </c>
      <c r="C7" s="333">
        <v>1</v>
      </c>
      <c r="D7" s="333"/>
      <c r="E7" s="333"/>
      <c r="F7" s="333"/>
      <c r="G7" s="333"/>
      <c r="H7" s="294"/>
      <c r="I7" s="295"/>
      <c r="J7" s="295"/>
      <c r="K7" s="295"/>
      <c r="L7" s="295"/>
      <c r="M7" s="296"/>
    </row>
    <row r="8" spans="1:13" ht="15" thickBot="1" x14ac:dyDescent="0.35">
      <c r="A8" s="77"/>
      <c r="B8" s="85" t="s">
        <v>3</v>
      </c>
      <c r="C8" s="334" t="str">
        <f>VLOOKUP($C$6,[114]PPTO!$C$6:$E$37,3,0)</f>
        <v>ML</v>
      </c>
      <c r="D8" s="334"/>
      <c r="E8" s="334"/>
      <c r="F8" s="334"/>
      <c r="G8" s="334"/>
      <c r="H8" s="297"/>
      <c r="I8" s="298"/>
      <c r="J8" s="298"/>
      <c r="K8" s="298"/>
      <c r="L8" s="298"/>
      <c r="M8" s="299"/>
    </row>
    <row r="9" spans="1:13" x14ac:dyDescent="0.3">
      <c r="A9" s="77"/>
      <c r="B9" s="304" t="s">
        <v>65</v>
      </c>
      <c r="C9" s="305"/>
      <c r="D9" s="305"/>
      <c r="E9" s="305"/>
      <c r="F9" s="305"/>
      <c r="G9" s="306"/>
      <c r="H9" s="335" t="s">
        <v>5</v>
      </c>
      <c r="I9" s="312" t="s">
        <v>22</v>
      </c>
      <c r="J9" s="313"/>
      <c r="K9" s="313"/>
      <c r="L9" s="314"/>
      <c r="M9" s="341" t="s">
        <v>30</v>
      </c>
    </row>
    <row r="10" spans="1:13" ht="15" thickBot="1" x14ac:dyDescent="0.35">
      <c r="A10" s="77"/>
      <c r="B10" s="307"/>
      <c r="C10" s="308"/>
      <c r="D10" s="308"/>
      <c r="E10" s="308"/>
      <c r="F10" s="308"/>
      <c r="G10" s="309"/>
      <c r="H10" s="336"/>
      <c r="I10" s="86" t="s">
        <v>66</v>
      </c>
      <c r="J10" s="86" t="s">
        <v>67</v>
      </c>
      <c r="K10" s="86" t="s">
        <v>38</v>
      </c>
      <c r="L10" s="87" t="s">
        <v>68</v>
      </c>
      <c r="M10" s="342"/>
    </row>
    <row r="11" spans="1:13" s="93" customFormat="1" x14ac:dyDescent="0.3">
      <c r="A11" s="88"/>
      <c r="B11" s="270"/>
      <c r="C11" s="271"/>
      <c r="D11" s="271"/>
      <c r="E11" s="271"/>
      <c r="F11" s="271"/>
      <c r="G11" s="272"/>
      <c r="H11" s="89" t="s">
        <v>70</v>
      </c>
      <c r="I11" s="90">
        <v>14</v>
      </c>
      <c r="J11" s="90"/>
      <c r="K11" s="90"/>
      <c r="L11" s="91"/>
      <c r="M11" s="92">
        <f>I11</f>
        <v>14</v>
      </c>
    </row>
    <row r="12" spans="1:13" s="93" customFormat="1" x14ac:dyDescent="0.3">
      <c r="A12" s="88"/>
      <c r="B12" s="273"/>
      <c r="C12" s="274"/>
      <c r="D12" s="274"/>
      <c r="E12" s="274"/>
      <c r="F12" s="274"/>
      <c r="G12" s="275"/>
      <c r="H12" s="89"/>
      <c r="I12" s="90"/>
      <c r="J12" s="90"/>
      <c r="K12" s="90"/>
      <c r="L12" s="91"/>
      <c r="M12" s="92"/>
    </row>
    <row r="13" spans="1:13" s="93" customFormat="1" x14ac:dyDescent="0.3">
      <c r="A13" s="88"/>
      <c r="B13" s="273"/>
      <c r="C13" s="274"/>
      <c r="D13" s="274"/>
      <c r="E13" s="274"/>
      <c r="F13" s="274"/>
      <c r="G13" s="275"/>
      <c r="H13" s="89"/>
      <c r="I13" s="90"/>
      <c r="J13" s="90"/>
      <c r="K13" s="90"/>
      <c r="L13" s="91"/>
      <c r="M13" s="92"/>
    </row>
    <row r="14" spans="1:13" s="93" customFormat="1" x14ac:dyDescent="0.3">
      <c r="A14" s="88"/>
      <c r="B14" s="273"/>
      <c r="C14" s="274"/>
      <c r="D14" s="274"/>
      <c r="E14" s="274"/>
      <c r="F14" s="274"/>
      <c r="G14" s="275"/>
      <c r="H14" s="89"/>
      <c r="I14" s="90"/>
      <c r="J14" s="90"/>
      <c r="K14" s="90"/>
      <c r="L14" s="91"/>
      <c r="M14" s="92"/>
    </row>
    <row r="15" spans="1:13" s="93" customFormat="1" x14ac:dyDescent="0.3">
      <c r="A15" s="88"/>
      <c r="B15" s="273"/>
      <c r="C15" s="274"/>
      <c r="D15" s="274"/>
      <c r="E15" s="274"/>
      <c r="F15" s="274"/>
      <c r="G15" s="275"/>
      <c r="H15" s="89"/>
      <c r="I15" s="90"/>
      <c r="J15" s="90"/>
      <c r="K15" s="90"/>
      <c r="L15" s="91"/>
      <c r="M15" s="92"/>
    </row>
    <row r="16" spans="1:13" ht="15" thickBot="1" x14ac:dyDescent="0.35">
      <c r="A16" s="77"/>
      <c r="B16" s="276"/>
      <c r="C16" s="277"/>
      <c r="D16" s="277"/>
      <c r="E16" s="277"/>
      <c r="F16" s="277"/>
      <c r="G16" s="278"/>
      <c r="H16" s="279" t="s">
        <v>30</v>
      </c>
      <c r="I16" s="280"/>
      <c r="J16" s="280"/>
      <c r="K16" s="281"/>
      <c r="L16" s="136"/>
      <c r="M16" s="94">
        <f>ROUND(SUM(M11:M15),2)</f>
        <v>14</v>
      </c>
    </row>
    <row r="17" spans="1:13" ht="15" thickBot="1" x14ac:dyDescent="0.35">
      <c r="C17" s="343"/>
      <c r="D17" s="343"/>
      <c r="E17" s="343"/>
      <c r="I17" s="343"/>
      <c r="J17" s="343"/>
      <c r="K17" s="343"/>
      <c r="L17" s="343"/>
    </row>
    <row r="18" spans="1:13" ht="15" thickBot="1" x14ac:dyDescent="0.35">
      <c r="B18" s="321"/>
      <c r="C18" s="327" t="s">
        <v>62</v>
      </c>
      <c r="D18" s="337"/>
      <c r="E18" s="337"/>
      <c r="F18" s="337"/>
      <c r="G18" s="337"/>
      <c r="H18" s="337"/>
      <c r="I18" s="337"/>
      <c r="J18" s="337"/>
      <c r="K18" s="337"/>
      <c r="L18" s="327"/>
      <c r="M18" s="328"/>
    </row>
    <row r="19" spans="1:13" ht="41.25" customHeight="1" x14ac:dyDescent="0.3">
      <c r="A19" s="77"/>
      <c r="B19" s="322"/>
      <c r="C19" s="282" t="s">
        <v>63</v>
      </c>
      <c r="D19" s="283"/>
      <c r="E19" s="283"/>
      <c r="F19" s="283"/>
      <c r="G19" s="283"/>
      <c r="H19" s="283"/>
      <c r="I19" s="283"/>
      <c r="J19" s="283"/>
      <c r="K19" s="284"/>
      <c r="L19" s="329"/>
      <c r="M19" s="330"/>
    </row>
    <row r="20" spans="1:13" ht="17.25" customHeight="1" thickBot="1" x14ac:dyDescent="0.35">
      <c r="A20" s="77"/>
      <c r="B20" s="322"/>
      <c r="C20" s="338"/>
      <c r="D20" s="339"/>
      <c r="E20" s="339"/>
      <c r="F20" s="339"/>
      <c r="G20" s="339"/>
      <c r="H20" s="339"/>
      <c r="I20" s="339"/>
      <c r="J20" s="339"/>
      <c r="K20" s="340"/>
      <c r="L20" s="329"/>
      <c r="M20" s="330"/>
    </row>
    <row r="21" spans="1:13" x14ac:dyDescent="0.3">
      <c r="A21" s="77"/>
      <c r="B21" s="78"/>
      <c r="C21" s="79"/>
      <c r="D21" s="79"/>
      <c r="E21" s="79"/>
      <c r="F21" s="79"/>
      <c r="G21" s="80"/>
      <c r="H21" s="80"/>
      <c r="I21" s="81" t="s">
        <v>1</v>
      </c>
      <c r="J21" s="82"/>
      <c r="K21" s="82"/>
      <c r="L21" s="82"/>
      <c r="M21" s="83"/>
    </row>
    <row r="22" spans="1:13" ht="15" customHeight="1" x14ac:dyDescent="0.3">
      <c r="A22" s="77"/>
      <c r="B22" s="84" t="s">
        <v>64</v>
      </c>
      <c r="C22" s="333">
        <v>1.2</v>
      </c>
      <c r="D22" s="333"/>
      <c r="E22" s="333"/>
      <c r="F22" s="333"/>
      <c r="G22" s="333"/>
      <c r="H22" s="320" t="str">
        <f>VLOOKUP(C22,[114]PPTO!$C$6:$E$37,2,0)</f>
        <v>RETIRO DE MEMEBRANA IMPERMEABALE</v>
      </c>
      <c r="I22" s="292"/>
      <c r="J22" s="292"/>
      <c r="K22" s="292"/>
      <c r="L22" s="292"/>
      <c r="M22" s="293"/>
    </row>
    <row r="23" spans="1:13" ht="15" customHeight="1" x14ac:dyDescent="0.3">
      <c r="A23" s="77"/>
      <c r="B23" s="84" t="s">
        <v>23</v>
      </c>
      <c r="C23" s="333">
        <v>1</v>
      </c>
      <c r="D23" s="333"/>
      <c r="E23" s="333"/>
      <c r="F23" s="333"/>
      <c r="G23" s="333"/>
      <c r="H23" s="294"/>
      <c r="I23" s="295"/>
      <c r="J23" s="295"/>
      <c r="K23" s="295"/>
      <c r="L23" s="295"/>
      <c r="M23" s="296"/>
    </row>
    <row r="24" spans="1:13" ht="15" thickBot="1" x14ac:dyDescent="0.35">
      <c r="A24" s="77"/>
      <c r="B24" s="85" t="s">
        <v>3</v>
      </c>
      <c r="C24" s="334" t="str">
        <f>VLOOKUP(C22,[114]PPTO!$C$6:$E$37,3,0)</f>
        <v>ML</v>
      </c>
      <c r="D24" s="334"/>
      <c r="E24" s="334"/>
      <c r="F24" s="334"/>
      <c r="G24" s="334"/>
      <c r="H24" s="297"/>
      <c r="I24" s="298"/>
      <c r="J24" s="298"/>
      <c r="K24" s="298"/>
      <c r="L24" s="298"/>
      <c r="M24" s="299"/>
    </row>
    <row r="25" spans="1:13" x14ac:dyDescent="0.3">
      <c r="A25" s="77"/>
      <c r="B25" s="304" t="s">
        <v>65</v>
      </c>
      <c r="C25" s="305"/>
      <c r="D25" s="305"/>
      <c r="E25" s="305"/>
      <c r="F25" s="305"/>
      <c r="G25" s="306"/>
      <c r="H25" s="335" t="s">
        <v>5</v>
      </c>
      <c r="I25" s="312" t="s">
        <v>22</v>
      </c>
      <c r="J25" s="313"/>
      <c r="K25" s="313"/>
      <c r="L25" s="314"/>
      <c r="M25" s="341" t="s">
        <v>30</v>
      </c>
    </row>
    <row r="26" spans="1:13" ht="15" thickBot="1" x14ac:dyDescent="0.35">
      <c r="A26" s="77"/>
      <c r="B26" s="307"/>
      <c r="C26" s="308"/>
      <c r="D26" s="308"/>
      <c r="E26" s="308"/>
      <c r="F26" s="308"/>
      <c r="G26" s="309"/>
      <c r="H26" s="336"/>
      <c r="I26" s="86" t="s">
        <v>66</v>
      </c>
      <c r="J26" s="86" t="s">
        <v>67</v>
      </c>
      <c r="K26" s="86" t="s">
        <v>38</v>
      </c>
      <c r="L26" s="87" t="s">
        <v>68</v>
      </c>
      <c r="M26" s="342"/>
    </row>
    <row r="27" spans="1:13" s="93" customFormat="1" x14ac:dyDescent="0.3">
      <c r="A27" s="88"/>
      <c r="B27" s="270"/>
      <c r="C27" s="271"/>
      <c r="D27" s="271"/>
      <c r="E27" s="271"/>
      <c r="F27" s="271"/>
      <c r="G27" s="272"/>
      <c r="H27" s="89" t="s">
        <v>83</v>
      </c>
      <c r="I27" s="90">
        <v>15</v>
      </c>
      <c r="J27" s="90"/>
      <c r="K27" s="90"/>
      <c r="L27" s="91"/>
      <c r="M27" s="92">
        <f>I27</f>
        <v>15</v>
      </c>
    </row>
    <row r="28" spans="1:13" s="93" customFormat="1" x14ac:dyDescent="0.3">
      <c r="A28" s="88"/>
      <c r="B28" s="273"/>
      <c r="C28" s="274"/>
      <c r="D28" s="274"/>
      <c r="E28" s="274"/>
      <c r="F28" s="274"/>
      <c r="G28" s="275"/>
      <c r="H28" s="89"/>
      <c r="I28" s="90"/>
      <c r="J28" s="90"/>
      <c r="K28" s="90"/>
      <c r="L28" s="91"/>
      <c r="M28" s="92"/>
    </row>
    <row r="29" spans="1:13" s="93" customFormat="1" x14ac:dyDescent="0.3">
      <c r="A29" s="88"/>
      <c r="B29" s="273"/>
      <c r="C29" s="274"/>
      <c r="D29" s="274"/>
      <c r="E29" s="274"/>
      <c r="F29" s="274"/>
      <c r="G29" s="275"/>
      <c r="H29" s="89"/>
      <c r="I29" s="90"/>
      <c r="J29" s="90"/>
      <c r="K29" s="90"/>
      <c r="L29" s="91"/>
      <c r="M29" s="92"/>
    </row>
    <row r="30" spans="1:13" s="93" customFormat="1" x14ac:dyDescent="0.3">
      <c r="A30" s="88"/>
      <c r="B30" s="273"/>
      <c r="C30" s="274"/>
      <c r="D30" s="274"/>
      <c r="E30" s="274"/>
      <c r="F30" s="274"/>
      <c r="G30" s="275"/>
      <c r="H30" s="89"/>
      <c r="I30" s="90"/>
      <c r="J30" s="90"/>
      <c r="K30" s="90"/>
      <c r="L30" s="91"/>
      <c r="M30" s="92"/>
    </row>
    <row r="31" spans="1:13" s="93" customFormat="1" x14ac:dyDescent="0.3">
      <c r="A31" s="88"/>
      <c r="B31" s="273"/>
      <c r="C31" s="274"/>
      <c r="D31" s="274"/>
      <c r="E31" s="274"/>
      <c r="F31" s="274"/>
      <c r="G31" s="275"/>
      <c r="H31" s="89"/>
      <c r="I31" s="90"/>
      <c r="J31" s="90"/>
      <c r="K31" s="90"/>
      <c r="L31" s="91"/>
      <c r="M31" s="92"/>
    </row>
    <row r="32" spans="1:13" ht="15" thickBot="1" x14ac:dyDescent="0.35">
      <c r="A32" s="77"/>
      <c r="B32" s="276"/>
      <c r="C32" s="277"/>
      <c r="D32" s="277"/>
      <c r="E32" s="277"/>
      <c r="F32" s="277"/>
      <c r="G32" s="278"/>
      <c r="H32" s="279" t="s">
        <v>30</v>
      </c>
      <c r="I32" s="280"/>
      <c r="J32" s="280"/>
      <c r="K32" s="281"/>
      <c r="L32" s="136"/>
      <c r="M32" s="94">
        <f>ROUND(SUM(M27:M31),2)</f>
        <v>15</v>
      </c>
    </row>
    <row r="33" spans="1:13" ht="15" thickBot="1" x14ac:dyDescent="0.35"/>
    <row r="34" spans="1:13" ht="15" thickBot="1" x14ac:dyDescent="0.35">
      <c r="B34" s="321"/>
      <c r="C34" s="327" t="s">
        <v>62</v>
      </c>
      <c r="D34" s="337"/>
      <c r="E34" s="337"/>
      <c r="F34" s="337"/>
      <c r="G34" s="337"/>
      <c r="H34" s="337"/>
      <c r="I34" s="337"/>
      <c r="J34" s="337"/>
      <c r="K34" s="337"/>
      <c r="L34" s="327"/>
      <c r="M34" s="328"/>
    </row>
    <row r="35" spans="1:13" ht="41.25" customHeight="1" x14ac:dyDescent="0.3">
      <c r="A35" s="77"/>
      <c r="B35" s="322"/>
      <c r="C35" s="282" t="s">
        <v>63</v>
      </c>
      <c r="D35" s="283"/>
      <c r="E35" s="283"/>
      <c r="F35" s="283"/>
      <c r="G35" s="283"/>
      <c r="H35" s="283"/>
      <c r="I35" s="283"/>
      <c r="J35" s="283"/>
      <c r="K35" s="284"/>
      <c r="L35" s="329"/>
      <c r="M35" s="330"/>
    </row>
    <row r="36" spans="1:13" ht="17.25" customHeight="1" thickBot="1" x14ac:dyDescent="0.35">
      <c r="A36" s="77"/>
      <c r="B36" s="322"/>
      <c r="C36" s="338"/>
      <c r="D36" s="339"/>
      <c r="E36" s="339"/>
      <c r="F36" s="339"/>
      <c r="G36" s="339"/>
      <c r="H36" s="339"/>
      <c r="I36" s="339"/>
      <c r="J36" s="339"/>
      <c r="K36" s="340"/>
      <c r="L36" s="329"/>
      <c r="M36" s="330"/>
    </row>
    <row r="37" spans="1:13" x14ac:dyDescent="0.3">
      <c r="A37" s="77"/>
      <c r="B37" s="78"/>
      <c r="C37" s="79"/>
      <c r="D37" s="79"/>
      <c r="E37" s="79"/>
      <c r="F37" s="79"/>
      <c r="G37" s="80"/>
      <c r="H37" s="80"/>
      <c r="I37" s="81" t="s">
        <v>1</v>
      </c>
      <c r="J37" s="82"/>
      <c r="K37" s="82"/>
      <c r="L37" s="82"/>
      <c r="M37" s="83"/>
    </row>
    <row r="38" spans="1:13" ht="15" customHeight="1" x14ac:dyDescent="0.3">
      <c r="A38" s="77"/>
      <c r="B38" s="84" t="s">
        <v>64</v>
      </c>
      <c r="C38" s="333">
        <v>1.3</v>
      </c>
      <c r="D38" s="333"/>
      <c r="E38" s="333"/>
      <c r="F38" s="333"/>
      <c r="G38" s="333"/>
      <c r="H38" s="320" t="str">
        <f>VLOOKUP(C38,[114]PPTO!$C$6:$E$37,2,0)</f>
        <v>DESMONTE DE BAJANTES  EN PVC</v>
      </c>
      <c r="I38" s="292"/>
      <c r="J38" s="292"/>
      <c r="K38" s="292"/>
      <c r="L38" s="292"/>
      <c r="M38" s="293"/>
    </row>
    <row r="39" spans="1:13" ht="15" customHeight="1" x14ac:dyDescent="0.3">
      <c r="A39" s="77"/>
      <c r="B39" s="84" t="s">
        <v>23</v>
      </c>
      <c r="C39" s="333">
        <v>1</v>
      </c>
      <c r="D39" s="333"/>
      <c r="E39" s="333"/>
      <c r="F39" s="333"/>
      <c r="G39" s="333"/>
      <c r="H39" s="294"/>
      <c r="I39" s="295"/>
      <c r="J39" s="295"/>
      <c r="K39" s="295"/>
      <c r="L39" s="295"/>
      <c r="M39" s="296"/>
    </row>
    <row r="40" spans="1:13" ht="15" thickBot="1" x14ac:dyDescent="0.35">
      <c r="A40" s="77"/>
      <c r="B40" s="85" t="s">
        <v>3</v>
      </c>
      <c r="C40" s="334" t="str">
        <f>VLOOKUP(C38,[114]PPTO!$C$6:$E$37,3,0)</f>
        <v>ML</v>
      </c>
      <c r="D40" s="334"/>
      <c r="E40" s="334"/>
      <c r="F40" s="334"/>
      <c r="G40" s="334"/>
      <c r="H40" s="297"/>
      <c r="I40" s="298"/>
      <c r="J40" s="298"/>
      <c r="K40" s="298"/>
      <c r="L40" s="298"/>
      <c r="M40" s="299"/>
    </row>
    <row r="41" spans="1:13" x14ac:dyDescent="0.3">
      <c r="A41" s="77"/>
      <c r="B41" s="304" t="s">
        <v>65</v>
      </c>
      <c r="C41" s="305"/>
      <c r="D41" s="305"/>
      <c r="E41" s="305"/>
      <c r="F41" s="305"/>
      <c r="G41" s="306"/>
      <c r="H41" s="335" t="s">
        <v>5</v>
      </c>
      <c r="I41" s="312" t="s">
        <v>22</v>
      </c>
      <c r="J41" s="313"/>
      <c r="K41" s="313"/>
      <c r="L41" s="314"/>
      <c r="M41" s="341" t="s">
        <v>30</v>
      </c>
    </row>
    <row r="42" spans="1:13" ht="15" thickBot="1" x14ac:dyDescent="0.35">
      <c r="A42" s="77"/>
      <c r="B42" s="307"/>
      <c r="C42" s="308"/>
      <c r="D42" s="308"/>
      <c r="E42" s="308"/>
      <c r="F42" s="308"/>
      <c r="G42" s="309"/>
      <c r="H42" s="336"/>
      <c r="I42" s="86" t="s">
        <v>66</v>
      </c>
      <c r="J42" s="86" t="s">
        <v>67</v>
      </c>
      <c r="K42" s="86" t="s">
        <v>38</v>
      </c>
      <c r="L42" s="87" t="s">
        <v>68</v>
      </c>
      <c r="M42" s="342"/>
    </row>
    <row r="43" spans="1:13" s="93" customFormat="1" x14ac:dyDescent="0.3">
      <c r="A43" s="88"/>
      <c r="B43" s="270"/>
      <c r="C43" s="271"/>
      <c r="D43" s="271"/>
      <c r="E43" s="271"/>
      <c r="F43" s="271"/>
      <c r="G43" s="272"/>
      <c r="H43" s="89" t="s">
        <v>69</v>
      </c>
      <c r="I43" s="90">
        <v>6</v>
      </c>
      <c r="J43" s="90"/>
      <c r="K43" s="90"/>
      <c r="L43" s="91"/>
      <c r="M43" s="92">
        <f>I43</f>
        <v>6</v>
      </c>
    </row>
    <row r="44" spans="1:13" s="93" customFormat="1" x14ac:dyDescent="0.3">
      <c r="A44" s="88"/>
      <c r="B44" s="273"/>
      <c r="C44" s="274"/>
      <c r="D44" s="274"/>
      <c r="E44" s="274"/>
      <c r="F44" s="274"/>
      <c r="G44" s="275"/>
      <c r="H44" s="89"/>
      <c r="I44" s="90"/>
      <c r="J44" s="90"/>
      <c r="K44" s="90"/>
      <c r="L44" s="91"/>
      <c r="M44" s="92"/>
    </row>
    <row r="45" spans="1:13" s="93" customFormat="1" x14ac:dyDescent="0.3">
      <c r="A45" s="88"/>
      <c r="B45" s="273"/>
      <c r="C45" s="274"/>
      <c r="D45" s="274"/>
      <c r="E45" s="274"/>
      <c r="F45" s="274"/>
      <c r="G45" s="275"/>
      <c r="H45" s="89"/>
      <c r="I45" s="90"/>
      <c r="J45" s="90"/>
      <c r="K45" s="90"/>
      <c r="L45" s="91"/>
      <c r="M45" s="92"/>
    </row>
    <row r="46" spans="1:13" s="93" customFormat="1" x14ac:dyDescent="0.3">
      <c r="A46" s="88"/>
      <c r="B46" s="273"/>
      <c r="C46" s="274"/>
      <c r="D46" s="274"/>
      <c r="E46" s="274"/>
      <c r="F46" s="274"/>
      <c r="G46" s="275"/>
      <c r="H46" s="89"/>
      <c r="I46" s="90"/>
      <c r="J46" s="90"/>
      <c r="K46" s="90"/>
      <c r="L46" s="91"/>
      <c r="M46" s="92"/>
    </row>
    <row r="47" spans="1:13" s="93" customFormat="1" x14ac:dyDescent="0.3">
      <c r="A47" s="88"/>
      <c r="B47" s="273"/>
      <c r="C47" s="274"/>
      <c r="D47" s="274"/>
      <c r="E47" s="274"/>
      <c r="F47" s="274"/>
      <c r="G47" s="275"/>
      <c r="H47" s="89"/>
      <c r="I47" s="90"/>
      <c r="J47" s="90"/>
      <c r="K47" s="90"/>
      <c r="L47" s="91"/>
      <c r="M47" s="92"/>
    </row>
    <row r="48" spans="1:13" ht="15" thickBot="1" x14ac:dyDescent="0.35">
      <c r="A48" s="77"/>
      <c r="B48" s="276"/>
      <c r="C48" s="277"/>
      <c r="D48" s="277"/>
      <c r="E48" s="277"/>
      <c r="F48" s="277"/>
      <c r="G48" s="278"/>
      <c r="H48" s="279" t="s">
        <v>30</v>
      </c>
      <c r="I48" s="280"/>
      <c r="J48" s="280"/>
      <c r="K48" s="281"/>
      <c r="L48" s="136"/>
      <c r="M48" s="94">
        <f>ROUND(SUM(M43:M47),2)</f>
        <v>6</v>
      </c>
    </row>
    <row r="49" spans="1:13" ht="15" thickBot="1" x14ac:dyDescent="0.35"/>
    <row r="50" spans="1:13" ht="15" thickBot="1" x14ac:dyDescent="0.35">
      <c r="B50" s="321"/>
      <c r="C50" s="327" t="s">
        <v>62</v>
      </c>
      <c r="D50" s="337"/>
      <c r="E50" s="337"/>
      <c r="F50" s="337"/>
      <c r="G50" s="337"/>
      <c r="H50" s="337"/>
      <c r="I50" s="337"/>
      <c r="J50" s="337"/>
      <c r="K50" s="337"/>
      <c r="L50" s="327"/>
      <c r="M50" s="328"/>
    </row>
    <row r="51" spans="1:13" ht="41.25" customHeight="1" x14ac:dyDescent="0.3">
      <c r="A51" s="77"/>
      <c r="B51" s="322"/>
      <c r="C51" s="282" t="s">
        <v>63</v>
      </c>
      <c r="D51" s="283"/>
      <c r="E51" s="283"/>
      <c r="F51" s="283"/>
      <c r="G51" s="283"/>
      <c r="H51" s="283"/>
      <c r="I51" s="283"/>
      <c r="J51" s="283"/>
      <c r="K51" s="284"/>
      <c r="L51" s="329"/>
      <c r="M51" s="330"/>
    </row>
    <row r="52" spans="1:13" ht="17.25" customHeight="1" thickBot="1" x14ac:dyDescent="0.35">
      <c r="A52" s="77"/>
      <c r="B52" s="322"/>
      <c r="C52" s="338"/>
      <c r="D52" s="339"/>
      <c r="E52" s="339"/>
      <c r="F52" s="339"/>
      <c r="G52" s="339"/>
      <c r="H52" s="339"/>
      <c r="I52" s="339"/>
      <c r="J52" s="339"/>
      <c r="K52" s="340"/>
      <c r="L52" s="329"/>
      <c r="M52" s="330"/>
    </row>
    <row r="53" spans="1:13" x14ac:dyDescent="0.3">
      <c r="A53" s="77"/>
      <c r="B53" s="78"/>
      <c r="C53" s="79"/>
      <c r="D53" s="79"/>
      <c r="E53" s="79"/>
      <c r="F53" s="79"/>
      <c r="G53" s="80"/>
      <c r="H53" s="80"/>
      <c r="I53" s="81" t="s">
        <v>1</v>
      </c>
      <c r="J53" s="82"/>
      <c r="K53" s="82"/>
      <c r="L53" s="82"/>
      <c r="M53" s="83"/>
    </row>
    <row r="54" spans="1:13" ht="15" customHeight="1" x14ac:dyDescent="0.3">
      <c r="A54" s="77"/>
      <c r="B54" s="84" t="s">
        <v>64</v>
      </c>
      <c r="C54" s="333">
        <v>2.1</v>
      </c>
      <c r="D54" s="333"/>
      <c r="E54" s="333"/>
      <c r="F54" s="333"/>
      <c r="G54" s="333"/>
      <c r="H54" s="320" t="str">
        <f>VLOOKUP(C54,[114]PPTO!$C$6:$E$37,2,0)</f>
        <v>DEMOLICION MUROS EN MAMPOSTERÍA 0.25 M INCL RETIRO</v>
      </c>
      <c r="I54" s="292"/>
      <c r="J54" s="292"/>
      <c r="K54" s="292"/>
      <c r="L54" s="292"/>
      <c r="M54" s="293"/>
    </row>
    <row r="55" spans="1:13" ht="15" customHeight="1" x14ac:dyDescent="0.3">
      <c r="A55" s="77"/>
      <c r="B55" s="84" t="s">
        <v>23</v>
      </c>
      <c r="C55" s="333">
        <v>2</v>
      </c>
      <c r="D55" s="333"/>
      <c r="E55" s="333"/>
      <c r="F55" s="333"/>
      <c r="G55" s="333"/>
      <c r="H55" s="294"/>
      <c r="I55" s="295"/>
      <c r="J55" s="295"/>
      <c r="K55" s="295"/>
      <c r="L55" s="295"/>
      <c r="M55" s="296"/>
    </row>
    <row r="56" spans="1:13" ht="15" thickBot="1" x14ac:dyDescent="0.35">
      <c r="A56" s="77"/>
      <c r="B56" s="85" t="s">
        <v>3</v>
      </c>
      <c r="C56" s="334" t="str">
        <f>VLOOKUP(C54,[114]PPTO!$C$6:$E$37,3,0)</f>
        <v>M2</v>
      </c>
      <c r="D56" s="334"/>
      <c r="E56" s="334"/>
      <c r="F56" s="334"/>
      <c r="G56" s="334"/>
      <c r="H56" s="297"/>
      <c r="I56" s="298"/>
      <c r="J56" s="298"/>
      <c r="K56" s="298"/>
      <c r="L56" s="298"/>
      <c r="M56" s="299"/>
    </row>
    <row r="57" spans="1:13" x14ac:dyDescent="0.3">
      <c r="A57" s="77"/>
      <c r="B57" s="304" t="s">
        <v>65</v>
      </c>
      <c r="C57" s="305"/>
      <c r="D57" s="305"/>
      <c r="E57" s="305"/>
      <c r="F57" s="305"/>
      <c r="G57" s="306"/>
      <c r="H57" s="335" t="s">
        <v>5</v>
      </c>
      <c r="I57" s="312" t="s">
        <v>22</v>
      </c>
      <c r="J57" s="313"/>
      <c r="K57" s="313"/>
      <c r="L57" s="314"/>
      <c r="M57" s="341" t="s">
        <v>30</v>
      </c>
    </row>
    <row r="58" spans="1:13" ht="15" thickBot="1" x14ac:dyDescent="0.35">
      <c r="A58" s="77"/>
      <c r="B58" s="307"/>
      <c r="C58" s="308"/>
      <c r="D58" s="308"/>
      <c r="E58" s="308"/>
      <c r="F58" s="308"/>
      <c r="G58" s="309"/>
      <c r="H58" s="336"/>
      <c r="I58" s="86" t="s">
        <v>66</v>
      </c>
      <c r="J58" s="86" t="s">
        <v>67</v>
      </c>
      <c r="K58" s="86" t="s">
        <v>38</v>
      </c>
      <c r="L58" s="87" t="s">
        <v>68</v>
      </c>
      <c r="M58" s="342"/>
    </row>
    <row r="59" spans="1:13" s="93" customFormat="1" x14ac:dyDescent="0.3">
      <c r="A59" s="88"/>
      <c r="B59" s="270"/>
      <c r="C59" s="271"/>
      <c r="D59" s="271"/>
      <c r="E59" s="271"/>
      <c r="F59" s="271"/>
      <c r="G59" s="272"/>
      <c r="H59" s="89" t="s">
        <v>95</v>
      </c>
      <c r="I59" s="90">
        <v>1.3</v>
      </c>
      <c r="J59" s="90"/>
      <c r="K59" s="90">
        <v>1.7</v>
      </c>
      <c r="L59" s="91"/>
      <c r="M59" s="92">
        <f>I59*K59</f>
        <v>2.21</v>
      </c>
    </row>
    <row r="60" spans="1:13" s="93" customFormat="1" x14ac:dyDescent="0.3">
      <c r="A60" s="88"/>
      <c r="B60" s="273"/>
      <c r="C60" s="274"/>
      <c r="D60" s="274"/>
      <c r="E60" s="274"/>
      <c r="F60" s="274"/>
      <c r="G60" s="275"/>
      <c r="H60" s="89"/>
      <c r="I60" s="90"/>
      <c r="J60" s="90"/>
      <c r="K60" s="90"/>
      <c r="L60" s="91"/>
      <c r="M60" s="92"/>
    </row>
    <row r="61" spans="1:13" s="93" customFormat="1" x14ac:dyDescent="0.3">
      <c r="A61" s="88"/>
      <c r="B61" s="273"/>
      <c r="C61" s="274"/>
      <c r="D61" s="274"/>
      <c r="E61" s="274"/>
      <c r="F61" s="274"/>
      <c r="G61" s="275"/>
      <c r="H61" s="89"/>
      <c r="I61" s="90"/>
      <c r="J61" s="90"/>
      <c r="K61" s="90"/>
      <c r="L61" s="91"/>
      <c r="M61" s="92"/>
    </row>
    <row r="62" spans="1:13" s="93" customFormat="1" x14ac:dyDescent="0.3">
      <c r="A62" s="88"/>
      <c r="B62" s="273"/>
      <c r="C62" s="274"/>
      <c r="D62" s="274"/>
      <c r="E62" s="274"/>
      <c r="F62" s="274"/>
      <c r="G62" s="275"/>
      <c r="H62" s="89"/>
      <c r="I62" s="90"/>
      <c r="J62" s="90"/>
      <c r="K62" s="90"/>
      <c r="L62" s="91"/>
      <c r="M62" s="92"/>
    </row>
    <row r="63" spans="1:13" s="93" customFormat="1" x14ac:dyDescent="0.3">
      <c r="A63" s="88"/>
      <c r="B63" s="273"/>
      <c r="C63" s="274"/>
      <c r="D63" s="274"/>
      <c r="E63" s="274"/>
      <c r="F63" s="274"/>
      <c r="G63" s="275"/>
      <c r="H63" s="89"/>
      <c r="I63" s="90"/>
      <c r="J63" s="90"/>
      <c r="K63" s="90"/>
      <c r="L63" s="91"/>
      <c r="M63" s="92"/>
    </row>
    <row r="64" spans="1:13" ht="15" thickBot="1" x14ac:dyDescent="0.35">
      <c r="A64" s="77"/>
      <c r="B64" s="276"/>
      <c r="C64" s="277"/>
      <c r="D64" s="277"/>
      <c r="E64" s="277"/>
      <c r="F64" s="277"/>
      <c r="G64" s="278"/>
      <c r="H64" s="279" t="s">
        <v>30</v>
      </c>
      <c r="I64" s="280"/>
      <c r="J64" s="280"/>
      <c r="K64" s="281"/>
      <c r="L64" s="136"/>
      <c r="M64" s="94">
        <f>ROUND(SUM(M59:M63),2)</f>
        <v>2.21</v>
      </c>
    </row>
    <row r="65" spans="1:13" ht="15" thickBot="1" x14ac:dyDescent="0.35"/>
    <row r="66" spans="1:13" ht="15" thickBot="1" x14ac:dyDescent="0.35">
      <c r="B66" s="321"/>
      <c r="C66" s="327" t="s">
        <v>62</v>
      </c>
      <c r="D66" s="337"/>
      <c r="E66" s="337"/>
      <c r="F66" s="337"/>
      <c r="G66" s="337"/>
      <c r="H66" s="337"/>
      <c r="I66" s="337"/>
      <c r="J66" s="337"/>
      <c r="K66" s="337"/>
      <c r="L66" s="327"/>
      <c r="M66" s="328"/>
    </row>
    <row r="67" spans="1:13" ht="41.25" customHeight="1" x14ac:dyDescent="0.3">
      <c r="A67" s="77"/>
      <c r="B67" s="322"/>
      <c r="C67" s="282" t="s">
        <v>63</v>
      </c>
      <c r="D67" s="283"/>
      <c r="E67" s="283"/>
      <c r="F67" s="283"/>
      <c r="G67" s="283"/>
      <c r="H67" s="283"/>
      <c r="I67" s="283"/>
      <c r="J67" s="283"/>
      <c r="K67" s="284"/>
      <c r="L67" s="329"/>
      <c r="M67" s="330"/>
    </row>
    <row r="68" spans="1:13" ht="17.25" customHeight="1" thickBot="1" x14ac:dyDescent="0.35">
      <c r="A68" s="77"/>
      <c r="B68" s="322"/>
      <c r="C68" s="338"/>
      <c r="D68" s="339"/>
      <c r="E68" s="339"/>
      <c r="F68" s="339"/>
      <c r="G68" s="339"/>
      <c r="H68" s="339"/>
      <c r="I68" s="339"/>
      <c r="J68" s="339"/>
      <c r="K68" s="340"/>
      <c r="L68" s="329"/>
      <c r="M68" s="330"/>
    </row>
    <row r="69" spans="1:13" x14ac:dyDescent="0.3">
      <c r="A69" s="77"/>
      <c r="B69" s="78"/>
      <c r="C69" s="79"/>
      <c r="D69" s="79"/>
      <c r="E69" s="79"/>
      <c r="F69" s="79"/>
      <c r="G69" s="80"/>
      <c r="H69" s="80"/>
      <c r="I69" s="81" t="s">
        <v>1</v>
      </c>
      <c r="J69" s="82"/>
      <c r="K69" s="82"/>
      <c r="L69" s="82"/>
      <c r="M69" s="83"/>
    </row>
    <row r="70" spans="1:13" ht="15" customHeight="1" x14ac:dyDescent="0.3">
      <c r="A70" s="77"/>
      <c r="B70" s="84" t="s">
        <v>64</v>
      </c>
      <c r="C70" s="333">
        <v>3.1</v>
      </c>
      <c r="D70" s="333"/>
      <c r="E70" s="333"/>
      <c r="F70" s="333"/>
      <c r="G70" s="333"/>
      <c r="H70" s="320" t="str">
        <f>VLOOKUP(C70,[114]PPTO!$C$6:$E$37,2,0)</f>
        <v>RESANE IMPERMEABILIZADO MUROS 1:3, E=1.5 CM (INCLUYE ACABADO SIMILAR AL EXISTENTE)</v>
      </c>
      <c r="I70" s="292"/>
      <c r="J70" s="292"/>
      <c r="K70" s="292"/>
      <c r="L70" s="292"/>
      <c r="M70" s="293"/>
    </row>
    <row r="71" spans="1:13" ht="15" customHeight="1" x14ac:dyDescent="0.3">
      <c r="A71" s="77"/>
      <c r="B71" s="84" t="s">
        <v>23</v>
      </c>
      <c r="C71" s="333">
        <v>3</v>
      </c>
      <c r="D71" s="333"/>
      <c r="E71" s="333"/>
      <c r="F71" s="333"/>
      <c r="G71" s="333"/>
      <c r="H71" s="294"/>
      <c r="I71" s="295"/>
      <c r="J71" s="295"/>
      <c r="K71" s="295"/>
      <c r="L71" s="295"/>
      <c r="M71" s="296"/>
    </row>
    <row r="72" spans="1:13" ht="15" thickBot="1" x14ac:dyDescent="0.35">
      <c r="A72" s="77"/>
      <c r="B72" s="85" t="s">
        <v>3</v>
      </c>
      <c r="C72" s="334" t="str">
        <f>VLOOKUP(C70,[114]PPTO!$C$6:$E$37,3,0)</f>
        <v>M2</v>
      </c>
      <c r="D72" s="334"/>
      <c r="E72" s="334"/>
      <c r="F72" s="334"/>
      <c r="G72" s="334"/>
      <c r="H72" s="297"/>
      <c r="I72" s="298"/>
      <c r="J72" s="298"/>
      <c r="K72" s="298"/>
      <c r="L72" s="298"/>
      <c r="M72" s="299"/>
    </row>
    <row r="73" spans="1:13" x14ac:dyDescent="0.3">
      <c r="A73" s="77"/>
      <c r="B73" s="304" t="s">
        <v>65</v>
      </c>
      <c r="C73" s="305"/>
      <c r="D73" s="305"/>
      <c r="E73" s="305"/>
      <c r="F73" s="305"/>
      <c r="G73" s="306"/>
      <c r="H73" s="335" t="s">
        <v>5</v>
      </c>
      <c r="I73" s="312" t="s">
        <v>22</v>
      </c>
      <c r="J73" s="313"/>
      <c r="K73" s="313"/>
      <c r="L73" s="314"/>
      <c r="M73" s="341" t="s">
        <v>30</v>
      </c>
    </row>
    <row r="74" spans="1:13" ht="15" thickBot="1" x14ac:dyDescent="0.35">
      <c r="A74" s="77"/>
      <c r="B74" s="307"/>
      <c r="C74" s="308"/>
      <c r="D74" s="308"/>
      <c r="E74" s="308"/>
      <c r="F74" s="308"/>
      <c r="G74" s="309"/>
      <c r="H74" s="336"/>
      <c r="I74" s="86" t="s">
        <v>66</v>
      </c>
      <c r="J74" s="86" t="s">
        <v>67</v>
      </c>
      <c r="K74" s="86" t="s">
        <v>38</v>
      </c>
      <c r="L74" s="87" t="s">
        <v>68</v>
      </c>
      <c r="M74" s="342"/>
    </row>
    <row r="75" spans="1:13" s="93" customFormat="1" x14ac:dyDescent="0.3">
      <c r="A75" s="88"/>
      <c r="B75" s="270"/>
      <c r="C75" s="271"/>
      <c r="D75" s="271"/>
      <c r="E75" s="271"/>
      <c r="F75" s="271"/>
      <c r="G75" s="272"/>
      <c r="H75" s="89" t="s">
        <v>71</v>
      </c>
      <c r="I75" s="90">
        <v>14</v>
      </c>
      <c r="J75" s="90">
        <v>0.8</v>
      </c>
      <c r="K75" s="90"/>
      <c r="L75" s="91"/>
      <c r="M75" s="92">
        <f>I75*J75</f>
        <v>11.200000000000001</v>
      </c>
    </row>
    <row r="76" spans="1:13" s="93" customFormat="1" x14ac:dyDescent="0.3">
      <c r="A76" s="88"/>
      <c r="B76" s="273"/>
      <c r="C76" s="274"/>
      <c r="D76" s="274"/>
      <c r="E76" s="274"/>
      <c r="F76" s="274"/>
      <c r="G76" s="275"/>
      <c r="H76" s="89"/>
      <c r="I76" s="90"/>
      <c r="J76" s="90"/>
      <c r="K76" s="90"/>
      <c r="L76" s="91"/>
      <c r="M76" s="92"/>
    </row>
    <row r="77" spans="1:13" s="93" customFormat="1" x14ac:dyDescent="0.3">
      <c r="A77" s="88"/>
      <c r="B77" s="273"/>
      <c r="C77" s="274"/>
      <c r="D77" s="274"/>
      <c r="E77" s="274"/>
      <c r="F77" s="274"/>
      <c r="G77" s="275"/>
      <c r="H77" s="89"/>
      <c r="I77" s="90"/>
      <c r="J77" s="90"/>
      <c r="K77" s="90"/>
      <c r="L77" s="91"/>
      <c r="M77" s="92"/>
    </row>
    <row r="78" spans="1:13" s="93" customFormat="1" x14ac:dyDescent="0.3">
      <c r="A78" s="88"/>
      <c r="B78" s="273"/>
      <c r="C78" s="274"/>
      <c r="D78" s="274"/>
      <c r="E78" s="274"/>
      <c r="F78" s="274"/>
      <c r="G78" s="275"/>
      <c r="H78" s="89"/>
      <c r="I78" s="90"/>
      <c r="J78" s="90"/>
      <c r="K78" s="90"/>
      <c r="L78" s="91"/>
      <c r="M78" s="92"/>
    </row>
    <row r="79" spans="1:13" s="93" customFormat="1" x14ac:dyDescent="0.3">
      <c r="A79" s="88"/>
      <c r="B79" s="273"/>
      <c r="C79" s="274"/>
      <c r="D79" s="274"/>
      <c r="E79" s="274"/>
      <c r="F79" s="274"/>
      <c r="G79" s="275"/>
      <c r="H79" s="89"/>
      <c r="I79" s="90"/>
      <c r="J79" s="90"/>
      <c r="K79" s="90"/>
      <c r="L79" s="91"/>
      <c r="M79" s="92"/>
    </row>
    <row r="80" spans="1:13" ht="15" thickBot="1" x14ac:dyDescent="0.35">
      <c r="A80" s="77"/>
      <c r="B80" s="276"/>
      <c r="C80" s="277"/>
      <c r="D80" s="277"/>
      <c r="E80" s="277"/>
      <c r="F80" s="277"/>
      <c r="G80" s="278"/>
      <c r="H80" s="279" t="s">
        <v>30</v>
      </c>
      <c r="I80" s="280"/>
      <c r="J80" s="280"/>
      <c r="K80" s="281"/>
      <c r="L80" s="136"/>
      <c r="M80" s="94">
        <f>ROUND(SUM(M75:M79),2)</f>
        <v>11.2</v>
      </c>
    </row>
    <row r="81" spans="1:13" ht="15" thickBot="1" x14ac:dyDescent="0.35"/>
    <row r="82" spans="1:13" ht="15" thickBot="1" x14ac:dyDescent="0.35">
      <c r="B82" s="321"/>
      <c r="C82" s="327" t="s">
        <v>62</v>
      </c>
      <c r="D82" s="337"/>
      <c r="E82" s="337"/>
      <c r="F82" s="337"/>
      <c r="G82" s="337"/>
      <c r="H82" s="337"/>
      <c r="I82" s="337"/>
      <c r="J82" s="337"/>
      <c r="K82" s="337"/>
      <c r="L82" s="327"/>
      <c r="M82" s="328"/>
    </row>
    <row r="83" spans="1:13" ht="41.25" customHeight="1" x14ac:dyDescent="0.3">
      <c r="A83" s="77"/>
      <c r="B83" s="322"/>
      <c r="C83" s="282" t="s">
        <v>63</v>
      </c>
      <c r="D83" s="283"/>
      <c r="E83" s="283"/>
      <c r="F83" s="283"/>
      <c r="G83" s="283"/>
      <c r="H83" s="283"/>
      <c r="I83" s="283"/>
      <c r="J83" s="283"/>
      <c r="K83" s="284"/>
      <c r="L83" s="329"/>
      <c r="M83" s="330"/>
    </row>
    <row r="84" spans="1:13" ht="17.25" customHeight="1" thickBot="1" x14ac:dyDescent="0.35">
      <c r="A84" s="77"/>
      <c r="B84" s="322"/>
      <c r="C84" s="338"/>
      <c r="D84" s="339"/>
      <c r="E84" s="339"/>
      <c r="F84" s="339"/>
      <c r="G84" s="339"/>
      <c r="H84" s="339"/>
      <c r="I84" s="339"/>
      <c r="J84" s="339"/>
      <c r="K84" s="340"/>
      <c r="L84" s="329"/>
      <c r="M84" s="330"/>
    </row>
    <row r="85" spans="1:13" x14ac:dyDescent="0.3">
      <c r="A85" s="77"/>
      <c r="B85" s="78"/>
      <c r="C85" s="79"/>
      <c r="D85" s="79"/>
      <c r="E85" s="79"/>
      <c r="F85" s="79"/>
      <c r="G85" s="80"/>
      <c r="H85" s="80"/>
      <c r="I85" s="81" t="s">
        <v>1</v>
      </c>
      <c r="J85" s="82"/>
      <c r="K85" s="82"/>
      <c r="L85" s="82"/>
      <c r="M85" s="83"/>
    </row>
    <row r="86" spans="1:13" ht="15" customHeight="1" x14ac:dyDescent="0.3">
      <c r="A86" s="77"/>
      <c r="B86" s="84" t="s">
        <v>64</v>
      </c>
      <c r="C86" s="333">
        <v>3.2</v>
      </c>
      <c r="D86" s="333"/>
      <c r="E86" s="333"/>
      <c r="F86" s="333"/>
      <c r="G86" s="333"/>
      <c r="H86" s="320" t="str">
        <f>VLOOKUP(C86,[114]PPTO!$C$6:$E$37,2,0)</f>
        <v>ESTUCO Y VINILO 3 MANOS</v>
      </c>
      <c r="I86" s="292"/>
      <c r="J86" s="292"/>
      <c r="K86" s="292"/>
      <c r="L86" s="292"/>
      <c r="M86" s="293"/>
    </row>
    <row r="87" spans="1:13" ht="15" customHeight="1" x14ac:dyDescent="0.3">
      <c r="A87" s="77"/>
      <c r="B87" s="84" t="s">
        <v>23</v>
      </c>
      <c r="C87" s="333">
        <v>3</v>
      </c>
      <c r="D87" s="333"/>
      <c r="E87" s="333"/>
      <c r="F87" s="333"/>
      <c r="G87" s="333"/>
      <c r="H87" s="294"/>
      <c r="I87" s="295"/>
      <c r="J87" s="295"/>
      <c r="K87" s="295"/>
      <c r="L87" s="295"/>
      <c r="M87" s="296"/>
    </row>
    <row r="88" spans="1:13" ht="15" thickBot="1" x14ac:dyDescent="0.35">
      <c r="A88" s="77"/>
      <c r="B88" s="85" t="s">
        <v>3</v>
      </c>
      <c r="C88" s="334" t="str">
        <f>VLOOKUP(C86,[114]PPTO!$C$6:$E$37,3,0)</f>
        <v>M2</v>
      </c>
      <c r="D88" s="334"/>
      <c r="E88" s="334"/>
      <c r="F88" s="334"/>
      <c r="G88" s="334"/>
      <c r="H88" s="297"/>
      <c r="I88" s="298"/>
      <c r="J88" s="298"/>
      <c r="K88" s="298"/>
      <c r="L88" s="298"/>
      <c r="M88" s="299"/>
    </row>
    <row r="89" spans="1:13" x14ac:dyDescent="0.3">
      <c r="A89" s="77"/>
      <c r="B89" s="304" t="s">
        <v>65</v>
      </c>
      <c r="C89" s="305"/>
      <c r="D89" s="305"/>
      <c r="E89" s="305"/>
      <c r="F89" s="305"/>
      <c r="G89" s="306"/>
      <c r="H89" s="335" t="s">
        <v>5</v>
      </c>
      <c r="I89" s="312" t="s">
        <v>22</v>
      </c>
      <c r="J89" s="313"/>
      <c r="K89" s="313"/>
      <c r="L89" s="314"/>
      <c r="M89" s="341" t="s">
        <v>30</v>
      </c>
    </row>
    <row r="90" spans="1:13" ht="15" thickBot="1" x14ac:dyDescent="0.35">
      <c r="A90" s="77"/>
      <c r="B90" s="307"/>
      <c r="C90" s="308"/>
      <c r="D90" s="308"/>
      <c r="E90" s="308"/>
      <c r="F90" s="308"/>
      <c r="G90" s="309"/>
      <c r="H90" s="336"/>
      <c r="I90" s="86" t="s">
        <v>66</v>
      </c>
      <c r="J90" s="86" t="s">
        <v>67</v>
      </c>
      <c r="K90" s="86" t="s">
        <v>38</v>
      </c>
      <c r="L90" s="87" t="s">
        <v>68</v>
      </c>
      <c r="M90" s="342"/>
    </row>
    <row r="91" spans="1:13" s="93" customFormat="1" x14ac:dyDescent="0.3">
      <c r="A91" s="88"/>
      <c r="B91" s="270"/>
      <c r="C91" s="271"/>
      <c r="D91" s="271"/>
      <c r="E91" s="271"/>
      <c r="F91" s="271"/>
      <c r="G91" s="272"/>
      <c r="H91" s="89" t="s">
        <v>71</v>
      </c>
      <c r="I91" s="90">
        <v>14</v>
      </c>
      <c r="J91" s="90">
        <v>0.8</v>
      </c>
      <c r="K91" s="90"/>
      <c r="L91" s="91"/>
      <c r="M91" s="92">
        <f>I91*J91</f>
        <v>11.200000000000001</v>
      </c>
    </row>
    <row r="92" spans="1:13" s="93" customFormat="1" x14ac:dyDescent="0.3">
      <c r="A92" s="88"/>
      <c r="B92" s="273"/>
      <c r="C92" s="274"/>
      <c r="D92" s="274"/>
      <c r="E92" s="274"/>
      <c r="F92" s="274"/>
      <c r="G92" s="275"/>
      <c r="H92" s="89"/>
      <c r="I92" s="90"/>
      <c r="J92" s="90"/>
      <c r="K92" s="90"/>
      <c r="L92" s="91"/>
      <c r="M92" s="92"/>
    </row>
    <row r="93" spans="1:13" s="93" customFormat="1" x14ac:dyDescent="0.3">
      <c r="A93" s="88"/>
      <c r="B93" s="273"/>
      <c r="C93" s="274"/>
      <c r="D93" s="274"/>
      <c r="E93" s="274"/>
      <c r="F93" s="274"/>
      <c r="G93" s="275"/>
      <c r="H93" s="89"/>
      <c r="I93" s="90"/>
      <c r="J93" s="90"/>
      <c r="K93" s="90"/>
      <c r="L93" s="91"/>
      <c r="M93" s="92"/>
    </row>
    <row r="94" spans="1:13" s="93" customFormat="1" x14ac:dyDescent="0.3">
      <c r="A94" s="88"/>
      <c r="B94" s="273"/>
      <c r="C94" s="274"/>
      <c r="D94" s="274"/>
      <c r="E94" s="274"/>
      <c r="F94" s="274"/>
      <c r="G94" s="275"/>
      <c r="H94" s="89"/>
      <c r="I94" s="90"/>
      <c r="J94" s="90"/>
      <c r="K94" s="90"/>
      <c r="L94" s="91"/>
      <c r="M94" s="92"/>
    </row>
    <row r="95" spans="1:13" s="93" customFormat="1" x14ac:dyDescent="0.3">
      <c r="A95" s="88"/>
      <c r="B95" s="273"/>
      <c r="C95" s="274"/>
      <c r="D95" s="274"/>
      <c r="E95" s="274"/>
      <c r="F95" s="274"/>
      <c r="G95" s="275"/>
      <c r="H95" s="89"/>
      <c r="I95" s="90"/>
      <c r="J95" s="90"/>
      <c r="K95" s="90"/>
      <c r="L95" s="91"/>
      <c r="M95" s="92"/>
    </row>
    <row r="96" spans="1:13" ht="15" thickBot="1" x14ac:dyDescent="0.35">
      <c r="A96" s="77"/>
      <c r="B96" s="276"/>
      <c r="C96" s="277"/>
      <c r="D96" s="277"/>
      <c r="E96" s="277"/>
      <c r="F96" s="277"/>
      <c r="G96" s="278"/>
      <c r="H96" s="279" t="s">
        <v>30</v>
      </c>
      <c r="I96" s="280"/>
      <c r="J96" s="280"/>
      <c r="K96" s="281"/>
      <c r="L96" s="136"/>
      <c r="M96" s="94">
        <f>ROUND(SUM(M91:M95),2)</f>
        <v>11.2</v>
      </c>
    </row>
    <row r="97" spans="1:13" ht="15" thickBot="1" x14ac:dyDescent="0.35"/>
    <row r="98" spans="1:13" ht="15" thickBot="1" x14ac:dyDescent="0.35">
      <c r="B98" s="321"/>
      <c r="C98" s="324" t="s">
        <v>62</v>
      </c>
      <c r="D98" s="325"/>
      <c r="E98" s="325"/>
      <c r="F98" s="325"/>
      <c r="G98" s="325"/>
      <c r="H98" s="325"/>
      <c r="I98" s="325"/>
      <c r="J98" s="325"/>
      <c r="K98" s="326"/>
      <c r="L98" s="327"/>
      <c r="M98" s="328"/>
    </row>
    <row r="99" spans="1:13" ht="41.25" customHeight="1" x14ac:dyDescent="0.3">
      <c r="A99" s="77"/>
      <c r="B99" s="322"/>
      <c r="C99" s="282" t="s">
        <v>63</v>
      </c>
      <c r="D99" s="283"/>
      <c r="E99" s="283"/>
      <c r="F99" s="283"/>
      <c r="G99" s="283"/>
      <c r="H99" s="283"/>
      <c r="I99" s="283"/>
      <c r="J99" s="283"/>
      <c r="K99" s="284"/>
      <c r="L99" s="329"/>
      <c r="M99" s="330"/>
    </row>
    <row r="100" spans="1:13" ht="17.25" customHeight="1" thickBot="1" x14ac:dyDescent="0.35">
      <c r="A100" s="77"/>
      <c r="B100" s="323"/>
      <c r="C100" s="285"/>
      <c r="D100" s="286"/>
      <c r="E100" s="286"/>
      <c r="F100" s="286"/>
      <c r="G100" s="286"/>
      <c r="H100" s="286"/>
      <c r="I100" s="286"/>
      <c r="J100" s="286"/>
      <c r="K100" s="287"/>
      <c r="L100" s="331"/>
      <c r="M100" s="332"/>
    </row>
    <row r="101" spans="1:13" x14ac:dyDescent="0.3">
      <c r="A101" s="77"/>
      <c r="B101" s="78"/>
      <c r="C101" s="79"/>
      <c r="D101" s="79"/>
      <c r="E101" s="79"/>
      <c r="F101" s="79"/>
      <c r="G101" s="80"/>
      <c r="H101" s="80"/>
      <c r="I101" s="81" t="s">
        <v>1</v>
      </c>
      <c r="J101" s="82"/>
      <c r="K101" s="82"/>
      <c r="L101" s="82"/>
      <c r="M101" s="83"/>
    </row>
    <row r="102" spans="1:13" ht="15" customHeight="1" x14ac:dyDescent="0.3">
      <c r="A102" s="77"/>
      <c r="B102" s="84" t="s">
        <v>64</v>
      </c>
      <c r="C102" s="288">
        <v>3.3</v>
      </c>
      <c r="D102" s="289"/>
      <c r="E102" s="289"/>
      <c r="F102" s="289"/>
      <c r="G102" s="290"/>
      <c r="H102" s="320" t="str">
        <f>VLOOKUP(C102,[114]PPTO!$C$6:$E$37,2,0)</f>
        <v>CONCRETO 3000 PSI</v>
      </c>
      <c r="I102" s="292"/>
      <c r="J102" s="292"/>
      <c r="K102" s="292"/>
      <c r="L102" s="292"/>
      <c r="M102" s="293"/>
    </row>
    <row r="103" spans="1:13" ht="15" customHeight="1" x14ac:dyDescent="0.3">
      <c r="A103" s="77"/>
      <c r="B103" s="84" t="s">
        <v>23</v>
      </c>
      <c r="C103" s="288">
        <v>3</v>
      </c>
      <c r="D103" s="289"/>
      <c r="E103" s="289"/>
      <c r="F103" s="289"/>
      <c r="G103" s="290"/>
      <c r="H103" s="294"/>
      <c r="I103" s="295"/>
      <c r="J103" s="295"/>
      <c r="K103" s="295"/>
      <c r="L103" s="295"/>
      <c r="M103" s="296"/>
    </row>
    <row r="104" spans="1:13" ht="15" thickBot="1" x14ac:dyDescent="0.35">
      <c r="A104" s="77"/>
      <c r="B104" s="85" t="s">
        <v>3</v>
      </c>
      <c r="C104" s="301" t="str">
        <f>VLOOKUP(C102,[114]PPTO!$C$6:$E$37,3,0)</f>
        <v>M3</v>
      </c>
      <c r="D104" s="302"/>
      <c r="E104" s="302"/>
      <c r="F104" s="302"/>
      <c r="G104" s="303"/>
      <c r="H104" s="297"/>
      <c r="I104" s="298"/>
      <c r="J104" s="298"/>
      <c r="K104" s="298"/>
      <c r="L104" s="298"/>
      <c r="M104" s="299"/>
    </row>
    <row r="105" spans="1:13" x14ac:dyDescent="0.3">
      <c r="A105" s="77"/>
      <c r="B105" s="304" t="s">
        <v>65</v>
      </c>
      <c r="C105" s="305"/>
      <c r="D105" s="305"/>
      <c r="E105" s="305"/>
      <c r="F105" s="305"/>
      <c r="G105" s="306"/>
      <c r="H105" s="310" t="s">
        <v>5</v>
      </c>
      <c r="I105" s="312" t="s">
        <v>22</v>
      </c>
      <c r="J105" s="313"/>
      <c r="K105" s="313"/>
      <c r="L105" s="314"/>
      <c r="M105" s="315" t="s">
        <v>30</v>
      </c>
    </row>
    <row r="106" spans="1:13" ht="15" thickBot="1" x14ac:dyDescent="0.35">
      <c r="A106" s="77"/>
      <c r="B106" s="307"/>
      <c r="C106" s="308"/>
      <c r="D106" s="308"/>
      <c r="E106" s="308"/>
      <c r="F106" s="308"/>
      <c r="G106" s="309"/>
      <c r="H106" s="311"/>
      <c r="I106" s="86" t="s">
        <v>66</v>
      </c>
      <c r="J106" s="86" t="s">
        <v>67</v>
      </c>
      <c r="K106" s="86" t="s">
        <v>38</v>
      </c>
      <c r="L106" s="87" t="s">
        <v>68</v>
      </c>
      <c r="M106" s="316"/>
    </row>
    <row r="107" spans="1:13" s="93" customFormat="1" x14ac:dyDescent="0.3">
      <c r="A107" s="88"/>
      <c r="B107" s="270"/>
      <c r="C107" s="271"/>
      <c r="D107" s="271"/>
      <c r="E107" s="271"/>
      <c r="F107" s="271"/>
      <c r="G107" s="272"/>
      <c r="H107" s="89" t="s">
        <v>72</v>
      </c>
      <c r="I107" s="90">
        <v>14</v>
      </c>
      <c r="J107" s="90">
        <v>0.3</v>
      </c>
      <c r="K107" s="90">
        <v>0.1</v>
      </c>
      <c r="L107" s="91"/>
      <c r="M107" s="92">
        <f>I107*J107</f>
        <v>4.2</v>
      </c>
    </row>
    <row r="108" spans="1:13" s="93" customFormat="1" x14ac:dyDescent="0.3">
      <c r="A108" s="88"/>
      <c r="B108" s="273"/>
      <c r="C108" s="274"/>
      <c r="D108" s="274"/>
      <c r="E108" s="274"/>
      <c r="F108" s="274"/>
      <c r="G108" s="275"/>
      <c r="H108" s="89"/>
      <c r="I108" s="90"/>
      <c r="J108" s="90"/>
      <c r="K108" s="90"/>
      <c r="L108" s="91"/>
      <c r="M108" s="92"/>
    </row>
    <row r="109" spans="1:13" s="93" customFormat="1" x14ac:dyDescent="0.3">
      <c r="A109" s="88"/>
      <c r="B109" s="273"/>
      <c r="C109" s="274"/>
      <c r="D109" s="274"/>
      <c r="E109" s="274"/>
      <c r="F109" s="274"/>
      <c r="G109" s="275"/>
      <c r="H109" s="89"/>
      <c r="I109" s="90"/>
      <c r="J109" s="90"/>
      <c r="K109" s="90"/>
      <c r="L109" s="91"/>
      <c r="M109" s="92"/>
    </row>
    <row r="110" spans="1:13" s="93" customFormat="1" x14ac:dyDescent="0.3">
      <c r="A110" s="88"/>
      <c r="B110" s="273"/>
      <c r="C110" s="274"/>
      <c r="D110" s="274"/>
      <c r="E110" s="274"/>
      <c r="F110" s="274"/>
      <c r="G110" s="275"/>
      <c r="H110" s="89"/>
      <c r="I110" s="90"/>
      <c r="J110" s="90"/>
      <c r="K110" s="90"/>
      <c r="L110" s="91"/>
      <c r="M110" s="92"/>
    </row>
    <row r="111" spans="1:13" s="93" customFormat="1" x14ac:dyDescent="0.3">
      <c r="A111" s="88"/>
      <c r="B111" s="273"/>
      <c r="C111" s="274"/>
      <c r="D111" s="274"/>
      <c r="E111" s="274"/>
      <c r="F111" s="274"/>
      <c r="G111" s="275"/>
      <c r="H111" s="89"/>
      <c r="I111" s="90"/>
      <c r="J111" s="90"/>
      <c r="K111" s="90"/>
      <c r="L111" s="91"/>
      <c r="M111" s="92"/>
    </row>
    <row r="112" spans="1:13" ht="15" thickBot="1" x14ac:dyDescent="0.35">
      <c r="A112" s="77"/>
      <c r="B112" s="276"/>
      <c r="C112" s="277"/>
      <c r="D112" s="277"/>
      <c r="E112" s="277"/>
      <c r="F112" s="277"/>
      <c r="G112" s="278"/>
      <c r="H112" s="279" t="s">
        <v>30</v>
      </c>
      <c r="I112" s="280"/>
      <c r="J112" s="280"/>
      <c r="K112" s="281"/>
      <c r="L112" s="136"/>
      <c r="M112" s="94">
        <f>ROUND(SUM(M107:M111),2)</f>
        <v>4.2</v>
      </c>
    </row>
    <row r="113" spans="1:13" ht="15" thickBot="1" x14ac:dyDescent="0.35"/>
    <row r="114" spans="1:13" ht="15" thickBot="1" x14ac:dyDescent="0.35">
      <c r="B114" s="321"/>
      <c r="C114" s="324" t="s">
        <v>62</v>
      </c>
      <c r="D114" s="325"/>
      <c r="E114" s="325"/>
      <c r="F114" s="325"/>
      <c r="G114" s="325"/>
      <c r="H114" s="325"/>
      <c r="I114" s="325"/>
      <c r="J114" s="325"/>
      <c r="K114" s="326"/>
      <c r="L114" s="327"/>
      <c r="M114" s="328"/>
    </row>
    <row r="115" spans="1:13" ht="41.25" customHeight="1" x14ac:dyDescent="0.3">
      <c r="A115" s="77"/>
      <c r="B115" s="322"/>
      <c r="C115" s="282" t="s">
        <v>63</v>
      </c>
      <c r="D115" s="283"/>
      <c r="E115" s="283"/>
      <c r="F115" s="283"/>
      <c r="G115" s="283"/>
      <c r="H115" s="283"/>
      <c r="I115" s="283"/>
      <c r="J115" s="283"/>
      <c r="K115" s="284"/>
      <c r="L115" s="329"/>
      <c r="M115" s="330"/>
    </row>
    <row r="116" spans="1:13" ht="17.25" customHeight="1" thickBot="1" x14ac:dyDescent="0.35">
      <c r="A116" s="77"/>
      <c r="B116" s="323"/>
      <c r="C116" s="285"/>
      <c r="D116" s="286"/>
      <c r="E116" s="286"/>
      <c r="F116" s="286"/>
      <c r="G116" s="286"/>
      <c r="H116" s="286"/>
      <c r="I116" s="286"/>
      <c r="J116" s="286"/>
      <c r="K116" s="287"/>
      <c r="L116" s="331"/>
      <c r="M116" s="332"/>
    </row>
    <row r="117" spans="1:13" x14ac:dyDescent="0.3">
      <c r="A117" s="77"/>
      <c r="B117" s="78"/>
      <c r="C117" s="79"/>
      <c r="D117" s="79"/>
      <c r="E117" s="79"/>
      <c r="F117" s="79"/>
      <c r="G117" s="80"/>
      <c r="H117" s="80"/>
      <c r="I117" s="81" t="s">
        <v>1</v>
      </c>
      <c r="J117" s="82"/>
      <c r="K117" s="82"/>
      <c r="L117" s="82"/>
      <c r="M117" s="83"/>
    </row>
    <row r="118" spans="1:13" ht="15" customHeight="1" x14ac:dyDescent="0.3">
      <c r="A118" s="77"/>
      <c r="B118" s="84" t="s">
        <v>64</v>
      </c>
      <c r="C118" s="288">
        <v>3.4</v>
      </c>
      <c r="D118" s="289"/>
      <c r="E118" s="289"/>
      <c r="F118" s="289"/>
      <c r="G118" s="290"/>
      <c r="H118" s="320" t="str">
        <f>VLOOKUP(C118,[114]PPTO!$C$6:$E$37,2,0)</f>
        <v xml:space="preserve"> BAJANTE PVC AGUAS LLUVIAS D= 4" INC ACCESORIOS</v>
      </c>
      <c r="I118" s="292"/>
      <c r="J118" s="292"/>
      <c r="K118" s="292"/>
      <c r="L118" s="292"/>
      <c r="M118" s="293"/>
    </row>
    <row r="119" spans="1:13" ht="15" customHeight="1" x14ac:dyDescent="0.3">
      <c r="A119" s="77"/>
      <c r="B119" s="84" t="s">
        <v>23</v>
      </c>
      <c r="C119" s="288">
        <v>3</v>
      </c>
      <c r="D119" s="289"/>
      <c r="E119" s="289"/>
      <c r="F119" s="289"/>
      <c r="G119" s="290"/>
      <c r="H119" s="294"/>
      <c r="I119" s="295"/>
      <c r="J119" s="295"/>
      <c r="K119" s="295"/>
      <c r="L119" s="295"/>
      <c r="M119" s="296"/>
    </row>
    <row r="120" spans="1:13" ht="15" thickBot="1" x14ac:dyDescent="0.35">
      <c r="A120" s="77"/>
      <c r="B120" s="85" t="s">
        <v>3</v>
      </c>
      <c r="C120" s="301" t="str">
        <f>VLOOKUP(C118,[114]PPTO!$C$6:$E$37,3,0)</f>
        <v>ML</v>
      </c>
      <c r="D120" s="302"/>
      <c r="E120" s="302"/>
      <c r="F120" s="302"/>
      <c r="G120" s="303"/>
      <c r="H120" s="297"/>
      <c r="I120" s="298"/>
      <c r="J120" s="298"/>
      <c r="K120" s="298"/>
      <c r="L120" s="298"/>
      <c r="M120" s="299"/>
    </row>
    <row r="121" spans="1:13" x14ac:dyDescent="0.3">
      <c r="A121" s="77"/>
      <c r="B121" s="304" t="s">
        <v>65</v>
      </c>
      <c r="C121" s="305"/>
      <c r="D121" s="305"/>
      <c r="E121" s="305"/>
      <c r="F121" s="305"/>
      <c r="G121" s="306"/>
      <c r="H121" s="310" t="s">
        <v>5</v>
      </c>
      <c r="I121" s="312" t="s">
        <v>22</v>
      </c>
      <c r="J121" s="313"/>
      <c r="K121" s="313"/>
      <c r="L121" s="314"/>
      <c r="M121" s="315" t="s">
        <v>30</v>
      </c>
    </row>
    <row r="122" spans="1:13" ht="15" thickBot="1" x14ac:dyDescent="0.35">
      <c r="A122" s="77"/>
      <c r="B122" s="307"/>
      <c r="C122" s="308"/>
      <c r="D122" s="308"/>
      <c r="E122" s="308"/>
      <c r="F122" s="308"/>
      <c r="G122" s="309"/>
      <c r="H122" s="311"/>
      <c r="I122" s="86" t="s">
        <v>66</v>
      </c>
      <c r="J122" s="86" t="s">
        <v>67</v>
      </c>
      <c r="K122" s="86" t="s">
        <v>38</v>
      </c>
      <c r="L122" s="87" t="s">
        <v>68</v>
      </c>
      <c r="M122" s="316"/>
    </row>
    <row r="123" spans="1:13" s="93" customFormat="1" x14ac:dyDescent="0.3">
      <c r="A123" s="88"/>
      <c r="B123" s="270"/>
      <c r="C123" s="271"/>
      <c r="D123" s="271"/>
      <c r="E123" s="271"/>
      <c r="F123" s="271"/>
      <c r="G123" s="272"/>
      <c r="H123" s="89" t="s">
        <v>69</v>
      </c>
      <c r="I123" s="90">
        <v>6</v>
      </c>
      <c r="J123" s="90"/>
      <c r="K123" s="90"/>
      <c r="L123" s="91"/>
      <c r="M123" s="92">
        <f>I123</f>
        <v>6</v>
      </c>
    </row>
    <row r="124" spans="1:13" s="93" customFormat="1" x14ac:dyDescent="0.3">
      <c r="A124" s="88"/>
      <c r="B124" s="273"/>
      <c r="C124" s="274"/>
      <c r="D124" s="274"/>
      <c r="E124" s="274"/>
      <c r="F124" s="274"/>
      <c r="G124" s="275"/>
      <c r="H124" s="89"/>
      <c r="I124" s="90"/>
      <c r="J124" s="90"/>
      <c r="K124" s="90"/>
      <c r="L124" s="91"/>
      <c r="M124" s="92"/>
    </row>
    <row r="125" spans="1:13" s="93" customFormat="1" x14ac:dyDescent="0.3">
      <c r="A125" s="88"/>
      <c r="B125" s="273"/>
      <c r="C125" s="274"/>
      <c r="D125" s="274"/>
      <c r="E125" s="274"/>
      <c r="F125" s="274"/>
      <c r="G125" s="275"/>
      <c r="H125" s="89"/>
      <c r="I125" s="90"/>
      <c r="J125" s="90"/>
      <c r="K125" s="90"/>
      <c r="L125" s="91"/>
      <c r="M125" s="92"/>
    </row>
    <row r="126" spans="1:13" s="93" customFormat="1" x14ac:dyDescent="0.3">
      <c r="A126" s="88"/>
      <c r="B126" s="273"/>
      <c r="C126" s="274"/>
      <c r="D126" s="274"/>
      <c r="E126" s="274"/>
      <c r="F126" s="274"/>
      <c r="G126" s="275"/>
      <c r="H126" s="89"/>
      <c r="I126" s="90"/>
      <c r="J126" s="90"/>
      <c r="K126" s="90"/>
      <c r="L126" s="91"/>
      <c r="M126" s="92"/>
    </row>
    <row r="127" spans="1:13" s="93" customFormat="1" x14ac:dyDescent="0.3">
      <c r="A127" s="88"/>
      <c r="B127" s="273"/>
      <c r="C127" s="274"/>
      <c r="D127" s="274"/>
      <c r="E127" s="274"/>
      <c r="F127" s="274"/>
      <c r="G127" s="275"/>
      <c r="H127" s="89"/>
      <c r="I127" s="90"/>
      <c r="J127" s="90"/>
      <c r="K127" s="90"/>
      <c r="L127" s="91"/>
      <c r="M127" s="92"/>
    </row>
    <row r="128" spans="1:13" ht="15" thickBot="1" x14ac:dyDescent="0.35">
      <c r="A128" s="77"/>
      <c r="B128" s="276"/>
      <c r="C128" s="277"/>
      <c r="D128" s="277"/>
      <c r="E128" s="277"/>
      <c r="F128" s="277"/>
      <c r="G128" s="278"/>
      <c r="H128" s="279" t="s">
        <v>30</v>
      </c>
      <c r="I128" s="280"/>
      <c r="J128" s="280"/>
      <c r="K128" s="281"/>
      <c r="L128" s="136"/>
      <c r="M128" s="94">
        <f>ROUND(SUM(M123:M127),2)</f>
        <v>6</v>
      </c>
    </row>
    <row r="129" spans="1:13" ht="15" thickBot="1" x14ac:dyDescent="0.35"/>
    <row r="130" spans="1:13" ht="15" thickBot="1" x14ac:dyDescent="0.35">
      <c r="B130" s="321"/>
      <c r="C130" s="324" t="s">
        <v>62</v>
      </c>
      <c r="D130" s="325"/>
      <c r="E130" s="325"/>
      <c r="F130" s="325"/>
      <c r="G130" s="325"/>
      <c r="H130" s="325"/>
      <c r="I130" s="325"/>
      <c r="J130" s="325"/>
      <c r="K130" s="326"/>
      <c r="L130" s="327"/>
      <c r="M130" s="328"/>
    </row>
    <row r="131" spans="1:13" ht="41.25" customHeight="1" x14ac:dyDescent="0.3">
      <c r="A131" s="77"/>
      <c r="B131" s="322"/>
      <c r="C131" s="282" t="s">
        <v>63</v>
      </c>
      <c r="D131" s="283"/>
      <c r="E131" s="283"/>
      <c r="F131" s="283"/>
      <c r="G131" s="283"/>
      <c r="H131" s="283"/>
      <c r="I131" s="283"/>
      <c r="J131" s="283"/>
      <c r="K131" s="284"/>
      <c r="L131" s="329"/>
      <c r="M131" s="330"/>
    </row>
    <row r="132" spans="1:13" ht="17.25" customHeight="1" thickBot="1" x14ac:dyDescent="0.35">
      <c r="A132" s="77"/>
      <c r="B132" s="323"/>
      <c r="C132" s="285"/>
      <c r="D132" s="286"/>
      <c r="E132" s="286"/>
      <c r="F132" s="286"/>
      <c r="G132" s="286"/>
      <c r="H132" s="286"/>
      <c r="I132" s="286"/>
      <c r="J132" s="286"/>
      <c r="K132" s="287"/>
      <c r="L132" s="331"/>
      <c r="M132" s="332"/>
    </row>
    <row r="133" spans="1:13" x14ac:dyDescent="0.3">
      <c r="A133" s="77"/>
      <c r="B133" s="78"/>
      <c r="C133" s="79"/>
      <c r="D133" s="79"/>
      <c r="E133" s="79"/>
      <c r="F133" s="79"/>
      <c r="G133" s="80"/>
      <c r="H133" s="80"/>
      <c r="I133" s="81" t="s">
        <v>1</v>
      </c>
      <c r="J133" s="82"/>
      <c r="K133" s="82"/>
      <c r="L133" s="82"/>
      <c r="M133" s="83"/>
    </row>
    <row r="134" spans="1:13" ht="15" customHeight="1" x14ac:dyDescent="0.3">
      <c r="A134" s="77"/>
      <c r="B134" s="84" t="s">
        <v>64</v>
      </c>
      <c r="C134" s="288">
        <v>3.5</v>
      </c>
      <c r="D134" s="289"/>
      <c r="E134" s="289"/>
      <c r="F134" s="289"/>
      <c r="G134" s="290"/>
      <c r="H134" s="320" t="str">
        <f>VLOOKUP(C134,[114]PPTO!$C$6:$E$37,2,0)</f>
        <v xml:space="preserve"> MEMBRANA IMPERMEABLE PARA CUBIERTA, DOS CAPAS</v>
      </c>
      <c r="I134" s="292"/>
      <c r="J134" s="292"/>
      <c r="K134" s="292"/>
      <c r="L134" s="292"/>
      <c r="M134" s="293"/>
    </row>
    <row r="135" spans="1:13" ht="15" customHeight="1" x14ac:dyDescent="0.3">
      <c r="A135" s="77"/>
      <c r="B135" s="84" t="s">
        <v>23</v>
      </c>
      <c r="C135" s="288">
        <v>3</v>
      </c>
      <c r="D135" s="289"/>
      <c r="E135" s="289"/>
      <c r="F135" s="289"/>
      <c r="G135" s="290"/>
      <c r="H135" s="294"/>
      <c r="I135" s="295"/>
      <c r="J135" s="295"/>
      <c r="K135" s="295"/>
      <c r="L135" s="295"/>
      <c r="M135" s="296"/>
    </row>
    <row r="136" spans="1:13" ht="15" thickBot="1" x14ac:dyDescent="0.35">
      <c r="A136" s="77"/>
      <c r="B136" s="85" t="s">
        <v>3</v>
      </c>
      <c r="C136" s="301" t="str">
        <f>VLOOKUP(C134,[114]PPTO!$C$6:$E$37,3,0)</f>
        <v>M2</v>
      </c>
      <c r="D136" s="302"/>
      <c r="E136" s="302"/>
      <c r="F136" s="302"/>
      <c r="G136" s="303"/>
      <c r="H136" s="297"/>
      <c r="I136" s="298"/>
      <c r="J136" s="298"/>
      <c r="K136" s="298"/>
      <c r="L136" s="298"/>
      <c r="M136" s="299"/>
    </row>
    <row r="137" spans="1:13" x14ac:dyDescent="0.3">
      <c r="A137" s="77"/>
      <c r="B137" s="304" t="s">
        <v>65</v>
      </c>
      <c r="C137" s="305"/>
      <c r="D137" s="305"/>
      <c r="E137" s="305"/>
      <c r="F137" s="305"/>
      <c r="G137" s="306"/>
      <c r="H137" s="310" t="s">
        <v>5</v>
      </c>
      <c r="I137" s="312" t="s">
        <v>22</v>
      </c>
      <c r="J137" s="313"/>
      <c r="K137" s="313"/>
      <c r="L137" s="314"/>
      <c r="M137" s="315" t="s">
        <v>30</v>
      </c>
    </row>
    <row r="138" spans="1:13" ht="15" thickBot="1" x14ac:dyDescent="0.35">
      <c r="A138" s="77"/>
      <c r="B138" s="307"/>
      <c r="C138" s="308"/>
      <c r="D138" s="308"/>
      <c r="E138" s="308"/>
      <c r="F138" s="308"/>
      <c r="G138" s="309"/>
      <c r="H138" s="311"/>
      <c r="I138" s="86" t="s">
        <v>66</v>
      </c>
      <c r="J138" s="86" t="s">
        <v>67</v>
      </c>
      <c r="K138" s="86" t="s">
        <v>38</v>
      </c>
      <c r="L138" s="87" t="s">
        <v>68</v>
      </c>
      <c r="M138" s="316"/>
    </row>
    <row r="139" spans="1:13" s="93" customFormat="1" x14ac:dyDescent="0.3">
      <c r="A139" s="88"/>
      <c r="B139" s="270"/>
      <c r="C139" s="271"/>
      <c r="D139" s="271"/>
      <c r="E139" s="271"/>
      <c r="F139" s="271"/>
      <c r="G139" s="272"/>
      <c r="H139" s="89" t="s">
        <v>82</v>
      </c>
      <c r="I139" s="90">
        <v>15</v>
      </c>
      <c r="J139" s="90">
        <v>1</v>
      </c>
      <c r="K139" s="90"/>
      <c r="L139" s="91">
        <v>2</v>
      </c>
      <c r="M139" s="92">
        <f>I139*J139*L139</f>
        <v>30</v>
      </c>
    </row>
    <row r="140" spans="1:13" s="93" customFormat="1" x14ac:dyDescent="0.3">
      <c r="A140" s="88"/>
      <c r="B140" s="273"/>
      <c r="C140" s="274"/>
      <c r="D140" s="274"/>
      <c r="E140" s="274"/>
      <c r="F140" s="274"/>
      <c r="G140" s="275"/>
      <c r="H140" s="89"/>
      <c r="I140" s="90"/>
      <c r="J140" s="90"/>
      <c r="K140" s="90"/>
      <c r="L140" s="91"/>
      <c r="M140" s="92"/>
    </row>
    <row r="141" spans="1:13" s="93" customFormat="1" x14ac:dyDescent="0.3">
      <c r="A141" s="88"/>
      <c r="B141" s="273"/>
      <c r="C141" s="274"/>
      <c r="D141" s="274"/>
      <c r="E141" s="274"/>
      <c r="F141" s="274"/>
      <c r="G141" s="275"/>
      <c r="H141" s="89"/>
      <c r="I141" s="90"/>
      <c r="J141" s="90"/>
      <c r="K141" s="90"/>
      <c r="L141" s="91"/>
      <c r="M141" s="92"/>
    </row>
    <row r="142" spans="1:13" s="93" customFormat="1" x14ac:dyDescent="0.3">
      <c r="A142" s="88"/>
      <c r="B142" s="273"/>
      <c r="C142" s="274"/>
      <c r="D142" s="274"/>
      <c r="E142" s="274"/>
      <c r="F142" s="274"/>
      <c r="G142" s="275"/>
      <c r="H142" s="89"/>
      <c r="I142" s="90"/>
      <c r="J142" s="90"/>
      <c r="K142" s="90"/>
      <c r="L142" s="91"/>
      <c r="M142" s="92"/>
    </row>
    <row r="143" spans="1:13" s="93" customFormat="1" x14ac:dyDescent="0.3">
      <c r="A143" s="88"/>
      <c r="B143" s="273"/>
      <c r="C143" s="274"/>
      <c r="D143" s="274"/>
      <c r="E143" s="274"/>
      <c r="F143" s="274"/>
      <c r="G143" s="275"/>
      <c r="H143" s="89"/>
      <c r="I143" s="90"/>
      <c r="J143" s="90"/>
      <c r="K143" s="90"/>
      <c r="L143" s="91"/>
      <c r="M143" s="92"/>
    </row>
    <row r="144" spans="1:13" ht="15" thickBot="1" x14ac:dyDescent="0.35">
      <c r="A144" s="77"/>
      <c r="B144" s="276"/>
      <c r="C144" s="277"/>
      <c r="D144" s="277"/>
      <c r="E144" s="277"/>
      <c r="F144" s="277"/>
      <c r="G144" s="278"/>
      <c r="H144" s="279" t="s">
        <v>30</v>
      </c>
      <c r="I144" s="280"/>
      <c r="J144" s="280"/>
      <c r="K144" s="281"/>
      <c r="L144" s="136"/>
      <c r="M144" s="94">
        <f>ROUND(SUM(M139:M143),2)</f>
        <v>30</v>
      </c>
    </row>
    <row r="145" spans="1:13" ht="15" thickBot="1" x14ac:dyDescent="0.35"/>
    <row r="146" spans="1:13" ht="15" thickBot="1" x14ac:dyDescent="0.35">
      <c r="B146" s="321"/>
      <c r="C146" s="324" t="s">
        <v>62</v>
      </c>
      <c r="D146" s="325"/>
      <c r="E146" s="325"/>
      <c r="F146" s="325"/>
      <c r="G146" s="325"/>
      <c r="H146" s="325"/>
      <c r="I146" s="325"/>
      <c r="J146" s="325"/>
      <c r="K146" s="326"/>
      <c r="L146" s="327"/>
      <c r="M146" s="328"/>
    </row>
    <row r="147" spans="1:13" ht="41.25" customHeight="1" x14ac:dyDescent="0.3">
      <c r="A147" s="77"/>
      <c r="B147" s="322"/>
      <c r="C147" s="282" t="s">
        <v>63</v>
      </c>
      <c r="D147" s="283"/>
      <c r="E147" s="283"/>
      <c r="F147" s="283"/>
      <c r="G147" s="283"/>
      <c r="H147" s="283"/>
      <c r="I147" s="283"/>
      <c r="J147" s="283"/>
      <c r="K147" s="284"/>
      <c r="L147" s="329"/>
      <c r="M147" s="330"/>
    </row>
    <row r="148" spans="1:13" ht="17.25" customHeight="1" thickBot="1" x14ac:dyDescent="0.35">
      <c r="A148" s="77"/>
      <c r="B148" s="323"/>
      <c r="C148" s="285"/>
      <c r="D148" s="286"/>
      <c r="E148" s="286"/>
      <c r="F148" s="286"/>
      <c r="G148" s="286"/>
      <c r="H148" s="286"/>
      <c r="I148" s="286"/>
      <c r="J148" s="286"/>
      <c r="K148" s="287"/>
      <c r="L148" s="331"/>
      <c r="M148" s="332"/>
    </row>
    <row r="149" spans="1:13" x14ac:dyDescent="0.3">
      <c r="A149" s="77"/>
      <c r="B149" s="78"/>
      <c r="C149" s="79"/>
      <c r="D149" s="79"/>
      <c r="E149" s="79"/>
      <c r="F149" s="79"/>
      <c r="G149" s="80"/>
      <c r="H149" s="80"/>
      <c r="I149" s="81" t="s">
        <v>1</v>
      </c>
      <c r="J149" s="82"/>
      <c r="K149" s="82"/>
      <c r="L149" s="82"/>
      <c r="M149" s="83"/>
    </row>
    <row r="150" spans="1:13" ht="15" customHeight="1" x14ac:dyDescent="0.3">
      <c r="A150" s="77"/>
      <c r="B150" s="84" t="s">
        <v>64</v>
      </c>
      <c r="C150" s="288">
        <v>3.6</v>
      </c>
      <c r="D150" s="289"/>
      <c r="E150" s="289"/>
      <c r="F150" s="289"/>
      <c r="G150" s="290"/>
      <c r="H150" s="320" t="str">
        <f>VLOOKUP(C150,[114]PPTO!$C$6:$E$37,2,0)</f>
        <v>IMPERMEABILIZIACION INTEGRAL MORTERO SIKA</v>
      </c>
      <c r="I150" s="292"/>
      <c r="J150" s="292"/>
      <c r="K150" s="292"/>
      <c r="L150" s="292"/>
      <c r="M150" s="293"/>
    </row>
    <row r="151" spans="1:13" ht="15" customHeight="1" x14ac:dyDescent="0.3">
      <c r="A151" s="77"/>
      <c r="B151" s="84" t="s">
        <v>23</v>
      </c>
      <c r="C151" s="288">
        <v>3</v>
      </c>
      <c r="D151" s="289"/>
      <c r="E151" s="289"/>
      <c r="F151" s="289"/>
      <c r="G151" s="290"/>
      <c r="H151" s="294"/>
      <c r="I151" s="295"/>
      <c r="J151" s="295"/>
      <c r="K151" s="295"/>
      <c r="L151" s="295"/>
      <c r="M151" s="296"/>
    </row>
    <row r="152" spans="1:13" ht="15" thickBot="1" x14ac:dyDescent="0.35">
      <c r="A152" s="77"/>
      <c r="B152" s="85" t="s">
        <v>3</v>
      </c>
      <c r="C152" s="301" t="str">
        <f>VLOOKUP(C150,[114]PPTO!$C$6:$E$37,3,0)</f>
        <v>M2</v>
      </c>
      <c r="D152" s="302"/>
      <c r="E152" s="302"/>
      <c r="F152" s="302"/>
      <c r="G152" s="303"/>
      <c r="H152" s="297"/>
      <c r="I152" s="298"/>
      <c r="J152" s="298"/>
      <c r="K152" s="298"/>
      <c r="L152" s="298"/>
      <c r="M152" s="299"/>
    </row>
    <row r="153" spans="1:13" x14ac:dyDescent="0.3">
      <c r="A153" s="77"/>
      <c r="B153" s="304" t="s">
        <v>65</v>
      </c>
      <c r="C153" s="305"/>
      <c r="D153" s="305"/>
      <c r="E153" s="305"/>
      <c r="F153" s="305"/>
      <c r="G153" s="306"/>
      <c r="H153" s="310" t="s">
        <v>5</v>
      </c>
      <c r="I153" s="312" t="s">
        <v>22</v>
      </c>
      <c r="J153" s="313"/>
      <c r="K153" s="313"/>
      <c r="L153" s="314"/>
      <c r="M153" s="315" t="s">
        <v>30</v>
      </c>
    </row>
    <row r="154" spans="1:13" ht="15" thickBot="1" x14ac:dyDescent="0.35">
      <c r="A154" s="77"/>
      <c r="B154" s="307"/>
      <c r="C154" s="308"/>
      <c r="D154" s="308"/>
      <c r="E154" s="308"/>
      <c r="F154" s="308"/>
      <c r="G154" s="309"/>
      <c r="H154" s="311"/>
      <c r="I154" s="86" t="s">
        <v>66</v>
      </c>
      <c r="J154" s="86" t="s">
        <v>67</v>
      </c>
      <c r="K154" s="86" t="s">
        <v>38</v>
      </c>
      <c r="L154" s="87" t="s">
        <v>68</v>
      </c>
      <c r="M154" s="316"/>
    </row>
    <row r="155" spans="1:13" s="93" customFormat="1" x14ac:dyDescent="0.3">
      <c r="A155" s="88"/>
      <c r="B155" s="270"/>
      <c r="C155" s="271"/>
      <c r="D155" s="271"/>
      <c r="E155" s="271"/>
      <c r="F155" s="271"/>
      <c r="G155" s="272"/>
      <c r="H155" s="89" t="s">
        <v>71</v>
      </c>
      <c r="I155" s="90">
        <v>14</v>
      </c>
      <c r="J155" s="90">
        <v>0.8</v>
      </c>
      <c r="K155" s="90"/>
      <c r="L155" s="91"/>
      <c r="M155" s="92">
        <f>I155*J155</f>
        <v>11.200000000000001</v>
      </c>
    </row>
    <row r="156" spans="1:13" s="93" customFormat="1" x14ac:dyDescent="0.3">
      <c r="A156" s="88"/>
      <c r="B156" s="273"/>
      <c r="C156" s="274"/>
      <c r="D156" s="274"/>
      <c r="E156" s="274"/>
      <c r="F156" s="274"/>
      <c r="G156" s="275"/>
      <c r="H156" s="89"/>
      <c r="I156" s="90"/>
      <c r="J156" s="90"/>
      <c r="K156" s="90"/>
      <c r="L156" s="91"/>
      <c r="M156" s="92"/>
    </row>
    <row r="157" spans="1:13" s="93" customFormat="1" x14ac:dyDescent="0.3">
      <c r="A157" s="88"/>
      <c r="B157" s="273"/>
      <c r="C157" s="274"/>
      <c r="D157" s="274"/>
      <c r="E157" s="274"/>
      <c r="F157" s="274"/>
      <c r="G157" s="275"/>
      <c r="H157" s="89"/>
      <c r="I157" s="90"/>
      <c r="J157" s="90"/>
      <c r="K157" s="90"/>
      <c r="L157" s="91"/>
      <c r="M157" s="92"/>
    </row>
    <row r="158" spans="1:13" s="93" customFormat="1" x14ac:dyDescent="0.3">
      <c r="A158" s="88"/>
      <c r="B158" s="273"/>
      <c r="C158" s="274"/>
      <c r="D158" s="274"/>
      <c r="E158" s="274"/>
      <c r="F158" s="274"/>
      <c r="G158" s="275"/>
      <c r="H158" s="89"/>
      <c r="I158" s="90"/>
      <c r="J158" s="90"/>
      <c r="K158" s="90"/>
      <c r="L158" s="91"/>
      <c r="M158" s="92"/>
    </row>
    <row r="159" spans="1:13" s="93" customFormat="1" x14ac:dyDescent="0.3">
      <c r="A159" s="88"/>
      <c r="B159" s="273"/>
      <c r="C159" s="274"/>
      <c r="D159" s="274"/>
      <c r="E159" s="274"/>
      <c r="F159" s="274"/>
      <c r="G159" s="275"/>
      <c r="H159" s="89"/>
      <c r="I159" s="90"/>
      <c r="J159" s="90"/>
      <c r="K159" s="90"/>
      <c r="L159" s="91"/>
      <c r="M159" s="92"/>
    </row>
    <row r="160" spans="1:13" ht="15" thickBot="1" x14ac:dyDescent="0.35">
      <c r="A160" s="77"/>
      <c r="B160" s="276"/>
      <c r="C160" s="277"/>
      <c r="D160" s="277"/>
      <c r="E160" s="277"/>
      <c r="F160" s="277"/>
      <c r="G160" s="278"/>
      <c r="H160" s="279" t="s">
        <v>30</v>
      </c>
      <c r="I160" s="280"/>
      <c r="J160" s="280"/>
      <c r="K160" s="281"/>
      <c r="L160" s="136"/>
      <c r="M160" s="94">
        <f>ROUND(SUM(M155:M159),2)</f>
        <v>11.2</v>
      </c>
    </row>
    <row r="161" spans="1:13" ht="15" thickBot="1" x14ac:dyDescent="0.35"/>
    <row r="162" spans="1:13" ht="15" thickBot="1" x14ac:dyDescent="0.35">
      <c r="B162" s="321"/>
      <c r="C162" s="327" t="s">
        <v>62</v>
      </c>
      <c r="D162" s="337"/>
      <c r="E162" s="337"/>
      <c r="F162" s="337"/>
      <c r="G162" s="337"/>
      <c r="H162" s="337"/>
      <c r="I162" s="337"/>
      <c r="J162" s="337"/>
      <c r="K162" s="337"/>
      <c r="L162" s="327"/>
      <c r="M162" s="328"/>
    </row>
    <row r="163" spans="1:13" ht="41.25" customHeight="1" x14ac:dyDescent="0.3">
      <c r="A163" s="77"/>
      <c r="B163" s="322"/>
      <c r="C163" s="282" t="s">
        <v>63</v>
      </c>
      <c r="D163" s="283"/>
      <c r="E163" s="283"/>
      <c r="F163" s="283"/>
      <c r="G163" s="283"/>
      <c r="H163" s="283"/>
      <c r="I163" s="283"/>
      <c r="J163" s="283"/>
      <c r="K163" s="284"/>
      <c r="L163" s="329"/>
      <c r="M163" s="330"/>
    </row>
    <row r="164" spans="1:13" ht="17.25" customHeight="1" thickBot="1" x14ac:dyDescent="0.35">
      <c r="A164" s="77"/>
      <c r="B164" s="322"/>
      <c r="C164" s="338"/>
      <c r="D164" s="339"/>
      <c r="E164" s="339"/>
      <c r="F164" s="339"/>
      <c r="G164" s="339"/>
      <c r="H164" s="339"/>
      <c r="I164" s="339"/>
      <c r="J164" s="339"/>
      <c r="K164" s="340"/>
      <c r="L164" s="329"/>
      <c r="M164" s="330"/>
    </row>
    <row r="165" spans="1:13" x14ac:dyDescent="0.3">
      <c r="A165" s="77"/>
      <c r="B165" s="78"/>
      <c r="C165" s="79"/>
      <c r="D165" s="79"/>
      <c r="E165" s="79"/>
      <c r="F165" s="79"/>
      <c r="G165" s="80"/>
      <c r="H165" s="80"/>
      <c r="I165" s="81" t="s">
        <v>1</v>
      </c>
      <c r="J165" s="82"/>
      <c r="K165" s="82"/>
      <c r="L165" s="82"/>
      <c r="M165" s="83"/>
    </row>
    <row r="166" spans="1:13" ht="15" customHeight="1" x14ac:dyDescent="0.3">
      <c r="A166" s="77"/>
      <c r="B166" s="84" t="s">
        <v>64</v>
      </c>
      <c r="C166" s="333">
        <v>4.0999999999999996</v>
      </c>
      <c r="D166" s="333"/>
      <c r="E166" s="333"/>
      <c r="F166" s="333"/>
      <c r="G166" s="333"/>
      <c r="H166" s="320" t="str">
        <f>VLOOKUP(C166,[114]PPTO!$C$6:$E$37,2,0)</f>
        <v>LAVADA DE FACHADA</v>
      </c>
      <c r="I166" s="292"/>
      <c r="J166" s="292"/>
      <c r="K166" s="292"/>
      <c r="L166" s="292"/>
      <c r="M166" s="293"/>
    </row>
    <row r="167" spans="1:13" ht="15" customHeight="1" x14ac:dyDescent="0.3">
      <c r="A167" s="77"/>
      <c r="B167" s="84" t="s">
        <v>23</v>
      </c>
      <c r="C167" s="333">
        <v>1</v>
      </c>
      <c r="D167" s="333"/>
      <c r="E167" s="333"/>
      <c r="F167" s="333"/>
      <c r="G167" s="333"/>
      <c r="H167" s="294"/>
      <c r="I167" s="295"/>
      <c r="J167" s="295"/>
      <c r="K167" s="295"/>
      <c r="L167" s="295"/>
      <c r="M167" s="296"/>
    </row>
    <row r="168" spans="1:13" ht="15" thickBot="1" x14ac:dyDescent="0.35">
      <c r="A168" s="77"/>
      <c r="B168" s="85" t="s">
        <v>3</v>
      </c>
      <c r="C168" s="334" t="str">
        <f>VLOOKUP(C166,[114]PPTO!$C$6:$E$37,3,0)</f>
        <v>M2</v>
      </c>
      <c r="D168" s="334"/>
      <c r="E168" s="334"/>
      <c r="F168" s="334"/>
      <c r="G168" s="334"/>
      <c r="H168" s="297"/>
      <c r="I168" s="298"/>
      <c r="J168" s="298"/>
      <c r="K168" s="298"/>
      <c r="L168" s="298"/>
      <c r="M168" s="299"/>
    </row>
    <row r="169" spans="1:13" x14ac:dyDescent="0.3">
      <c r="A169" s="77"/>
      <c r="B169" s="304" t="s">
        <v>65</v>
      </c>
      <c r="C169" s="305"/>
      <c r="D169" s="305"/>
      <c r="E169" s="305"/>
      <c r="F169" s="305"/>
      <c r="G169" s="306"/>
      <c r="H169" s="335" t="s">
        <v>5</v>
      </c>
      <c r="I169" s="312" t="s">
        <v>22</v>
      </c>
      <c r="J169" s="313"/>
      <c r="K169" s="313"/>
      <c r="L169" s="314"/>
      <c r="M169" s="341" t="s">
        <v>30</v>
      </c>
    </row>
    <row r="170" spans="1:13" ht="15" thickBot="1" x14ac:dyDescent="0.35">
      <c r="A170" s="77"/>
      <c r="B170" s="307"/>
      <c r="C170" s="308"/>
      <c r="D170" s="308"/>
      <c r="E170" s="308"/>
      <c r="F170" s="308"/>
      <c r="G170" s="309"/>
      <c r="H170" s="336"/>
      <c r="I170" s="86" t="s">
        <v>66</v>
      </c>
      <c r="J170" s="86" t="s">
        <v>67</v>
      </c>
      <c r="K170" s="86" t="s">
        <v>38</v>
      </c>
      <c r="L170" s="87" t="s">
        <v>68</v>
      </c>
      <c r="M170" s="342"/>
    </row>
    <row r="171" spans="1:13" s="93" customFormat="1" x14ac:dyDescent="0.3">
      <c r="A171" s="88"/>
      <c r="B171" s="270"/>
      <c r="C171" s="271"/>
      <c r="D171" s="271"/>
      <c r="E171" s="271"/>
      <c r="F171" s="271"/>
      <c r="G171" s="272"/>
      <c r="H171" s="89" t="s">
        <v>132</v>
      </c>
      <c r="I171" s="90">
        <v>14</v>
      </c>
      <c r="J171" s="90"/>
      <c r="K171" s="90">
        <v>3.05</v>
      </c>
      <c r="L171" s="91"/>
      <c r="M171" s="92">
        <f>I171*K171</f>
        <v>42.699999999999996</v>
      </c>
    </row>
    <row r="172" spans="1:13" s="93" customFormat="1" x14ac:dyDescent="0.3">
      <c r="A172" s="88"/>
      <c r="B172" s="273"/>
      <c r="C172" s="274"/>
      <c r="D172" s="274"/>
      <c r="E172" s="274"/>
      <c r="F172" s="274"/>
      <c r="G172" s="275"/>
      <c r="H172" s="89" t="s">
        <v>133</v>
      </c>
      <c r="I172" s="90">
        <f>2+2+1</f>
        <v>5</v>
      </c>
      <c r="J172" s="90"/>
      <c r="K172" s="90">
        <v>3.05</v>
      </c>
      <c r="L172" s="91"/>
      <c r="M172" s="92">
        <f>I172*K172</f>
        <v>15.25</v>
      </c>
    </row>
    <row r="173" spans="1:13" s="93" customFormat="1" x14ac:dyDescent="0.3">
      <c r="A173" s="88"/>
      <c r="B173" s="273"/>
      <c r="C173" s="274"/>
      <c r="D173" s="274"/>
      <c r="E173" s="274"/>
      <c r="F173" s="274"/>
      <c r="G173" s="275"/>
      <c r="H173" s="89" t="s">
        <v>122</v>
      </c>
      <c r="I173" s="90">
        <v>2.75</v>
      </c>
      <c r="J173" s="90"/>
      <c r="K173" s="90">
        <v>3.05</v>
      </c>
      <c r="L173" s="91"/>
      <c r="M173" s="92">
        <f>I173*K173</f>
        <v>8.3874999999999993</v>
      </c>
    </row>
    <row r="174" spans="1:13" s="93" customFormat="1" x14ac:dyDescent="0.3">
      <c r="A174" s="88"/>
      <c r="B174" s="273"/>
      <c r="C174" s="274"/>
      <c r="D174" s="274"/>
      <c r="E174" s="274"/>
      <c r="F174" s="274"/>
      <c r="G174" s="275"/>
      <c r="H174" s="89" t="s">
        <v>123</v>
      </c>
      <c r="I174" s="90">
        <v>1.55</v>
      </c>
      <c r="J174" s="90"/>
      <c r="K174" s="90">
        <v>3.05</v>
      </c>
      <c r="L174" s="91"/>
      <c r="M174" s="92">
        <f>I174*K174</f>
        <v>4.7275</v>
      </c>
    </row>
    <row r="175" spans="1:13" s="93" customFormat="1" x14ac:dyDescent="0.3">
      <c r="A175" s="88"/>
      <c r="B175" s="273"/>
      <c r="C175" s="274"/>
      <c r="D175" s="274"/>
      <c r="E175" s="274"/>
      <c r="F175" s="274"/>
      <c r="G175" s="275"/>
      <c r="H175" s="89"/>
      <c r="I175" s="90"/>
      <c r="J175" s="90"/>
      <c r="K175" s="90"/>
      <c r="L175" s="91"/>
      <c r="M175" s="92"/>
    </row>
    <row r="176" spans="1:13" s="93" customFormat="1" x14ac:dyDescent="0.3">
      <c r="A176" s="88"/>
      <c r="B176" s="273"/>
      <c r="C176" s="274"/>
      <c r="D176" s="274"/>
      <c r="E176" s="274"/>
      <c r="F176" s="274"/>
      <c r="G176" s="275"/>
      <c r="H176" s="89"/>
      <c r="I176" s="90"/>
      <c r="J176" s="90"/>
      <c r="K176" s="90"/>
      <c r="L176" s="91"/>
      <c r="M176" s="92"/>
    </row>
    <row r="177" spans="1:13" ht="15" thickBot="1" x14ac:dyDescent="0.35">
      <c r="A177" s="77"/>
      <c r="B177" s="276"/>
      <c r="C177" s="277"/>
      <c r="D177" s="277"/>
      <c r="E177" s="277"/>
      <c r="F177" s="277"/>
      <c r="G177" s="278"/>
      <c r="H177" s="279" t="s">
        <v>30</v>
      </c>
      <c r="I177" s="280"/>
      <c r="J177" s="280"/>
      <c r="K177" s="281"/>
      <c r="L177" s="136"/>
      <c r="M177" s="94">
        <f>ROUND(SUM(M171:M176),2)</f>
        <v>71.069999999999993</v>
      </c>
    </row>
    <row r="178" spans="1:13" ht="15" thickBot="1" x14ac:dyDescent="0.35"/>
    <row r="179" spans="1:13" ht="15" thickBot="1" x14ac:dyDescent="0.35">
      <c r="B179" s="321"/>
      <c r="C179" s="324" t="s">
        <v>62</v>
      </c>
      <c r="D179" s="325"/>
      <c r="E179" s="325"/>
      <c r="F179" s="325"/>
      <c r="G179" s="325"/>
      <c r="H179" s="325"/>
      <c r="I179" s="325"/>
      <c r="J179" s="325"/>
      <c r="K179" s="326"/>
      <c r="L179" s="327"/>
      <c r="M179" s="328"/>
    </row>
    <row r="180" spans="1:13" ht="41.25" customHeight="1" x14ac:dyDescent="0.3">
      <c r="A180" s="77"/>
      <c r="B180" s="322"/>
      <c r="C180" s="282" t="s">
        <v>63</v>
      </c>
      <c r="D180" s="283"/>
      <c r="E180" s="283"/>
      <c r="F180" s="283"/>
      <c r="G180" s="283"/>
      <c r="H180" s="283"/>
      <c r="I180" s="283"/>
      <c r="J180" s="283"/>
      <c r="K180" s="284"/>
      <c r="L180" s="329"/>
      <c r="M180" s="330"/>
    </row>
    <row r="181" spans="1:13" ht="17.25" customHeight="1" thickBot="1" x14ac:dyDescent="0.35">
      <c r="A181" s="77"/>
      <c r="B181" s="323"/>
      <c r="C181" s="285"/>
      <c r="D181" s="286"/>
      <c r="E181" s="286"/>
      <c r="F181" s="286"/>
      <c r="G181" s="286"/>
      <c r="H181" s="286"/>
      <c r="I181" s="286"/>
      <c r="J181" s="286"/>
      <c r="K181" s="287"/>
      <c r="L181" s="331"/>
      <c r="M181" s="332"/>
    </row>
    <row r="182" spans="1:13" x14ac:dyDescent="0.3">
      <c r="A182" s="77"/>
      <c r="B182" s="78"/>
      <c r="C182" s="79"/>
      <c r="D182" s="79"/>
      <c r="E182" s="79"/>
      <c r="F182" s="79"/>
      <c r="G182" s="80"/>
      <c r="H182" s="80"/>
      <c r="I182" s="81" t="s">
        <v>1</v>
      </c>
      <c r="J182" s="82"/>
      <c r="K182" s="82"/>
      <c r="L182" s="82"/>
      <c r="M182" s="83"/>
    </row>
    <row r="183" spans="1:13" ht="15" customHeight="1" x14ac:dyDescent="0.3">
      <c r="A183" s="77"/>
      <c r="B183" s="84" t="s">
        <v>64</v>
      </c>
      <c r="C183" s="288">
        <v>4.2</v>
      </c>
      <c r="D183" s="289"/>
      <c r="E183" s="289"/>
      <c r="F183" s="289"/>
      <c r="G183" s="290"/>
      <c r="H183" s="320" t="str">
        <f>VLOOKUP(C183,[114]PPTO!$C$6:$E$37,2,0)</f>
        <v>PAÑETE IMPERMEABILIZADO MUROS 1:3, E=1.5 CM</v>
      </c>
      <c r="I183" s="292"/>
      <c r="J183" s="292"/>
      <c r="K183" s="292"/>
      <c r="L183" s="292"/>
      <c r="M183" s="293"/>
    </row>
    <row r="184" spans="1:13" ht="15" customHeight="1" x14ac:dyDescent="0.3">
      <c r="A184" s="77"/>
      <c r="B184" s="84" t="s">
        <v>23</v>
      </c>
      <c r="C184" s="288">
        <v>4</v>
      </c>
      <c r="D184" s="289"/>
      <c r="E184" s="289"/>
      <c r="F184" s="289"/>
      <c r="G184" s="290"/>
      <c r="H184" s="294"/>
      <c r="I184" s="295"/>
      <c r="J184" s="295"/>
      <c r="K184" s="295"/>
      <c r="L184" s="295"/>
      <c r="M184" s="296"/>
    </row>
    <row r="185" spans="1:13" ht="15" thickBot="1" x14ac:dyDescent="0.35">
      <c r="A185" s="77"/>
      <c r="B185" s="85" t="s">
        <v>3</v>
      </c>
      <c r="C185" s="301" t="str">
        <f>VLOOKUP(C183,[114]PPTO!$C$6:$E$37,3,0)</f>
        <v>M2</v>
      </c>
      <c r="D185" s="302"/>
      <c r="E185" s="302"/>
      <c r="F185" s="302"/>
      <c r="G185" s="303"/>
      <c r="H185" s="297"/>
      <c r="I185" s="298"/>
      <c r="J185" s="298"/>
      <c r="K185" s="298"/>
      <c r="L185" s="298"/>
      <c r="M185" s="299"/>
    </row>
    <row r="186" spans="1:13" x14ac:dyDescent="0.3">
      <c r="A186" s="77"/>
      <c r="B186" s="304" t="s">
        <v>65</v>
      </c>
      <c r="C186" s="305"/>
      <c r="D186" s="305"/>
      <c r="E186" s="305"/>
      <c r="F186" s="305"/>
      <c r="G186" s="306"/>
      <c r="H186" s="310" t="s">
        <v>5</v>
      </c>
      <c r="I186" s="312" t="s">
        <v>22</v>
      </c>
      <c r="J186" s="313"/>
      <c r="K186" s="313"/>
      <c r="L186" s="314"/>
      <c r="M186" s="315" t="s">
        <v>30</v>
      </c>
    </row>
    <row r="187" spans="1:13" ht="15" thickBot="1" x14ac:dyDescent="0.35">
      <c r="A187" s="77"/>
      <c r="B187" s="307"/>
      <c r="C187" s="308"/>
      <c r="D187" s="308"/>
      <c r="E187" s="308"/>
      <c r="F187" s="308"/>
      <c r="G187" s="309"/>
      <c r="H187" s="311"/>
      <c r="I187" s="86" t="s">
        <v>66</v>
      </c>
      <c r="J187" s="86" t="s">
        <v>67</v>
      </c>
      <c r="K187" s="86" t="s">
        <v>38</v>
      </c>
      <c r="L187" s="87" t="s">
        <v>68</v>
      </c>
      <c r="M187" s="316"/>
    </row>
    <row r="188" spans="1:13" s="93" customFormat="1" x14ac:dyDescent="0.3">
      <c r="A188" s="88"/>
      <c r="B188" s="270"/>
      <c r="C188" s="271"/>
      <c r="D188" s="271"/>
      <c r="E188" s="271"/>
      <c r="F188" s="271"/>
      <c r="G188" s="272"/>
      <c r="H188" s="89" t="s">
        <v>132</v>
      </c>
      <c r="I188" s="90">
        <v>14</v>
      </c>
      <c r="J188" s="90"/>
      <c r="K188" s="90">
        <v>3.05</v>
      </c>
      <c r="L188" s="91"/>
      <c r="M188" s="92">
        <f>I188*K188</f>
        <v>42.699999999999996</v>
      </c>
    </row>
    <row r="189" spans="1:13" s="93" customFormat="1" x14ac:dyDescent="0.3">
      <c r="A189" s="88"/>
      <c r="B189" s="273"/>
      <c r="C189" s="274"/>
      <c r="D189" s="274"/>
      <c r="E189" s="274"/>
      <c r="F189" s="274"/>
      <c r="G189" s="275"/>
      <c r="H189" s="89" t="s">
        <v>133</v>
      </c>
      <c r="I189" s="90">
        <f>2+2+1</f>
        <v>5</v>
      </c>
      <c r="J189" s="90"/>
      <c r="K189" s="90">
        <v>3.05</v>
      </c>
      <c r="L189" s="91"/>
      <c r="M189" s="92">
        <f>I189*K189</f>
        <v>15.25</v>
      </c>
    </row>
    <row r="190" spans="1:13" s="93" customFormat="1" x14ac:dyDescent="0.3">
      <c r="A190" s="88"/>
      <c r="B190" s="273"/>
      <c r="C190" s="274"/>
      <c r="D190" s="274"/>
      <c r="E190" s="274"/>
      <c r="F190" s="274"/>
      <c r="G190" s="275"/>
      <c r="H190" s="89" t="s">
        <v>122</v>
      </c>
      <c r="I190" s="90">
        <v>2.75</v>
      </c>
      <c r="J190" s="90"/>
      <c r="K190" s="90">
        <v>3.05</v>
      </c>
      <c r="L190" s="91"/>
      <c r="M190" s="92">
        <f>I190*K190</f>
        <v>8.3874999999999993</v>
      </c>
    </row>
    <row r="191" spans="1:13" s="93" customFormat="1" x14ac:dyDescent="0.3">
      <c r="A191" s="88"/>
      <c r="B191" s="273"/>
      <c r="C191" s="274"/>
      <c r="D191" s="274"/>
      <c r="E191" s="274"/>
      <c r="F191" s="274"/>
      <c r="G191" s="275"/>
      <c r="H191" s="89" t="s">
        <v>123</v>
      </c>
      <c r="I191" s="90">
        <v>1.55</v>
      </c>
      <c r="J191" s="90"/>
      <c r="K191" s="90">
        <v>3.05</v>
      </c>
      <c r="L191" s="91"/>
      <c r="M191" s="92">
        <f>I191*K191</f>
        <v>4.7275</v>
      </c>
    </row>
    <row r="192" spans="1:13" ht="15" thickBot="1" x14ac:dyDescent="0.35">
      <c r="A192" s="77"/>
      <c r="B192" s="276"/>
      <c r="C192" s="277"/>
      <c r="D192" s="277"/>
      <c r="E192" s="277"/>
      <c r="F192" s="277"/>
      <c r="G192" s="278"/>
      <c r="H192" s="279" t="s">
        <v>30</v>
      </c>
      <c r="I192" s="280"/>
      <c r="J192" s="280"/>
      <c r="K192" s="281"/>
      <c r="L192" s="136"/>
      <c r="M192" s="94">
        <f>ROUND(SUM(M188:M191),2)</f>
        <v>71.069999999999993</v>
      </c>
    </row>
    <row r="193" spans="1:13" ht="15" thickBot="1" x14ac:dyDescent="0.35"/>
    <row r="194" spans="1:13" ht="15" thickBot="1" x14ac:dyDescent="0.35">
      <c r="B194" s="321"/>
      <c r="C194" s="324" t="s">
        <v>62</v>
      </c>
      <c r="D194" s="325"/>
      <c r="E194" s="325"/>
      <c r="F194" s="325"/>
      <c r="G194" s="325"/>
      <c r="H194" s="325"/>
      <c r="I194" s="325"/>
      <c r="J194" s="325"/>
      <c r="K194" s="326"/>
      <c r="L194" s="327"/>
      <c r="M194" s="328"/>
    </row>
    <row r="195" spans="1:13" ht="41.25" customHeight="1" x14ac:dyDescent="0.3">
      <c r="A195" s="77"/>
      <c r="B195" s="322"/>
      <c r="C195" s="282" t="s">
        <v>63</v>
      </c>
      <c r="D195" s="283"/>
      <c r="E195" s="283"/>
      <c r="F195" s="283"/>
      <c r="G195" s="283"/>
      <c r="H195" s="283"/>
      <c r="I195" s="283"/>
      <c r="J195" s="283"/>
      <c r="K195" s="284"/>
      <c r="L195" s="329"/>
      <c r="M195" s="330"/>
    </row>
    <row r="196" spans="1:13" ht="17.25" customHeight="1" thickBot="1" x14ac:dyDescent="0.35">
      <c r="A196" s="77"/>
      <c r="B196" s="323"/>
      <c r="C196" s="285"/>
      <c r="D196" s="286"/>
      <c r="E196" s="286"/>
      <c r="F196" s="286"/>
      <c r="G196" s="286"/>
      <c r="H196" s="286"/>
      <c r="I196" s="286"/>
      <c r="J196" s="286"/>
      <c r="K196" s="287"/>
      <c r="L196" s="331"/>
      <c r="M196" s="332"/>
    </row>
    <row r="197" spans="1:13" x14ac:dyDescent="0.3">
      <c r="A197" s="77"/>
      <c r="B197" s="78"/>
      <c r="C197" s="79"/>
      <c r="D197" s="79"/>
      <c r="E197" s="79"/>
      <c r="F197" s="79"/>
      <c r="G197" s="80"/>
      <c r="H197" s="80"/>
      <c r="I197" s="81" t="s">
        <v>1</v>
      </c>
      <c r="J197" s="82"/>
      <c r="K197" s="82"/>
      <c r="L197" s="82"/>
      <c r="M197" s="83"/>
    </row>
    <row r="198" spans="1:13" ht="15" customHeight="1" x14ac:dyDescent="0.3">
      <c r="A198" s="77"/>
      <c r="B198" s="84" t="s">
        <v>64</v>
      </c>
      <c r="C198" s="288">
        <v>4.3</v>
      </c>
      <c r="D198" s="289"/>
      <c r="E198" s="289"/>
      <c r="F198" s="289"/>
      <c r="G198" s="290"/>
      <c r="H198" s="320" t="str">
        <f>VLOOKUP(C198,[114]PPTO!$C$6:$E$37,2,0)</f>
        <v>VINILO SOBRE PAÑETE A LA INTEMPERIE</v>
      </c>
      <c r="I198" s="292"/>
      <c r="J198" s="292"/>
      <c r="K198" s="292"/>
      <c r="L198" s="292"/>
      <c r="M198" s="293"/>
    </row>
    <row r="199" spans="1:13" ht="15" customHeight="1" x14ac:dyDescent="0.3">
      <c r="A199" s="77"/>
      <c r="B199" s="84" t="s">
        <v>23</v>
      </c>
      <c r="C199" s="288">
        <v>4</v>
      </c>
      <c r="D199" s="289"/>
      <c r="E199" s="289"/>
      <c r="F199" s="289"/>
      <c r="G199" s="290"/>
      <c r="H199" s="294"/>
      <c r="I199" s="295"/>
      <c r="J199" s="295"/>
      <c r="K199" s="295"/>
      <c r="L199" s="295"/>
      <c r="M199" s="296"/>
    </row>
    <row r="200" spans="1:13" ht="15" thickBot="1" x14ac:dyDescent="0.35">
      <c r="A200" s="77"/>
      <c r="B200" s="85" t="s">
        <v>3</v>
      </c>
      <c r="C200" s="301" t="str">
        <f>VLOOKUP(C198,[114]PPTO!$C$6:$E$37,3,0)</f>
        <v>M2</v>
      </c>
      <c r="D200" s="302"/>
      <c r="E200" s="302"/>
      <c r="F200" s="302"/>
      <c r="G200" s="303"/>
      <c r="H200" s="297"/>
      <c r="I200" s="298"/>
      <c r="J200" s="298"/>
      <c r="K200" s="298"/>
      <c r="L200" s="298"/>
      <c r="M200" s="299"/>
    </row>
    <row r="201" spans="1:13" x14ac:dyDescent="0.3">
      <c r="A201" s="77"/>
      <c r="B201" s="304" t="s">
        <v>65</v>
      </c>
      <c r="C201" s="305"/>
      <c r="D201" s="305"/>
      <c r="E201" s="305"/>
      <c r="F201" s="305"/>
      <c r="G201" s="306"/>
      <c r="H201" s="310" t="s">
        <v>5</v>
      </c>
      <c r="I201" s="312" t="s">
        <v>22</v>
      </c>
      <c r="J201" s="313"/>
      <c r="K201" s="313"/>
      <c r="L201" s="314"/>
      <c r="M201" s="315" t="s">
        <v>30</v>
      </c>
    </row>
    <row r="202" spans="1:13" ht="15" thickBot="1" x14ac:dyDescent="0.35">
      <c r="A202" s="77"/>
      <c r="B202" s="307"/>
      <c r="C202" s="308"/>
      <c r="D202" s="308"/>
      <c r="E202" s="308"/>
      <c r="F202" s="308"/>
      <c r="G202" s="309"/>
      <c r="H202" s="311"/>
      <c r="I202" s="86" t="s">
        <v>66</v>
      </c>
      <c r="J202" s="86" t="s">
        <v>67</v>
      </c>
      <c r="K202" s="86" t="s">
        <v>38</v>
      </c>
      <c r="L202" s="87" t="s">
        <v>68</v>
      </c>
      <c r="M202" s="316"/>
    </row>
    <row r="203" spans="1:13" s="93" customFormat="1" x14ac:dyDescent="0.3">
      <c r="A203" s="88"/>
      <c r="B203" s="270"/>
      <c r="C203" s="271"/>
      <c r="D203" s="271"/>
      <c r="E203" s="271"/>
      <c r="F203" s="271"/>
      <c r="G203" s="272"/>
      <c r="H203" s="89" t="s">
        <v>132</v>
      </c>
      <c r="I203" s="90">
        <v>14</v>
      </c>
      <c r="J203" s="90"/>
      <c r="K203" s="90">
        <v>3.05</v>
      </c>
      <c r="L203" s="91"/>
      <c r="M203" s="92">
        <f>I203*K203</f>
        <v>42.699999999999996</v>
      </c>
    </row>
    <row r="204" spans="1:13" s="93" customFormat="1" x14ac:dyDescent="0.3">
      <c r="A204" s="88"/>
      <c r="B204" s="273"/>
      <c r="C204" s="274"/>
      <c r="D204" s="274"/>
      <c r="E204" s="274"/>
      <c r="F204" s="274"/>
      <c r="G204" s="275"/>
      <c r="H204" s="89" t="s">
        <v>133</v>
      </c>
      <c r="I204" s="90">
        <f>2+2+1</f>
        <v>5</v>
      </c>
      <c r="J204" s="90"/>
      <c r="K204" s="90">
        <v>3.05</v>
      </c>
      <c r="L204" s="91"/>
      <c r="M204" s="92">
        <f>I204*K204</f>
        <v>15.25</v>
      </c>
    </row>
    <row r="205" spans="1:13" s="93" customFormat="1" x14ac:dyDescent="0.3">
      <c r="A205" s="88"/>
      <c r="B205" s="273"/>
      <c r="C205" s="274"/>
      <c r="D205" s="274"/>
      <c r="E205" s="274"/>
      <c r="F205" s="274"/>
      <c r="G205" s="275"/>
      <c r="H205" s="89" t="s">
        <v>122</v>
      </c>
      <c r="I205" s="90">
        <v>2.75</v>
      </c>
      <c r="J205" s="90"/>
      <c r="K205" s="90">
        <v>3.05</v>
      </c>
      <c r="L205" s="91"/>
      <c r="M205" s="92">
        <f>I205*K205</f>
        <v>8.3874999999999993</v>
      </c>
    </row>
    <row r="206" spans="1:13" s="93" customFormat="1" x14ac:dyDescent="0.3">
      <c r="A206" s="88"/>
      <c r="B206" s="273"/>
      <c r="C206" s="274"/>
      <c r="D206" s="274"/>
      <c r="E206" s="274"/>
      <c r="F206" s="274"/>
      <c r="G206" s="275"/>
      <c r="H206" s="89" t="s">
        <v>123</v>
      </c>
      <c r="I206" s="90">
        <v>1.55</v>
      </c>
      <c r="J206" s="90"/>
      <c r="K206" s="90">
        <v>3.05</v>
      </c>
      <c r="L206" s="91"/>
      <c r="M206" s="92">
        <f>I206*K206</f>
        <v>4.7275</v>
      </c>
    </row>
    <row r="207" spans="1:13" s="93" customFormat="1" x14ac:dyDescent="0.3">
      <c r="A207" s="88"/>
      <c r="B207" s="273"/>
      <c r="C207" s="274"/>
      <c r="D207" s="274"/>
      <c r="E207" s="274"/>
      <c r="F207" s="274"/>
      <c r="G207" s="275"/>
      <c r="H207" s="89"/>
      <c r="I207" s="90"/>
      <c r="J207" s="90"/>
      <c r="K207" s="90"/>
      <c r="L207" s="91"/>
      <c r="M207" s="92"/>
    </row>
    <row r="208" spans="1:13" ht="15" thickBot="1" x14ac:dyDescent="0.35">
      <c r="A208" s="77"/>
      <c r="B208" s="276"/>
      <c r="C208" s="277"/>
      <c r="D208" s="277"/>
      <c r="E208" s="277"/>
      <c r="F208" s="277"/>
      <c r="G208" s="278"/>
      <c r="H208" s="279" t="s">
        <v>30</v>
      </c>
      <c r="I208" s="280"/>
      <c r="J208" s="280"/>
      <c r="K208" s="281"/>
      <c r="L208" s="136"/>
      <c r="M208" s="94">
        <f>ROUND(SUM(M203:M207),2)</f>
        <v>71.069999999999993</v>
      </c>
    </row>
    <row r="209" spans="2:13" ht="15" thickBot="1" x14ac:dyDescent="0.35"/>
    <row r="210" spans="2:13" ht="15" thickBot="1" x14ac:dyDescent="0.35">
      <c r="B210" s="321"/>
      <c r="C210" s="324" t="s">
        <v>62</v>
      </c>
      <c r="D210" s="325"/>
      <c r="E210" s="325"/>
      <c r="F210" s="325"/>
      <c r="G210" s="325"/>
      <c r="H210" s="325"/>
      <c r="I210" s="325"/>
      <c r="J210" s="325"/>
      <c r="K210" s="326"/>
      <c r="L210" s="327"/>
      <c r="M210" s="328"/>
    </row>
    <row r="211" spans="2:13" x14ac:dyDescent="0.3">
      <c r="B211" s="322"/>
      <c r="C211" s="282" t="s">
        <v>63</v>
      </c>
      <c r="D211" s="283"/>
      <c r="E211" s="283"/>
      <c r="F211" s="283"/>
      <c r="G211" s="283"/>
      <c r="H211" s="283"/>
      <c r="I211" s="283"/>
      <c r="J211" s="283"/>
      <c r="K211" s="284"/>
      <c r="L211" s="329"/>
      <c r="M211" s="330"/>
    </row>
    <row r="212" spans="2:13" ht="38.4" customHeight="1" thickBot="1" x14ac:dyDescent="0.35">
      <c r="B212" s="323"/>
      <c r="C212" s="285"/>
      <c r="D212" s="286"/>
      <c r="E212" s="286"/>
      <c r="F212" s="286"/>
      <c r="G212" s="286"/>
      <c r="H212" s="286"/>
      <c r="I212" s="286"/>
      <c r="J212" s="286"/>
      <c r="K212" s="287"/>
      <c r="L212" s="331"/>
      <c r="M212" s="332"/>
    </row>
    <row r="213" spans="2:13" x14ac:dyDescent="0.3">
      <c r="B213" s="78"/>
      <c r="C213" s="79"/>
      <c r="D213" s="79"/>
      <c r="E213" s="79"/>
      <c r="F213" s="79"/>
      <c r="G213" s="80"/>
      <c r="H213" s="80"/>
      <c r="I213" s="81" t="s">
        <v>1</v>
      </c>
      <c r="J213" s="82"/>
      <c r="K213" s="82"/>
      <c r="L213" s="82"/>
      <c r="M213" s="83"/>
    </row>
    <row r="214" spans="2:13" x14ac:dyDescent="0.3">
      <c r="B214" s="84" t="s">
        <v>64</v>
      </c>
      <c r="C214" s="288">
        <f>'PPTO '!C23</f>
        <v>4.4000000000000004</v>
      </c>
      <c r="D214" s="289"/>
      <c r="E214" s="289"/>
      <c r="F214" s="289"/>
      <c r="G214" s="290"/>
      <c r="H214" s="291" t="str">
        <f>'PPTO '!D23</f>
        <v xml:space="preserve">ESTUCO Y VINILO 3 MANOS </v>
      </c>
      <c r="I214" s="292"/>
      <c r="J214" s="292"/>
      <c r="K214" s="292"/>
      <c r="L214" s="292"/>
      <c r="M214" s="293"/>
    </row>
    <row r="215" spans="2:13" x14ac:dyDescent="0.3">
      <c r="B215" s="84" t="s">
        <v>23</v>
      </c>
      <c r="C215" s="300">
        <f>'PPTO '!C19</f>
        <v>4</v>
      </c>
      <c r="D215" s="289"/>
      <c r="E215" s="289"/>
      <c r="F215" s="289"/>
      <c r="G215" s="290"/>
      <c r="H215" s="294"/>
      <c r="I215" s="295"/>
      <c r="J215" s="295"/>
      <c r="K215" s="295"/>
      <c r="L215" s="295"/>
      <c r="M215" s="296"/>
    </row>
    <row r="216" spans="2:13" ht="15" thickBot="1" x14ac:dyDescent="0.35">
      <c r="B216" s="85" t="s">
        <v>3</v>
      </c>
      <c r="C216" s="301" t="str">
        <f>'PPTO '!E23</f>
        <v>M2</v>
      </c>
      <c r="D216" s="302"/>
      <c r="E216" s="302"/>
      <c r="F216" s="302"/>
      <c r="G216" s="303"/>
      <c r="H216" s="297"/>
      <c r="I216" s="298"/>
      <c r="J216" s="298"/>
      <c r="K216" s="298"/>
      <c r="L216" s="298"/>
      <c r="M216" s="299"/>
    </row>
    <row r="217" spans="2:13" x14ac:dyDescent="0.3">
      <c r="B217" s="304" t="s">
        <v>65</v>
      </c>
      <c r="C217" s="305"/>
      <c r="D217" s="305"/>
      <c r="E217" s="305"/>
      <c r="F217" s="305"/>
      <c r="G217" s="306"/>
      <c r="H217" s="310" t="s">
        <v>5</v>
      </c>
      <c r="I217" s="312" t="s">
        <v>22</v>
      </c>
      <c r="J217" s="313"/>
      <c r="K217" s="313"/>
      <c r="L217" s="314"/>
      <c r="M217" s="315" t="s">
        <v>30</v>
      </c>
    </row>
    <row r="218" spans="2:13" ht="15" thickBot="1" x14ac:dyDescent="0.35">
      <c r="B218" s="307"/>
      <c r="C218" s="308"/>
      <c r="D218" s="308"/>
      <c r="E218" s="308"/>
      <c r="F218" s="308"/>
      <c r="G218" s="309"/>
      <c r="H218" s="311"/>
      <c r="I218" s="86" t="s">
        <v>66</v>
      </c>
      <c r="J218" s="86" t="s">
        <v>67</v>
      </c>
      <c r="K218" s="86" t="s">
        <v>38</v>
      </c>
      <c r="L218" s="87" t="s">
        <v>68</v>
      </c>
      <c r="M218" s="316"/>
    </row>
    <row r="219" spans="2:13" x14ac:dyDescent="0.3">
      <c r="B219" s="270"/>
      <c r="C219" s="271"/>
      <c r="D219" s="271"/>
      <c r="E219" s="271"/>
      <c r="F219" s="271"/>
      <c r="G219" s="272"/>
      <c r="H219" s="89" t="s">
        <v>250</v>
      </c>
      <c r="I219" s="90">
        <v>21.87</v>
      </c>
      <c r="J219" s="90"/>
      <c r="K219" s="90">
        <v>2.5</v>
      </c>
      <c r="L219" s="91"/>
      <c r="M219" s="92">
        <f>I219*K219</f>
        <v>54.675000000000004</v>
      </c>
    </row>
    <row r="220" spans="2:13" x14ac:dyDescent="0.3">
      <c r="B220" s="273"/>
      <c r="C220" s="274"/>
      <c r="D220" s="274"/>
      <c r="E220" s="274"/>
      <c r="F220" s="274"/>
      <c r="G220" s="275"/>
      <c r="H220" s="89" t="s">
        <v>251</v>
      </c>
      <c r="I220" s="90">
        <v>24.13</v>
      </c>
      <c r="J220" s="90"/>
      <c r="K220" s="90">
        <v>2.5</v>
      </c>
      <c r="L220" s="91"/>
      <c r="M220" s="92">
        <f>I220*K220</f>
        <v>60.324999999999996</v>
      </c>
    </row>
    <row r="221" spans="2:13" x14ac:dyDescent="0.3">
      <c r="B221" s="273"/>
      <c r="C221" s="274"/>
      <c r="D221" s="274"/>
      <c r="E221" s="274"/>
      <c r="F221" s="274"/>
      <c r="G221" s="275"/>
      <c r="H221" s="89" t="s">
        <v>252</v>
      </c>
      <c r="I221" s="90">
        <v>34</v>
      </c>
      <c r="J221" s="90"/>
      <c r="K221" s="90">
        <v>2.5</v>
      </c>
      <c r="L221" s="91"/>
      <c r="M221" s="92">
        <f>I221*K221</f>
        <v>85</v>
      </c>
    </row>
    <row r="222" spans="2:13" x14ac:dyDescent="0.3">
      <c r="B222" s="273"/>
      <c r="C222" s="274"/>
      <c r="D222" s="274"/>
      <c r="E222" s="274"/>
      <c r="F222" s="274"/>
      <c r="G222" s="275"/>
      <c r="H222" s="89"/>
      <c r="I222" s="90"/>
      <c r="J222" s="90"/>
      <c r="K222" s="90"/>
      <c r="L222" s="91"/>
      <c r="M222" s="92">
        <f>I222*K222</f>
        <v>0</v>
      </c>
    </row>
    <row r="223" spans="2:13" x14ac:dyDescent="0.3">
      <c r="B223" s="273"/>
      <c r="C223" s="274"/>
      <c r="D223" s="274"/>
      <c r="E223" s="274"/>
      <c r="F223" s="274"/>
      <c r="G223" s="275"/>
      <c r="H223" s="89"/>
      <c r="I223" s="90"/>
      <c r="J223" s="90"/>
      <c r="K223" s="90"/>
      <c r="L223" s="91"/>
      <c r="M223" s="92"/>
    </row>
    <row r="224" spans="2:13" ht="15" thickBot="1" x14ac:dyDescent="0.35">
      <c r="B224" s="276"/>
      <c r="C224" s="277"/>
      <c r="D224" s="277"/>
      <c r="E224" s="277"/>
      <c r="F224" s="277"/>
      <c r="G224" s="278"/>
      <c r="H224" s="279" t="s">
        <v>30</v>
      </c>
      <c r="I224" s="280"/>
      <c r="J224" s="280"/>
      <c r="K224" s="281"/>
      <c r="L224" s="136"/>
      <c r="M224" s="94">
        <f>ROUND(SUM(M219:M223),2)</f>
        <v>200</v>
      </c>
    </row>
    <row r="225" spans="1:13" ht="15" thickBot="1" x14ac:dyDescent="0.35"/>
    <row r="226" spans="1:13" ht="15" thickBot="1" x14ac:dyDescent="0.35">
      <c r="B226" s="321"/>
      <c r="C226" s="324" t="s">
        <v>62</v>
      </c>
      <c r="D226" s="325"/>
      <c r="E226" s="325"/>
      <c r="F226" s="325"/>
      <c r="G226" s="325"/>
      <c r="H226" s="325"/>
      <c r="I226" s="325"/>
      <c r="J226" s="325"/>
      <c r="K226" s="326"/>
      <c r="L226" s="327"/>
      <c r="M226" s="328"/>
    </row>
    <row r="227" spans="1:13" ht="41.25" customHeight="1" x14ac:dyDescent="0.3">
      <c r="A227" s="77"/>
      <c r="B227" s="322"/>
      <c r="C227" s="282" t="s">
        <v>63</v>
      </c>
      <c r="D227" s="283"/>
      <c r="E227" s="283"/>
      <c r="F227" s="283"/>
      <c r="G227" s="283"/>
      <c r="H227" s="283"/>
      <c r="I227" s="283"/>
      <c r="J227" s="283"/>
      <c r="K227" s="284"/>
      <c r="L227" s="329"/>
      <c r="M227" s="330"/>
    </row>
    <row r="228" spans="1:13" ht="17.25" customHeight="1" thickBot="1" x14ac:dyDescent="0.35">
      <c r="A228" s="77"/>
      <c r="B228" s="323"/>
      <c r="C228" s="285"/>
      <c r="D228" s="286"/>
      <c r="E228" s="286"/>
      <c r="F228" s="286"/>
      <c r="G228" s="286"/>
      <c r="H228" s="286"/>
      <c r="I228" s="286"/>
      <c r="J228" s="286"/>
      <c r="K228" s="287"/>
      <c r="L228" s="331"/>
      <c r="M228" s="332"/>
    </row>
    <row r="229" spans="1:13" x14ac:dyDescent="0.3">
      <c r="A229" s="77"/>
      <c r="B229" s="78"/>
      <c r="C229" s="79"/>
      <c r="D229" s="79"/>
      <c r="E229" s="79"/>
      <c r="F229" s="79"/>
      <c r="G229" s="80"/>
      <c r="H229" s="80"/>
      <c r="I229" s="81" t="s">
        <v>1</v>
      </c>
      <c r="J229" s="82"/>
      <c r="K229" s="82"/>
      <c r="L229" s="82"/>
      <c r="M229" s="83"/>
    </row>
    <row r="230" spans="1:13" ht="15" customHeight="1" x14ac:dyDescent="0.3">
      <c r="A230" s="77"/>
      <c r="B230" s="84" t="s">
        <v>64</v>
      </c>
      <c r="C230" s="288">
        <v>4.5</v>
      </c>
      <c r="D230" s="289"/>
      <c r="E230" s="289"/>
      <c r="F230" s="289"/>
      <c r="G230" s="290"/>
      <c r="H230" s="320" t="str">
        <f>'PPTO '!D24</f>
        <v>CONCRETO 3500 PSI ELEVACIÓN</v>
      </c>
      <c r="I230" s="292"/>
      <c r="J230" s="292"/>
      <c r="K230" s="292"/>
      <c r="L230" s="292"/>
      <c r="M230" s="293"/>
    </row>
    <row r="231" spans="1:13" ht="15" customHeight="1" x14ac:dyDescent="0.3">
      <c r="A231" s="77"/>
      <c r="B231" s="84" t="s">
        <v>23</v>
      </c>
      <c r="C231" s="288">
        <v>4</v>
      </c>
      <c r="D231" s="289"/>
      <c r="E231" s="289"/>
      <c r="F231" s="289"/>
      <c r="G231" s="290"/>
      <c r="H231" s="294"/>
      <c r="I231" s="295"/>
      <c r="J231" s="295"/>
      <c r="K231" s="295"/>
      <c r="L231" s="295"/>
      <c r="M231" s="296"/>
    </row>
    <row r="232" spans="1:13" ht="15" thickBot="1" x14ac:dyDescent="0.35">
      <c r="A232" s="77"/>
      <c r="B232" s="85" t="s">
        <v>3</v>
      </c>
      <c r="C232" s="301" t="s">
        <v>31</v>
      </c>
      <c r="D232" s="302"/>
      <c r="E232" s="302"/>
      <c r="F232" s="302"/>
      <c r="G232" s="303"/>
      <c r="H232" s="297"/>
      <c r="I232" s="298"/>
      <c r="J232" s="298"/>
      <c r="K232" s="298"/>
      <c r="L232" s="298"/>
      <c r="M232" s="299"/>
    </row>
    <row r="233" spans="1:13" x14ac:dyDescent="0.3">
      <c r="A233" s="77"/>
      <c r="B233" s="304" t="s">
        <v>65</v>
      </c>
      <c r="C233" s="305"/>
      <c r="D233" s="305"/>
      <c r="E233" s="305"/>
      <c r="F233" s="305"/>
      <c r="G233" s="306"/>
      <c r="H233" s="310" t="s">
        <v>5</v>
      </c>
      <c r="I233" s="312" t="s">
        <v>22</v>
      </c>
      <c r="J233" s="313"/>
      <c r="K233" s="313"/>
      <c r="L233" s="314"/>
      <c r="M233" s="315" t="s">
        <v>30</v>
      </c>
    </row>
    <row r="234" spans="1:13" ht="15" thickBot="1" x14ac:dyDescent="0.35">
      <c r="A234" s="77"/>
      <c r="B234" s="307"/>
      <c r="C234" s="308"/>
      <c r="D234" s="308"/>
      <c r="E234" s="308"/>
      <c r="F234" s="308"/>
      <c r="G234" s="309"/>
      <c r="H234" s="311"/>
      <c r="I234" s="86" t="s">
        <v>66</v>
      </c>
      <c r="J234" s="86" t="s">
        <v>67</v>
      </c>
      <c r="K234" s="86" t="s">
        <v>38</v>
      </c>
      <c r="L234" s="87" t="s">
        <v>68</v>
      </c>
      <c r="M234" s="316"/>
    </row>
    <row r="235" spans="1:13" s="93" customFormat="1" x14ac:dyDescent="0.3">
      <c r="A235" s="88"/>
      <c r="B235" s="270"/>
      <c r="C235" s="271"/>
      <c r="D235" s="271"/>
      <c r="E235" s="271"/>
      <c r="F235" s="271"/>
      <c r="G235" s="272"/>
      <c r="H235" s="89" t="s">
        <v>124</v>
      </c>
      <c r="I235" s="90">
        <v>1.3</v>
      </c>
      <c r="J235" s="90">
        <v>0.4</v>
      </c>
      <c r="K235" s="90">
        <v>1.7</v>
      </c>
      <c r="L235" s="91"/>
      <c r="M235" s="92">
        <f>I235*J235*K235</f>
        <v>0.88400000000000001</v>
      </c>
    </row>
    <row r="236" spans="1:13" s="93" customFormat="1" x14ac:dyDescent="0.3">
      <c r="A236" s="88"/>
      <c r="B236" s="273"/>
      <c r="C236" s="274"/>
      <c r="D236" s="274"/>
      <c r="E236" s="274"/>
      <c r="F236" s="274"/>
      <c r="G236" s="275"/>
      <c r="H236" s="89"/>
      <c r="I236" s="90"/>
      <c r="J236" s="90"/>
      <c r="K236" s="90"/>
      <c r="L236" s="91"/>
      <c r="M236" s="92"/>
    </row>
    <row r="237" spans="1:13" s="93" customFormat="1" x14ac:dyDescent="0.3">
      <c r="A237" s="88"/>
      <c r="B237" s="273"/>
      <c r="C237" s="274"/>
      <c r="D237" s="274"/>
      <c r="E237" s="274"/>
      <c r="F237" s="274"/>
      <c r="G237" s="275"/>
      <c r="H237" s="89"/>
      <c r="I237" s="90"/>
      <c r="J237" s="90"/>
      <c r="K237" s="90"/>
      <c r="L237" s="91"/>
      <c r="M237" s="92"/>
    </row>
    <row r="238" spans="1:13" s="93" customFormat="1" x14ac:dyDescent="0.3">
      <c r="A238" s="88"/>
      <c r="B238" s="273"/>
      <c r="C238" s="274"/>
      <c r="D238" s="274"/>
      <c r="E238" s="274"/>
      <c r="F238" s="274"/>
      <c r="G238" s="275"/>
      <c r="H238" s="89"/>
      <c r="I238" s="90"/>
      <c r="J238" s="90"/>
      <c r="K238" s="90"/>
      <c r="L238" s="91"/>
      <c r="M238" s="92"/>
    </row>
    <row r="239" spans="1:13" s="93" customFormat="1" x14ac:dyDescent="0.3">
      <c r="A239" s="88"/>
      <c r="B239" s="273"/>
      <c r="C239" s="274"/>
      <c r="D239" s="274"/>
      <c r="E239" s="274"/>
      <c r="F239" s="274"/>
      <c r="G239" s="275"/>
      <c r="H239" s="89"/>
      <c r="I239" s="90"/>
      <c r="J239" s="90"/>
      <c r="K239" s="90"/>
      <c r="L239" s="91"/>
      <c r="M239" s="92"/>
    </row>
    <row r="240" spans="1:13" s="93" customFormat="1" x14ac:dyDescent="0.3">
      <c r="A240" s="88"/>
      <c r="B240" s="273"/>
      <c r="C240" s="274"/>
      <c r="D240" s="274"/>
      <c r="E240" s="274"/>
      <c r="F240" s="274"/>
      <c r="G240" s="275"/>
      <c r="H240" s="89"/>
      <c r="I240" s="90"/>
      <c r="J240" s="90"/>
      <c r="K240" s="90"/>
      <c r="L240" s="91"/>
      <c r="M240" s="92"/>
    </row>
    <row r="241" spans="1:13" ht="15" thickBot="1" x14ac:dyDescent="0.35">
      <c r="A241" s="77"/>
      <c r="B241" s="276"/>
      <c r="C241" s="277"/>
      <c r="D241" s="277"/>
      <c r="E241" s="277"/>
      <c r="F241" s="277"/>
      <c r="G241" s="278"/>
      <c r="H241" s="279" t="s">
        <v>30</v>
      </c>
      <c r="I241" s="280"/>
      <c r="J241" s="280"/>
      <c r="K241" s="281"/>
      <c r="L241" s="136"/>
      <c r="M241" s="94">
        <f>ROUND(SUM(M235:M240),2)</f>
        <v>0.88</v>
      </c>
    </row>
    <row r="242" spans="1:13" ht="15" thickBot="1" x14ac:dyDescent="0.35"/>
    <row r="243" spans="1:13" ht="15" thickBot="1" x14ac:dyDescent="0.35">
      <c r="B243" s="321"/>
      <c r="C243" s="324" t="s">
        <v>62</v>
      </c>
      <c r="D243" s="325"/>
      <c r="E243" s="325"/>
      <c r="F243" s="325"/>
      <c r="G243" s="325"/>
      <c r="H243" s="325"/>
      <c r="I243" s="325"/>
      <c r="J243" s="325"/>
      <c r="K243" s="326"/>
      <c r="L243" s="327"/>
      <c r="M243" s="328"/>
    </row>
    <row r="244" spans="1:13" ht="41.25" customHeight="1" x14ac:dyDescent="0.3">
      <c r="A244" s="77"/>
      <c r="B244" s="322"/>
      <c r="C244" s="282" t="s">
        <v>63</v>
      </c>
      <c r="D244" s="283"/>
      <c r="E244" s="283"/>
      <c r="F244" s="283"/>
      <c r="G244" s="283"/>
      <c r="H244" s="283"/>
      <c r="I244" s="283"/>
      <c r="J244" s="283"/>
      <c r="K244" s="284"/>
      <c r="L244" s="329"/>
      <c r="M244" s="330"/>
    </row>
    <row r="245" spans="1:13" ht="17.25" customHeight="1" thickBot="1" x14ac:dyDescent="0.35">
      <c r="A245" s="77"/>
      <c r="B245" s="323"/>
      <c r="C245" s="285"/>
      <c r="D245" s="286"/>
      <c r="E245" s="286"/>
      <c r="F245" s="286"/>
      <c r="G245" s="286"/>
      <c r="H245" s="286"/>
      <c r="I245" s="286"/>
      <c r="J245" s="286"/>
      <c r="K245" s="287"/>
      <c r="L245" s="331"/>
      <c r="M245" s="332"/>
    </row>
    <row r="246" spans="1:13" x14ac:dyDescent="0.3">
      <c r="A246" s="77"/>
      <c r="B246" s="78"/>
      <c r="C246" s="79"/>
      <c r="D246" s="79"/>
      <c r="E246" s="79"/>
      <c r="F246" s="79"/>
      <c r="G246" s="80"/>
      <c r="H246" s="80"/>
      <c r="I246" s="81" t="s">
        <v>1</v>
      </c>
      <c r="J246" s="82"/>
      <c r="K246" s="82"/>
      <c r="L246" s="82"/>
      <c r="M246" s="83"/>
    </row>
    <row r="247" spans="1:13" ht="15" customHeight="1" x14ac:dyDescent="0.3">
      <c r="A247" s="77"/>
      <c r="B247" s="84" t="s">
        <v>64</v>
      </c>
      <c r="C247" s="288">
        <v>4.5999999999999996</v>
      </c>
      <c r="D247" s="289"/>
      <c r="E247" s="289"/>
      <c r="F247" s="289"/>
      <c r="G247" s="290"/>
      <c r="H247" s="320" t="str">
        <f>'PPTO '!D25</f>
        <v>ACERO FIGURADO 60000 PSI</v>
      </c>
      <c r="I247" s="292"/>
      <c r="J247" s="292"/>
      <c r="K247" s="292"/>
      <c r="L247" s="292"/>
      <c r="M247" s="293"/>
    </row>
    <row r="248" spans="1:13" ht="15" customHeight="1" x14ac:dyDescent="0.3">
      <c r="A248" s="77"/>
      <c r="B248" s="84" t="s">
        <v>23</v>
      </c>
      <c r="C248" s="288">
        <v>4</v>
      </c>
      <c r="D248" s="289"/>
      <c r="E248" s="289"/>
      <c r="F248" s="289"/>
      <c r="G248" s="290"/>
      <c r="H248" s="294"/>
      <c r="I248" s="295"/>
      <c r="J248" s="295"/>
      <c r="K248" s="295"/>
      <c r="L248" s="295"/>
      <c r="M248" s="296"/>
    </row>
    <row r="249" spans="1:13" ht="15" thickBot="1" x14ac:dyDescent="0.35">
      <c r="A249" s="77"/>
      <c r="B249" s="85" t="s">
        <v>3</v>
      </c>
      <c r="C249" s="301" t="str">
        <f>'PPTO '!E25</f>
        <v>KG</v>
      </c>
      <c r="D249" s="302"/>
      <c r="E249" s="302"/>
      <c r="F249" s="302"/>
      <c r="G249" s="303"/>
      <c r="H249" s="297"/>
      <c r="I249" s="298"/>
      <c r="J249" s="298"/>
      <c r="K249" s="298"/>
      <c r="L249" s="298"/>
      <c r="M249" s="299"/>
    </row>
    <row r="250" spans="1:13" x14ac:dyDescent="0.3">
      <c r="A250" s="77"/>
      <c r="B250" s="304" t="s">
        <v>65</v>
      </c>
      <c r="C250" s="305"/>
      <c r="D250" s="305"/>
      <c r="E250" s="305"/>
      <c r="F250" s="305"/>
      <c r="G250" s="306"/>
      <c r="H250" s="310" t="s">
        <v>5</v>
      </c>
      <c r="I250" s="312" t="s">
        <v>22</v>
      </c>
      <c r="J250" s="313"/>
      <c r="K250" s="313"/>
      <c r="L250" s="314"/>
      <c r="M250" s="315" t="s">
        <v>30</v>
      </c>
    </row>
    <row r="251" spans="1:13" ht="15" thickBot="1" x14ac:dyDescent="0.35">
      <c r="A251" s="77"/>
      <c r="B251" s="307"/>
      <c r="C251" s="308"/>
      <c r="D251" s="308"/>
      <c r="E251" s="308"/>
      <c r="F251" s="308"/>
      <c r="G251" s="309"/>
      <c r="H251" s="311"/>
      <c r="I251" s="86" t="s">
        <v>149</v>
      </c>
      <c r="J251" s="86" t="s">
        <v>150</v>
      </c>
      <c r="K251" s="86" t="s">
        <v>151</v>
      </c>
      <c r="L251" s="87" t="s">
        <v>153</v>
      </c>
      <c r="M251" s="316"/>
    </row>
    <row r="252" spans="1:13" s="93" customFormat="1" x14ac:dyDescent="0.3">
      <c r="A252" s="88"/>
      <c r="B252" s="273"/>
      <c r="C252" s="274"/>
      <c r="D252" s="274"/>
      <c r="E252" s="274"/>
      <c r="F252" s="274"/>
      <c r="G252" s="274"/>
      <c r="H252" s="113" t="s">
        <v>154</v>
      </c>
      <c r="I252" s="114">
        <v>1.9</v>
      </c>
      <c r="J252" s="115" t="s">
        <v>152</v>
      </c>
      <c r="K252" s="114">
        <v>0.99399999999999999</v>
      </c>
      <c r="L252" s="116">
        <f>ROUNDUP(1.3/0.2,0)</f>
        <v>7</v>
      </c>
      <c r="M252" s="117">
        <f>I252*K252*L252</f>
        <v>13.220199999999998</v>
      </c>
    </row>
    <row r="253" spans="1:13" s="93" customFormat="1" x14ac:dyDescent="0.3">
      <c r="A253" s="88"/>
      <c r="B253" s="273"/>
      <c r="C253" s="274"/>
      <c r="D253" s="274"/>
      <c r="E253" s="274"/>
      <c r="F253" s="274"/>
      <c r="G253" s="274"/>
      <c r="H253" s="118" t="s">
        <v>155</v>
      </c>
      <c r="I253" s="90">
        <v>1.2</v>
      </c>
      <c r="J253" s="105" t="s">
        <v>152</v>
      </c>
      <c r="K253" s="90">
        <v>0.99399999999999999</v>
      </c>
      <c r="L253" s="91">
        <f>ROUNDUP(1.7/0.2,0)</f>
        <v>9</v>
      </c>
      <c r="M253" s="92">
        <f>L253*K253*I253</f>
        <v>10.735199999999999</v>
      </c>
    </row>
    <row r="254" spans="1:13" s="93" customFormat="1" ht="15" thickBot="1" x14ac:dyDescent="0.35">
      <c r="A254" s="88"/>
      <c r="B254" s="273"/>
      <c r="C254" s="274"/>
      <c r="D254" s="274"/>
      <c r="E254" s="274"/>
      <c r="F254" s="274"/>
      <c r="G254" s="274"/>
      <c r="H254" s="119"/>
      <c r="I254" s="120"/>
      <c r="J254" s="121"/>
      <c r="K254" s="120"/>
      <c r="L254" s="122"/>
      <c r="M254" s="123"/>
    </row>
    <row r="255" spans="1:13" ht="15" thickBot="1" x14ac:dyDescent="0.35">
      <c r="A255" s="77"/>
      <c r="B255" s="276"/>
      <c r="C255" s="277"/>
      <c r="D255" s="277"/>
      <c r="E255" s="277"/>
      <c r="F255" s="277"/>
      <c r="G255" s="278"/>
      <c r="H255" s="279" t="s">
        <v>30</v>
      </c>
      <c r="I255" s="280"/>
      <c r="J255" s="280"/>
      <c r="K255" s="281"/>
      <c r="L255" s="136"/>
      <c r="M255" s="94">
        <f>ROUND(SUM(M252:M254),2)</f>
        <v>23.96</v>
      </c>
    </row>
    <row r="256" spans="1:13" ht="15" thickBot="1" x14ac:dyDescent="0.35"/>
    <row r="257" spans="1:13" ht="15" thickBot="1" x14ac:dyDescent="0.35">
      <c r="B257" s="321"/>
      <c r="C257" s="324" t="s">
        <v>62</v>
      </c>
      <c r="D257" s="325"/>
      <c r="E257" s="325"/>
      <c r="F257" s="325"/>
      <c r="G257" s="325"/>
      <c r="H257" s="325"/>
      <c r="I257" s="325"/>
      <c r="J257" s="325"/>
      <c r="K257" s="326"/>
      <c r="L257" s="327"/>
      <c r="M257" s="328"/>
    </row>
    <row r="258" spans="1:13" ht="41.25" customHeight="1" x14ac:dyDescent="0.3">
      <c r="A258" s="77"/>
      <c r="B258" s="322"/>
      <c r="C258" s="282" t="s">
        <v>63</v>
      </c>
      <c r="D258" s="283"/>
      <c r="E258" s="283"/>
      <c r="F258" s="283"/>
      <c r="G258" s="283"/>
      <c r="H258" s="283"/>
      <c r="I258" s="283"/>
      <c r="J258" s="283"/>
      <c r="K258" s="284"/>
      <c r="L258" s="329"/>
      <c r="M258" s="330"/>
    </row>
    <row r="259" spans="1:13" ht="17.25" customHeight="1" thickBot="1" x14ac:dyDescent="0.35">
      <c r="A259" s="77"/>
      <c r="B259" s="323"/>
      <c r="C259" s="285"/>
      <c r="D259" s="286"/>
      <c r="E259" s="286"/>
      <c r="F259" s="286"/>
      <c r="G259" s="286"/>
      <c r="H259" s="286"/>
      <c r="I259" s="286"/>
      <c r="J259" s="286"/>
      <c r="K259" s="287"/>
      <c r="L259" s="331"/>
      <c r="M259" s="332"/>
    </row>
    <row r="260" spans="1:13" x14ac:dyDescent="0.3">
      <c r="A260" s="77"/>
      <c r="B260" s="78"/>
      <c r="C260" s="79"/>
      <c r="D260" s="79"/>
      <c r="E260" s="79"/>
      <c r="F260" s="79"/>
      <c r="G260" s="80"/>
      <c r="H260" s="80"/>
      <c r="I260" s="81" t="s">
        <v>1</v>
      </c>
      <c r="J260" s="82"/>
      <c r="K260" s="82"/>
      <c r="L260" s="82"/>
      <c r="M260" s="83"/>
    </row>
    <row r="261" spans="1:13" ht="15" customHeight="1" x14ac:dyDescent="0.3">
      <c r="A261" s="77"/>
      <c r="B261" s="84" t="s">
        <v>64</v>
      </c>
      <c r="C261" s="288">
        <v>4.7</v>
      </c>
      <c r="D261" s="289"/>
      <c r="E261" s="289"/>
      <c r="F261" s="289"/>
      <c r="G261" s="290"/>
      <c r="H261" s="320" t="s">
        <v>145</v>
      </c>
      <c r="I261" s="292"/>
      <c r="J261" s="292"/>
      <c r="K261" s="292"/>
      <c r="L261" s="292"/>
      <c r="M261" s="293"/>
    </row>
    <row r="262" spans="1:13" ht="15" customHeight="1" x14ac:dyDescent="0.3">
      <c r="A262" s="77"/>
      <c r="B262" s="84" t="s">
        <v>23</v>
      </c>
      <c r="C262" s="288">
        <v>4</v>
      </c>
      <c r="D262" s="289"/>
      <c r="E262" s="289"/>
      <c r="F262" s="289"/>
      <c r="G262" s="290"/>
      <c r="H262" s="294"/>
      <c r="I262" s="295"/>
      <c r="J262" s="295"/>
      <c r="K262" s="295"/>
      <c r="L262" s="295"/>
      <c r="M262" s="296"/>
    </row>
    <row r="263" spans="1:13" ht="15" thickBot="1" x14ac:dyDescent="0.35">
      <c r="A263" s="77"/>
      <c r="B263" s="85" t="s">
        <v>3</v>
      </c>
      <c r="C263" s="301" t="s">
        <v>26</v>
      </c>
      <c r="D263" s="302"/>
      <c r="E263" s="302"/>
      <c r="F263" s="302"/>
      <c r="G263" s="303"/>
      <c r="H263" s="297"/>
      <c r="I263" s="298"/>
      <c r="J263" s="298"/>
      <c r="K263" s="298"/>
      <c r="L263" s="298"/>
      <c r="M263" s="299"/>
    </row>
    <row r="264" spans="1:13" x14ac:dyDescent="0.3">
      <c r="A264" s="77"/>
      <c r="B264" s="304" t="s">
        <v>65</v>
      </c>
      <c r="C264" s="305"/>
      <c r="D264" s="305"/>
      <c r="E264" s="305"/>
      <c r="F264" s="305"/>
      <c r="G264" s="306"/>
      <c r="H264" s="310" t="s">
        <v>5</v>
      </c>
      <c r="I264" s="312" t="s">
        <v>22</v>
      </c>
      <c r="J264" s="313"/>
      <c r="K264" s="313"/>
      <c r="L264" s="314"/>
      <c r="M264" s="315" t="s">
        <v>30</v>
      </c>
    </row>
    <row r="265" spans="1:13" ht="15" thickBot="1" x14ac:dyDescent="0.35">
      <c r="A265" s="77"/>
      <c r="B265" s="307"/>
      <c r="C265" s="308"/>
      <c r="D265" s="308"/>
      <c r="E265" s="308"/>
      <c r="F265" s="308"/>
      <c r="G265" s="309"/>
      <c r="H265" s="311"/>
      <c r="I265" s="86" t="s">
        <v>66</v>
      </c>
      <c r="J265" s="86" t="s">
        <v>67</v>
      </c>
      <c r="K265" s="86" t="s">
        <v>38</v>
      </c>
      <c r="L265" s="87" t="s">
        <v>68</v>
      </c>
      <c r="M265" s="316"/>
    </row>
    <row r="266" spans="1:13" s="93" customFormat="1" x14ac:dyDescent="0.3">
      <c r="A266" s="88"/>
      <c r="B266" s="273"/>
      <c r="C266" s="274"/>
      <c r="D266" s="274"/>
      <c r="E266" s="274"/>
      <c r="F266" s="274"/>
      <c r="G266" s="274"/>
      <c r="H266" s="113" t="s">
        <v>125</v>
      </c>
      <c r="I266" s="114">
        <v>75</v>
      </c>
      <c r="J266" s="115"/>
      <c r="K266" s="114"/>
      <c r="L266" s="116"/>
      <c r="M266" s="117">
        <f>I266</f>
        <v>75</v>
      </c>
    </row>
    <row r="267" spans="1:13" s="93" customFormat="1" x14ac:dyDescent="0.3">
      <c r="A267" s="88"/>
      <c r="B267" s="273"/>
      <c r="C267" s="274"/>
      <c r="D267" s="274"/>
      <c r="E267" s="274"/>
      <c r="F267" s="274"/>
      <c r="G267" s="274"/>
      <c r="H267" s="118"/>
      <c r="I267" s="90"/>
      <c r="J267" s="105"/>
      <c r="K267" s="90"/>
      <c r="L267" s="91"/>
      <c r="M267" s="92"/>
    </row>
    <row r="268" spans="1:13" s="93" customFormat="1" x14ac:dyDescent="0.3">
      <c r="A268" s="88"/>
      <c r="B268" s="273"/>
      <c r="C268" s="274"/>
      <c r="D268" s="274"/>
      <c r="E268" s="274"/>
      <c r="F268" s="274"/>
      <c r="G268" s="274"/>
      <c r="H268" s="118"/>
      <c r="I268" s="90"/>
      <c r="J268" s="105"/>
      <c r="K268" s="90"/>
      <c r="L268" s="91"/>
      <c r="M268" s="92"/>
    </row>
    <row r="269" spans="1:13" s="93" customFormat="1" x14ac:dyDescent="0.3">
      <c r="A269" s="88"/>
      <c r="B269" s="273"/>
      <c r="C269" s="274"/>
      <c r="D269" s="274"/>
      <c r="E269" s="274"/>
      <c r="F269" s="274"/>
      <c r="G269" s="274"/>
      <c r="H269" s="118"/>
      <c r="I269" s="90"/>
      <c r="J269" s="105"/>
      <c r="K269" s="90"/>
      <c r="L269" s="91"/>
      <c r="M269" s="92"/>
    </row>
    <row r="270" spans="1:13" s="93" customFormat="1" x14ac:dyDescent="0.3">
      <c r="A270" s="88"/>
      <c r="B270" s="273"/>
      <c r="C270" s="274"/>
      <c r="D270" s="274"/>
      <c r="E270" s="274"/>
      <c r="F270" s="274"/>
      <c r="G270" s="274"/>
      <c r="H270" s="118"/>
      <c r="I270" s="90"/>
      <c r="J270" s="105"/>
      <c r="K270" s="90"/>
      <c r="L270" s="91"/>
      <c r="M270" s="92"/>
    </row>
    <row r="271" spans="1:13" s="93" customFormat="1" x14ac:dyDescent="0.3">
      <c r="A271" s="88"/>
      <c r="B271" s="273"/>
      <c r="C271" s="274"/>
      <c r="D271" s="274"/>
      <c r="E271" s="274"/>
      <c r="F271" s="274"/>
      <c r="G271" s="274"/>
      <c r="H271" s="118"/>
      <c r="I271" s="90"/>
      <c r="J271" s="105"/>
      <c r="K271" s="90"/>
      <c r="L271" s="91"/>
      <c r="M271" s="92"/>
    </row>
    <row r="272" spans="1:13" s="93" customFormat="1" x14ac:dyDescent="0.3">
      <c r="A272" s="88"/>
      <c r="B272" s="273"/>
      <c r="C272" s="274"/>
      <c r="D272" s="274"/>
      <c r="E272" s="274"/>
      <c r="F272" s="274"/>
      <c r="G272" s="274"/>
      <c r="H272" s="118"/>
      <c r="I272" s="90"/>
      <c r="J272" s="105"/>
      <c r="K272" s="90"/>
      <c r="L272" s="91"/>
      <c r="M272" s="92"/>
    </row>
    <row r="273" spans="1:13" s="93" customFormat="1" ht="15" thickBot="1" x14ac:dyDescent="0.35">
      <c r="A273" s="88"/>
      <c r="B273" s="273"/>
      <c r="C273" s="274"/>
      <c r="D273" s="274"/>
      <c r="E273" s="274"/>
      <c r="F273" s="274"/>
      <c r="G273" s="274"/>
      <c r="H273" s="119"/>
      <c r="I273" s="120"/>
      <c r="J273" s="121"/>
      <c r="K273" s="120"/>
      <c r="L273" s="122"/>
      <c r="M273" s="123"/>
    </row>
    <row r="274" spans="1:13" ht="15" thickBot="1" x14ac:dyDescent="0.35">
      <c r="A274" s="77"/>
      <c r="B274" s="276"/>
      <c r="C274" s="277"/>
      <c r="D274" s="277"/>
      <c r="E274" s="277"/>
      <c r="F274" s="277"/>
      <c r="G274" s="278"/>
      <c r="H274" s="279" t="s">
        <v>30</v>
      </c>
      <c r="I274" s="280"/>
      <c r="J274" s="280"/>
      <c r="K274" s="281"/>
      <c r="L274" s="136"/>
      <c r="M274" s="94">
        <f>ROUND(SUM(M266:M273),2)</f>
        <v>75</v>
      </c>
    </row>
    <row r="275" spans="1:13" ht="15" thickBot="1" x14ac:dyDescent="0.35">
      <c r="A275" s="77"/>
      <c r="B275" s="135"/>
      <c r="C275" s="135"/>
      <c r="D275" s="135"/>
      <c r="E275" s="135"/>
      <c r="F275" s="135"/>
      <c r="G275" s="135"/>
      <c r="H275" s="96"/>
      <c r="I275" s="96"/>
      <c r="J275" s="96"/>
      <c r="K275" s="96"/>
      <c r="L275" s="96"/>
      <c r="M275" s="95"/>
    </row>
    <row r="276" spans="1:13" ht="15" thickBot="1" x14ac:dyDescent="0.35">
      <c r="B276" s="321"/>
      <c r="C276" s="324" t="s">
        <v>62</v>
      </c>
      <c r="D276" s="325"/>
      <c r="E276" s="325"/>
      <c r="F276" s="325"/>
      <c r="G276" s="325"/>
      <c r="H276" s="325"/>
      <c r="I276" s="325"/>
      <c r="J276" s="325"/>
      <c r="K276" s="326"/>
      <c r="L276" s="327"/>
      <c r="M276" s="328"/>
    </row>
    <row r="277" spans="1:13" ht="41.25" customHeight="1" x14ac:dyDescent="0.3">
      <c r="A277" s="77"/>
      <c r="B277" s="322"/>
      <c r="C277" s="282" t="s">
        <v>63</v>
      </c>
      <c r="D277" s="283"/>
      <c r="E277" s="283"/>
      <c r="F277" s="283"/>
      <c r="G277" s="283"/>
      <c r="H277" s="283"/>
      <c r="I277" s="283"/>
      <c r="J277" s="283"/>
      <c r="K277" s="284"/>
      <c r="L277" s="329"/>
      <c r="M277" s="330"/>
    </row>
    <row r="278" spans="1:13" ht="17.25" customHeight="1" thickBot="1" x14ac:dyDescent="0.35">
      <c r="A278" s="77"/>
      <c r="B278" s="323"/>
      <c r="C278" s="285"/>
      <c r="D278" s="286"/>
      <c r="E278" s="286"/>
      <c r="F278" s="286"/>
      <c r="G278" s="286"/>
      <c r="H278" s="286"/>
      <c r="I278" s="286"/>
      <c r="J278" s="286"/>
      <c r="K278" s="287"/>
      <c r="L278" s="331"/>
      <c r="M278" s="332"/>
    </row>
    <row r="279" spans="1:13" x14ac:dyDescent="0.3">
      <c r="A279" s="77"/>
      <c r="B279" s="78"/>
      <c r="C279" s="79"/>
      <c r="D279" s="79"/>
      <c r="E279" s="79"/>
      <c r="F279" s="79"/>
      <c r="G279" s="80"/>
      <c r="H279" s="80"/>
      <c r="I279" s="81" t="s">
        <v>1</v>
      </c>
      <c r="J279" s="82"/>
      <c r="K279" s="82"/>
      <c r="L279" s="82"/>
      <c r="M279" s="83"/>
    </row>
    <row r="280" spans="1:13" ht="15" customHeight="1" x14ac:dyDescent="0.3">
      <c r="A280" s="77"/>
      <c r="B280" s="84" t="s">
        <v>64</v>
      </c>
      <c r="C280" s="288">
        <v>5.0999999999999996</v>
      </c>
      <c r="D280" s="289"/>
      <c r="E280" s="289"/>
      <c r="F280" s="289"/>
      <c r="G280" s="290"/>
      <c r="H280" s="320" t="str">
        <f>VLOOKUP(C280,[114]PPTO!$C$6:$E$37,2,0)</f>
        <v>DEMOLICIÓN DE ENCHAPE EN MURO, INC RETIRO</v>
      </c>
      <c r="I280" s="292"/>
      <c r="J280" s="292"/>
      <c r="K280" s="292"/>
      <c r="L280" s="292"/>
      <c r="M280" s="293"/>
    </row>
    <row r="281" spans="1:13" ht="15" customHeight="1" x14ac:dyDescent="0.3">
      <c r="A281" s="77"/>
      <c r="B281" s="84" t="s">
        <v>23</v>
      </c>
      <c r="C281" s="288">
        <v>5</v>
      </c>
      <c r="D281" s="289"/>
      <c r="E281" s="289"/>
      <c r="F281" s="289"/>
      <c r="G281" s="290"/>
      <c r="H281" s="294"/>
      <c r="I281" s="295"/>
      <c r="J281" s="295"/>
      <c r="K281" s="295"/>
      <c r="L281" s="295"/>
      <c r="M281" s="296"/>
    </row>
    <row r="282" spans="1:13" ht="15" thickBot="1" x14ac:dyDescent="0.35">
      <c r="A282" s="77"/>
      <c r="B282" s="85" t="s">
        <v>3</v>
      </c>
      <c r="C282" s="301" t="str">
        <f>VLOOKUP(C280,[114]PPTO!$C$6:$E$37,3,0)</f>
        <v>M2</v>
      </c>
      <c r="D282" s="302"/>
      <c r="E282" s="302"/>
      <c r="F282" s="302"/>
      <c r="G282" s="303"/>
      <c r="H282" s="297"/>
      <c r="I282" s="298"/>
      <c r="J282" s="298"/>
      <c r="K282" s="298"/>
      <c r="L282" s="298"/>
      <c r="M282" s="299"/>
    </row>
    <row r="283" spans="1:13" x14ac:dyDescent="0.3">
      <c r="A283" s="77"/>
      <c r="B283" s="304" t="s">
        <v>65</v>
      </c>
      <c r="C283" s="305"/>
      <c r="D283" s="305"/>
      <c r="E283" s="305"/>
      <c r="F283" s="305"/>
      <c r="G283" s="306"/>
      <c r="H283" s="310" t="s">
        <v>5</v>
      </c>
      <c r="I283" s="312" t="s">
        <v>22</v>
      </c>
      <c r="J283" s="313"/>
      <c r="K283" s="313"/>
      <c r="L283" s="314"/>
      <c r="M283" s="315" t="s">
        <v>30</v>
      </c>
    </row>
    <row r="284" spans="1:13" ht="15" thickBot="1" x14ac:dyDescent="0.35">
      <c r="A284" s="77"/>
      <c r="B284" s="307"/>
      <c r="C284" s="308"/>
      <c r="D284" s="308"/>
      <c r="E284" s="308"/>
      <c r="F284" s="308"/>
      <c r="G284" s="309"/>
      <c r="H284" s="311"/>
      <c r="I284" s="86" t="s">
        <v>66</v>
      </c>
      <c r="J284" s="86" t="s">
        <v>67</v>
      </c>
      <c r="K284" s="86" t="s">
        <v>38</v>
      </c>
      <c r="L284" s="87" t="s">
        <v>68</v>
      </c>
      <c r="M284" s="316"/>
    </row>
    <row r="285" spans="1:13" s="93" customFormat="1" x14ac:dyDescent="0.3">
      <c r="A285" s="88"/>
      <c r="B285" s="270"/>
      <c r="C285" s="271"/>
      <c r="D285" s="271"/>
      <c r="E285" s="271"/>
      <c r="F285" s="271"/>
      <c r="G285" s="272"/>
      <c r="H285" s="89" t="s">
        <v>97</v>
      </c>
      <c r="I285" s="90">
        <f>1.15+0.76</f>
        <v>1.91</v>
      </c>
      <c r="J285" s="90">
        <v>1.31</v>
      </c>
      <c r="K285" s="90"/>
      <c r="L285" s="91"/>
      <c r="M285" s="92">
        <f>I285*J285</f>
        <v>2.5021</v>
      </c>
    </row>
    <row r="286" spans="1:13" s="93" customFormat="1" x14ac:dyDescent="0.3">
      <c r="A286" s="88"/>
      <c r="B286" s="273"/>
      <c r="C286" s="274"/>
      <c r="D286" s="274"/>
      <c r="E286" s="274"/>
      <c r="F286" s="274"/>
      <c r="G286" s="275"/>
      <c r="H286" s="89"/>
      <c r="I286" s="90"/>
      <c r="J286" s="90"/>
      <c r="K286" s="90"/>
      <c r="L286" s="91"/>
      <c r="M286" s="92"/>
    </row>
    <row r="287" spans="1:13" s="93" customFormat="1" x14ac:dyDescent="0.3">
      <c r="A287" s="88"/>
      <c r="B287" s="273"/>
      <c r="C287" s="274"/>
      <c r="D287" s="274"/>
      <c r="E287" s="274"/>
      <c r="F287" s="274"/>
      <c r="G287" s="275"/>
      <c r="H287" s="89"/>
      <c r="I287" s="90"/>
      <c r="J287" s="90"/>
      <c r="K287" s="90"/>
      <c r="L287" s="91"/>
      <c r="M287" s="92"/>
    </row>
    <row r="288" spans="1:13" s="93" customFormat="1" x14ac:dyDescent="0.3">
      <c r="A288" s="88"/>
      <c r="B288" s="273"/>
      <c r="C288" s="274"/>
      <c r="D288" s="274"/>
      <c r="E288" s="274"/>
      <c r="F288" s="274"/>
      <c r="G288" s="275"/>
      <c r="H288" s="89"/>
      <c r="I288" s="90"/>
      <c r="J288" s="90"/>
      <c r="K288" s="90"/>
      <c r="L288" s="91"/>
      <c r="M288" s="92"/>
    </row>
    <row r="289" spans="1:13" s="93" customFormat="1" x14ac:dyDescent="0.3">
      <c r="A289" s="88"/>
      <c r="B289" s="273"/>
      <c r="C289" s="274"/>
      <c r="D289" s="274"/>
      <c r="E289" s="274"/>
      <c r="F289" s="274"/>
      <c r="G289" s="275"/>
      <c r="H289" s="89"/>
      <c r="I289" s="90"/>
      <c r="J289" s="90"/>
      <c r="K289" s="90"/>
      <c r="L289" s="91"/>
      <c r="M289" s="92"/>
    </row>
    <row r="290" spans="1:13" ht="15" thickBot="1" x14ac:dyDescent="0.35">
      <c r="A290" s="77"/>
      <c r="B290" s="276"/>
      <c r="C290" s="277"/>
      <c r="D290" s="277"/>
      <c r="E290" s="277"/>
      <c r="F290" s="277"/>
      <c r="G290" s="278"/>
      <c r="H290" s="279" t="s">
        <v>30</v>
      </c>
      <c r="I290" s="280"/>
      <c r="J290" s="280"/>
      <c r="K290" s="281"/>
      <c r="L290" s="136"/>
      <c r="M290" s="94">
        <f>ROUND(SUM(M285:M289),2)</f>
        <v>2.5</v>
      </c>
    </row>
    <row r="291" spans="1:13" ht="15" thickBot="1" x14ac:dyDescent="0.35">
      <c r="A291" s="77"/>
      <c r="B291" s="135"/>
      <c r="C291" s="135"/>
      <c r="D291" s="135"/>
      <c r="E291" s="135"/>
      <c r="F291" s="135"/>
      <c r="G291" s="135"/>
      <c r="H291" s="96"/>
      <c r="I291" s="96"/>
      <c r="J291" s="96"/>
      <c r="K291" s="96"/>
      <c r="L291" s="96"/>
      <c r="M291" s="95"/>
    </row>
    <row r="292" spans="1:13" ht="15" thickBot="1" x14ac:dyDescent="0.35">
      <c r="B292" s="321"/>
      <c r="C292" s="324" t="s">
        <v>62</v>
      </c>
      <c r="D292" s="325"/>
      <c r="E292" s="325"/>
      <c r="F292" s="325"/>
      <c r="G292" s="325"/>
      <c r="H292" s="325"/>
      <c r="I292" s="325"/>
      <c r="J292" s="325"/>
      <c r="K292" s="326"/>
      <c r="L292" s="327"/>
      <c r="M292" s="328"/>
    </row>
    <row r="293" spans="1:13" ht="41.25" customHeight="1" x14ac:dyDescent="0.3">
      <c r="A293" s="77"/>
      <c r="B293" s="322"/>
      <c r="C293" s="282" t="s">
        <v>63</v>
      </c>
      <c r="D293" s="283"/>
      <c r="E293" s="283"/>
      <c r="F293" s="283"/>
      <c r="G293" s="283"/>
      <c r="H293" s="283"/>
      <c r="I293" s="283"/>
      <c r="J293" s="283"/>
      <c r="K293" s="284"/>
      <c r="L293" s="329"/>
      <c r="M293" s="330"/>
    </row>
    <row r="294" spans="1:13" ht="17.25" customHeight="1" thickBot="1" x14ac:dyDescent="0.35">
      <c r="A294" s="77"/>
      <c r="B294" s="323"/>
      <c r="C294" s="285"/>
      <c r="D294" s="286"/>
      <c r="E294" s="286"/>
      <c r="F294" s="286"/>
      <c r="G294" s="286"/>
      <c r="H294" s="286"/>
      <c r="I294" s="286"/>
      <c r="J294" s="286"/>
      <c r="K294" s="287"/>
      <c r="L294" s="331"/>
      <c r="M294" s="332"/>
    </row>
    <row r="295" spans="1:13" x14ac:dyDescent="0.3">
      <c r="A295" s="77"/>
      <c r="B295" s="78"/>
      <c r="C295" s="79"/>
      <c r="D295" s="79"/>
      <c r="E295" s="79"/>
      <c r="F295" s="79"/>
      <c r="G295" s="80"/>
      <c r="H295" s="80"/>
      <c r="I295" s="81" t="s">
        <v>1</v>
      </c>
      <c r="J295" s="82"/>
      <c r="K295" s="82"/>
      <c r="L295" s="82"/>
      <c r="M295" s="83"/>
    </row>
    <row r="296" spans="1:13" ht="15" customHeight="1" x14ac:dyDescent="0.3">
      <c r="A296" s="77"/>
      <c r="B296" s="84" t="s">
        <v>64</v>
      </c>
      <c r="C296" s="288">
        <v>5.2</v>
      </c>
      <c r="D296" s="289"/>
      <c r="E296" s="289"/>
      <c r="F296" s="289"/>
      <c r="G296" s="290"/>
      <c r="H296" s="320" t="str">
        <f>VLOOKUP(C296,[114]PPTO!$C$6:$E$37,2,0)</f>
        <v xml:space="preserve">DEMOLICIÓN BALDOSA DE PISO, INC RETIRO </v>
      </c>
      <c r="I296" s="292"/>
      <c r="J296" s="292"/>
      <c r="K296" s="292"/>
      <c r="L296" s="292"/>
      <c r="M296" s="293"/>
    </row>
    <row r="297" spans="1:13" ht="15" customHeight="1" x14ac:dyDescent="0.3">
      <c r="A297" s="77"/>
      <c r="B297" s="84" t="s">
        <v>23</v>
      </c>
      <c r="C297" s="288">
        <v>5</v>
      </c>
      <c r="D297" s="289"/>
      <c r="E297" s="289"/>
      <c r="F297" s="289"/>
      <c r="G297" s="290"/>
      <c r="H297" s="294"/>
      <c r="I297" s="295"/>
      <c r="J297" s="295"/>
      <c r="K297" s="295"/>
      <c r="L297" s="295"/>
      <c r="M297" s="296"/>
    </row>
    <row r="298" spans="1:13" ht="15" thickBot="1" x14ac:dyDescent="0.35">
      <c r="A298" s="77"/>
      <c r="B298" s="85" t="s">
        <v>3</v>
      </c>
      <c r="C298" s="301" t="str">
        <f>VLOOKUP(C296,[114]PPTO!$C$6:$E$37,3,0)</f>
        <v>M2</v>
      </c>
      <c r="D298" s="302"/>
      <c r="E298" s="302"/>
      <c r="F298" s="302"/>
      <c r="G298" s="303"/>
      <c r="H298" s="297"/>
      <c r="I298" s="298"/>
      <c r="J298" s="298"/>
      <c r="K298" s="298"/>
      <c r="L298" s="298"/>
      <c r="M298" s="299"/>
    </row>
    <row r="299" spans="1:13" x14ac:dyDescent="0.3">
      <c r="A299" s="77"/>
      <c r="B299" s="304" t="s">
        <v>65</v>
      </c>
      <c r="C299" s="305"/>
      <c r="D299" s="305"/>
      <c r="E299" s="305"/>
      <c r="F299" s="305"/>
      <c r="G299" s="306"/>
      <c r="H299" s="310" t="s">
        <v>5</v>
      </c>
      <c r="I299" s="312" t="s">
        <v>22</v>
      </c>
      <c r="J299" s="313"/>
      <c r="K299" s="313"/>
      <c r="L299" s="314"/>
      <c r="M299" s="315" t="s">
        <v>30</v>
      </c>
    </row>
    <row r="300" spans="1:13" ht="15" thickBot="1" x14ac:dyDescent="0.35">
      <c r="A300" s="77"/>
      <c r="B300" s="307"/>
      <c r="C300" s="308"/>
      <c r="D300" s="308"/>
      <c r="E300" s="308"/>
      <c r="F300" s="308"/>
      <c r="G300" s="309"/>
      <c r="H300" s="311"/>
      <c r="I300" s="86" t="s">
        <v>66</v>
      </c>
      <c r="J300" s="86" t="s">
        <v>67</v>
      </c>
      <c r="K300" s="86" t="s">
        <v>38</v>
      </c>
      <c r="L300" s="87" t="s">
        <v>68</v>
      </c>
      <c r="M300" s="316"/>
    </row>
    <row r="301" spans="1:13" s="93" customFormat="1" x14ac:dyDescent="0.3">
      <c r="A301" s="88"/>
      <c r="B301" s="270"/>
      <c r="C301" s="271"/>
      <c r="D301" s="271"/>
      <c r="E301" s="271"/>
      <c r="F301" s="271"/>
      <c r="G301" s="272"/>
      <c r="H301" s="89" t="s">
        <v>96</v>
      </c>
      <c r="I301" s="90">
        <v>1.1499999999999999</v>
      </c>
      <c r="J301" s="90">
        <v>0.76</v>
      </c>
      <c r="K301" s="90"/>
      <c r="L301" s="91">
        <v>1</v>
      </c>
      <c r="M301" s="92">
        <f>I301*J301*L301</f>
        <v>0.87399999999999989</v>
      </c>
    </row>
    <row r="302" spans="1:13" s="93" customFormat="1" x14ac:dyDescent="0.3">
      <c r="A302" s="88"/>
      <c r="B302" s="273"/>
      <c r="C302" s="274"/>
      <c r="D302" s="274"/>
      <c r="E302" s="274"/>
      <c r="F302" s="274"/>
      <c r="G302" s="275"/>
      <c r="H302" s="89" t="s">
        <v>98</v>
      </c>
      <c r="I302" s="90">
        <v>1.1499999999999999</v>
      </c>
      <c r="J302" s="90">
        <v>0.14000000000000001</v>
      </c>
      <c r="K302" s="90"/>
      <c r="L302" s="91">
        <v>2</v>
      </c>
      <c r="M302" s="92">
        <f>I302*J302*L302</f>
        <v>0.32200000000000001</v>
      </c>
    </row>
    <row r="303" spans="1:13" s="93" customFormat="1" x14ac:dyDescent="0.3">
      <c r="A303" s="88"/>
      <c r="B303" s="273"/>
      <c r="C303" s="274"/>
      <c r="D303" s="274"/>
      <c r="E303" s="274"/>
      <c r="F303" s="274"/>
      <c r="G303" s="275"/>
      <c r="H303" s="89"/>
      <c r="I303" s="90"/>
      <c r="J303" s="90"/>
      <c r="K303" s="90"/>
      <c r="L303" s="91"/>
      <c r="M303" s="92"/>
    </row>
    <row r="304" spans="1:13" s="93" customFormat="1" x14ac:dyDescent="0.3">
      <c r="A304" s="88"/>
      <c r="B304" s="273"/>
      <c r="C304" s="274"/>
      <c r="D304" s="274"/>
      <c r="E304" s="274"/>
      <c r="F304" s="274"/>
      <c r="G304" s="275"/>
      <c r="H304" s="89"/>
      <c r="I304" s="90"/>
      <c r="J304" s="90"/>
      <c r="K304" s="90"/>
      <c r="L304" s="91"/>
      <c r="M304" s="92"/>
    </row>
    <row r="305" spans="1:13" s="93" customFormat="1" x14ac:dyDescent="0.3">
      <c r="A305" s="88"/>
      <c r="B305" s="273"/>
      <c r="C305" s="274"/>
      <c r="D305" s="274"/>
      <c r="E305" s="274"/>
      <c r="F305" s="274"/>
      <c r="G305" s="275"/>
      <c r="H305" s="89"/>
      <c r="I305" s="90"/>
      <c r="J305" s="90"/>
      <c r="K305" s="90"/>
      <c r="L305" s="91"/>
      <c r="M305" s="92"/>
    </row>
    <row r="306" spans="1:13" ht="15" thickBot="1" x14ac:dyDescent="0.35">
      <c r="A306" s="77"/>
      <c r="B306" s="276"/>
      <c r="C306" s="277"/>
      <c r="D306" s="277"/>
      <c r="E306" s="277"/>
      <c r="F306" s="277"/>
      <c r="G306" s="278"/>
      <c r="H306" s="279" t="s">
        <v>30</v>
      </c>
      <c r="I306" s="280"/>
      <c r="J306" s="280"/>
      <c r="K306" s="281"/>
      <c r="L306" s="136"/>
      <c r="M306" s="94">
        <f>ROUND(SUM(M301:M305),2)</f>
        <v>1.2</v>
      </c>
    </row>
    <row r="307" spans="1:13" ht="15" thickBot="1" x14ac:dyDescent="0.35">
      <c r="A307" s="77"/>
      <c r="B307" s="135"/>
      <c r="C307" s="135"/>
      <c r="D307" s="135"/>
      <c r="E307" s="135"/>
      <c r="F307" s="135"/>
      <c r="G307" s="135"/>
      <c r="H307" s="96"/>
      <c r="I307" s="96"/>
      <c r="J307" s="96"/>
      <c r="K307" s="96"/>
      <c r="L307" s="96"/>
      <c r="M307" s="95"/>
    </row>
    <row r="308" spans="1:13" ht="15" thickBot="1" x14ac:dyDescent="0.35">
      <c r="B308" s="321"/>
      <c r="C308" s="324" t="s">
        <v>62</v>
      </c>
      <c r="D308" s="325"/>
      <c r="E308" s="325"/>
      <c r="F308" s="325"/>
      <c r="G308" s="325"/>
      <c r="H308" s="325"/>
      <c r="I308" s="325"/>
      <c r="J308" s="325"/>
      <c r="K308" s="326"/>
      <c r="L308" s="327"/>
      <c r="M308" s="328"/>
    </row>
    <row r="309" spans="1:13" ht="41.25" customHeight="1" x14ac:dyDescent="0.3">
      <c r="A309" s="77"/>
      <c r="B309" s="322"/>
      <c r="C309" s="282" t="s">
        <v>63</v>
      </c>
      <c r="D309" s="283"/>
      <c r="E309" s="283"/>
      <c r="F309" s="283"/>
      <c r="G309" s="283"/>
      <c r="H309" s="283"/>
      <c r="I309" s="283"/>
      <c r="J309" s="283"/>
      <c r="K309" s="284"/>
      <c r="L309" s="329"/>
      <c r="M309" s="330"/>
    </row>
    <row r="310" spans="1:13" ht="17.25" customHeight="1" thickBot="1" x14ac:dyDescent="0.35">
      <c r="A310" s="77"/>
      <c r="B310" s="323"/>
      <c r="C310" s="285"/>
      <c r="D310" s="286"/>
      <c r="E310" s="286"/>
      <c r="F310" s="286"/>
      <c r="G310" s="286"/>
      <c r="H310" s="286"/>
      <c r="I310" s="286"/>
      <c r="J310" s="286"/>
      <c r="K310" s="287"/>
      <c r="L310" s="331"/>
      <c r="M310" s="332"/>
    </row>
    <row r="311" spans="1:13" x14ac:dyDescent="0.3">
      <c r="A311" s="77"/>
      <c r="B311" s="78"/>
      <c r="C311" s="79"/>
      <c r="D311" s="79"/>
      <c r="E311" s="79"/>
      <c r="F311" s="79"/>
      <c r="G311" s="80"/>
      <c r="H311" s="80"/>
      <c r="I311" s="81" t="s">
        <v>1</v>
      </c>
      <c r="J311" s="82"/>
      <c r="K311" s="82"/>
      <c r="L311" s="82"/>
      <c r="M311" s="83"/>
    </row>
    <row r="312" spans="1:13" ht="15" customHeight="1" x14ac:dyDescent="0.3">
      <c r="A312" s="77"/>
      <c r="B312" s="84" t="s">
        <v>64</v>
      </c>
      <c r="C312" s="288">
        <v>5.3</v>
      </c>
      <c r="D312" s="289"/>
      <c r="E312" s="289"/>
      <c r="F312" s="289"/>
      <c r="G312" s="290"/>
      <c r="H312" s="320" t="str">
        <f>VLOOKUP(C312,[114]PPTO!$C$6:$E$37,2,0)</f>
        <v xml:space="preserve">DEMOLICIÓN PAÑETE DE MURO, INC RETIRO </v>
      </c>
      <c r="I312" s="292"/>
      <c r="J312" s="292"/>
      <c r="K312" s="292"/>
      <c r="L312" s="292"/>
      <c r="M312" s="293"/>
    </row>
    <row r="313" spans="1:13" ht="15" customHeight="1" x14ac:dyDescent="0.3">
      <c r="A313" s="77"/>
      <c r="B313" s="84" t="s">
        <v>23</v>
      </c>
      <c r="C313" s="288">
        <v>5</v>
      </c>
      <c r="D313" s="289"/>
      <c r="E313" s="289"/>
      <c r="F313" s="289"/>
      <c r="G313" s="290"/>
      <c r="H313" s="294"/>
      <c r="I313" s="295"/>
      <c r="J313" s="295"/>
      <c r="K313" s="295"/>
      <c r="L313" s="295"/>
      <c r="M313" s="296"/>
    </row>
    <row r="314" spans="1:13" ht="15" thickBot="1" x14ac:dyDescent="0.35">
      <c r="A314" s="77"/>
      <c r="B314" s="85" t="s">
        <v>3</v>
      </c>
      <c r="C314" s="301" t="str">
        <f>VLOOKUP(C312,[114]PPTO!$C$6:$E$37,3,0)</f>
        <v>M2</v>
      </c>
      <c r="D314" s="302"/>
      <c r="E314" s="302"/>
      <c r="F314" s="302"/>
      <c r="G314" s="303"/>
      <c r="H314" s="297"/>
      <c r="I314" s="298"/>
      <c r="J314" s="298"/>
      <c r="K314" s="298"/>
      <c r="L314" s="298"/>
      <c r="M314" s="299"/>
    </row>
    <row r="315" spans="1:13" x14ac:dyDescent="0.3">
      <c r="A315" s="77"/>
      <c r="B315" s="304" t="s">
        <v>65</v>
      </c>
      <c r="C315" s="305"/>
      <c r="D315" s="305"/>
      <c r="E315" s="305"/>
      <c r="F315" s="305"/>
      <c r="G315" s="306"/>
      <c r="H315" s="310" t="s">
        <v>5</v>
      </c>
      <c r="I315" s="312" t="s">
        <v>22</v>
      </c>
      <c r="J315" s="313"/>
      <c r="K315" s="313"/>
      <c r="L315" s="314"/>
      <c r="M315" s="315" t="s">
        <v>30</v>
      </c>
    </row>
    <row r="316" spans="1:13" ht="15" thickBot="1" x14ac:dyDescent="0.35">
      <c r="A316" s="77"/>
      <c r="B316" s="307"/>
      <c r="C316" s="308"/>
      <c r="D316" s="308"/>
      <c r="E316" s="308"/>
      <c r="F316" s="308"/>
      <c r="G316" s="309"/>
      <c r="H316" s="311"/>
      <c r="I316" s="86" t="s">
        <v>66</v>
      </c>
      <c r="J316" s="86" t="s">
        <v>67</v>
      </c>
      <c r="K316" s="86" t="s">
        <v>38</v>
      </c>
      <c r="L316" s="87" t="s">
        <v>68</v>
      </c>
      <c r="M316" s="316"/>
    </row>
    <row r="317" spans="1:13" s="93" customFormat="1" x14ac:dyDescent="0.3">
      <c r="A317" s="88"/>
      <c r="B317" s="270"/>
      <c r="C317" s="271"/>
      <c r="D317" s="271"/>
      <c r="E317" s="271"/>
      <c r="F317" s="271"/>
      <c r="G317" s="272"/>
      <c r="H317" s="89" t="s">
        <v>97</v>
      </c>
      <c r="I317" s="90">
        <f>1.15+0.76</f>
        <v>1.91</v>
      </c>
      <c r="J317" s="90">
        <v>0.22</v>
      </c>
      <c r="K317" s="90"/>
      <c r="L317" s="91"/>
      <c r="M317" s="92">
        <f>I317*J317</f>
        <v>0.42019999999999996</v>
      </c>
    </row>
    <row r="318" spans="1:13" s="93" customFormat="1" x14ac:dyDescent="0.3">
      <c r="A318" s="88"/>
      <c r="B318" s="273"/>
      <c r="C318" s="274"/>
      <c r="D318" s="274"/>
      <c r="E318" s="274"/>
      <c r="F318" s="274"/>
      <c r="G318" s="275"/>
      <c r="H318" s="89"/>
      <c r="I318" s="90"/>
      <c r="J318" s="90"/>
      <c r="K318" s="90"/>
      <c r="L318" s="91"/>
      <c r="M318" s="92"/>
    </row>
    <row r="319" spans="1:13" s="93" customFormat="1" x14ac:dyDescent="0.3">
      <c r="A319" s="88"/>
      <c r="B319" s="273"/>
      <c r="C319" s="274"/>
      <c r="D319" s="274"/>
      <c r="E319" s="274"/>
      <c r="F319" s="274"/>
      <c r="G319" s="275"/>
      <c r="H319" s="89"/>
      <c r="I319" s="90"/>
      <c r="J319" s="90"/>
      <c r="K319" s="90"/>
      <c r="L319" s="91"/>
      <c r="M319" s="92"/>
    </row>
    <row r="320" spans="1:13" s="93" customFormat="1" x14ac:dyDescent="0.3">
      <c r="A320" s="88"/>
      <c r="B320" s="273"/>
      <c r="C320" s="274"/>
      <c r="D320" s="274"/>
      <c r="E320" s="274"/>
      <c r="F320" s="274"/>
      <c r="G320" s="275"/>
      <c r="H320" s="89"/>
      <c r="I320" s="90"/>
      <c r="J320" s="90"/>
      <c r="K320" s="90"/>
      <c r="L320" s="91"/>
      <c r="M320" s="92"/>
    </row>
    <row r="321" spans="1:13" s="93" customFormat="1" x14ac:dyDescent="0.3">
      <c r="A321" s="88"/>
      <c r="B321" s="273"/>
      <c r="C321" s="274"/>
      <c r="D321" s="274"/>
      <c r="E321" s="274"/>
      <c r="F321" s="274"/>
      <c r="G321" s="275"/>
      <c r="H321" s="89"/>
      <c r="I321" s="90"/>
      <c r="J321" s="90"/>
      <c r="K321" s="90"/>
      <c r="L321" s="91"/>
      <c r="M321" s="92"/>
    </row>
    <row r="322" spans="1:13" ht="15" thickBot="1" x14ac:dyDescent="0.35">
      <c r="A322" s="77"/>
      <c r="B322" s="276"/>
      <c r="C322" s="277"/>
      <c r="D322" s="277"/>
      <c r="E322" s="277"/>
      <c r="F322" s="277"/>
      <c r="G322" s="278"/>
      <c r="H322" s="279" t="s">
        <v>30</v>
      </c>
      <c r="I322" s="280"/>
      <c r="J322" s="280"/>
      <c r="K322" s="281"/>
      <c r="L322" s="136"/>
      <c r="M322" s="94">
        <f>ROUND(SUM(M317:M321),2)</f>
        <v>0.42</v>
      </c>
    </row>
    <row r="323" spans="1:13" ht="15" thickBot="1" x14ac:dyDescent="0.35">
      <c r="A323" s="77"/>
      <c r="B323" s="135"/>
      <c r="C323" s="135"/>
      <c r="D323" s="135"/>
      <c r="E323" s="135"/>
      <c r="F323" s="135"/>
      <c r="G323" s="135"/>
      <c r="H323" s="96"/>
      <c r="I323" s="96"/>
      <c r="J323" s="96"/>
      <c r="K323" s="96"/>
      <c r="L323" s="96"/>
      <c r="M323" s="95"/>
    </row>
    <row r="324" spans="1:13" ht="15" thickBot="1" x14ac:dyDescent="0.35">
      <c r="B324" s="321"/>
      <c r="C324" s="324" t="s">
        <v>62</v>
      </c>
      <c r="D324" s="325"/>
      <c r="E324" s="325"/>
      <c r="F324" s="325"/>
      <c r="G324" s="325"/>
      <c r="H324" s="325"/>
      <c r="I324" s="325"/>
      <c r="J324" s="325"/>
      <c r="K324" s="326"/>
      <c r="L324" s="327"/>
      <c r="M324" s="328"/>
    </row>
    <row r="325" spans="1:13" ht="41.25" customHeight="1" x14ac:dyDescent="0.3">
      <c r="A325" s="77"/>
      <c r="B325" s="322"/>
      <c r="C325" s="282" t="s">
        <v>63</v>
      </c>
      <c r="D325" s="283"/>
      <c r="E325" s="283"/>
      <c r="F325" s="283"/>
      <c r="G325" s="283"/>
      <c r="H325" s="283"/>
      <c r="I325" s="283"/>
      <c r="J325" s="283"/>
      <c r="K325" s="284"/>
      <c r="L325" s="329"/>
      <c r="M325" s="330"/>
    </row>
    <row r="326" spans="1:13" ht="17.25" customHeight="1" thickBot="1" x14ac:dyDescent="0.35">
      <c r="A326" s="77"/>
      <c r="B326" s="323"/>
      <c r="C326" s="285"/>
      <c r="D326" s="286"/>
      <c r="E326" s="286"/>
      <c r="F326" s="286"/>
      <c r="G326" s="286"/>
      <c r="H326" s="286"/>
      <c r="I326" s="286"/>
      <c r="J326" s="286"/>
      <c r="K326" s="287"/>
      <c r="L326" s="331"/>
      <c r="M326" s="332"/>
    </row>
    <row r="327" spans="1:13" x14ac:dyDescent="0.3">
      <c r="A327" s="77"/>
      <c r="B327" s="78"/>
      <c r="C327" s="79"/>
      <c r="D327" s="79"/>
      <c r="E327" s="79"/>
      <c r="F327" s="79"/>
      <c r="G327" s="80"/>
      <c r="H327" s="80"/>
      <c r="I327" s="81" t="s">
        <v>1</v>
      </c>
      <c r="J327" s="82"/>
      <c r="K327" s="82"/>
      <c r="L327" s="82"/>
      <c r="M327" s="83"/>
    </row>
    <row r="328" spans="1:13" ht="15" customHeight="1" x14ac:dyDescent="0.3">
      <c r="A328" s="77"/>
      <c r="B328" s="84" t="s">
        <v>64</v>
      </c>
      <c r="C328" s="288">
        <v>5.4</v>
      </c>
      <c r="D328" s="289"/>
      <c r="E328" s="289"/>
      <c r="F328" s="289"/>
      <c r="G328" s="290"/>
      <c r="H328" s="320" t="str">
        <f>VLOOKUP(C328,[114]PPTO!$C$6:$E$37,2,0)</f>
        <v>DEMOLICIÓN PLACA PISO 0.15 M, INC RETIRO</v>
      </c>
      <c r="I328" s="292"/>
      <c r="J328" s="292"/>
      <c r="K328" s="292"/>
      <c r="L328" s="292"/>
      <c r="M328" s="293"/>
    </row>
    <row r="329" spans="1:13" ht="15" customHeight="1" x14ac:dyDescent="0.3">
      <c r="A329" s="77"/>
      <c r="B329" s="84" t="s">
        <v>23</v>
      </c>
      <c r="C329" s="288">
        <v>5</v>
      </c>
      <c r="D329" s="289"/>
      <c r="E329" s="289"/>
      <c r="F329" s="289"/>
      <c r="G329" s="290"/>
      <c r="H329" s="294"/>
      <c r="I329" s="295"/>
      <c r="J329" s="295"/>
      <c r="K329" s="295"/>
      <c r="L329" s="295"/>
      <c r="M329" s="296"/>
    </row>
    <row r="330" spans="1:13" ht="15" thickBot="1" x14ac:dyDescent="0.35">
      <c r="A330" s="77"/>
      <c r="B330" s="85" t="s">
        <v>3</v>
      </c>
      <c r="C330" s="301" t="str">
        <f>VLOOKUP(C328,[114]PPTO!$C$6:$E$37,3,0)</f>
        <v>M2</v>
      </c>
      <c r="D330" s="302"/>
      <c r="E330" s="302"/>
      <c r="F330" s="302"/>
      <c r="G330" s="303"/>
      <c r="H330" s="297"/>
      <c r="I330" s="298"/>
      <c r="J330" s="298"/>
      <c r="K330" s="298"/>
      <c r="L330" s="298"/>
      <c r="M330" s="299"/>
    </row>
    <row r="331" spans="1:13" x14ac:dyDescent="0.3">
      <c r="A331" s="77"/>
      <c r="B331" s="304" t="s">
        <v>65</v>
      </c>
      <c r="C331" s="305"/>
      <c r="D331" s="305"/>
      <c r="E331" s="305"/>
      <c r="F331" s="305"/>
      <c r="G331" s="306"/>
      <c r="H331" s="310" t="s">
        <v>5</v>
      </c>
      <c r="I331" s="312" t="s">
        <v>22</v>
      </c>
      <c r="J331" s="313"/>
      <c r="K331" s="313"/>
      <c r="L331" s="314"/>
      <c r="M331" s="315" t="s">
        <v>30</v>
      </c>
    </row>
    <row r="332" spans="1:13" ht="15" thickBot="1" x14ac:dyDescent="0.35">
      <c r="A332" s="77"/>
      <c r="B332" s="307"/>
      <c r="C332" s="308"/>
      <c r="D332" s="308"/>
      <c r="E332" s="308"/>
      <c r="F332" s="308"/>
      <c r="G332" s="309"/>
      <c r="H332" s="311"/>
      <c r="I332" s="86" t="s">
        <v>66</v>
      </c>
      <c r="J332" s="86" t="s">
        <v>67</v>
      </c>
      <c r="K332" s="86" t="s">
        <v>38</v>
      </c>
      <c r="L332" s="87" t="s">
        <v>68</v>
      </c>
      <c r="M332" s="316"/>
    </row>
    <row r="333" spans="1:13" s="93" customFormat="1" x14ac:dyDescent="0.3">
      <c r="A333" s="88"/>
      <c r="B333" s="270"/>
      <c r="C333" s="271"/>
      <c r="D333" s="271"/>
      <c r="E333" s="271"/>
      <c r="F333" s="271"/>
      <c r="G333" s="272"/>
      <c r="H333" s="89" t="s">
        <v>99</v>
      </c>
      <c r="I333" s="90">
        <v>1.1499999999999999</v>
      </c>
      <c r="J333" s="90">
        <v>0.3</v>
      </c>
      <c r="K333" s="90"/>
      <c r="L333" s="91"/>
      <c r="M333" s="92">
        <f>J333*I333</f>
        <v>0.34499999999999997</v>
      </c>
    </row>
    <row r="334" spans="1:13" s="93" customFormat="1" x14ac:dyDescent="0.3">
      <c r="A334" s="88"/>
      <c r="B334" s="273"/>
      <c r="C334" s="274"/>
      <c r="D334" s="274"/>
      <c r="E334" s="274"/>
      <c r="F334" s="274"/>
      <c r="G334" s="275"/>
      <c r="H334" s="89"/>
      <c r="I334" s="90"/>
      <c r="J334" s="90"/>
      <c r="K334" s="90"/>
      <c r="L334" s="91"/>
      <c r="M334" s="92"/>
    </row>
    <row r="335" spans="1:13" s="93" customFormat="1" x14ac:dyDescent="0.3">
      <c r="A335" s="88"/>
      <c r="B335" s="273"/>
      <c r="C335" s="274"/>
      <c r="D335" s="274"/>
      <c r="E335" s="274"/>
      <c r="F335" s="274"/>
      <c r="G335" s="275"/>
      <c r="H335" s="89"/>
      <c r="I335" s="90"/>
      <c r="J335" s="90"/>
      <c r="K335" s="90"/>
      <c r="L335" s="91"/>
      <c r="M335" s="92"/>
    </row>
    <row r="336" spans="1:13" s="93" customFormat="1" x14ac:dyDescent="0.3">
      <c r="A336" s="88"/>
      <c r="B336" s="273"/>
      <c r="C336" s="274"/>
      <c r="D336" s="274"/>
      <c r="E336" s="274"/>
      <c r="F336" s="274"/>
      <c r="G336" s="275"/>
      <c r="H336" s="89"/>
      <c r="I336" s="90"/>
      <c r="J336" s="90"/>
      <c r="K336" s="90"/>
      <c r="L336" s="91"/>
      <c r="M336" s="92"/>
    </row>
    <row r="337" spans="1:13" s="93" customFormat="1" x14ac:dyDescent="0.3">
      <c r="A337" s="88"/>
      <c r="B337" s="273"/>
      <c r="C337" s="274"/>
      <c r="D337" s="274"/>
      <c r="E337" s="274"/>
      <c r="F337" s="274"/>
      <c r="G337" s="275"/>
      <c r="H337" s="89"/>
      <c r="I337" s="90"/>
      <c r="J337" s="90"/>
      <c r="K337" s="90"/>
      <c r="L337" s="91"/>
      <c r="M337" s="92"/>
    </row>
    <row r="338" spans="1:13" ht="15" thickBot="1" x14ac:dyDescent="0.35">
      <c r="A338" s="77"/>
      <c r="B338" s="276"/>
      <c r="C338" s="277"/>
      <c r="D338" s="277"/>
      <c r="E338" s="277"/>
      <c r="F338" s="277"/>
      <c r="G338" s="278"/>
      <c r="H338" s="279" t="s">
        <v>30</v>
      </c>
      <c r="I338" s="280"/>
      <c r="J338" s="280"/>
      <c r="K338" s="281"/>
      <c r="L338" s="136"/>
      <c r="M338" s="94">
        <f>ROUND(SUM(M333:M337),2)</f>
        <v>0.35</v>
      </c>
    </row>
    <row r="339" spans="1:13" ht="15" thickBot="1" x14ac:dyDescent="0.35">
      <c r="A339" s="77"/>
      <c r="B339" s="135"/>
      <c r="C339" s="135"/>
      <c r="D339" s="135"/>
      <c r="E339" s="135"/>
      <c r="F339" s="135"/>
      <c r="G339" s="135"/>
      <c r="H339" s="96"/>
      <c r="I339" s="96"/>
      <c r="J339" s="96"/>
      <c r="K339" s="96"/>
      <c r="L339" s="96"/>
      <c r="M339" s="95"/>
    </row>
    <row r="340" spans="1:13" ht="15" thickBot="1" x14ac:dyDescent="0.35">
      <c r="B340" s="321"/>
      <c r="C340" s="324" t="s">
        <v>62</v>
      </c>
      <c r="D340" s="325"/>
      <c r="E340" s="325"/>
      <c r="F340" s="325"/>
      <c r="G340" s="325"/>
      <c r="H340" s="325"/>
      <c r="I340" s="325"/>
      <c r="J340" s="325"/>
      <c r="K340" s="326"/>
      <c r="L340" s="327"/>
      <c r="M340" s="328"/>
    </row>
    <row r="341" spans="1:13" ht="41.25" customHeight="1" x14ac:dyDescent="0.3">
      <c r="A341" s="77"/>
      <c r="B341" s="322"/>
      <c r="C341" s="282" t="s">
        <v>63</v>
      </c>
      <c r="D341" s="283"/>
      <c r="E341" s="283"/>
      <c r="F341" s="283"/>
      <c r="G341" s="283"/>
      <c r="H341" s="283"/>
      <c r="I341" s="283"/>
      <c r="J341" s="283"/>
      <c r="K341" s="284"/>
      <c r="L341" s="329"/>
      <c r="M341" s="330"/>
    </row>
    <row r="342" spans="1:13" ht="17.25" customHeight="1" thickBot="1" x14ac:dyDescent="0.35">
      <c r="A342" s="77"/>
      <c r="B342" s="323"/>
      <c r="C342" s="285"/>
      <c r="D342" s="286"/>
      <c r="E342" s="286"/>
      <c r="F342" s="286"/>
      <c r="G342" s="286"/>
      <c r="H342" s="286"/>
      <c r="I342" s="286"/>
      <c r="J342" s="286"/>
      <c r="K342" s="287"/>
      <c r="L342" s="331"/>
      <c r="M342" s="332"/>
    </row>
    <row r="343" spans="1:13" x14ac:dyDescent="0.3">
      <c r="A343" s="77"/>
      <c r="B343" s="78"/>
      <c r="C343" s="79"/>
      <c r="D343" s="79"/>
      <c r="E343" s="79"/>
      <c r="F343" s="79"/>
      <c r="G343" s="80"/>
      <c r="H343" s="80"/>
      <c r="I343" s="81" t="s">
        <v>1</v>
      </c>
      <c r="J343" s="82"/>
      <c r="K343" s="82"/>
      <c r="L343" s="82"/>
      <c r="M343" s="83"/>
    </row>
    <row r="344" spans="1:13" ht="15" customHeight="1" x14ac:dyDescent="0.3">
      <c r="A344" s="77"/>
      <c r="B344" s="84" t="s">
        <v>64</v>
      </c>
      <c r="C344" s="288">
        <v>5.5</v>
      </c>
      <c r="D344" s="289"/>
      <c r="E344" s="289"/>
      <c r="F344" s="289"/>
      <c r="G344" s="290"/>
      <c r="H344" s="320" t="str">
        <f>VLOOKUP(C344,[114]PPTO!$C$6:$E$37,2,0)</f>
        <v>CONCRETO 2500 PSI</v>
      </c>
      <c r="I344" s="292"/>
      <c r="J344" s="292"/>
      <c r="K344" s="292"/>
      <c r="L344" s="292"/>
      <c r="M344" s="293"/>
    </row>
    <row r="345" spans="1:13" ht="15" customHeight="1" x14ac:dyDescent="0.3">
      <c r="A345" s="77"/>
      <c r="B345" s="84" t="s">
        <v>23</v>
      </c>
      <c r="C345" s="288">
        <v>5</v>
      </c>
      <c r="D345" s="289"/>
      <c r="E345" s="289"/>
      <c r="F345" s="289"/>
      <c r="G345" s="290"/>
      <c r="H345" s="294"/>
      <c r="I345" s="295"/>
      <c r="J345" s="295"/>
      <c r="K345" s="295"/>
      <c r="L345" s="295"/>
      <c r="M345" s="296"/>
    </row>
    <row r="346" spans="1:13" ht="15" thickBot="1" x14ac:dyDescent="0.35">
      <c r="A346" s="77"/>
      <c r="B346" s="85" t="s">
        <v>3</v>
      </c>
      <c r="C346" s="301" t="str">
        <f>VLOOKUP(C344,[114]PPTO!$C$6:$E$37,3,0)</f>
        <v>M3</v>
      </c>
      <c r="D346" s="302"/>
      <c r="E346" s="302"/>
      <c r="F346" s="302"/>
      <c r="G346" s="303"/>
      <c r="H346" s="297"/>
      <c r="I346" s="298"/>
      <c r="J346" s="298"/>
      <c r="K346" s="298"/>
      <c r="L346" s="298"/>
      <c r="M346" s="299"/>
    </row>
    <row r="347" spans="1:13" x14ac:dyDescent="0.3">
      <c r="A347" s="77"/>
      <c r="B347" s="304" t="s">
        <v>65</v>
      </c>
      <c r="C347" s="305"/>
      <c r="D347" s="305"/>
      <c r="E347" s="305"/>
      <c r="F347" s="305"/>
      <c r="G347" s="306"/>
      <c r="H347" s="310" t="s">
        <v>5</v>
      </c>
      <c r="I347" s="312" t="s">
        <v>22</v>
      </c>
      <c r="J347" s="313"/>
      <c r="K347" s="313"/>
      <c r="L347" s="314"/>
      <c r="M347" s="315" t="s">
        <v>30</v>
      </c>
    </row>
    <row r="348" spans="1:13" ht="15" thickBot="1" x14ac:dyDescent="0.35">
      <c r="A348" s="77"/>
      <c r="B348" s="307"/>
      <c r="C348" s="308"/>
      <c r="D348" s="308"/>
      <c r="E348" s="308"/>
      <c r="F348" s="308"/>
      <c r="G348" s="309"/>
      <c r="H348" s="311"/>
      <c r="I348" s="86" t="s">
        <v>66</v>
      </c>
      <c r="J348" s="86" t="s">
        <v>67</v>
      </c>
      <c r="K348" s="86" t="s">
        <v>38</v>
      </c>
      <c r="L348" s="87" t="s">
        <v>68</v>
      </c>
      <c r="M348" s="316"/>
    </row>
    <row r="349" spans="1:13" s="93" customFormat="1" x14ac:dyDescent="0.3">
      <c r="A349" s="88"/>
      <c r="B349" s="270"/>
      <c r="C349" s="271"/>
      <c r="D349" s="271"/>
      <c r="E349" s="271"/>
      <c r="F349" s="271"/>
      <c r="G349" s="272"/>
      <c r="H349" s="89" t="s">
        <v>99</v>
      </c>
      <c r="I349" s="90">
        <v>1.1499999999999999</v>
      </c>
      <c r="J349" s="90">
        <v>0.3</v>
      </c>
      <c r="K349" s="90">
        <v>0.15</v>
      </c>
      <c r="L349" s="91"/>
      <c r="M349" s="92">
        <f>K349*J349*I349</f>
        <v>5.1749999999999997E-2</v>
      </c>
    </row>
    <row r="350" spans="1:13" s="93" customFormat="1" x14ac:dyDescent="0.3">
      <c r="A350" s="88"/>
      <c r="B350" s="273"/>
      <c r="C350" s="274"/>
      <c r="D350" s="274"/>
      <c r="E350" s="274"/>
      <c r="F350" s="274"/>
      <c r="G350" s="275"/>
      <c r="H350" s="89"/>
      <c r="I350" s="90"/>
      <c r="J350" s="90"/>
      <c r="K350" s="90"/>
      <c r="L350" s="91"/>
      <c r="M350" s="92"/>
    </row>
    <row r="351" spans="1:13" s="93" customFormat="1" x14ac:dyDescent="0.3">
      <c r="A351" s="88"/>
      <c r="B351" s="273"/>
      <c r="C351" s="274"/>
      <c r="D351" s="274"/>
      <c r="E351" s="274"/>
      <c r="F351" s="274"/>
      <c r="G351" s="275"/>
      <c r="H351" s="89"/>
      <c r="I351" s="90"/>
      <c r="J351" s="90"/>
      <c r="K351" s="90"/>
      <c r="L351" s="91"/>
      <c r="M351" s="92"/>
    </row>
    <row r="352" spans="1:13" s="93" customFormat="1" x14ac:dyDescent="0.3">
      <c r="A352" s="88"/>
      <c r="B352" s="273"/>
      <c r="C352" s="274"/>
      <c r="D352" s="274"/>
      <c r="E352" s="274"/>
      <c r="F352" s="274"/>
      <c r="G352" s="275"/>
      <c r="H352" s="89"/>
      <c r="I352" s="90"/>
      <c r="J352" s="90"/>
      <c r="K352" s="90"/>
      <c r="L352" s="91"/>
      <c r="M352" s="92"/>
    </row>
    <row r="353" spans="1:13" s="93" customFormat="1" x14ac:dyDescent="0.3">
      <c r="A353" s="88"/>
      <c r="B353" s="273"/>
      <c r="C353" s="274"/>
      <c r="D353" s="274"/>
      <c r="E353" s="274"/>
      <c r="F353" s="274"/>
      <c r="G353" s="275"/>
      <c r="H353" s="89"/>
      <c r="I353" s="90"/>
      <c r="J353" s="90"/>
      <c r="K353" s="90"/>
      <c r="L353" s="91"/>
      <c r="M353" s="92"/>
    </row>
    <row r="354" spans="1:13" ht="15" thickBot="1" x14ac:dyDescent="0.35">
      <c r="A354" s="77"/>
      <c r="B354" s="276"/>
      <c r="C354" s="277"/>
      <c r="D354" s="277"/>
      <c r="E354" s="277"/>
      <c r="F354" s="277"/>
      <c r="G354" s="278"/>
      <c r="H354" s="279" t="s">
        <v>30</v>
      </c>
      <c r="I354" s="280"/>
      <c r="J354" s="280"/>
      <c r="K354" s="281"/>
      <c r="L354" s="136"/>
      <c r="M354" s="94">
        <f>ROUND(SUM(M349:M353),2)</f>
        <v>0.05</v>
      </c>
    </row>
    <row r="355" spans="1:13" ht="15" thickBot="1" x14ac:dyDescent="0.35">
      <c r="A355" s="77"/>
      <c r="B355" s="135"/>
      <c r="C355" s="135"/>
      <c r="D355" s="135"/>
      <c r="E355" s="135"/>
      <c r="F355" s="135"/>
      <c r="G355" s="135"/>
      <c r="H355" s="96"/>
      <c r="I355" s="96"/>
      <c r="J355" s="96"/>
      <c r="K355" s="96"/>
      <c r="L355" s="96"/>
      <c r="M355" s="95"/>
    </row>
    <row r="356" spans="1:13" ht="15" thickBot="1" x14ac:dyDescent="0.35">
      <c r="B356" s="321"/>
      <c r="C356" s="324" t="s">
        <v>62</v>
      </c>
      <c r="D356" s="325"/>
      <c r="E356" s="325"/>
      <c r="F356" s="325"/>
      <c r="G356" s="325"/>
      <c r="H356" s="325"/>
      <c r="I356" s="325"/>
      <c r="J356" s="325"/>
      <c r="K356" s="326"/>
      <c r="L356" s="327"/>
      <c r="M356" s="328"/>
    </row>
    <row r="357" spans="1:13" ht="41.25" customHeight="1" x14ac:dyDescent="0.3">
      <c r="A357" s="77"/>
      <c r="B357" s="322"/>
      <c r="C357" s="282" t="s">
        <v>63</v>
      </c>
      <c r="D357" s="283"/>
      <c r="E357" s="283"/>
      <c r="F357" s="283"/>
      <c r="G357" s="283"/>
      <c r="H357" s="283"/>
      <c r="I357" s="283"/>
      <c r="J357" s="283"/>
      <c r="K357" s="284"/>
      <c r="L357" s="329"/>
      <c r="M357" s="330"/>
    </row>
    <row r="358" spans="1:13" ht="17.25" customHeight="1" thickBot="1" x14ac:dyDescent="0.35">
      <c r="A358" s="77"/>
      <c r="B358" s="323"/>
      <c r="C358" s="285"/>
      <c r="D358" s="286"/>
      <c r="E358" s="286"/>
      <c r="F358" s="286"/>
      <c r="G358" s="286"/>
      <c r="H358" s="286"/>
      <c r="I358" s="286"/>
      <c r="J358" s="286"/>
      <c r="K358" s="287"/>
      <c r="L358" s="331"/>
      <c r="M358" s="332"/>
    </row>
    <row r="359" spans="1:13" x14ac:dyDescent="0.3">
      <c r="A359" s="77"/>
      <c r="B359" s="78"/>
      <c r="C359" s="79"/>
      <c r="D359" s="79"/>
      <c r="E359" s="79"/>
      <c r="F359" s="79"/>
      <c r="G359" s="80"/>
      <c r="H359" s="80"/>
      <c r="I359" s="81" t="s">
        <v>1</v>
      </c>
      <c r="J359" s="82"/>
      <c r="K359" s="82"/>
      <c r="L359" s="82"/>
      <c r="M359" s="83"/>
    </row>
    <row r="360" spans="1:13" ht="15" customHeight="1" x14ac:dyDescent="0.3">
      <c r="A360" s="77"/>
      <c r="B360" s="84" t="s">
        <v>64</v>
      </c>
      <c r="C360" s="288">
        <v>5.6</v>
      </c>
      <c r="D360" s="289"/>
      <c r="E360" s="289"/>
      <c r="F360" s="289"/>
      <c r="G360" s="290"/>
      <c r="H360" s="320" t="str">
        <f>VLOOKUP(C360,[114]PPTO!$C$6:$E$37,2,0)</f>
        <v>IMPERMEABILIZIACION INTEGRAL MORTERO SIKA</v>
      </c>
      <c r="I360" s="292"/>
      <c r="J360" s="292"/>
      <c r="K360" s="292"/>
      <c r="L360" s="292"/>
      <c r="M360" s="293"/>
    </row>
    <row r="361" spans="1:13" ht="15" customHeight="1" x14ac:dyDescent="0.3">
      <c r="A361" s="77"/>
      <c r="B361" s="84" t="s">
        <v>23</v>
      </c>
      <c r="C361" s="288">
        <v>5</v>
      </c>
      <c r="D361" s="289"/>
      <c r="E361" s="289"/>
      <c r="F361" s="289"/>
      <c r="G361" s="290"/>
      <c r="H361" s="294"/>
      <c r="I361" s="295"/>
      <c r="J361" s="295"/>
      <c r="K361" s="295"/>
      <c r="L361" s="295"/>
      <c r="M361" s="296"/>
    </row>
    <row r="362" spans="1:13" ht="15" thickBot="1" x14ac:dyDescent="0.35">
      <c r="A362" s="77"/>
      <c r="B362" s="85" t="s">
        <v>3</v>
      </c>
      <c r="C362" s="301" t="str">
        <f>VLOOKUP(C360,[114]PPTO!$C$6:$E$37,3,0)</f>
        <v>M2</v>
      </c>
      <c r="D362" s="302"/>
      <c r="E362" s="302"/>
      <c r="F362" s="302"/>
      <c r="G362" s="303"/>
      <c r="H362" s="297"/>
      <c r="I362" s="298"/>
      <c r="J362" s="298"/>
      <c r="K362" s="298"/>
      <c r="L362" s="298"/>
      <c r="M362" s="299"/>
    </row>
    <row r="363" spans="1:13" x14ac:dyDescent="0.3">
      <c r="A363" s="77"/>
      <c r="B363" s="304" t="s">
        <v>65</v>
      </c>
      <c r="C363" s="305"/>
      <c r="D363" s="305"/>
      <c r="E363" s="305"/>
      <c r="F363" s="305"/>
      <c r="G363" s="306"/>
      <c r="H363" s="310" t="s">
        <v>5</v>
      </c>
      <c r="I363" s="312" t="s">
        <v>22</v>
      </c>
      <c r="J363" s="313"/>
      <c r="K363" s="313"/>
      <c r="L363" s="314"/>
      <c r="M363" s="315" t="s">
        <v>30</v>
      </c>
    </row>
    <row r="364" spans="1:13" ht="15" thickBot="1" x14ac:dyDescent="0.35">
      <c r="A364" s="77"/>
      <c r="B364" s="307"/>
      <c r="C364" s="308"/>
      <c r="D364" s="308"/>
      <c r="E364" s="308"/>
      <c r="F364" s="308"/>
      <c r="G364" s="309"/>
      <c r="H364" s="311"/>
      <c r="I364" s="86" t="s">
        <v>66</v>
      </c>
      <c r="J364" s="86" t="s">
        <v>67</v>
      </c>
      <c r="K364" s="86" t="s">
        <v>38</v>
      </c>
      <c r="L364" s="87" t="s">
        <v>68</v>
      </c>
      <c r="M364" s="316"/>
    </row>
    <row r="365" spans="1:13" s="93" customFormat="1" x14ac:dyDescent="0.3">
      <c r="A365" s="88"/>
      <c r="B365" s="270"/>
      <c r="C365" s="271"/>
      <c r="D365" s="271"/>
      <c r="E365" s="271"/>
      <c r="F365" s="271"/>
      <c r="G365" s="272"/>
      <c r="H365" s="89" t="s">
        <v>74</v>
      </c>
      <c r="I365" s="90">
        <v>2.5499999999999998</v>
      </c>
      <c r="J365" s="90"/>
      <c r="K365" s="90">
        <v>1.2649999999999999</v>
      </c>
      <c r="L365" s="91"/>
      <c r="M365" s="92">
        <f>I365*K365</f>
        <v>3.2257499999999997</v>
      </c>
    </row>
    <row r="366" spans="1:13" s="93" customFormat="1" x14ac:dyDescent="0.3">
      <c r="A366" s="88"/>
      <c r="B366" s="273"/>
      <c r="C366" s="274"/>
      <c r="D366" s="274"/>
      <c r="E366" s="274"/>
      <c r="F366" s="274"/>
      <c r="G366" s="275"/>
      <c r="H366" s="89" t="s">
        <v>75</v>
      </c>
      <c r="I366" s="90">
        <v>2.27</v>
      </c>
      <c r="J366" s="90"/>
      <c r="K366" s="90">
        <f>K365</f>
        <v>1.2649999999999999</v>
      </c>
      <c r="L366" s="91"/>
      <c r="M366" s="92">
        <f>I366*K366</f>
        <v>2.8715499999999996</v>
      </c>
    </row>
    <row r="367" spans="1:13" s="93" customFormat="1" x14ac:dyDescent="0.3">
      <c r="A367" s="88"/>
      <c r="B367" s="273"/>
      <c r="C367" s="274"/>
      <c r="D367" s="274"/>
      <c r="E367" s="274"/>
      <c r="F367" s="274"/>
      <c r="G367" s="275"/>
      <c r="H367" s="89"/>
      <c r="I367" s="90"/>
      <c r="J367" s="90"/>
      <c r="K367" s="90"/>
      <c r="L367" s="91"/>
      <c r="M367" s="92"/>
    </row>
    <row r="368" spans="1:13" s="93" customFormat="1" x14ac:dyDescent="0.3">
      <c r="A368" s="88"/>
      <c r="B368" s="273"/>
      <c r="C368" s="274"/>
      <c r="D368" s="274"/>
      <c r="E368" s="274"/>
      <c r="F368" s="274"/>
      <c r="G368" s="275"/>
      <c r="H368" s="89"/>
      <c r="I368" s="90"/>
      <c r="J368" s="90"/>
      <c r="K368" s="90"/>
      <c r="L368" s="91"/>
      <c r="M368" s="92"/>
    </row>
    <row r="369" spans="1:13" s="93" customFormat="1" x14ac:dyDescent="0.3">
      <c r="A369" s="88"/>
      <c r="B369" s="273"/>
      <c r="C369" s="274"/>
      <c r="D369" s="274"/>
      <c r="E369" s="274"/>
      <c r="F369" s="274"/>
      <c r="G369" s="275"/>
      <c r="H369" s="89"/>
      <c r="I369" s="90"/>
      <c r="J369" s="90"/>
      <c r="K369" s="90"/>
      <c r="L369" s="91"/>
      <c r="M369" s="92"/>
    </row>
    <row r="370" spans="1:13" ht="15" thickBot="1" x14ac:dyDescent="0.35">
      <c r="A370" s="77"/>
      <c r="B370" s="276"/>
      <c r="C370" s="277"/>
      <c r="D370" s="277"/>
      <c r="E370" s="277"/>
      <c r="F370" s="277"/>
      <c r="G370" s="278"/>
      <c r="H370" s="279" t="s">
        <v>30</v>
      </c>
      <c r="I370" s="280"/>
      <c r="J370" s="280"/>
      <c r="K370" s="281"/>
      <c r="L370" s="136"/>
      <c r="M370" s="94">
        <f>ROUND(SUM(M365:M369),2)</f>
        <v>6.1</v>
      </c>
    </row>
    <row r="371" spans="1:13" ht="15" thickBot="1" x14ac:dyDescent="0.35">
      <c r="A371" s="77"/>
      <c r="B371" s="135"/>
      <c r="C371" s="135"/>
      <c r="D371" s="135"/>
      <c r="E371" s="135"/>
      <c r="F371" s="135"/>
      <c r="G371" s="135"/>
      <c r="H371" s="96"/>
      <c r="I371" s="96"/>
      <c r="J371" s="96"/>
      <c r="K371" s="96"/>
      <c r="L371" s="96"/>
      <c r="M371" s="95"/>
    </row>
    <row r="372" spans="1:13" ht="15" thickBot="1" x14ac:dyDescent="0.35">
      <c r="B372" s="321"/>
      <c r="C372" s="324" t="s">
        <v>62</v>
      </c>
      <c r="D372" s="325"/>
      <c r="E372" s="325"/>
      <c r="F372" s="325"/>
      <c r="G372" s="325"/>
      <c r="H372" s="325"/>
      <c r="I372" s="325"/>
      <c r="J372" s="325"/>
      <c r="K372" s="326"/>
      <c r="L372" s="327"/>
      <c r="M372" s="328"/>
    </row>
    <row r="373" spans="1:13" ht="41.25" customHeight="1" x14ac:dyDescent="0.3">
      <c r="A373" s="77"/>
      <c r="B373" s="322"/>
      <c r="C373" s="282" t="s">
        <v>63</v>
      </c>
      <c r="D373" s="283"/>
      <c r="E373" s="283"/>
      <c r="F373" s="283"/>
      <c r="G373" s="283"/>
      <c r="H373" s="283"/>
      <c r="I373" s="283"/>
      <c r="J373" s="283"/>
      <c r="K373" s="284"/>
      <c r="L373" s="329"/>
      <c r="M373" s="330"/>
    </row>
    <row r="374" spans="1:13" ht="17.25" customHeight="1" thickBot="1" x14ac:dyDescent="0.35">
      <c r="A374" s="77"/>
      <c r="B374" s="323"/>
      <c r="C374" s="285"/>
      <c r="D374" s="286"/>
      <c r="E374" s="286"/>
      <c r="F374" s="286"/>
      <c r="G374" s="286"/>
      <c r="H374" s="286"/>
      <c r="I374" s="286"/>
      <c r="J374" s="286"/>
      <c r="K374" s="287"/>
      <c r="L374" s="331"/>
      <c r="M374" s="332"/>
    </row>
    <row r="375" spans="1:13" x14ac:dyDescent="0.3">
      <c r="A375" s="77"/>
      <c r="B375" s="78"/>
      <c r="C375" s="79"/>
      <c r="D375" s="79"/>
      <c r="E375" s="79"/>
      <c r="F375" s="79"/>
      <c r="G375" s="80"/>
      <c r="H375" s="80"/>
      <c r="I375" s="81" t="s">
        <v>1</v>
      </c>
      <c r="J375" s="82"/>
      <c r="K375" s="82"/>
      <c r="L375" s="82"/>
      <c r="M375" s="83"/>
    </row>
    <row r="376" spans="1:13" ht="15" customHeight="1" x14ac:dyDescent="0.3">
      <c r="A376" s="77"/>
      <c r="B376" s="84" t="s">
        <v>64</v>
      </c>
      <c r="C376" s="288">
        <v>5.7</v>
      </c>
      <c r="D376" s="289"/>
      <c r="E376" s="289"/>
      <c r="F376" s="289"/>
      <c r="G376" s="290"/>
      <c r="H376" s="320" t="str">
        <f>VLOOKUP(C376,[114]PPTO!$C$6:$E$37,2,0)</f>
        <v>BALDOSA CERÁMICA PARED 20X20, CALIDAD PRIMERA</v>
      </c>
      <c r="I376" s="292"/>
      <c r="J376" s="292"/>
      <c r="K376" s="292"/>
      <c r="L376" s="292"/>
      <c r="M376" s="293"/>
    </row>
    <row r="377" spans="1:13" ht="15" customHeight="1" x14ac:dyDescent="0.3">
      <c r="A377" s="77"/>
      <c r="B377" s="84" t="s">
        <v>23</v>
      </c>
      <c r="C377" s="288">
        <v>5</v>
      </c>
      <c r="D377" s="289"/>
      <c r="E377" s="289"/>
      <c r="F377" s="289"/>
      <c r="G377" s="290"/>
      <c r="H377" s="294"/>
      <c r="I377" s="295"/>
      <c r="J377" s="295"/>
      <c r="K377" s="295"/>
      <c r="L377" s="295"/>
      <c r="M377" s="296"/>
    </row>
    <row r="378" spans="1:13" ht="15" thickBot="1" x14ac:dyDescent="0.35">
      <c r="A378" s="77"/>
      <c r="B378" s="85" t="s">
        <v>3</v>
      </c>
      <c r="C378" s="301" t="str">
        <f>VLOOKUP(C376,[114]PPTO!$C$6:$E$37,3,0)</f>
        <v>M2</v>
      </c>
      <c r="D378" s="302"/>
      <c r="E378" s="302"/>
      <c r="F378" s="302"/>
      <c r="G378" s="303"/>
      <c r="H378" s="297"/>
      <c r="I378" s="298"/>
      <c r="J378" s="298"/>
      <c r="K378" s="298"/>
      <c r="L378" s="298"/>
      <c r="M378" s="299"/>
    </row>
    <row r="379" spans="1:13" x14ac:dyDescent="0.3">
      <c r="A379" s="77"/>
      <c r="B379" s="304" t="s">
        <v>65</v>
      </c>
      <c r="C379" s="305"/>
      <c r="D379" s="305"/>
      <c r="E379" s="305"/>
      <c r="F379" s="305"/>
      <c r="G379" s="306"/>
      <c r="H379" s="310" t="s">
        <v>5</v>
      </c>
      <c r="I379" s="312" t="s">
        <v>22</v>
      </c>
      <c r="J379" s="313"/>
      <c r="K379" s="313"/>
      <c r="L379" s="314"/>
      <c r="M379" s="315" t="s">
        <v>30</v>
      </c>
    </row>
    <row r="380" spans="1:13" ht="15" thickBot="1" x14ac:dyDescent="0.35">
      <c r="A380" s="77"/>
      <c r="B380" s="307"/>
      <c r="C380" s="308"/>
      <c r="D380" s="308"/>
      <c r="E380" s="308"/>
      <c r="F380" s="308"/>
      <c r="G380" s="309"/>
      <c r="H380" s="311"/>
      <c r="I380" s="86" t="s">
        <v>66</v>
      </c>
      <c r="J380" s="86" t="s">
        <v>67</v>
      </c>
      <c r="K380" s="86" t="s">
        <v>38</v>
      </c>
      <c r="L380" s="87" t="s">
        <v>68</v>
      </c>
      <c r="M380" s="316"/>
    </row>
    <row r="381" spans="1:13" s="93" customFormat="1" x14ac:dyDescent="0.3">
      <c r="A381" s="88"/>
      <c r="B381" s="270"/>
      <c r="C381" s="271"/>
      <c r="D381" s="271"/>
      <c r="E381" s="271"/>
      <c r="F381" s="271"/>
      <c r="G381" s="272"/>
      <c r="H381" s="89" t="s">
        <v>97</v>
      </c>
      <c r="I381" s="90">
        <f>1.15+0.76</f>
        <v>1.91</v>
      </c>
      <c r="J381" s="90">
        <v>1.31</v>
      </c>
      <c r="K381" s="90"/>
      <c r="L381" s="91"/>
      <c r="M381" s="92">
        <f>I381*J381</f>
        <v>2.5021</v>
      </c>
    </row>
    <row r="382" spans="1:13" s="93" customFormat="1" x14ac:dyDescent="0.3">
      <c r="A382" s="88"/>
      <c r="B382" s="273"/>
      <c r="C382" s="274"/>
      <c r="D382" s="274"/>
      <c r="E382" s="274"/>
      <c r="F382" s="274"/>
      <c r="G382" s="275"/>
      <c r="H382" s="89"/>
      <c r="I382" s="90"/>
      <c r="J382" s="90"/>
      <c r="K382" s="90"/>
      <c r="L382" s="91"/>
      <c r="M382" s="92"/>
    </row>
    <row r="383" spans="1:13" s="93" customFormat="1" x14ac:dyDescent="0.3">
      <c r="A383" s="88"/>
      <c r="B383" s="273"/>
      <c r="C383" s="274"/>
      <c r="D383" s="274"/>
      <c r="E383" s="274"/>
      <c r="F383" s="274"/>
      <c r="G383" s="275"/>
      <c r="H383" s="89"/>
      <c r="I383" s="90"/>
      <c r="J383" s="90"/>
      <c r="K383" s="90"/>
      <c r="L383" s="91"/>
      <c r="M383" s="92"/>
    </row>
    <row r="384" spans="1:13" s="93" customFormat="1" x14ac:dyDescent="0.3">
      <c r="A384" s="88"/>
      <c r="B384" s="273"/>
      <c r="C384" s="274"/>
      <c r="D384" s="274"/>
      <c r="E384" s="274"/>
      <c r="F384" s="274"/>
      <c r="G384" s="275"/>
      <c r="H384" s="89"/>
      <c r="I384" s="90"/>
      <c r="J384" s="90"/>
      <c r="K384" s="90"/>
      <c r="L384" s="91"/>
      <c r="M384" s="92"/>
    </row>
    <row r="385" spans="1:13" s="93" customFormat="1" x14ac:dyDescent="0.3">
      <c r="A385" s="88"/>
      <c r="B385" s="273"/>
      <c r="C385" s="274"/>
      <c r="D385" s="274"/>
      <c r="E385" s="274"/>
      <c r="F385" s="274"/>
      <c r="G385" s="275"/>
      <c r="H385" s="89"/>
      <c r="I385" s="90"/>
      <c r="J385" s="90"/>
      <c r="K385" s="90"/>
      <c r="L385" s="91"/>
      <c r="M385" s="92"/>
    </row>
    <row r="386" spans="1:13" ht="15" thickBot="1" x14ac:dyDescent="0.35">
      <c r="A386" s="77"/>
      <c r="B386" s="276"/>
      <c r="C386" s="277"/>
      <c r="D386" s="277"/>
      <c r="E386" s="277"/>
      <c r="F386" s="277"/>
      <c r="G386" s="278"/>
      <c r="H386" s="279" t="s">
        <v>30</v>
      </c>
      <c r="I386" s="280"/>
      <c r="J386" s="280"/>
      <c r="K386" s="281"/>
      <c r="L386" s="136"/>
      <c r="M386" s="94">
        <f>ROUND(SUM(M381:M385),2)</f>
        <v>2.5</v>
      </c>
    </row>
    <row r="387" spans="1:13" ht="15" thickBot="1" x14ac:dyDescent="0.35">
      <c r="A387" s="77"/>
      <c r="B387" s="135"/>
      <c r="C387" s="135"/>
      <c r="D387" s="135"/>
      <c r="E387" s="135"/>
      <c r="F387" s="135"/>
      <c r="G387" s="135"/>
      <c r="H387" s="96"/>
      <c r="I387" s="96"/>
      <c r="J387" s="96"/>
      <c r="K387" s="96"/>
      <c r="L387" s="96"/>
      <c r="M387" s="95"/>
    </row>
    <row r="388" spans="1:13" ht="15" thickBot="1" x14ac:dyDescent="0.35">
      <c r="B388" s="321"/>
      <c r="C388" s="324" t="s">
        <v>62</v>
      </c>
      <c r="D388" s="325"/>
      <c r="E388" s="325"/>
      <c r="F388" s="325"/>
      <c r="G388" s="325"/>
      <c r="H388" s="325"/>
      <c r="I388" s="325"/>
      <c r="J388" s="325"/>
      <c r="K388" s="326"/>
      <c r="L388" s="327"/>
      <c r="M388" s="328"/>
    </row>
    <row r="389" spans="1:13" ht="41.25" customHeight="1" x14ac:dyDescent="0.3">
      <c r="A389" s="77"/>
      <c r="B389" s="322"/>
      <c r="C389" s="282" t="s">
        <v>63</v>
      </c>
      <c r="D389" s="283"/>
      <c r="E389" s="283"/>
      <c r="F389" s="283"/>
      <c r="G389" s="283"/>
      <c r="H389" s="283"/>
      <c r="I389" s="283"/>
      <c r="J389" s="283"/>
      <c r="K389" s="284"/>
      <c r="L389" s="329"/>
      <c r="M389" s="330"/>
    </row>
    <row r="390" spans="1:13" ht="17.25" customHeight="1" thickBot="1" x14ac:dyDescent="0.35">
      <c r="A390" s="77"/>
      <c r="B390" s="323"/>
      <c r="C390" s="285"/>
      <c r="D390" s="286"/>
      <c r="E390" s="286"/>
      <c r="F390" s="286"/>
      <c r="G390" s="286"/>
      <c r="H390" s="286"/>
      <c r="I390" s="286"/>
      <c r="J390" s="286"/>
      <c r="K390" s="287"/>
      <c r="L390" s="331"/>
      <c r="M390" s="332"/>
    </row>
    <row r="391" spans="1:13" x14ac:dyDescent="0.3">
      <c r="A391" s="77"/>
      <c r="B391" s="78"/>
      <c r="C391" s="79"/>
      <c r="D391" s="79"/>
      <c r="E391" s="79"/>
      <c r="F391" s="79"/>
      <c r="G391" s="80"/>
      <c r="H391" s="80"/>
      <c r="I391" s="81" t="s">
        <v>1</v>
      </c>
      <c r="J391" s="82"/>
      <c r="K391" s="82"/>
      <c r="L391" s="82"/>
      <c r="M391" s="83"/>
    </row>
    <row r="392" spans="1:13" ht="15" customHeight="1" x14ac:dyDescent="0.3">
      <c r="A392" s="77"/>
      <c r="B392" s="84" t="s">
        <v>64</v>
      </c>
      <c r="C392" s="288">
        <v>5.8</v>
      </c>
      <c r="D392" s="289"/>
      <c r="E392" s="289"/>
      <c r="F392" s="289"/>
      <c r="G392" s="290"/>
      <c r="H392" s="320" t="str">
        <f>VLOOKUP(C392,[114]PPTO!$C$6:$E$37,2,0)</f>
        <v>BALDOSA CERÁMICA PISO 34 X 34, CALIDAD PRIMERA (TEXTURA SIMILAR AL EXISTENTE)</v>
      </c>
      <c r="I392" s="292"/>
      <c r="J392" s="292"/>
      <c r="K392" s="292"/>
      <c r="L392" s="292"/>
      <c r="M392" s="293"/>
    </row>
    <row r="393" spans="1:13" ht="15" customHeight="1" x14ac:dyDescent="0.3">
      <c r="A393" s="77"/>
      <c r="B393" s="84" t="s">
        <v>23</v>
      </c>
      <c r="C393" s="288">
        <v>5</v>
      </c>
      <c r="D393" s="289"/>
      <c r="E393" s="289"/>
      <c r="F393" s="289"/>
      <c r="G393" s="290"/>
      <c r="H393" s="294"/>
      <c r="I393" s="295"/>
      <c r="J393" s="295"/>
      <c r="K393" s="295"/>
      <c r="L393" s="295"/>
      <c r="M393" s="296"/>
    </row>
    <row r="394" spans="1:13" ht="15" thickBot="1" x14ac:dyDescent="0.35">
      <c r="A394" s="77"/>
      <c r="B394" s="85" t="s">
        <v>3</v>
      </c>
      <c r="C394" s="301" t="str">
        <f>VLOOKUP(C392,[114]PPTO!$C$6:$E$37,3,0)</f>
        <v>M2</v>
      </c>
      <c r="D394" s="302"/>
      <c r="E394" s="302"/>
      <c r="F394" s="302"/>
      <c r="G394" s="303"/>
      <c r="H394" s="297"/>
      <c r="I394" s="298"/>
      <c r="J394" s="298"/>
      <c r="K394" s="298"/>
      <c r="L394" s="298"/>
      <c r="M394" s="299"/>
    </row>
    <row r="395" spans="1:13" x14ac:dyDescent="0.3">
      <c r="A395" s="77"/>
      <c r="B395" s="304" t="s">
        <v>65</v>
      </c>
      <c r="C395" s="305"/>
      <c r="D395" s="305"/>
      <c r="E395" s="305"/>
      <c r="F395" s="305"/>
      <c r="G395" s="306"/>
      <c r="H395" s="310" t="s">
        <v>5</v>
      </c>
      <c r="I395" s="312" t="s">
        <v>22</v>
      </c>
      <c r="J395" s="313"/>
      <c r="K395" s="313"/>
      <c r="L395" s="314"/>
      <c r="M395" s="315" t="s">
        <v>30</v>
      </c>
    </row>
    <row r="396" spans="1:13" ht="15" thickBot="1" x14ac:dyDescent="0.35">
      <c r="A396" s="77"/>
      <c r="B396" s="307"/>
      <c r="C396" s="308"/>
      <c r="D396" s="308"/>
      <c r="E396" s="308"/>
      <c r="F396" s="308"/>
      <c r="G396" s="309"/>
      <c r="H396" s="311"/>
      <c r="I396" s="86" t="s">
        <v>66</v>
      </c>
      <c r="J396" s="86" t="s">
        <v>67</v>
      </c>
      <c r="K396" s="86" t="s">
        <v>38</v>
      </c>
      <c r="L396" s="87" t="s">
        <v>68</v>
      </c>
      <c r="M396" s="316"/>
    </row>
    <row r="397" spans="1:13" s="93" customFormat="1" x14ac:dyDescent="0.3">
      <c r="A397" s="88"/>
      <c r="B397" s="270"/>
      <c r="C397" s="271"/>
      <c r="D397" s="271"/>
      <c r="E397" s="271"/>
      <c r="F397" s="271"/>
      <c r="G397" s="272"/>
      <c r="H397" s="89" t="s">
        <v>96</v>
      </c>
      <c r="I397" s="90">
        <v>1.1499999999999999</v>
      </c>
      <c r="J397" s="90">
        <v>0.76</v>
      </c>
      <c r="K397" s="90"/>
      <c r="L397" s="91">
        <v>1</v>
      </c>
      <c r="M397" s="92">
        <f>I397*J397*L397</f>
        <v>0.87399999999999989</v>
      </c>
    </row>
    <row r="398" spans="1:13" s="93" customFormat="1" x14ac:dyDescent="0.3">
      <c r="A398" s="88"/>
      <c r="B398" s="273"/>
      <c r="C398" s="274"/>
      <c r="D398" s="274"/>
      <c r="E398" s="274"/>
      <c r="F398" s="274"/>
      <c r="G398" s="275"/>
      <c r="H398" s="89" t="s">
        <v>98</v>
      </c>
      <c r="I398" s="90">
        <v>1.1499999999999999</v>
      </c>
      <c r="J398" s="90">
        <v>0.14000000000000001</v>
      </c>
      <c r="K398" s="90"/>
      <c r="L398" s="91">
        <v>2</v>
      </c>
      <c r="M398" s="92">
        <f>I398*J398*L398</f>
        <v>0.32200000000000001</v>
      </c>
    </row>
    <row r="399" spans="1:13" s="93" customFormat="1" x14ac:dyDescent="0.3">
      <c r="A399" s="88"/>
      <c r="B399" s="273"/>
      <c r="C399" s="274"/>
      <c r="D399" s="274"/>
      <c r="E399" s="274"/>
      <c r="F399" s="274"/>
      <c r="G399" s="275"/>
      <c r="H399" s="89"/>
      <c r="I399" s="90"/>
      <c r="J399" s="90"/>
      <c r="K399" s="90"/>
      <c r="L399" s="91"/>
      <c r="M399" s="92"/>
    </row>
    <row r="400" spans="1:13" s="93" customFormat="1" x14ac:dyDescent="0.3">
      <c r="A400" s="88"/>
      <c r="B400" s="273"/>
      <c r="C400" s="274"/>
      <c r="D400" s="274"/>
      <c r="E400" s="274"/>
      <c r="F400" s="274"/>
      <c r="G400" s="275"/>
      <c r="H400" s="89"/>
      <c r="I400" s="90"/>
      <c r="J400" s="90"/>
      <c r="K400" s="90"/>
      <c r="L400" s="91"/>
      <c r="M400" s="92"/>
    </row>
    <row r="401" spans="1:13" s="93" customFormat="1" x14ac:dyDescent="0.3">
      <c r="A401" s="88"/>
      <c r="B401" s="273"/>
      <c r="C401" s="274"/>
      <c r="D401" s="274"/>
      <c r="E401" s="274"/>
      <c r="F401" s="274"/>
      <c r="G401" s="275"/>
      <c r="H401" s="89"/>
      <c r="I401" s="90"/>
      <c r="J401" s="90"/>
      <c r="K401" s="90"/>
      <c r="L401" s="91"/>
      <c r="M401" s="92"/>
    </row>
    <row r="402" spans="1:13" ht="15" thickBot="1" x14ac:dyDescent="0.35">
      <c r="A402" s="77"/>
      <c r="B402" s="276"/>
      <c r="C402" s="277"/>
      <c r="D402" s="277"/>
      <c r="E402" s="277"/>
      <c r="F402" s="277"/>
      <c r="G402" s="278"/>
      <c r="H402" s="279" t="s">
        <v>30</v>
      </c>
      <c r="I402" s="280"/>
      <c r="J402" s="280"/>
      <c r="K402" s="281"/>
      <c r="L402" s="136"/>
      <c r="M402" s="94">
        <f>ROUND(SUM(M397:M401),2)</f>
        <v>1.2</v>
      </c>
    </row>
    <row r="403" spans="1:13" ht="15" thickBot="1" x14ac:dyDescent="0.35">
      <c r="A403" s="77"/>
      <c r="B403" s="135"/>
      <c r="C403" s="135"/>
      <c r="D403" s="135"/>
      <c r="E403" s="135"/>
      <c r="F403" s="135"/>
      <c r="G403" s="135"/>
      <c r="H403" s="96"/>
      <c r="I403" s="96"/>
      <c r="J403" s="96"/>
      <c r="K403" s="96"/>
      <c r="L403" s="96"/>
      <c r="M403" s="95"/>
    </row>
    <row r="404" spans="1:13" ht="15" thickBot="1" x14ac:dyDescent="0.35">
      <c r="B404" s="321"/>
      <c r="C404" s="324" t="s">
        <v>62</v>
      </c>
      <c r="D404" s="325"/>
      <c r="E404" s="325"/>
      <c r="F404" s="325"/>
      <c r="G404" s="325"/>
      <c r="H404" s="325"/>
      <c r="I404" s="325"/>
      <c r="J404" s="325"/>
      <c r="K404" s="326"/>
      <c r="L404" s="327"/>
      <c r="M404" s="328"/>
    </row>
    <row r="405" spans="1:13" ht="41.25" customHeight="1" x14ac:dyDescent="0.3">
      <c r="A405" s="77"/>
      <c r="B405" s="322"/>
      <c r="C405" s="282" t="s">
        <v>63</v>
      </c>
      <c r="D405" s="283"/>
      <c r="E405" s="283"/>
      <c r="F405" s="283"/>
      <c r="G405" s="283"/>
      <c r="H405" s="283"/>
      <c r="I405" s="283"/>
      <c r="J405" s="283"/>
      <c r="K405" s="284"/>
      <c r="L405" s="329"/>
      <c r="M405" s="330"/>
    </row>
    <row r="406" spans="1:13" ht="17.25" customHeight="1" thickBot="1" x14ac:dyDescent="0.35">
      <c r="A406" s="77"/>
      <c r="B406" s="323"/>
      <c r="C406" s="285"/>
      <c r="D406" s="286"/>
      <c r="E406" s="286"/>
      <c r="F406" s="286"/>
      <c r="G406" s="286"/>
      <c r="H406" s="286"/>
      <c r="I406" s="286"/>
      <c r="J406" s="286"/>
      <c r="K406" s="287"/>
      <c r="L406" s="331"/>
      <c r="M406" s="332"/>
    </row>
    <row r="407" spans="1:13" x14ac:dyDescent="0.3">
      <c r="A407" s="77"/>
      <c r="B407" s="78"/>
      <c r="C407" s="79"/>
      <c r="D407" s="79"/>
      <c r="E407" s="79"/>
      <c r="F407" s="79"/>
      <c r="G407" s="80"/>
      <c r="H407" s="80"/>
      <c r="I407" s="81" t="s">
        <v>1</v>
      </c>
      <c r="J407" s="82"/>
      <c r="K407" s="82"/>
      <c r="L407" s="82"/>
      <c r="M407" s="83"/>
    </row>
    <row r="408" spans="1:13" ht="15" customHeight="1" x14ac:dyDescent="0.3">
      <c r="A408" s="77"/>
      <c r="B408" s="84" t="s">
        <v>64</v>
      </c>
      <c r="C408" s="288">
        <v>5.9</v>
      </c>
      <c r="D408" s="289"/>
      <c r="E408" s="289"/>
      <c r="F408" s="289"/>
      <c r="G408" s="290"/>
      <c r="H408" s="320" t="str">
        <f>'PPTO '!D36</f>
        <v>PINTURA TIPO KORAZA PARA EXTERIOR</v>
      </c>
      <c r="I408" s="292"/>
      <c r="J408" s="292"/>
      <c r="K408" s="292"/>
      <c r="L408" s="292"/>
      <c r="M408" s="293"/>
    </row>
    <row r="409" spans="1:13" ht="15" customHeight="1" x14ac:dyDescent="0.3">
      <c r="A409" s="77"/>
      <c r="B409" s="84" t="s">
        <v>23</v>
      </c>
      <c r="C409" s="288">
        <v>5</v>
      </c>
      <c r="D409" s="289"/>
      <c r="E409" s="289"/>
      <c r="F409" s="289"/>
      <c r="G409" s="290"/>
      <c r="H409" s="294"/>
      <c r="I409" s="295"/>
      <c r="J409" s="295"/>
      <c r="K409" s="295"/>
      <c r="L409" s="295"/>
      <c r="M409" s="296"/>
    </row>
    <row r="410" spans="1:13" ht="15" thickBot="1" x14ac:dyDescent="0.35">
      <c r="A410" s="77"/>
      <c r="B410" s="85" t="s">
        <v>3</v>
      </c>
      <c r="C410" s="301" t="str">
        <f>VLOOKUP(C408,[114]PPTO!$C$6:$E$37,3,0)</f>
        <v>M2</v>
      </c>
      <c r="D410" s="302"/>
      <c r="E410" s="302"/>
      <c r="F410" s="302"/>
      <c r="G410" s="303"/>
      <c r="H410" s="297"/>
      <c r="I410" s="298"/>
      <c r="J410" s="298"/>
      <c r="K410" s="298"/>
      <c r="L410" s="298"/>
      <c r="M410" s="299"/>
    </row>
    <row r="411" spans="1:13" x14ac:dyDescent="0.3">
      <c r="A411" s="77"/>
      <c r="B411" s="304" t="s">
        <v>65</v>
      </c>
      <c r="C411" s="305"/>
      <c r="D411" s="305"/>
      <c r="E411" s="305"/>
      <c r="F411" s="305"/>
      <c r="G411" s="306"/>
      <c r="H411" s="310" t="s">
        <v>5</v>
      </c>
      <c r="I411" s="312" t="s">
        <v>22</v>
      </c>
      <c r="J411" s="313"/>
      <c r="K411" s="313"/>
      <c r="L411" s="314"/>
      <c r="M411" s="315" t="s">
        <v>30</v>
      </c>
    </row>
    <row r="412" spans="1:13" ht="15" thickBot="1" x14ac:dyDescent="0.35">
      <c r="A412" s="77"/>
      <c r="B412" s="307"/>
      <c r="C412" s="308"/>
      <c r="D412" s="308"/>
      <c r="E412" s="308"/>
      <c r="F412" s="308"/>
      <c r="G412" s="309"/>
      <c r="H412" s="311"/>
      <c r="I412" s="86" t="s">
        <v>66</v>
      </c>
      <c r="J412" s="86" t="s">
        <v>67</v>
      </c>
      <c r="K412" s="86" t="s">
        <v>38</v>
      </c>
      <c r="L412" s="87" t="s">
        <v>68</v>
      </c>
      <c r="M412" s="316"/>
    </row>
    <row r="413" spans="1:13" s="93" customFormat="1" x14ac:dyDescent="0.3">
      <c r="A413" s="88"/>
      <c r="B413" s="270"/>
      <c r="C413" s="271"/>
      <c r="D413" s="271"/>
      <c r="E413" s="271"/>
      <c r="F413" s="271"/>
      <c r="G413" s="272"/>
      <c r="H413" s="89" t="s">
        <v>253</v>
      </c>
      <c r="I413" s="90">
        <v>5.0999999999999996</v>
      </c>
      <c r="J413" s="90"/>
      <c r="K413" s="90">
        <v>3</v>
      </c>
      <c r="L413" s="91"/>
      <c r="M413" s="92">
        <f>I413*K413</f>
        <v>15.299999999999999</v>
      </c>
    </row>
    <row r="414" spans="1:13" s="93" customFormat="1" x14ac:dyDescent="0.3">
      <c r="A414" s="88"/>
      <c r="B414" s="273"/>
      <c r="C414" s="274"/>
      <c r="D414" s="274"/>
      <c r="E414" s="274"/>
      <c r="F414" s="274"/>
      <c r="G414" s="275"/>
      <c r="H414" s="89" t="s">
        <v>254</v>
      </c>
      <c r="I414" s="90">
        <v>6.0490000000000004</v>
      </c>
      <c r="J414" s="90"/>
      <c r="K414" s="90">
        <v>3</v>
      </c>
      <c r="L414" s="91"/>
      <c r="M414" s="92">
        <f>I414*K414</f>
        <v>18.147000000000002</v>
      </c>
    </row>
    <row r="415" spans="1:13" s="93" customFormat="1" x14ac:dyDescent="0.3">
      <c r="A415" s="88"/>
      <c r="B415" s="273"/>
      <c r="C415" s="274"/>
      <c r="D415" s="274"/>
      <c r="E415" s="274"/>
      <c r="F415" s="274"/>
      <c r="G415" s="275"/>
      <c r="H415" s="89" t="s">
        <v>255</v>
      </c>
      <c r="I415" s="90">
        <v>8.35</v>
      </c>
      <c r="J415" s="90"/>
      <c r="K415" s="90">
        <v>3</v>
      </c>
      <c r="L415" s="91"/>
      <c r="M415" s="92">
        <f>I415*K415</f>
        <v>25.049999999999997</v>
      </c>
    </row>
    <row r="416" spans="1:13" s="93" customFormat="1" x14ac:dyDescent="0.3">
      <c r="A416" s="88"/>
      <c r="B416" s="273"/>
      <c r="C416" s="274"/>
      <c r="D416" s="274"/>
      <c r="E416" s="274"/>
      <c r="F416" s="274"/>
      <c r="G416" s="275"/>
      <c r="H416" s="89"/>
      <c r="I416" s="90"/>
      <c r="J416" s="90"/>
      <c r="K416" s="90"/>
      <c r="L416" s="91"/>
      <c r="M416" s="92"/>
    </row>
    <row r="417" spans="1:13" s="93" customFormat="1" x14ac:dyDescent="0.3">
      <c r="A417" s="88"/>
      <c r="B417" s="273"/>
      <c r="C417" s="274"/>
      <c r="D417" s="274"/>
      <c r="E417" s="274"/>
      <c r="F417" s="274"/>
      <c r="G417" s="275"/>
      <c r="H417" s="89"/>
      <c r="I417" s="90"/>
      <c r="J417" s="90"/>
      <c r="K417" s="90"/>
      <c r="L417" s="91"/>
      <c r="M417" s="92"/>
    </row>
    <row r="418" spans="1:13" ht="15" thickBot="1" x14ac:dyDescent="0.35">
      <c r="A418" s="77"/>
      <c r="B418" s="276"/>
      <c r="C418" s="277"/>
      <c r="D418" s="277"/>
      <c r="E418" s="277"/>
      <c r="F418" s="277"/>
      <c r="G418" s="278"/>
      <c r="H418" s="279" t="s">
        <v>30</v>
      </c>
      <c r="I418" s="280"/>
      <c r="J418" s="280"/>
      <c r="K418" s="281"/>
      <c r="L418" s="136"/>
      <c r="M418" s="94">
        <f>ROUND(SUM(M413:M417),2)</f>
        <v>58.5</v>
      </c>
    </row>
    <row r="419" spans="1:13" ht="15" thickBot="1" x14ac:dyDescent="0.35">
      <c r="A419" s="77"/>
      <c r="B419" s="135"/>
      <c r="C419" s="135"/>
      <c r="D419" s="135"/>
      <c r="E419" s="135"/>
      <c r="F419" s="135"/>
      <c r="G419" s="135"/>
      <c r="H419" s="96"/>
      <c r="I419" s="96"/>
      <c r="J419" s="96"/>
      <c r="K419" s="96"/>
      <c r="L419" s="96"/>
      <c r="M419" s="95"/>
    </row>
    <row r="420" spans="1:13" ht="15" thickBot="1" x14ac:dyDescent="0.35">
      <c r="B420" s="321"/>
      <c r="C420" s="324" t="s">
        <v>62</v>
      </c>
      <c r="D420" s="325"/>
      <c r="E420" s="325"/>
      <c r="F420" s="325"/>
      <c r="G420" s="325"/>
      <c r="H420" s="325"/>
      <c r="I420" s="325"/>
      <c r="J420" s="325"/>
      <c r="K420" s="326"/>
      <c r="L420" s="327"/>
      <c r="M420" s="328"/>
    </row>
    <row r="421" spans="1:13" ht="41.25" customHeight="1" x14ac:dyDescent="0.3">
      <c r="A421" s="77"/>
      <c r="B421" s="322"/>
      <c r="C421" s="282" t="s">
        <v>63</v>
      </c>
      <c r="D421" s="283"/>
      <c r="E421" s="283"/>
      <c r="F421" s="283"/>
      <c r="G421" s="283"/>
      <c r="H421" s="283"/>
      <c r="I421" s="283"/>
      <c r="J421" s="283"/>
      <c r="K421" s="284"/>
      <c r="L421" s="329"/>
      <c r="M421" s="330"/>
    </row>
    <row r="422" spans="1:13" ht="17.25" customHeight="1" thickBot="1" x14ac:dyDescent="0.35">
      <c r="A422" s="77"/>
      <c r="B422" s="323"/>
      <c r="C422" s="285"/>
      <c r="D422" s="286"/>
      <c r="E422" s="286"/>
      <c r="F422" s="286"/>
      <c r="G422" s="286"/>
      <c r="H422" s="286"/>
      <c r="I422" s="286"/>
      <c r="J422" s="286"/>
      <c r="K422" s="287"/>
      <c r="L422" s="331"/>
      <c r="M422" s="332"/>
    </row>
    <row r="423" spans="1:13" x14ac:dyDescent="0.3">
      <c r="A423" s="77"/>
      <c r="B423" s="78"/>
      <c r="C423" s="79"/>
      <c r="D423" s="79"/>
      <c r="E423" s="79"/>
      <c r="F423" s="79"/>
      <c r="G423" s="80"/>
      <c r="H423" s="80"/>
      <c r="I423" s="81" t="s">
        <v>1</v>
      </c>
      <c r="J423" s="82"/>
      <c r="K423" s="82"/>
      <c r="L423" s="82"/>
      <c r="M423" s="83"/>
    </row>
    <row r="424" spans="1:13" ht="15" customHeight="1" x14ac:dyDescent="0.3">
      <c r="A424" s="77"/>
      <c r="B424" s="84" t="s">
        <v>64</v>
      </c>
      <c r="C424" s="317" t="s">
        <v>126</v>
      </c>
      <c r="D424" s="318"/>
      <c r="E424" s="318"/>
      <c r="F424" s="318"/>
      <c r="G424" s="319"/>
      <c r="H424" s="320" t="str">
        <f>VLOOKUP(C424,[114]PPTO!$C$6:$E$37,2,0)</f>
        <v>RESANE IMPERMEABILIZADO MUROS 1:3, E=1.5 CM (INCLUYE ACABADO SIMILAR AL EXISTENTE)</v>
      </c>
      <c r="I424" s="292"/>
      <c r="J424" s="292"/>
      <c r="K424" s="292"/>
      <c r="L424" s="292"/>
      <c r="M424" s="293"/>
    </row>
    <row r="425" spans="1:13" ht="15" customHeight="1" x14ac:dyDescent="0.3">
      <c r="A425" s="77"/>
      <c r="B425" s="84" t="s">
        <v>23</v>
      </c>
      <c r="C425" s="288">
        <v>5</v>
      </c>
      <c r="D425" s="289"/>
      <c r="E425" s="289"/>
      <c r="F425" s="289"/>
      <c r="G425" s="290"/>
      <c r="H425" s="294"/>
      <c r="I425" s="295"/>
      <c r="J425" s="295"/>
      <c r="K425" s="295"/>
      <c r="L425" s="295"/>
      <c r="M425" s="296"/>
    </row>
    <row r="426" spans="1:13" ht="15" thickBot="1" x14ac:dyDescent="0.35">
      <c r="A426" s="77"/>
      <c r="B426" s="85" t="s">
        <v>3</v>
      </c>
      <c r="C426" s="301" t="str">
        <f>VLOOKUP(C424,[114]PPTO!$C$6:$E$37,3,0)</f>
        <v>M2</v>
      </c>
      <c r="D426" s="302"/>
      <c r="E426" s="302"/>
      <c r="F426" s="302"/>
      <c r="G426" s="303"/>
      <c r="H426" s="297"/>
      <c r="I426" s="298"/>
      <c r="J426" s="298"/>
      <c r="K426" s="298"/>
      <c r="L426" s="298"/>
      <c r="M426" s="299"/>
    </row>
    <row r="427" spans="1:13" x14ac:dyDescent="0.3">
      <c r="A427" s="77"/>
      <c r="B427" s="304" t="s">
        <v>65</v>
      </c>
      <c r="C427" s="305"/>
      <c r="D427" s="305"/>
      <c r="E427" s="305"/>
      <c r="F427" s="305"/>
      <c r="G427" s="306"/>
      <c r="H427" s="310" t="s">
        <v>5</v>
      </c>
      <c r="I427" s="312" t="s">
        <v>22</v>
      </c>
      <c r="J427" s="313"/>
      <c r="K427" s="313"/>
      <c r="L427" s="314"/>
      <c r="M427" s="315" t="s">
        <v>30</v>
      </c>
    </row>
    <row r="428" spans="1:13" ht="15" thickBot="1" x14ac:dyDescent="0.35">
      <c r="A428" s="77"/>
      <c r="B428" s="307"/>
      <c r="C428" s="308"/>
      <c r="D428" s="308"/>
      <c r="E428" s="308"/>
      <c r="F428" s="308"/>
      <c r="G428" s="309"/>
      <c r="H428" s="311"/>
      <c r="I428" s="86" t="s">
        <v>66</v>
      </c>
      <c r="J428" s="86" t="s">
        <v>67</v>
      </c>
      <c r="K428" s="86" t="s">
        <v>38</v>
      </c>
      <c r="L428" s="87" t="s">
        <v>68</v>
      </c>
      <c r="M428" s="316"/>
    </row>
    <row r="429" spans="1:13" s="93" customFormat="1" x14ac:dyDescent="0.3">
      <c r="A429" s="88"/>
      <c r="B429" s="270"/>
      <c r="C429" s="271"/>
      <c r="D429" s="271"/>
      <c r="E429" s="271"/>
      <c r="F429" s="271"/>
      <c r="G429" s="272"/>
      <c r="H429" s="89" t="s">
        <v>74</v>
      </c>
      <c r="I429" s="90">
        <v>1.55</v>
      </c>
      <c r="J429" s="90"/>
      <c r="K429" s="90">
        <v>1.03</v>
      </c>
      <c r="L429" s="91"/>
      <c r="M429" s="92">
        <f>I429*K429</f>
        <v>1.5965</v>
      </c>
    </row>
    <row r="430" spans="1:13" s="93" customFormat="1" x14ac:dyDescent="0.3">
      <c r="A430" s="88"/>
      <c r="B430" s="273"/>
      <c r="C430" s="274"/>
      <c r="D430" s="274"/>
      <c r="E430" s="274"/>
      <c r="F430" s="274"/>
      <c r="G430" s="275"/>
      <c r="H430" s="89" t="s">
        <v>75</v>
      </c>
      <c r="I430" s="90">
        <v>1.27</v>
      </c>
      <c r="J430" s="90"/>
      <c r="K430" s="90">
        <v>1.03</v>
      </c>
      <c r="L430" s="91"/>
      <c r="M430" s="92">
        <f>I430*K430</f>
        <v>1.3081</v>
      </c>
    </row>
    <row r="431" spans="1:13" s="93" customFormat="1" x14ac:dyDescent="0.3">
      <c r="A431" s="88"/>
      <c r="B431" s="273"/>
      <c r="C431" s="274"/>
      <c r="D431" s="274"/>
      <c r="E431" s="274"/>
      <c r="F431" s="274"/>
      <c r="G431" s="275"/>
      <c r="H431" s="89"/>
      <c r="I431" s="90"/>
      <c r="J431" s="90"/>
      <c r="K431" s="90"/>
      <c r="L431" s="91"/>
      <c r="M431" s="92"/>
    </row>
    <row r="432" spans="1:13" s="93" customFormat="1" x14ac:dyDescent="0.3">
      <c r="A432" s="88"/>
      <c r="B432" s="273"/>
      <c r="C432" s="274"/>
      <c r="D432" s="274"/>
      <c r="E432" s="274"/>
      <c r="F432" s="274"/>
      <c r="G432" s="275"/>
      <c r="H432" s="89"/>
      <c r="I432" s="90"/>
      <c r="J432" s="90"/>
      <c r="K432" s="90"/>
      <c r="L432" s="91"/>
      <c r="M432" s="92"/>
    </row>
    <row r="433" spans="1:13" s="93" customFormat="1" x14ac:dyDescent="0.3">
      <c r="A433" s="88"/>
      <c r="B433" s="273"/>
      <c r="C433" s="274"/>
      <c r="D433" s="274"/>
      <c r="E433" s="274"/>
      <c r="F433" s="274"/>
      <c r="G433" s="275"/>
      <c r="H433" s="89"/>
      <c r="I433" s="90"/>
      <c r="J433" s="90"/>
      <c r="K433" s="90"/>
      <c r="L433" s="91"/>
      <c r="M433" s="92"/>
    </row>
    <row r="434" spans="1:13" ht="15" thickBot="1" x14ac:dyDescent="0.35">
      <c r="A434" s="77"/>
      <c r="B434" s="276"/>
      <c r="C434" s="277"/>
      <c r="D434" s="277"/>
      <c r="E434" s="277"/>
      <c r="F434" s="277"/>
      <c r="G434" s="278"/>
      <c r="H434" s="279" t="s">
        <v>30</v>
      </c>
      <c r="I434" s="280"/>
      <c r="J434" s="280"/>
      <c r="K434" s="281"/>
      <c r="L434" s="136"/>
      <c r="M434" s="94">
        <f>ROUND(SUM(M429:M433),2)</f>
        <v>2.9</v>
      </c>
    </row>
    <row r="435" spans="1:13" ht="15" thickBot="1" x14ac:dyDescent="0.35">
      <c r="A435" s="77"/>
      <c r="B435" s="135"/>
      <c r="C435" s="135"/>
      <c r="D435" s="135"/>
      <c r="E435" s="135"/>
      <c r="F435" s="135"/>
      <c r="G435" s="135"/>
      <c r="H435" s="243"/>
      <c r="I435" s="243"/>
      <c r="J435" s="243"/>
      <c r="K435" s="243"/>
      <c r="L435" s="243"/>
      <c r="M435" s="95"/>
    </row>
    <row r="436" spans="1:13" ht="15" thickBot="1" x14ac:dyDescent="0.35">
      <c r="A436" s="77"/>
      <c r="B436" s="321"/>
      <c r="C436" s="324" t="s">
        <v>62</v>
      </c>
      <c r="D436" s="325"/>
      <c r="E436" s="325"/>
      <c r="F436" s="325"/>
      <c r="G436" s="325"/>
      <c r="H436" s="325"/>
      <c r="I436" s="325"/>
      <c r="J436" s="325"/>
      <c r="K436" s="326"/>
      <c r="L436" s="327"/>
      <c r="M436" s="328"/>
    </row>
    <row r="437" spans="1:13" x14ac:dyDescent="0.3">
      <c r="A437" s="77"/>
      <c r="B437" s="322"/>
      <c r="C437" s="282" t="s">
        <v>63</v>
      </c>
      <c r="D437" s="283"/>
      <c r="E437" s="283"/>
      <c r="F437" s="283"/>
      <c r="G437" s="283"/>
      <c r="H437" s="283"/>
      <c r="I437" s="283"/>
      <c r="J437" s="283"/>
      <c r="K437" s="284"/>
      <c r="L437" s="329"/>
      <c r="M437" s="330"/>
    </row>
    <row r="438" spans="1:13" ht="47.4" customHeight="1" thickBot="1" x14ac:dyDescent="0.35">
      <c r="A438" s="77"/>
      <c r="B438" s="323"/>
      <c r="C438" s="285"/>
      <c r="D438" s="286"/>
      <c r="E438" s="286"/>
      <c r="F438" s="286"/>
      <c r="G438" s="286"/>
      <c r="H438" s="286"/>
      <c r="I438" s="286"/>
      <c r="J438" s="286"/>
      <c r="K438" s="287"/>
      <c r="L438" s="331"/>
      <c r="M438" s="332"/>
    </row>
    <row r="439" spans="1:13" x14ac:dyDescent="0.3">
      <c r="A439" s="77"/>
      <c r="B439" s="78"/>
      <c r="C439" s="79"/>
      <c r="D439" s="79"/>
      <c r="E439" s="79"/>
      <c r="F439" s="79"/>
      <c r="G439" s="80"/>
      <c r="H439" s="80"/>
      <c r="I439" s="81" t="s">
        <v>1</v>
      </c>
      <c r="J439" s="82"/>
      <c r="K439" s="82"/>
      <c r="L439" s="82"/>
      <c r="M439" s="83"/>
    </row>
    <row r="440" spans="1:13" x14ac:dyDescent="0.3">
      <c r="A440" s="77"/>
      <c r="B440" s="84" t="s">
        <v>64</v>
      </c>
      <c r="C440" s="344">
        <v>6.1</v>
      </c>
      <c r="D440" s="345"/>
      <c r="E440" s="345"/>
      <c r="F440" s="345"/>
      <c r="G440" s="346"/>
      <c r="H440" s="320" t="s">
        <v>158</v>
      </c>
      <c r="I440" s="292"/>
      <c r="J440" s="292"/>
      <c r="K440" s="292"/>
      <c r="L440" s="292"/>
      <c r="M440" s="293"/>
    </row>
    <row r="441" spans="1:13" x14ac:dyDescent="0.3">
      <c r="A441" s="77"/>
      <c r="B441" s="84" t="s">
        <v>23</v>
      </c>
      <c r="C441" s="288">
        <v>6</v>
      </c>
      <c r="D441" s="289"/>
      <c r="E441" s="289"/>
      <c r="F441" s="289"/>
      <c r="G441" s="290"/>
      <c r="H441" s="294"/>
      <c r="I441" s="295"/>
      <c r="J441" s="295"/>
      <c r="K441" s="295"/>
      <c r="L441" s="295"/>
      <c r="M441" s="296"/>
    </row>
    <row r="442" spans="1:13" ht="15" thickBot="1" x14ac:dyDescent="0.35">
      <c r="A442" s="77"/>
      <c r="B442" s="85" t="s">
        <v>3</v>
      </c>
      <c r="C442" s="301" t="s">
        <v>159</v>
      </c>
      <c r="D442" s="302"/>
      <c r="E442" s="302"/>
      <c r="F442" s="302"/>
      <c r="G442" s="303"/>
      <c r="H442" s="297"/>
      <c r="I442" s="298"/>
      <c r="J442" s="298"/>
      <c r="K442" s="298"/>
      <c r="L442" s="298"/>
      <c r="M442" s="299"/>
    </row>
    <row r="443" spans="1:13" x14ac:dyDescent="0.3">
      <c r="A443" s="77"/>
      <c r="B443" s="304" t="s">
        <v>65</v>
      </c>
      <c r="C443" s="305"/>
      <c r="D443" s="305"/>
      <c r="E443" s="305"/>
      <c r="F443" s="305"/>
      <c r="G443" s="306"/>
      <c r="H443" s="310" t="s">
        <v>5</v>
      </c>
      <c r="I443" s="312" t="s">
        <v>22</v>
      </c>
      <c r="J443" s="313"/>
      <c r="K443" s="313"/>
      <c r="L443" s="314"/>
      <c r="M443" s="315" t="s">
        <v>30</v>
      </c>
    </row>
    <row r="444" spans="1:13" ht="15" thickBot="1" x14ac:dyDescent="0.35">
      <c r="A444" s="77"/>
      <c r="B444" s="307"/>
      <c r="C444" s="308"/>
      <c r="D444" s="308"/>
      <c r="E444" s="308"/>
      <c r="F444" s="308"/>
      <c r="G444" s="309"/>
      <c r="H444" s="311"/>
      <c r="I444" s="86" t="s">
        <v>66</v>
      </c>
      <c r="J444" s="86" t="s">
        <v>67</v>
      </c>
      <c r="K444" s="86" t="s">
        <v>38</v>
      </c>
      <c r="L444" s="87" t="s">
        <v>68</v>
      </c>
      <c r="M444" s="316"/>
    </row>
    <row r="445" spans="1:13" x14ac:dyDescent="0.3">
      <c r="A445" s="77"/>
      <c r="B445" s="270"/>
      <c r="C445" s="271"/>
      <c r="D445" s="271"/>
      <c r="E445" s="271"/>
      <c r="F445" s="271"/>
      <c r="G445" s="272"/>
      <c r="H445" s="89"/>
      <c r="I445" s="90"/>
      <c r="J445" s="90"/>
      <c r="K445" s="90"/>
      <c r="L445" s="91">
        <v>4</v>
      </c>
      <c r="M445" s="92">
        <f>+L445</f>
        <v>4</v>
      </c>
    </row>
    <row r="446" spans="1:13" x14ac:dyDescent="0.3">
      <c r="A446" s="77"/>
      <c r="B446" s="273"/>
      <c r="C446" s="274"/>
      <c r="D446" s="274"/>
      <c r="E446" s="274"/>
      <c r="F446" s="274"/>
      <c r="G446" s="275"/>
      <c r="H446" s="89"/>
      <c r="I446" s="90"/>
      <c r="J446" s="90"/>
      <c r="K446" s="90"/>
      <c r="L446" s="91"/>
      <c r="M446" s="92"/>
    </row>
    <row r="447" spans="1:13" x14ac:dyDescent="0.3">
      <c r="A447" s="77"/>
      <c r="B447" s="273"/>
      <c r="C447" s="274"/>
      <c r="D447" s="274"/>
      <c r="E447" s="274"/>
      <c r="F447" s="274"/>
      <c r="G447" s="275"/>
      <c r="H447" s="89"/>
      <c r="I447" s="90"/>
      <c r="J447" s="90"/>
      <c r="K447" s="90"/>
      <c r="L447" s="91"/>
      <c r="M447" s="92"/>
    </row>
    <row r="448" spans="1:13" x14ac:dyDescent="0.3">
      <c r="A448" s="77"/>
      <c r="B448" s="273"/>
      <c r="C448" s="274"/>
      <c r="D448" s="274"/>
      <c r="E448" s="274"/>
      <c r="F448" s="274"/>
      <c r="G448" s="275"/>
      <c r="H448" s="89"/>
      <c r="I448" s="90"/>
      <c r="J448" s="90"/>
      <c r="K448" s="90"/>
      <c r="L448" s="91"/>
      <c r="M448" s="92"/>
    </row>
    <row r="449" spans="1:13" x14ac:dyDescent="0.3">
      <c r="A449" s="77"/>
      <c r="B449" s="273"/>
      <c r="C449" s="274"/>
      <c r="D449" s="274"/>
      <c r="E449" s="274"/>
      <c r="F449" s="274"/>
      <c r="G449" s="275"/>
      <c r="H449" s="89"/>
      <c r="I449" s="90"/>
      <c r="J449" s="90"/>
      <c r="K449" s="90"/>
      <c r="L449" s="91"/>
      <c r="M449" s="92"/>
    </row>
    <row r="450" spans="1:13" ht="15" thickBot="1" x14ac:dyDescent="0.35">
      <c r="A450" s="77"/>
      <c r="B450" s="276"/>
      <c r="C450" s="277"/>
      <c r="D450" s="277"/>
      <c r="E450" s="277"/>
      <c r="F450" s="277"/>
      <c r="G450" s="278"/>
      <c r="H450" s="279" t="s">
        <v>30</v>
      </c>
      <c r="I450" s="280"/>
      <c r="J450" s="280"/>
      <c r="K450" s="281"/>
      <c r="L450" s="136"/>
      <c r="M450" s="94">
        <f>ROUND(SUM(M445:M449),2)</f>
        <v>4</v>
      </c>
    </row>
    <row r="451" spans="1:13" ht="15" thickBot="1" x14ac:dyDescent="0.35">
      <c r="A451" s="77"/>
      <c r="B451" s="135"/>
      <c r="C451" s="135"/>
      <c r="D451" s="135"/>
      <c r="E451" s="135"/>
      <c r="F451" s="135"/>
      <c r="G451" s="135"/>
      <c r="H451" s="96"/>
      <c r="I451" s="96"/>
      <c r="J451" s="96"/>
      <c r="K451" s="96"/>
      <c r="L451" s="96"/>
      <c r="M451" s="95"/>
    </row>
    <row r="452" spans="1:13" ht="15" thickBot="1" x14ac:dyDescent="0.35">
      <c r="A452" s="77"/>
      <c r="B452" s="321"/>
      <c r="C452" s="324" t="s">
        <v>62</v>
      </c>
      <c r="D452" s="325"/>
      <c r="E452" s="325"/>
      <c r="F452" s="325"/>
      <c r="G452" s="325"/>
      <c r="H452" s="325"/>
      <c r="I452" s="325"/>
      <c r="J452" s="325"/>
      <c r="K452" s="326"/>
      <c r="L452" s="327"/>
      <c r="M452" s="328"/>
    </row>
    <row r="453" spans="1:13" x14ac:dyDescent="0.3">
      <c r="A453" s="77"/>
      <c r="B453" s="322"/>
      <c r="C453" s="282" t="s">
        <v>63</v>
      </c>
      <c r="D453" s="283"/>
      <c r="E453" s="283"/>
      <c r="F453" s="283"/>
      <c r="G453" s="283"/>
      <c r="H453" s="283"/>
      <c r="I453" s="283"/>
      <c r="J453" s="283"/>
      <c r="K453" s="284"/>
      <c r="L453" s="329"/>
      <c r="M453" s="330"/>
    </row>
    <row r="454" spans="1:13" ht="38.4" customHeight="1" thickBot="1" x14ac:dyDescent="0.35">
      <c r="A454" s="77"/>
      <c r="B454" s="323"/>
      <c r="C454" s="285"/>
      <c r="D454" s="286"/>
      <c r="E454" s="286"/>
      <c r="F454" s="286"/>
      <c r="G454" s="286"/>
      <c r="H454" s="286"/>
      <c r="I454" s="286"/>
      <c r="J454" s="286"/>
      <c r="K454" s="287"/>
      <c r="L454" s="331"/>
      <c r="M454" s="332"/>
    </row>
    <row r="455" spans="1:13" x14ac:dyDescent="0.3">
      <c r="A455" s="77"/>
      <c r="B455" s="78"/>
      <c r="C455" s="79"/>
      <c r="D455" s="79"/>
      <c r="E455" s="79"/>
      <c r="F455" s="79"/>
      <c r="G455" s="80"/>
      <c r="H455" s="80"/>
      <c r="I455" s="81" t="s">
        <v>1</v>
      </c>
      <c r="J455" s="82"/>
      <c r="K455" s="82"/>
      <c r="L455" s="82"/>
      <c r="M455" s="83"/>
    </row>
    <row r="456" spans="1:13" x14ac:dyDescent="0.3">
      <c r="A456" s="77"/>
      <c r="B456" s="84" t="s">
        <v>64</v>
      </c>
      <c r="C456" s="344">
        <v>7.1</v>
      </c>
      <c r="D456" s="345"/>
      <c r="E456" s="345"/>
      <c r="F456" s="345"/>
      <c r="G456" s="346"/>
      <c r="H456" s="320" t="s">
        <v>249</v>
      </c>
      <c r="I456" s="292"/>
      <c r="J456" s="292"/>
      <c r="K456" s="292"/>
      <c r="L456" s="292"/>
      <c r="M456" s="293"/>
    </row>
    <row r="457" spans="1:13" x14ac:dyDescent="0.3">
      <c r="A457" s="77"/>
      <c r="B457" s="84" t="s">
        <v>23</v>
      </c>
      <c r="C457" s="288">
        <v>7</v>
      </c>
      <c r="D457" s="289"/>
      <c r="E457" s="289"/>
      <c r="F457" s="289"/>
      <c r="G457" s="290"/>
      <c r="H457" s="294"/>
      <c r="I457" s="295"/>
      <c r="J457" s="295"/>
      <c r="K457" s="295"/>
      <c r="L457" s="295"/>
      <c r="M457" s="296"/>
    </row>
    <row r="458" spans="1:13" ht="15" thickBot="1" x14ac:dyDescent="0.35">
      <c r="A458" s="77"/>
      <c r="B458" s="85" t="s">
        <v>3</v>
      </c>
      <c r="C458" s="301" t="s">
        <v>25</v>
      </c>
      <c r="D458" s="302"/>
      <c r="E458" s="302"/>
      <c r="F458" s="302"/>
      <c r="G458" s="303"/>
      <c r="H458" s="297"/>
      <c r="I458" s="298"/>
      <c r="J458" s="298"/>
      <c r="K458" s="298"/>
      <c r="L458" s="298"/>
      <c r="M458" s="299"/>
    </row>
    <row r="459" spans="1:13" x14ac:dyDescent="0.3">
      <c r="A459" s="77"/>
      <c r="B459" s="304" t="s">
        <v>65</v>
      </c>
      <c r="C459" s="305"/>
      <c r="D459" s="305"/>
      <c r="E459" s="305"/>
      <c r="F459" s="305"/>
      <c r="G459" s="306"/>
      <c r="H459" s="310" t="s">
        <v>5</v>
      </c>
      <c r="I459" s="312" t="s">
        <v>22</v>
      </c>
      <c r="J459" s="313"/>
      <c r="K459" s="313"/>
      <c r="L459" s="314"/>
      <c r="M459" s="315" t="s">
        <v>30</v>
      </c>
    </row>
    <row r="460" spans="1:13" ht="15" thickBot="1" x14ac:dyDescent="0.35">
      <c r="A460" s="77"/>
      <c r="B460" s="307"/>
      <c r="C460" s="308"/>
      <c r="D460" s="308"/>
      <c r="E460" s="308"/>
      <c r="F460" s="308"/>
      <c r="G460" s="309"/>
      <c r="H460" s="311"/>
      <c r="I460" s="86" t="s">
        <v>66</v>
      </c>
      <c r="J460" s="86" t="s">
        <v>67</v>
      </c>
      <c r="K460" s="86" t="s">
        <v>38</v>
      </c>
      <c r="L460" s="87" t="s">
        <v>68</v>
      </c>
      <c r="M460" s="316"/>
    </row>
    <row r="461" spans="1:13" x14ac:dyDescent="0.3">
      <c r="A461" s="77"/>
      <c r="B461" s="270"/>
      <c r="C461" s="271"/>
      <c r="D461" s="271"/>
      <c r="E461" s="271"/>
      <c r="F461" s="271"/>
      <c r="G461" s="272"/>
      <c r="H461" s="89"/>
      <c r="I461" s="90">
        <v>3.2</v>
      </c>
      <c r="J461" s="90">
        <v>1</v>
      </c>
      <c r="K461" s="90"/>
      <c r="L461" s="91"/>
      <c r="M461" s="92">
        <f>J461*I461</f>
        <v>3.2</v>
      </c>
    </row>
    <row r="462" spans="1:13" x14ac:dyDescent="0.3">
      <c r="A462" s="77"/>
      <c r="B462" s="273"/>
      <c r="C462" s="274"/>
      <c r="D462" s="274"/>
      <c r="E462" s="274"/>
      <c r="F462" s="274"/>
      <c r="G462" s="275"/>
      <c r="H462" s="89"/>
      <c r="I462" s="90"/>
      <c r="J462" s="90"/>
      <c r="K462" s="90"/>
      <c r="L462" s="91"/>
      <c r="M462" s="92"/>
    </row>
    <row r="463" spans="1:13" x14ac:dyDescent="0.3">
      <c r="A463" s="77"/>
      <c r="B463" s="273"/>
      <c r="C463" s="274"/>
      <c r="D463" s="274"/>
      <c r="E463" s="274"/>
      <c r="F463" s="274"/>
      <c r="G463" s="275"/>
      <c r="H463" s="89"/>
      <c r="I463" s="90"/>
      <c r="J463" s="90"/>
      <c r="K463" s="90"/>
      <c r="L463" s="91"/>
      <c r="M463" s="92"/>
    </row>
    <row r="464" spans="1:13" x14ac:dyDescent="0.3">
      <c r="A464" s="77"/>
      <c r="B464" s="273"/>
      <c r="C464" s="274"/>
      <c r="D464" s="274"/>
      <c r="E464" s="274"/>
      <c r="F464" s="274"/>
      <c r="G464" s="275"/>
      <c r="H464" s="89"/>
      <c r="I464" s="90"/>
      <c r="J464" s="90"/>
      <c r="K464" s="90"/>
      <c r="L464" s="91"/>
      <c r="M464" s="92"/>
    </row>
    <row r="465" spans="1:13" x14ac:dyDescent="0.3">
      <c r="A465" s="77"/>
      <c r="B465" s="273"/>
      <c r="C465" s="274"/>
      <c r="D465" s="274"/>
      <c r="E465" s="274"/>
      <c r="F465" s="274"/>
      <c r="G465" s="275"/>
      <c r="H465" s="89"/>
      <c r="I465" s="90"/>
      <c r="J465" s="90"/>
      <c r="K465" s="90"/>
      <c r="L465" s="91"/>
      <c r="M465" s="92"/>
    </row>
    <row r="466" spans="1:13" ht="15" thickBot="1" x14ac:dyDescent="0.35">
      <c r="A466" s="77"/>
      <c r="B466" s="276"/>
      <c r="C466" s="277"/>
      <c r="D466" s="277"/>
      <c r="E466" s="277"/>
      <c r="F466" s="277"/>
      <c r="G466" s="278"/>
      <c r="H466" s="279" t="s">
        <v>30</v>
      </c>
      <c r="I466" s="280"/>
      <c r="J466" s="280"/>
      <c r="K466" s="281"/>
      <c r="L466" s="136"/>
      <c r="M466" s="94">
        <f>ROUND(SUM(M461:M465),2)</f>
        <v>3.2</v>
      </c>
    </row>
    <row r="467" spans="1:13" ht="15" thickBot="1" x14ac:dyDescent="0.35">
      <c r="A467" s="77"/>
      <c r="B467" s="135"/>
      <c r="C467" s="135"/>
      <c r="D467" s="135"/>
      <c r="E467" s="135"/>
      <c r="F467" s="135"/>
      <c r="G467" s="135"/>
      <c r="H467" s="96"/>
      <c r="I467" s="96"/>
      <c r="J467" s="96"/>
      <c r="K467" s="96"/>
      <c r="L467" s="96"/>
      <c r="M467" s="95"/>
    </row>
    <row r="468" spans="1:13" ht="15" thickBot="1" x14ac:dyDescent="0.35">
      <c r="A468" s="77"/>
      <c r="B468" s="321"/>
      <c r="C468" s="324" t="s">
        <v>62</v>
      </c>
      <c r="D468" s="325"/>
      <c r="E468" s="325"/>
      <c r="F468" s="325"/>
      <c r="G468" s="325"/>
      <c r="H468" s="325"/>
      <c r="I468" s="325"/>
      <c r="J468" s="325"/>
      <c r="K468" s="326"/>
      <c r="L468" s="327"/>
      <c r="M468" s="328"/>
    </row>
    <row r="469" spans="1:13" x14ac:dyDescent="0.3">
      <c r="A469" s="77"/>
      <c r="B469" s="322"/>
      <c r="C469" s="282" t="s">
        <v>63</v>
      </c>
      <c r="D469" s="283"/>
      <c r="E469" s="283"/>
      <c r="F469" s="283"/>
      <c r="G469" s="283"/>
      <c r="H469" s="283"/>
      <c r="I469" s="283"/>
      <c r="J469" s="283"/>
      <c r="K469" s="284"/>
      <c r="L469" s="329"/>
      <c r="M469" s="330"/>
    </row>
    <row r="470" spans="1:13" ht="15" thickBot="1" x14ac:dyDescent="0.35">
      <c r="A470" s="77"/>
      <c r="B470" s="323"/>
      <c r="C470" s="285"/>
      <c r="D470" s="286"/>
      <c r="E470" s="286"/>
      <c r="F470" s="286"/>
      <c r="G470" s="286"/>
      <c r="H470" s="286"/>
      <c r="I470" s="286"/>
      <c r="J470" s="286"/>
      <c r="K470" s="287"/>
      <c r="L470" s="331"/>
      <c r="M470" s="332"/>
    </row>
    <row r="471" spans="1:13" x14ac:dyDescent="0.3">
      <c r="A471" s="77"/>
      <c r="B471" s="78"/>
      <c r="C471" s="79"/>
      <c r="D471" s="79"/>
      <c r="E471" s="79"/>
      <c r="F471" s="79"/>
      <c r="G471" s="80"/>
      <c r="H471" s="80"/>
      <c r="I471" s="81" t="s">
        <v>1</v>
      </c>
      <c r="J471" s="82"/>
      <c r="K471" s="82"/>
      <c r="L471" s="82"/>
      <c r="M471" s="83"/>
    </row>
    <row r="472" spans="1:13" x14ac:dyDescent="0.3">
      <c r="A472" s="77"/>
      <c r="B472" s="84" t="s">
        <v>64</v>
      </c>
      <c r="C472" s="344" t="s">
        <v>234</v>
      </c>
      <c r="D472" s="345"/>
      <c r="E472" s="345"/>
      <c r="F472" s="345"/>
      <c r="G472" s="346"/>
      <c r="H472" s="320" t="s">
        <v>161</v>
      </c>
      <c r="I472" s="292"/>
      <c r="J472" s="292"/>
      <c r="K472" s="292"/>
      <c r="L472" s="292"/>
      <c r="M472" s="293"/>
    </row>
    <row r="473" spans="1:13" x14ac:dyDescent="0.3">
      <c r="A473" s="77"/>
      <c r="B473" s="84" t="s">
        <v>23</v>
      </c>
      <c r="C473" s="288">
        <v>8</v>
      </c>
      <c r="D473" s="289"/>
      <c r="E473" s="289"/>
      <c r="F473" s="289"/>
      <c r="G473" s="290"/>
      <c r="H473" s="294"/>
      <c r="I473" s="295"/>
      <c r="J473" s="295"/>
      <c r="K473" s="295"/>
      <c r="L473" s="295"/>
      <c r="M473" s="296"/>
    </row>
    <row r="474" spans="1:13" ht="15" thickBot="1" x14ac:dyDescent="0.35">
      <c r="A474" s="77"/>
      <c r="B474" s="85" t="s">
        <v>3</v>
      </c>
      <c r="C474" s="301" t="s">
        <v>25</v>
      </c>
      <c r="D474" s="302"/>
      <c r="E474" s="302"/>
      <c r="F474" s="302"/>
      <c r="G474" s="303"/>
      <c r="H474" s="297"/>
      <c r="I474" s="298"/>
      <c r="J474" s="298"/>
      <c r="K474" s="298"/>
      <c r="L474" s="298"/>
      <c r="M474" s="299"/>
    </row>
    <row r="475" spans="1:13" x14ac:dyDescent="0.3">
      <c r="A475" s="77"/>
      <c r="B475" s="304" t="s">
        <v>65</v>
      </c>
      <c r="C475" s="305"/>
      <c r="D475" s="305"/>
      <c r="E475" s="305"/>
      <c r="F475" s="305"/>
      <c r="G475" s="306"/>
      <c r="H475" s="310" t="s">
        <v>5</v>
      </c>
      <c r="I475" s="312" t="s">
        <v>22</v>
      </c>
      <c r="J475" s="313"/>
      <c r="K475" s="313"/>
      <c r="L475" s="314"/>
      <c r="M475" s="315" t="s">
        <v>30</v>
      </c>
    </row>
    <row r="476" spans="1:13" ht="15" thickBot="1" x14ac:dyDescent="0.35">
      <c r="A476" s="77"/>
      <c r="B476" s="307"/>
      <c r="C476" s="308"/>
      <c r="D476" s="308"/>
      <c r="E476" s="308"/>
      <c r="F476" s="308"/>
      <c r="G476" s="309"/>
      <c r="H476" s="311"/>
      <c r="I476" s="86" t="s">
        <v>66</v>
      </c>
      <c r="J476" s="86" t="s">
        <v>67</v>
      </c>
      <c r="K476" s="86" t="s">
        <v>38</v>
      </c>
      <c r="L476" s="87" t="s">
        <v>68</v>
      </c>
      <c r="M476" s="316"/>
    </row>
    <row r="477" spans="1:13" x14ac:dyDescent="0.3">
      <c r="A477" s="77"/>
      <c r="B477" s="270"/>
      <c r="C477" s="271"/>
      <c r="D477" s="271"/>
      <c r="E477" s="271"/>
      <c r="F477" s="271"/>
      <c r="G477" s="272"/>
      <c r="H477" s="89"/>
      <c r="I477" s="90"/>
      <c r="J477" s="90">
        <v>0.62</v>
      </c>
      <c r="K477" s="90">
        <v>1.88</v>
      </c>
      <c r="L477" s="91">
        <v>2</v>
      </c>
      <c r="M477" s="92">
        <f>PRODUCT(J477:L477)</f>
        <v>2.3311999999999999</v>
      </c>
    </row>
    <row r="478" spans="1:13" x14ac:dyDescent="0.3">
      <c r="A478" s="77"/>
      <c r="B478" s="273"/>
      <c r="C478" s="274"/>
      <c r="D478" s="274"/>
      <c r="E478" s="274"/>
      <c r="F478" s="274"/>
      <c r="G478" s="275"/>
      <c r="H478" s="89"/>
      <c r="I478" s="90"/>
      <c r="J478" s="90">
        <v>0.78</v>
      </c>
      <c r="K478" s="90">
        <v>2.1</v>
      </c>
      <c r="L478" s="91">
        <v>2</v>
      </c>
      <c r="M478" s="92">
        <f>PRODUCT(J478:L478)</f>
        <v>3.2760000000000002</v>
      </c>
    </row>
    <row r="479" spans="1:13" x14ac:dyDescent="0.3">
      <c r="A479" s="77"/>
      <c r="B479" s="273"/>
      <c r="C479" s="274"/>
      <c r="D479" s="274"/>
      <c r="E479" s="274"/>
      <c r="F479" s="274"/>
      <c r="G479" s="275"/>
      <c r="H479" s="89"/>
      <c r="I479" s="90"/>
      <c r="J479" s="90">
        <v>2.38</v>
      </c>
      <c r="K479" s="90">
        <v>3.6</v>
      </c>
      <c r="L479" s="91">
        <v>2</v>
      </c>
      <c r="M479" s="92">
        <f>PRODUCT(J479:L479)</f>
        <v>17.135999999999999</v>
      </c>
    </row>
    <row r="480" spans="1:13" x14ac:dyDescent="0.3">
      <c r="A480" s="77"/>
      <c r="B480" s="273"/>
      <c r="C480" s="274"/>
      <c r="D480" s="274"/>
      <c r="E480" s="274"/>
      <c r="F480" s="274"/>
      <c r="G480" s="275"/>
      <c r="H480" s="89"/>
      <c r="I480" s="90"/>
      <c r="J480" s="90">
        <v>0.97</v>
      </c>
      <c r="K480" s="90">
        <v>2.1</v>
      </c>
      <c r="L480" s="91">
        <v>2</v>
      </c>
      <c r="M480" s="92">
        <f>PRODUCT(J480:L480)</f>
        <v>4.0739999999999998</v>
      </c>
    </row>
    <row r="481" spans="1:13" x14ac:dyDescent="0.3">
      <c r="A481" s="77"/>
      <c r="B481" s="273"/>
      <c r="C481" s="274"/>
      <c r="D481" s="274"/>
      <c r="E481" s="274"/>
      <c r="F481" s="274"/>
      <c r="G481" s="275"/>
      <c r="H481" s="89"/>
      <c r="I481" s="90"/>
      <c r="J481" s="90">
        <v>0.82</v>
      </c>
      <c r="K481" s="90">
        <v>2</v>
      </c>
      <c r="L481" s="91">
        <v>2</v>
      </c>
      <c r="M481" s="92">
        <f>PRODUCT(J481:L481)</f>
        <v>3.28</v>
      </c>
    </row>
    <row r="482" spans="1:13" x14ac:dyDescent="0.3">
      <c r="A482" s="77"/>
      <c r="B482" s="273"/>
      <c r="C482" s="274"/>
      <c r="D482" s="274"/>
      <c r="E482" s="274"/>
      <c r="F482" s="274"/>
      <c r="G482" s="275"/>
      <c r="H482" s="89"/>
      <c r="I482" s="90"/>
      <c r="J482" s="90"/>
      <c r="K482" s="90"/>
      <c r="L482" s="91"/>
      <c r="M482" s="92"/>
    </row>
    <row r="483" spans="1:13" x14ac:dyDescent="0.3">
      <c r="A483" s="77"/>
      <c r="B483" s="273"/>
      <c r="C483" s="274"/>
      <c r="D483" s="274"/>
      <c r="E483" s="274"/>
      <c r="F483" s="274"/>
      <c r="G483" s="275"/>
      <c r="H483" s="89"/>
      <c r="I483" s="90"/>
      <c r="J483" s="90"/>
      <c r="K483" s="90"/>
      <c r="L483" s="91"/>
      <c r="M483" s="92"/>
    </row>
    <row r="484" spans="1:13" x14ac:dyDescent="0.3">
      <c r="A484" s="77"/>
      <c r="B484" s="273"/>
      <c r="C484" s="274"/>
      <c r="D484" s="274"/>
      <c r="E484" s="274"/>
      <c r="F484" s="274"/>
      <c r="G484" s="275"/>
      <c r="H484" s="89"/>
      <c r="I484" s="90"/>
      <c r="J484" s="90"/>
      <c r="K484" s="90"/>
      <c r="L484" s="91"/>
      <c r="M484" s="92"/>
    </row>
    <row r="485" spans="1:13" x14ac:dyDescent="0.3">
      <c r="A485" s="77"/>
      <c r="B485" s="273"/>
      <c r="C485" s="274"/>
      <c r="D485" s="274"/>
      <c r="E485" s="274"/>
      <c r="F485" s="274"/>
      <c r="G485" s="275"/>
      <c r="H485" s="89"/>
      <c r="I485" s="90"/>
      <c r="J485" s="90"/>
      <c r="K485" s="90"/>
      <c r="L485" s="91"/>
      <c r="M485" s="92"/>
    </row>
    <row r="486" spans="1:13" ht="15" thickBot="1" x14ac:dyDescent="0.35">
      <c r="A486" s="77"/>
      <c r="B486" s="276"/>
      <c r="C486" s="277"/>
      <c r="D486" s="277"/>
      <c r="E486" s="277"/>
      <c r="F486" s="277"/>
      <c r="G486" s="278"/>
      <c r="H486" s="279" t="s">
        <v>30</v>
      </c>
      <c r="I486" s="280"/>
      <c r="J486" s="280"/>
      <c r="K486" s="281"/>
      <c r="L486" s="136"/>
      <c r="M486" s="94">
        <f>ROUND(SUM(M477:M485),2)</f>
        <v>30.1</v>
      </c>
    </row>
    <row r="487" spans="1:13" ht="15" thickBot="1" x14ac:dyDescent="0.35">
      <c r="A487" s="77"/>
      <c r="B487" s="135"/>
      <c r="C487" s="135"/>
      <c r="D487" s="135"/>
      <c r="E487" s="135"/>
      <c r="F487" s="135"/>
      <c r="G487" s="135"/>
      <c r="H487" s="243"/>
      <c r="I487" s="243"/>
      <c r="J487" s="243"/>
      <c r="K487" s="243"/>
      <c r="L487" s="243"/>
      <c r="M487" s="95"/>
    </row>
    <row r="488" spans="1:13" ht="15" thickBot="1" x14ac:dyDescent="0.35">
      <c r="A488" s="77"/>
      <c r="B488" s="321"/>
      <c r="C488" s="324" t="s">
        <v>62</v>
      </c>
      <c r="D488" s="325"/>
      <c r="E488" s="325"/>
      <c r="F488" s="325"/>
      <c r="G488" s="325"/>
      <c r="H488" s="325"/>
      <c r="I488" s="325"/>
      <c r="J488" s="325"/>
      <c r="K488" s="326"/>
      <c r="L488" s="327"/>
      <c r="M488" s="328"/>
    </row>
    <row r="489" spans="1:13" x14ac:dyDescent="0.3">
      <c r="A489" s="77"/>
      <c r="B489" s="322"/>
      <c r="C489" s="282" t="s">
        <v>63</v>
      </c>
      <c r="D489" s="283"/>
      <c r="E489" s="283"/>
      <c r="F489" s="283"/>
      <c r="G489" s="283"/>
      <c r="H489" s="283"/>
      <c r="I489" s="283"/>
      <c r="J489" s="283"/>
      <c r="K489" s="284"/>
      <c r="L489" s="329"/>
      <c r="M489" s="330"/>
    </row>
    <row r="490" spans="1:13" ht="15" thickBot="1" x14ac:dyDescent="0.35">
      <c r="A490" s="77"/>
      <c r="B490" s="323"/>
      <c r="C490" s="285"/>
      <c r="D490" s="286"/>
      <c r="E490" s="286"/>
      <c r="F490" s="286"/>
      <c r="G490" s="286"/>
      <c r="H490" s="286"/>
      <c r="I490" s="286"/>
      <c r="J490" s="286"/>
      <c r="K490" s="287"/>
      <c r="L490" s="331"/>
      <c r="M490" s="332"/>
    </row>
    <row r="491" spans="1:13" x14ac:dyDescent="0.3">
      <c r="A491" s="77"/>
      <c r="B491" s="78"/>
      <c r="C491" s="79"/>
      <c r="D491" s="79"/>
      <c r="E491" s="79"/>
      <c r="F491" s="79"/>
      <c r="G491" s="80"/>
      <c r="H491" s="80"/>
      <c r="I491" s="81" t="s">
        <v>1</v>
      </c>
      <c r="J491" s="82"/>
      <c r="K491" s="82"/>
      <c r="L491" s="82"/>
      <c r="M491" s="83"/>
    </row>
    <row r="492" spans="1:13" x14ac:dyDescent="0.3">
      <c r="A492" s="77"/>
      <c r="B492" s="84" t="s">
        <v>64</v>
      </c>
      <c r="C492" s="344" t="s">
        <v>235</v>
      </c>
      <c r="D492" s="345"/>
      <c r="E492" s="345"/>
      <c r="F492" s="345"/>
      <c r="G492" s="346"/>
      <c r="H492" s="320" t="s">
        <v>162</v>
      </c>
      <c r="I492" s="292"/>
      <c r="J492" s="292"/>
      <c r="K492" s="292"/>
      <c r="L492" s="292"/>
      <c r="M492" s="293"/>
    </row>
    <row r="493" spans="1:13" x14ac:dyDescent="0.3">
      <c r="A493" s="77"/>
      <c r="B493" s="84" t="s">
        <v>23</v>
      </c>
      <c r="C493" s="288">
        <v>8</v>
      </c>
      <c r="D493" s="289"/>
      <c r="E493" s="289"/>
      <c r="F493" s="289"/>
      <c r="G493" s="290"/>
      <c r="H493" s="294"/>
      <c r="I493" s="295"/>
      <c r="J493" s="295"/>
      <c r="K493" s="295"/>
      <c r="L493" s="295"/>
      <c r="M493" s="296"/>
    </row>
    <row r="494" spans="1:13" ht="15" thickBot="1" x14ac:dyDescent="0.35">
      <c r="A494" s="77"/>
      <c r="B494" s="85" t="s">
        <v>3</v>
      </c>
      <c r="C494" s="301" t="s">
        <v>159</v>
      </c>
      <c r="D494" s="302"/>
      <c r="E494" s="302"/>
      <c r="F494" s="302"/>
      <c r="G494" s="303"/>
      <c r="H494" s="297"/>
      <c r="I494" s="298"/>
      <c r="J494" s="298"/>
      <c r="K494" s="298"/>
      <c r="L494" s="298"/>
      <c r="M494" s="299"/>
    </row>
    <row r="495" spans="1:13" x14ac:dyDescent="0.3">
      <c r="A495" s="77"/>
      <c r="B495" s="304" t="s">
        <v>65</v>
      </c>
      <c r="C495" s="305"/>
      <c r="D495" s="305"/>
      <c r="E495" s="305"/>
      <c r="F495" s="305"/>
      <c r="G495" s="306"/>
      <c r="H495" s="310" t="s">
        <v>5</v>
      </c>
      <c r="I495" s="312" t="s">
        <v>22</v>
      </c>
      <c r="J495" s="313"/>
      <c r="K495" s="313"/>
      <c r="L495" s="314"/>
      <c r="M495" s="315" t="s">
        <v>30</v>
      </c>
    </row>
    <row r="496" spans="1:13" ht="15" thickBot="1" x14ac:dyDescent="0.35">
      <c r="A496" s="77"/>
      <c r="B496" s="307"/>
      <c r="C496" s="308"/>
      <c r="D496" s="308"/>
      <c r="E496" s="308"/>
      <c r="F496" s="308"/>
      <c r="G496" s="309"/>
      <c r="H496" s="311"/>
      <c r="I496" s="86" t="s">
        <v>66</v>
      </c>
      <c r="J496" s="86" t="s">
        <v>67</v>
      </c>
      <c r="K496" s="86" t="s">
        <v>38</v>
      </c>
      <c r="L496" s="87" t="s">
        <v>68</v>
      </c>
      <c r="M496" s="316"/>
    </row>
    <row r="497" spans="1:13" x14ac:dyDescent="0.3">
      <c r="A497" s="77"/>
      <c r="B497" s="270"/>
      <c r="C497" s="271"/>
      <c r="D497" s="271"/>
      <c r="E497" s="271"/>
      <c r="F497" s="271"/>
      <c r="G497" s="272"/>
      <c r="H497" s="349" t="s">
        <v>207</v>
      </c>
      <c r="I497" s="90">
        <v>1.5</v>
      </c>
      <c r="J497" s="90">
        <v>0.82</v>
      </c>
      <c r="K497" s="90"/>
      <c r="L497" s="91">
        <v>2</v>
      </c>
      <c r="M497" s="92">
        <f t="shared" ref="M497:M529" si="0">PRODUCT(I497:L497)</f>
        <v>2.46</v>
      </c>
    </row>
    <row r="498" spans="1:13" x14ac:dyDescent="0.3">
      <c r="A498" s="77"/>
      <c r="B498" s="273"/>
      <c r="C498" s="274"/>
      <c r="D498" s="274"/>
      <c r="E498" s="274"/>
      <c r="F498" s="274"/>
      <c r="G498" s="275"/>
      <c r="H498" s="350"/>
      <c r="I498" s="90">
        <v>0.77</v>
      </c>
      <c r="J498" s="90">
        <v>0.83</v>
      </c>
      <c r="K498" s="90"/>
      <c r="L498" s="91">
        <v>2</v>
      </c>
      <c r="M498" s="92">
        <f t="shared" si="0"/>
        <v>1.2782</v>
      </c>
    </row>
    <row r="499" spans="1:13" x14ac:dyDescent="0.3">
      <c r="A499" s="77"/>
      <c r="B499" s="273"/>
      <c r="C499" s="274"/>
      <c r="D499" s="274"/>
      <c r="E499" s="274"/>
      <c r="F499" s="274"/>
      <c r="G499" s="275"/>
      <c r="H499" s="350"/>
      <c r="I499" s="90">
        <v>0.77</v>
      </c>
      <c r="J499" s="90">
        <v>0.81</v>
      </c>
      <c r="K499" s="90"/>
      <c r="L499" s="91">
        <v>2</v>
      </c>
      <c r="M499" s="92">
        <f t="shared" si="0"/>
        <v>1.2474000000000001</v>
      </c>
    </row>
    <row r="500" spans="1:13" x14ac:dyDescent="0.3">
      <c r="A500" s="77"/>
      <c r="B500" s="273"/>
      <c r="C500" s="274"/>
      <c r="D500" s="274"/>
      <c r="E500" s="274"/>
      <c r="F500" s="274"/>
      <c r="G500" s="275"/>
      <c r="H500" s="350"/>
      <c r="I500" s="90">
        <v>0.2</v>
      </c>
      <c r="J500" s="90">
        <v>0.81</v>
      </c>
      <c r="K500" s="90"/>
      <c r="L500" s="91">
        <v>2</v>
      </c>
      <c r="M500" s="92">
        <f t="shared" si="0"/>
        <v>0.32400000000000007</v>
      </c>
    </row>
    <row r="501" spans="1:13" x14ac:dyDescent="0.3">
      <c r="A501" s="77"/>
      <c r="B501" s="273"/>
      <c r="C501" s="274"/>
      <c r="D501" s="274"/>
      <c r="E501" s="274"/>
      <c r="F501" s="274"/>
      <c r="G501" s="275"/>
      <c r="H501" s="350"/>
      <c r="I501" s="90">
        <v>1.75</v>
      </c>
      <c r="J501" s="90">
        <v>1.41</v>
      </c>
      <c r="K501" s="90"/>
      <c r="L501" s="91">
        <v>2</v>
      </c>
      <c r="M501" s="92">
        <f t="shared" si="0"/>
        <v>4.9349999999999996</v>
      </c>
    </row>
    <row r="502" spans="1:13" x14ac:dyDescent="0.3">
      <c r="A502" s="77"/>
      <c r="B502" s="273"/>
      <c r="C502" s="274"/>
      <c r="D502" s="274"/>
      <c r="E502" s="274"/>
      <c r="F502" s="274"/>
      <c r="G502" s="275"/>
      <c r="H502" s="350"/>
      <c r="I502" s="90">
        <v>1.3</v>
      </c>
      <c r="J502" s="90">
        <v>0.45</v>
      </c>
      <c r="K502" s="90"/>
      <c r="L502" s="91">
        <v>2</v>
      </c>
      <c r="M502" s="92">
        <f t="shared" si="0"/>
        <v>1.1700000000000002</v>
      </c>
    </row>
    <row r="503" spans="1:13" x14ac:dyDescent="0.3">
      <c r="A503" s="77"/>
      <c r="B503" s="273"/>
      <c r="C503" s="274"/>
      <c r="D503" s="274"/>
      <c r="E503" s="274"/>
      <c r="F503" s="274"/>
      <c r="G503" s="275"/>
      <c r="H503" s="350"/>
      <c r="I503" s="90">
        <v>1.3</v>
      </c>
      <c r="J503" s="90">
        <v>0.45</v>
      </c>
      <c r="K503" s="90"/>
      <c r="L503" s="91">
        <v>2</v>
      </c>
      <c r="M503" s="92">
        <f t="shared" si="0"/>
        <v>1.1700000000000002</v>
      </c>
    </row>
    <row r="504" spans="1:13" x14ac:dyDescent="0.3">
      <c r="A504" s="77"/>
      <c r="B504" s="273"/>
      <c r="C504" s="274"/>
      <c r="D504" s="274"/>
      <c r="E504" s="274"/>
      <c r="F504" s="274"/>
      <c r="G504" s="275"/>
      <c r="H504" s="350"/>
      <c r="I504" s="90">
        <v>1.3</v>
      </c>
      <c r="J504" s="90">
        <v>0.45</v>
      </c>
      <c r="K504" s="90"/>
      <c r="L504" s="91">
        <v>2</v>
      </c>
      <c r="M504" s="92">
        <f t="shared" si="0"/>
        <v>1.1700000000000002</v>
      </c>
    </row>
    <row r="505" spans="1:13" x14ac:dyDescent="0.3">
      <c r="A505" s="77"/>
      <c r="B505" s="273"/>
      <c r="C505" s="274"/>
      <c r="D505" s="274"/>
      <c r="E505" s="274"/>
      <c r="F505" s="274"/>
      <c r="G505" s="275"/>
      <c r="H505" s="350"/>
      <c r="I505" s="90">
        <v>1.3</v>
      </c>
      <c r="J505" s="90">
        <v>0.45</v>
      </c>
      <c r="K505" s="90"/>
      <c r="L505" s="91">
        <v>2</v>
      </c>
      <c r="M505" s="92">
        <f t="shared" si="0"/>
        <v>1.1700000000000002</v>
      </c>
    </row>
    <row r="506" spans="1:13" x14ac:dyDescent="0.3">
      <c r="A506" s="77"/>
      <c r="B506" s="273"/>
      <c r="C506" s="274"/>
      <c r="D506" s="274"/>
      <c r="E506" s="274"/>
      <c r="F506" s="274"/>
      <c r="G506" s="275"/>
      <c r="H506" s="350"/>
      <c r="I506" s="90">
        <v>1.3</v>
      </c>
      <c r="J506" s="90">
        <v>0.45</v>
      </c>
      <c r="K506" s="90"/>
      <c r="L506" s="91">
        <v>2</v>
      </c>
      <c r="M506" s="92">
        <f t="shared" si="0"/>
        <v>1.1700000000000002</v>
      </c>
    </row>
    <row r="507" spans="1:13" x14ac:dyDescent="0.3">
      <c r="A507" s="77"/>
      <c r="B507" s="273"/>
      <c r="C507" s="274"/>
      <c r="D507" s="274"/>
      <c r="E507" s="274"/>
      <c r="F507" s="274"/>
      <c r="G507" s="275"/>
      <c r="H507" s="351"/>
      <c r="I507" s="90">
        <v>1.3</v>
      </c>
      <c r="J507" s="90">
        <v>0.45</v>
      </c>
      <c r="K507" s="90"/>
      <c r="L507" s="91">
        <v>2</v>
      </c>
      <c r="M507" s="92">
        <f t="shared" si="0"/>
        <v>1.1700000000000002</v>
      </c>
    </row>
    <row r="508" spans="1:13" x14ac:dyDescent="0.3">
      <c r="A508" s="77"/>
      <c r="B508" s="273"/>
      <c r="C508" s="274"/>
      <c r="D508" s="274"/>
      <c r="E508" s="274"/>
      <c r="F508" s="274"/>
      <c r="G508" s="275"/>
      <c r="H508" s="89" t="s">
        <v>206</v>
      </c>
      <c r="I508" s="90">
        <v>1.85</v>
      </c>
      <c r="J508" s="90"/>
      <c r="K508" s="90"/>
      <c r="L508" s="91">
        <v>2</v>
      </c>
      <c r="M508" s="92">
        <f t="shared" si="0"/>
        <v>3.7</v>
      </c>
    </row>
    <row r="509" spans="1:13" x14ac:dyDescent="0.3">
      <c r="A509" s="77"/>
      <c r="B509" s="273"/>
      <c r="C509" s="274"/>
      <c r="D509" s="274"/>
      <c r="E509" s="274"/>
      <c r="F509" s="274"/>
      <c r="G509" s="275"/>
      <c r="H509" s="89"/>
      <c r="I509" s="90">
        <v>2</v>
      </c>
      <c r="J509" s="90"/>
      <c r="K509" s="90"/>
      <c r="L509" s="91">
        <v>2</v>
      </c>
      <c r="M509" s="92">
        <f t="shared" si="0"/>
        <v>4</v>
      </c>
    </row>
    <row r="510" spans="1:13" x14ac:dyDescent="0.3">
      <c r="A510" s="77"/>
      <c r="B510" s="273"/>
      <c r="C510" s="274"/>
      <c r="D510" s="274"/>
      <c r="E510" s="274"/>
      <c r="F510" s="274"/>
      <c r="G510" s="275"/>
      <c r="H510" s="89"/>
      <c r="I510" s="90">
        <v>1.95</v>
      </c>
      <c r="J510" s="90"/>
      <c r="K510" s="90"/>
      <c r="L510" s="91">
        <v>2</v>
      </c>
      <c r="M510" s="92">
        <f t="shared" si="0"/>
        <v>3.9</v>
      </c>
    </row>
    <row r="511" spans="1:13" x14ac:dyDescent="0.3">
      <c r="A511" s="77"/>
      <c r="B511" s="273"/>
      <c r="C511" s="274"/>
      <c r="D511" s="274"/>
      <c r="E511" s="274"/>
      <c r="F511" s="274"/>
      <c r="G511" s="275"/>
      <c r="H511" s="89"/>
      <c r="I511" s="90">
        <v>1.96</v>
      </c>
      <c r="J511" s="90"/>
      <c r="K511" s="90"/>
      <c r="L511" s="91">
        <v>2</v>
      </c>
      <c r="M511" s="92">
        <f t="shared" si="0"/>
        <v>3.92</v>
      </c>
    </row>
    <row r="512" spans="1:13" x14ac:dyDescent="0.3">
      <c r="A512" s="77"/>
      <c r="B512" s="273"/>
      <c r="C512" s="274"/>
      <c r="D512" s="274"/>
      <c r="E512" s="274"/>
      <c r="F512" s="274"/>
      <c r="G512" s="275"/>
      <c r="H512" s="89"/>
      <c r="I512" s="90">
        <v>2</v>
      </c>
      <c r="J512" s="90"/>
      <c r="K512" s="90"/>
      <c r="L512" s="91">
        <v>2</v>
      </c>
      <c r="M512" s="92">
        <f t="shared" si="0"/>
        <v>4</v>
      </c>
    </row>
    <row r="513" spans="1:13" x14ac:dyDescent="0.3">
      <c r="A513" s="77"/>
      <c r="B513" s="273"/>
      <c r="C513" s="274"/>
      <c r="D513" s="274"/>
      <c r="E513" s="274"/>
      <c r="F513" s="274"/>
      <c r="G513" s="275"/>
      <c r="H513" s="89"/>
      <c r="I513" s="90">
        <v>1.91</v>
      </c>
      <c r="J513" s="90"/>
      <c r="K513" s="90"/>
      <c r="L513" s="91">
        <v>2</v>
      </c>
      <c r="M513" s="92">
        <f t="shared" si="0"/>
        <v>3.82</v>
      </c>
    </row>
    <row r="514" spans="1:13" x14ac:dyDescent="0.3">
      <c r="A514" s="77"/>
      <c r="B514" s="273"/>
      <c r="C514" s="274"/>
      <c r="D514" s="274"/>
      <c r="E514" s="274"/>
      <c r="F514" s="274"/>
      <c r="G514" s="275"/>
      <c r="H514" s="89"/>
      <c r="I514" s="90">
        <v>1.9</v>
      </c>
      <c r="J514" s="90"/>
      <c r="K514" s="90"/>
      <c r="L514" s="91">
        <v>2</v>
      </c>
      <c r="M514" s="92">
        <f t="shared" si="0"/>
        <v>3.8</v>
      </c>
    </row>
    <row r="515" spans="1:13" x14ac:dyDescent="0.3">
      <c r="A515" s="77"/>
      <c r="B515" s="273"/>
      <c r="C515" s="274"/>
      <c r="D515" s="274"/>
      <c r="E515" s="274"/>
      <c r="F515" s="274"/>
      <c r="G515" s="275"/>
      <c r="H515" s="89"/>
      <c r="I515" s="90">
        <v>2.12</v>
      </c>
      <c r="J515" s="90"/>
      <c r="K515" s="90"/>
      <c r="L515" s="91">
        <v>2</v>
      </c>
      <c r="M515" s="92">
        <f t="shared" si="0"/>
        <v>4.24</v>
      </c>
    </row>
    <row r="516" spans="1:13" x14ac:dyDescent="0.3">
      <c r="A516" s="77"/>
      <c r="B516" s="273"/>
      <c r="C516" s="274"/>
      <c r="D516" s="274"/>
      <c r="E516" s="274"/>
      <c r="F516" s="274"/>
      <c r="G516" s="275"/>
      <c r="H516" s="89"/>
      <c r="I516" s="90">
        <v>2.14</v>
      </c>
      <c r="J516" s="90"/>
      <c r="K516" s="90"/>
      <c r="L516" s="91">
        <v>2</v>
      </c>
      <c r="M516" s="92">
        <f t="shared" si="0"/>
        <v>4.28</v>
      </c>
    </row>
    <row r="517" spans="1:13" x14ac:dyDescent="0.3">
      <c r="A517" s="77"/>
      <c r="B517" s="273"/>
      <c r="C517" s="274"/>
      <c r="D517" s="274"/>
      <c r="E517" s="274"/>
      <c r="F517" s="274"/>
      <c r="G517" s="275"/>
      <c r="H517" s="89"/>
      <c r="I517" s="90">
        <v>2</v>
      </c>
      <c r="J517" s="90"/>
      <c r="K517" s="90"/>
      <c r="L517" s="91">
        <v>2</v>
      </c>
      <c r="M517" s="92">
        <f t="shared" si="0"/>
        <v>4</v>
      </c>
    </row>
    <row r="518" spans="1:13" x14ac:dyDescent="0.3">
      <c r="A518" s="77"/>
      <c r="B518" s="273"/>
      <c r="C518" s="274"/>
      <c r="D518" s="274"/>
      <c r="E518" s="274"/>
      <c r="F518" s="274"/>
      <c r="G518" s="275"/>
      <c r="H518" s="89"/>
      <c r="I518" s="90">
        <v>2</v>
      </c>
      <c r="J518" s="90"/>
      <c r="K518" s="90"/>
      <c r="L518" s="91">
        <v>2</v>
      </c>
      <c r="M518" s="92">
        <f t="shared" si="0"/>
        <v>4</v>
      </c>
    </row>
    <row r="519" spans="1:13" x14ac:dyDescent="0.3">
      <c r="A519" s="77"/>
      <c r="B519" s="273"/>
      <c r="C519" s="274"/>
      <c r="D519" s="274"/>
      <c r="E519" s="274"/>
      <c r="F519" s="274"/>
      <c r="G519" s="275"/>
      <c r="H519" s="89" t="s">
        <v>205</v>
      </c>
      <c r="I519" s="90">
        <v>0.65</v>
      </c>
      <c r="J519" s="90"/>
      <c r="K519" s="90"/>
      <c r="L519" s="91">
        <v>1</v>
      </c>
      <c r="M519" s="92">
        <f t="shared" si="0"/>
        <v>0.65</v>
      </c>
    </row>
    <row r="520" spans="1:13" x14ac:dyDescent="0.3">
      <c r="A520" s="77"/>
      <c r="B520" s="273"/>
      <c r="C520" s="274"/>
      <c r="D520" s="274"/>
      <c r="E520" s="274"/>
      <c r="F520" s="274"/>
      <c r="G520" s="275"/>
      <c r="H520" s="89"/>
      <c r="I520" s="90">
        <v>0.8</v>
      </c>
      <c r="J520" s="90"/>
      <c r="K520" s="90"/>
      <c r="L520" s="91">
        <v>1</v>
      </c>
      <c r="M520" s="92">
        <f t="shared" si="0"/>
        <v>0.8</v>
      </c>
    </row>
    <row r="521" spans="1:13" x14ac:dyDescent="0.3">
      <c r="A521" s="77"/>
      <c r="B521" s="273"/>
      <c r="C521" s="274"/>
      <c r="D521" s="274"/>
      <c r="E521" s="274"/>
      <c r="F521" s="274"/>
      <c r="G521" s="275"/>
      <c r="H521" s="89"/>
      <c r="I521" s="90">
        <v>0.73</v>
      </c>
      <c r="J521" s="90"/>
      <c r="K521" s="90"/>
      <c r="L521" s="91">
        <v>1</v>
      </c>
      <c r="M521" s="92">
        <f t="shared" si="0"/>
        <v>0.73</v>
      </c>
    </row>
    <row r="522" spans="1:13" x14ac:dyDescent="0.3">
      <c r="A522" s="77"/>
      <c r="B522" s="273"/>
      <c r="C522" s="274"/>
      <c r="D522" s="274"/>
      <c r="E522" s="274"/>
      <c r="F522" s="274"/>
      <c r="G522" s="275"/>
      <c r="H522" s="89"/>
      <c r="I522" s="90">
        <v>0.82</v>
      </c>
      <c r="J522" s="90"/>
      <c r="K522" s="90"/>
      <c r="L522" s="91">
        <v>1</v>
      </c>
      <c r="M522" s="92">
        <f t="shared" si="0"/>
        <v>0.82</v>
      </c>
    </row>
    <row r="523" spans="1:13" x14ac:dyDescent="0.3">
      <c r="A523" s="77"/>
      <c r="B523" s="273"/>
      <c r="C523" s="274"/>
      <c r="D523" s="274"/>
      <c r="E523" s="274"/>
      <c r="F523" s="274"/>
      <c r="G523" s="275"/>
      <c r="H523" s="89"/>
      <c r="I523" s="90">
        <v>0.79</v>
      </c>
      <c r="J523" s="90"/>
      <c r="K523" s="90"/>
      <c r="L523" s="91">
        <v>1</v>
      </c>
      <c r="M523" s="92">
        <f t="shared" si="0"/>
        <v>0.79</v>
      </c>
    </row>
    <row r="524" spans="1:13" x14ac:dyDescent="0.3">
      <c r="A524" s="77"/>
      <c r="B524" s="273"/>
      <c r="C524" s="274"/>
      <c r="D524" s="274"/>
      <c r="E524" s="274"/>
      <c r="F524" s="274"/>
      <c r="G524" s="275"/>
      <c r="H524" s="89"/>
      <c r="I524" s="90">
        <v>0.78</v>
      </c>
      <c r="J524" s="90"/>
      <c r="K524" s="90"/>
      <c r="L524" s="91">
        <v>1</v>
      </c>
      <c r="M524" s="92">
        <f t="shared" si="0"/>
        <v>0.78</v>
      </c>
    </row>
    <row r="525" spans="1:13" x14ac:dyDescent="0.3">
      <c r="A525" s="77"/>
      <c r="B525" s="273"/>
      <c r="C525" s="274"/>
      <c r="D525" s="274"/>
      <c r="E525" s="274"/>
      <c r="F525" s="274"/>
      <c r="G525" s="275"/>
      <c r="H525" s="89"/>
      <c r="I525" s="90">
        <v>0.66</v>
      </c>
      <c r="J525" s="90"/>
      <c r="K525" s="90"/>
      <c r="L525" s="91">
        <v>1</v>
      </c>
      <c r="M525" s="92">
        <f t="shared" si="0"/>
        <v>0.66</v>
      </c>
    </row>
    <row r="526" spans="1:13" x14ac:dyDescent="0.3">
      <c r="A526" s="77"/>
      <c r="B526" s="273"/>
      <c r="C526" s="274"/>
      <c r="D526" s="274"/>
      <c r="E526" s="274"/>
      <c r="F526" s="274"/>
      <c r="G526" s="275"/>
      <c r="H526" s="89"/>
      <c r="I526" s="90">
        <v>0.81</v>
      </c>
      <c r="J526" s="90"/>
      <c r="K526" s="90"/>
      <c r="L526" s="91">
        <v>1</v>
      </c>
      <c r="M526" s="92">
        <f t="shared" si="0"/>
        <v>0.81</v>
      </c>
    </row>
    <row r="527" spans="1:13" x14ac:dyDescent="0.3">
      <c r="A527" s="77"/>
      <c r="B527" s="273"/>
      <c r="C527" s="274"/>
      <c r="D527" s="274"/>
      <c r="E527" s="274"/>
      <c r="F527" s="274"/>
      <c r="G527" s="275"/>
      <c r="H527" s="89"/>
      <c r="I527" s="90">
        <v>1.18</v>
      </c>
      <c r="J527" s="90"/>
      <c r="K527" s="90"/>
      <c r="L527" s="91">
        <v>1</v>
      </c>
      <c r="M527" s="92">
        <f t="shared" si="0"/>
        <v>1.18</v>
      </c>
    </row>
    <row r="528" spans="1:13" x14ac:dyDescent="0.3">
      <c r="A528" s="77"/>
      <c r="B528" s="273"/>
      <c r="C528" s="274"/>
      <c r="D528" s="274"/>
      <c r="E528" s="274"/>
      <c r="F528" s="274"/>
      <c r="G528" s="275"/>
      <c r="H528" s="89"/>
      <c r="I528" s="90">
        <v>0.81</v>
      </c>
      <c r="J528" s="90"/>
      <c r="K528" s="90"/>
      <c r="L528" s="91">
        <v>1</v>
      </c>
      <c r="M528" s="92">
        <f t="shared" si="0"/>
        <v>0.81</v>
      </c>
    </row>
    <row r="529" spans="1:13" x14ac:dyDescent="0.3">
      <c r="A529" s="77"/>
      <c r="B529" s="273"/>
      <c r="C529" s="274"/>
      <c r="D529" s="274"/>
      <c r="E529" s="274"/>
      <c r="F529" s="274"/>
      <c r="G529" s="275"/>
      <c r="H529" s="89"/>
      <c r="I529" s="90">
        <v>0.82</v>
      </c>
      <c r="J529" s="90"/>
      <c r="K529" s="90"/>
      <c r="L529" s="91">
        <v>1</v>
      </c>
      <c r="M529" s="92">
        <f t="shared" si="0"/>
        <v>0.82</v>
      </c>
    </row>
    <row r="530" spans="1:13" ht="15" thickBot="1" x14ac:dyDescent="0.35">
      <c r="A530" s="77"/>
      <c r="B530" s="276"/>
      <c r="C530" s="277"/>
      <c r="D530" s="277"/>
      <c r="E530" s="277"/>
      <c r="F530" s="277"/>
      <c r="G530" s="278"/>
      <c r="H530" s="279" t="s">
        <v>30</v>
      </c>
      <c r="I530" s="280"/>
      <c r="J530" s="280"/>
      <c r="K530" s="281"/>
      <c r="L530" s="136"/>
      <c r="M530" s="94">
        <f>ROUND(SUM(M497:M529),2)</f>
        <v>69.77</v>
      </c>
    </row>
    <row r="531" spans="1:13" ht="15" thickBot="1" x14ac:dyDescent="0.35">
      <c r="A531" s="77"/>
      <c r="B531" s="135"/>
      <c r="C531" s="135"/>
      <c r="D531" s="135"/>
      <c r="E531" s="135"/>
      <c r="F531" s="135"/>
      <c r="G531" s="135"/>
      <c r="H531" s="243"/>
      <c r="I531" s="243"/>
      <c r="J531" s="243"/>
      <c r="K531" s="243"/>
      <c r="L531" s="243"/>
      <c r="M531" s="95"/>
    </row>
    <row r="532" spans="1:13" ht="15" thickBot="1" x14ac:dyDescent="0.35">
      <c r="A532" s="77"/>
      <c r="B532" s="321"/>
      <c r="C532" s="324" t="s">
        <v>62</v>
      </c>
      <c r="D532" s="325"/>
      <c r="E532" s="325"/>
      <c r="F532" s="325"/>
      <c r="G532" s="325"/>
      <c r="H532" s="325"/>
      <c r="I532" s="325"/>
      <c r="J532" s="325"/>
      <c r="K532" s="326"/>
      <c r="L532" s="327"/>
      <c r="M532" s="328"/>
    </row>
    <row r="533" spans="1:13" x14ac:dyDescent="0.3">
      <c r="A533" s="77"/>
      <c r="B533" s="322"/>
      <c r="C533" s="282" t="s">
        <v>63</v>
      </c>
      <c r="D533" s="283"/>
      <c r="E533" s="283"/>
      <c r="F533" s="283"/>
      <c r="G533" s="283"/>
      <c r="H533" s="283"/>
      <c r="I533" s="283"/>
      <c r="J533" s="283"/>
      <c r="K533" s="284"/>
      <c r="L533" s="329"/>
      <c r="M533" s="330"/>
    </row>
    <row r="534" spans="1:13" ht="39.6" customHeight="1" thickBot="1" x14ac:dyDescent="0.35">
      <c r="A534" s="77"/>
      <c r="B534" s="323"/>
      <c r="C534" s="285"/>
      <c r="D534" s="286"/>
      <c r="E534" s="286"/>
      <c r="F534" s="286"/>
      <c r="G534" s="286"/>
      <c r="H534" s="286"/>
      <c r="I534" s="286"/>
      <c r="J534" s="286"/>
      <c r="K534" s="287"/>
      <c r="L534" s="331"/>
      <c r="M534" s="332"/>
    </row>
    <row r="535" spans="1:13" x14ac:dyDescent="0.3">
      <c r="A535" s="77"/>
      <c r="B535" s="78"/>
      <c r="C535" s="79"/>
      <c r="D535" s="79"/>
      <c r="E535" s="79"/>
      <c r="F535" s="79"/>
      <c r="G535" s="80"/>
      <c r="H535" s="80"/>
      <c r="I535" s="81" t="s">
        <v>1</v>
      </c>
      <c r="J535" s="82"/>
      <c r="K535" s="82"/>
      <c r="L535" s="82"/>
      <c r="M535" s="83"/>
    </row>
    <row r="536" spans="1:13" x14ac:dyDescent="0.3">
      <c r="A536" s="77"/>
      <c r="B536" s="84" t="s">
        <v>64</v>
      </c>
      <c r="C536" s="344" t="s">
        <v>236</v>
      </c>
      <c r="D536" s="345"/>
      <c r="E536" s="345"/>
      <c r="F536" s="345"/>
      <c r="G536" s="346"/>
      <c r="H536" s="320" t="s">
        <v>169</v>
      </c>
      <c r="I536" s="292"/>
      <c r="J536" s="292"/>
      <c r="K536" s="292"/>
      <c r="L536" s="292"/>
      <c r="M536" s="293"/>
    </row>
    <row r="537" spans="1:13" x14ac:dyDescent="0.3">
      <c r="A537" s="77"/>
      <c r="B537" s="84" t="s">
        <v>23</v>
      </c>
      <c r="C537" s="288">
        <v>8</v>
      </c>
      <c r="D537" s="289"/>
      <c r="E537" s="289"/>
      <c r="F537" s="289"/>
      <c r="G537" s="290"/>
      <c r="H537" s="294"/>
      <c r="I537" s="295"/>
      <c r="J537" s="295"/>
      <c r="K537" s="295"/>
      <c r="L537" s="295"/>
      <c r="M537" s="296"/>
    </row>
    <row r="538" spans="1:13" ht="15" thickBot="1" x14ac:dyDescent="0.35">
      <c r="A538" s="77"/>
      <c r="B538" s="85" t="s">
        <v>3</v>
      </c>
      <c r="C538" s="301" t="s">
        <v>159</v>
      </c>
      <c r="D538" s="302"/>
      <c r="E538" s="302"/>
      <c r="F538" s="302"/>
      <c r="G538" s="303"/>
      <c r="H538" s="297"/>
      <c r="I538" s="298"/>
      <c r="J538" s="298"/>
      <c r="K538" s="298"/>
      <c r="L538" s="298"/>
      <c r="M538" s="299"/>
    </row>
    <row r="539" spans="1:13" x14ac:dyDescent="0.3">
      <c r="A539" s="77"/>
      <c r="B539" s="304" t="s">
        <v>65</v>
      </c>
      <c r="C539" s="305"/>
      <c r="D539" s="305"/>
      <c r="E539" s="305"/>
      <c r="F539" s="305"/>
      <c r="G539" s="306"/>
      <c r="H539" s="310" t="s">
        <v>5</v>
      </c>
      <c r="I539" s="312" t="s">
        <v>22</v>
      </c>
      <c r="J539" s="313"/>
      <c r="K539" s="313"/>
      <c r="L539" s="314"/>
      <c r="M539" s="315" t="s">
        <v>30</v>
      </c>
    </row>
    <row r="540" spans="1:13" ht="15" thickBot="1" x14ac:dyDescent="0.35">
      <c r="A540" s="77"/>
      <c r="B540" s="307"/>
      <c r="C540" s="308"/>
      <c r="D540" s="308"/>
      <c r="E540" s="308"/>
      <c r="F540" s="308"/>
      <c r="G540" s="309"/>
      <c r="H540" s="311"/>
      <c r="I540" s="86" t="s">
        <v>66</v>
      </c>
      <c r="J540" s="86" t="s">
        <v>67</v>
      </c>
      <c r="K540" s="86" t="s">
        <v>38</v>
      </c>
      <c r="L540" s="87" t="s">
        <v>68</v>
      </c>
      <c r="M540" s="316"/>
    </row>
    <row r="541" spans="1:13" x14ac:dyDescent="0.3">
      <c r="A541" s="77"/>
      <c r="B541" s="270"/>
      <c r="C541" s="271"/>
      <c r="D541" s="271"/>
      <c r="E541" s="271"/>
      <c r="F541" s="271"/>
      <c r="G541" s="272"/>
      <c r="H541" s="89"/>
      <c r="I541" s="90"/>
      <c r="J541" s="90">
        <v>0.6</v>
      </c>
      <c r="K541" s="90">
        <v>1.8</v>
      </c>
      <c r="L541" s="91">
        <v>2</v>
      </c>
      <c r="M541" s="92">
        <f t="shared" ref="M541:M553" si="1">PRODUCT(J541:L541)</f>
        <v>2.16</v>
      </c>
    </row>
    <row r="542" spans="1:13" x14ac:dyDescent="0.3">
      <c r="A542" s="77"/>
      <c r="B542" s="273"/>
      <c r="C542" s="274"/>
      <c r="D542" s="274"/>
      <c r="E542" s="274"/>
      <c r="F542" s="274"/>
      <c r="G542" s="275"/>
      <c r="H542" s="89"/>
      <c r="I542" s="90"/>
      <c r="J542" s="90">
        <v>0.74</v>
      </c>
      <c r="K542" s="90">
        <v>1.98</v>
      </c>
      <c r="L542" s="91">
        <v>2</v>
      </c>
      <c r="M542" s="92">
        <f t="shared" si="1"/>
        <v>2.9304000000000001</v>
      </c>
    </row>
    <row r="543" spans="1:13" x14ac:dyDescent="0.3">
      <c r="A543" s="77"/>
      <c r="B543" s="273"/>
      <c r="C543" s="274"/>
      <c r="D543" s="274"/>
      <c r="E543" s="274"/>
      <c r="F543" s="274"/>
      <c r="G543" s="275"/>
      <c r="H543" s="89"/>
      <c r="I543" s="90"/>
      <c r="J543" s="90">
        <v>0.73</v>
      </c>
      <c r="K543" s="90">
        <v>1.93</v>
      </c>
      <c r="L543" s="91">
        <v>2</v>
      </c>
      <c r="M543" s="92">
        <f t="shared" si="1"/>
        <v>2.8177999999999996</v>
      </c>
    </row>
    <row r="544" spans="1:13" x14ac:dyDescent="0.3">
      <c r="A544" s="77"/>
      <c r="B544" s="273"/>
      <c r="C544" s="274"/>
      <c r="D544" s="274"/>
      <c r="E544" s="274"/>
      <c r="F544" s="274"/>
      <c r="G544" s="275"/>
      <c r="H544" s="89"/>
      <c r="I544" s="90"/>
      <c r="J544" s="90">
        <v>0.74</v>
      </c>
      <c r="K544" s="90">
        <v>1.98</v>
      </c>
      <c r="L544" s="91">
        <v>2</v>
      </c>
      <c r="M544" s="92">
        <f t="shared" si="1"/>
        <v>2.9304000000000001</v>
      </c>
    </row>
    <row r="545" spans="1:13" x14ac:dyDescent="0.3">
      <c r="A545" s="77"/>
      <c r="B545" s="273"/>
      <c r="C545" s="274"/>
      <c r="D545" s="274"/>
      <c r="E545" s="274"/>
      <c r="F545" s="274"/>
      <c r="G545" s="275"/>
      <c r="H545" s="89"/>
      <c r="I545" s="90"/>
      <c r="J545" s="90">
        <v>0.76</v>
      </c>
      <c r="K545" s="90">
        <v>1.97</v>
      </c>
      <c r="L545" s="91">
        <v>2</v>
      </c>
      <c r="M545" s="92">
        <f t="shared" si="1"/>
        <v>2.9944000000000002</v>
      </c>
    </row>
    <row r="546" spans="1:13" x14ac:dyDescent="0.3">
      <c r="A546" s="77"/>
      <c r="B546" s="273"/>
      <c r="C546" s="274"/>
      <c r="D546" s="274"/>
      <c r="E546" s="274"/>
      <c r="F546" s="274"/>
      <c r="G546" s="275"/>
      <c r="H546" s="89"/>
      <c r="I546" s="90"/>
      <c r="J546" s="90">
        <v>0.74</v>
      </c>
      <c r="K546" s="90">
        <v>1.96</v>
      </c>
      <c r="L546" s="91">
        <v>2</v>
      </c>
      <c r="M546" s="92">
        <f t="shared" si="1"/>
        <v>2.9007999999999998</v>
      </c>
    </row>
    <row r="547" spans="1:13" x14ac:dyDescent="0.3">
      <c r="A547" s="77"/>
      <c r="B547" s="273"/>
      <c r="C547" s="274"/>
      <c r="D547" s="274"/>
      <c r="E547" s="274"/>
      <c r="F547" s="274"/>
      <c r="G547" s="275"/>
      <c r="H547" s="89"/>
      <c r="I547" s="90"/>
      <c r="J547" s="90">
        <v>0.74</v>
      </c>
      <c r="K547" s="90">
        <v>1.96</v>
      </c>
      <c r="L547" s="91">
        <v>2</v>
      </c>
      <c r="M547" s="92">
        <f t="shared" si="1"/>
        <v>2.9007999999999998</v>
      </c>
    </row>
    <row r="548" spans="1:13" x14ac:dyDescent="0.3">
      <c r="A548" s="77"/>
      <c r="B548" s="273"/>
      <c r="C548" s="274"/>
      <c r="D548" s="274"/>
      <c r="E548" s="274"/>
      <c r="F548" s="274"/>
      <c r="G548" s="275"/>
      <c r="H548" s="89"/>
      <c r="I548" s="90"/>
      <c r="J548" s="90">
        <v>0.82</v>
      </c>
      <c r="K548" s="90">
        <v>2</v>
      </c>
      <c r="L548" s="91">
        <v>2</v>
      </c>
      <c r="M548" s="92">
        <f t="shared" si="1"/>
        <v>3.28</v>
      </c>
    </row>
    <row r="549" spans="1:13" x14ac:dyDescent="0.3">
      <c r="A549" s="77"/>
      <c r="B549" s="273"/>
      <c r="C549" s="274"/>
      <c r="D549" s="274"/>
      <c r="E549" s="274"/>
      <c r="F549" s="274"/>
      <c r="G549" s="275"/>
      <c r="H549" s="89"/>
      <c r="I549" s="90"/>
      <c r="J549" s="90">
        <v>0.8</v>
      </c>
      <c r="K549" s="90">
        <v>2</v>
      </c>
      <c r="L549" s="91">
        <v>2</v>
      </c>
      <c r="M549" s="92">
        <f t="shared" si="1"/>
        <v>3.2</v>
      </c>
    </row>
    <row r="550" spans="1:13" x14ac:dyDescent="0.3">
      <c r="A550" s="77"/>
      <c r="B550" s="273"/>
      <c r="C550" s="274"/>
      <c r="D550" s="274"/>
      <c r="E550" s="274"/>
      <c r="F550" s="274"/>
      <c r="G550" s="275"/>
      <c r="H550" s="89"/>
      <c r="I550" s="90"/>
      <c r="J550" s="90">
        <v>0.76</v>
      </c>
      <c r="K550" s="90">
        <v>1.97</v>
      </c>
      <c r="L550" s="91">
        <v>2</v>
      </c>
      <c r="M550" s="92">
        <f t="shared" si="1"/>
        <v>2.9944000000000002</v>
      </c>
    </row>
    <row r="551" spans="1:13" x14ac:dyDescent="0.3">
      <c r="A551" s="77"/>
      <c r="B551" s="273"/>
      <c r="C551" s="274"/>
      <c r="D551" s="274"/>
      <c r="E551" s="274"/>
      <c r="F551" s="274"/>
      <c r="G551" s="275"/>
      <c r="H551" s="89"/>
      <c r="I551" s="90"/>
      <c r="J551" s="90">
        <v>0.76</v>
      </c>
      <c r="K551" s="90">
        <v>1.97</v>
      </c>
      <c r="L551" s="91">
        <v>2</v>
      </c>
      <c r="M551" s="92">
        <f t="shared" si="1"/>
        <v>2.9944000000000002</v>
      </c>
    </row>
    <row r="552" spans="1:13" x14ac:dyDescent="0.3">
      <c r="A552" s="77"/>
      <c r="B552" s="273"/>
      <c r="C552" s="274"/>
      <c r="D552" s="274"/>
      <c r="E552" s="274"/>
      <c r="F552" s="274"/>
      <c r="G552" s="275"/>
      <c r="H552" s="89"/>
      <c r="I552" s="90"/>
      <c r="J552" s="90">
        <v>0.76</v>
      </c>
      <c r="K552" s="90">
        <v>1.97</v>
      </c>
      <c r="L552" s="91">
        <v>2</v>
      </c>
      <c r="M552" s="92">
        <f t="shared" si="1"/>
        <v>2.9944000000000002</v>
      </c>
    </row>
    <row r="553" spans="1:13" x14ac:dyDescent="0.3">
      <c r="A553" s="77"/>
      <c r="B553" s="273"/>
      <c r="C553" s="274"/>
      <c r="D553" s="274"/>
      <c r="E553" s="274"/>
      <c r="F553" s="274"/>
      <c r="G553" s="275"/>
      <c r="H553" s="89"/>
      <c r="I553" s="90"/>
      <c r="J553" s="90">
        <v>0.76100000000000001</v>
      </c>
      <c r="K553" s="90">
        <v>1.97</v>
      </c>
      <c r="L553" s="91">
        <v>2</v>
      </c>
      <c r="M553" s="92">
        <f t="shared" si="1"/>
        <v>2.9983399999999998</v>
      </c>
    </row>
    <row r="554" spans="1:13" x14ac:dyDescent="0.3">
      <c r="A554" s="77"/>
      <c r="B554" s="273"/>
      <c r="C554" s="274"/>
      <c r="D554" s="274"/>
      <c r="E554" s="274"/>
      <c r="F554" s="274"/>
      <c r="G554" s="275"/>
      <c r="H554" s="89"/>
      <c r="I554" s="90"/>
      <c r="J554" s="90"/>
      <c r="K554" s="90"/>
      <c r="L554" s="91"/>
      <c r="M554" s="92"/>
    </row>
    <row r="555" spans="1:13" x14ac:dyDescent="0.3">
      <c r="A555" s="77"/>
      <c r="B555" s="273"/>
      <c r="C555" s="274"/>
      <c r="D555" s="274"/>
      <c r="E555" s="274"/>
      <c r="F555" s="274"/>
      <c r="G555" s="275"/>
      <c r="H555" s="89"/>
      <c r="I555" s="90"/>
      <c r="J555" s="90"/>
      <c r="K555" s="90"/>
      <c r="L555" s="91"/>
      <c r="M555" s="92"/>
    </row>
    <row r="556" spans="1:13" x14ac:dyDescent="0.3">
      <c r="A556" s="77"/>
      <c r="B556" s="273"/>
      <c r="C556" s="274"/>
      <c r="D556" s="274"/>
      <c r="E556" s="274"/>
      <c r="F556" s="274"/>
      <c r="G556" s="275"/>
      <c r="H556" s="89"/>
      <c r="I556" s="90"/>
      <c r="J556" s="90"/>
      <c r="K556" s="90"/>
      <c r="L556" s="91"/>
      <c r="M556" s="92"/>
    </row>
    <row r="557" spans="1:13" x14ac:dyDescent="0.3">
      <c r="A557" s="77"/>
      <c r="B557" s="273"/>
      <c r="C557" s="274"/>
      <c r="D557" s="274"/>
      <c r="E557" s="274"/>
      <c r="F557" s="274"/>
      <c r="G557" s="275"/>
      <c r="H557" s="89"/>
      <c r="I557" s="90"/>
      <c r="J557" s="90"/>
      <c r="K557" s="90"/>
      <c r="L557" s="91"/>
      <c r="M557" s="92"/>
    </row>
    <row r="558" spans="1:13" x14ac:dyDescent="0.3">
      <c r="A558" s="77"/>
      <c r="B558" s="273"/>
      <c r="C558" s="274"/>
      <c r="D558" s="274"/>
      <c r="E558" s="274"/>
      <c r="F558" s="274"/>
      <c r="G558" s="275"/>
      <c r="H558" s="89"/>
      <c r="I558" s="90"/>
      <c r="J558" s="90"/>
      <c r="K558" s="90"/>
      <c r="L558" s="91"/>
      <c r="M558" s="92"/>
    </row>
    <row r="559" spans="1:13" x14ac:dyDescent="0.3">
      <c r="A559" s="77"/>
      <c r="B559" s="273"/>
      <c r="C559" s="274"/>
      <c r="D559" s="274"/>
      <c r="E559" s="274"/>
      <c r="F559" s="274"/>
      <c r="G559" s="275"/>
      <c r="H559" s="89"/>
      <c r="I559" s="90"/>
      <c r="J559" s="90"/>
      <c r="K559" s="90"/>
      <c r="L559" s="91"/>
      <c r="M559" s="92"/>
    </row>
    <row r="560" spans="1:13" x14ac:dyDescent="0.3">
      <c r="A560" s="77"/>
      <c r="B560" s="273"/>
      <c r="C560" s="274"/>
      <c r="D560" s="274"/>
      <c r="E560" s="274"/>
      <c r="F560" s="274"/>
      <c r="G560" s="275"/>
      <c r="H560" s="89"/>
      <c r="I560" s="90"/>
      <c r="J560" s="90"/>
      <c r="K560" s="90"/>
      <c r="L560" s="91"/>
      <c r="M560" s="92"/>
    </row>
    <row r="561" spans="1:13" ht="15" thickBot="1" x14ac:dyDescent="0.35">
      <c r="A561" s="77"/>
      <c r="B561" s="276"/>
      <c r="C561" s="277"/>
      <c r="D561" s="277"/>
      <c r="E561" s="277"/>
      <c r="F561" s="277"/>
      <c r="G561" s="278"/>
      <c r="H561" s="279" t="s">
        <v>30</v>
      </c>
      <c r="I561" s="280"/>
      <c r="J561" s="280"/>
      <c r="K561" s="281"/>
      <c r="L561" s="136"/>
      <c r="M561" s="94">
        <f>ROUND(SUM(M541:M560),2)</f>
        <v>38.1</v>
      </c>
    </row>
    <row r="562" spans="1:13" ht="15" thickBot="1" x14ac:dyDescent="0.35">
      <c r="A562" s="77"/>
      <c r="B562" s="135"/>
      <c r="C562" s="135"/>
      <c r="D562" s="135"/>
      <c r="E562" s="135"/>
      <c r="F562" s="135"/>
      <c r="G562" s="135"/>
      <c r="H562" s="243"/>
      <c r="I562" s="243"/>
      <c r="J562" s="243"/>
      <c r="K562" s="243"/>
      <c r="L562" s="243"/>
      <c r="M562" s="95"/>
    </row>
    <row r="563" spans="1:13" ht="15" thickBot="1" x14ac:dyDescent="0.35">
      <c r="A563" s="77"/>
      <c r="B563" s="321"/>
      <c r="C563" s="324" t="s">
        <v>62</v>
      </c>
      <c r="D563" s="325"/>
      <c r="E563" s="325"/>
      <c r="F563" s="325"/>
      <c r="G563" s="325"/>
      <c r="H563" s="325"/>
      <c r="I563" s="325"/>
      <c r="J563" s="325"/>
      <c r="K563" s="326"/>
      <c r="L563" s="327"/>
      <c r="M563" s="328"/>
    </row>
    <row r="564" spans="1:13" x14ac:dyDescent="0.3">
      <c r="A564" s="77"/>
      <c r="B564" s="322"/>
      <c r="C564" s="282" t="s">
        <v>63</v>
      </c>
      <c r="D564" s="283"/>
      <c r="E564" s="283"/>
      <c r="F564" s="283"/>
      <c r="G564" s="283"/>
      <c r="H564" s="283"/>
      <c r="I564" s="283"/>
      <c r="J564" s="283"/>
      <c r="K564" s="284"/>
      <c r="L564" s="329"/>
      <c r="M564" s="330"/>
    </row>
    <row r="565" spans="1:13" ht="15" thickBot="1" x14ac:dyDescent="0.35">
      <c r="A565" s="77"/>
      <c r="B565" s="323"/>
      <c r="C565" s="285"/>
      <c r="D565" s="286"/>
      <c r="E565" s="286"/>
      <c r="F565" s="286"/>
      <c r="G565" s="286"/>
      <c r="H565" s="286"/>
      <c r="I565" s="286"/>
      <c r="J565" s="286"/>
      <c r="K565" s="287"/>
      <c r="L565" s="331"/>
      <c r="M565" s="332"/>
    </row>
    <row r="566" spans="1:13" x14ac:dyDescent="0.3">
      <c r="A566" s="77"/>
      <c r="B566" s="78"/>
      <c r="C566" s="79"/>
      <c r="D566" s="79"/>
      <c r="E566" s="79"/>
      <c r="F566" s="79"/>
      <c r="G566" s="80"/>
      <c r="H566" s="80"/>
      <c r="I566" s="81" t="s">
        <v>1</v>
      </c>
      <c r="J566" s="82"/>
      <c r="K566" s="82"/>
      <c r="L566" s="82"/>
      <c r="M566" s="83"/>
    </row>
    <row r="567" spans="1:13" x14ac:dyDescent="0.3">
      <c r="A567" s="77"/>
      <c r="B567" s="84" t="s">
        <v>64</v>
      </c>
      <c r="C567" s="344" t="s">
        <v>237</v>
      </c>
      <c r="D567" s="345"/>
      <c r="E567" s="345"/>
      <c r="F567" s="345"/>
      <c r="G567" s="346"/>
      <c r="H567" s="320" t="str">
        <f>'PPTO '!D46</f>
        <v>ESMALTE MARCOS MADERA 3 MANOS</v>
      </c>
      <c r="I567" s="292"/>
      <c r="J567" s="292"/>
      <c r="K567" s="292"/>
      <c r="L567" s="292"/>
      <c r="M567" s="293"/>
    </row>
    <row r="568" spans="1:13" x14ac:dyDescent="0.3">
      <c r="A568" s="77"/>
      <c r="B568" s="84" t="s">
        <v>23</v>
      </c>
      <c r="C568" s="288">
        <v>8</v>
      </c>
      <c r="D568" s="289"/>
      <c r="E568" s="289"/>
      <c r="F568" s="289"/>
      <c r="G568" s="290"/>
      <c r="H568" s="294"/>
      <c r="I568" s="295"/>
      <c r="J568" s="295"/>
      <c r="K568" s="295"/>
      <c r="L568" s="295"/>
      <c r="M568" s="296"/>
    </row>
    <row r="569" spans="1:13" ht="15" thickBot="1" x14ac:dyDescent="0.35">
      <c r="A569" s="77"/>
      <c r="B569" s="85" t="s">
        <v>3</v>
      </c>
      <c r="C569" s="301" t="str">
        <f>'PPTO '!E46</f>
        <v>ML</v>
      </c>
      <c r="D569" s="302"/>
      <c r="E569" s="302"/>
      <c r="F569" s="302"/>
      <c r="G569" s="303"/>
      <c r="H569" s="297"/>
      <c r="I569" s="298"/>
      <c r="J569" s="298"/>
      <c r="K569" s="298"/>
      <c r="L569" s="298"/>
      <c r="M569" s="299"/>
    </row>
    <row r="570" spans="1:13" x14ac:dyDescent="0.3">
      <c r="A570" s="77"/>
      <c r="B570" s="304" t="s">
        <v>65</v>
      </c>
      <c r="C570" s="305"/>
      <c r="D570" s="305"/>
      <c r="E570" s="305"/>
      <c r="F570" s="305"/>
      <c r="G570" s="306"/>
      <c r="H570" s="310" t="s">
        <v>5</v>
      </c>
      <c r="I570" s="312" t="s">
        <v>22</v>
      </c>
      <c r="J570" s="313"/>
      <c r="K570" s="313"/>
      <c r="L570" s="314"/>
      <c r="M570" s="315" t="s">
        <v>30</v>
      </c>
    </row>
    <row r="571" spans="1:13" ht="15" thickBot="1" x14ac:dyDescent="0.35">
      <c r="A571" s="77"/>
      <c r="B571" s="307"/>
      <c r="C571" s="308"/>
      <c r="D571" s="308"/>
      <c r="E571" s="308"/>
      <c r="F571" s="308"/>
      <c r="G571" s="309"/>
      <c r="H571" s="311"/>
      <c r="I571" s="86" t="s">
        <v>66</v>
      </c>
      <c r="J571" s="86" t="s">
        <v>67</v>
      </c>
      <c r="K571" s="86" t="s">
        <v>38</v>
      </c>
      <c r="L571" s="87" t="s">
        <v>68</v>
      </c>
      <c r="M571" s="316"/>
    </row>
    <row r="572" spans="1:13" x14ac:dyDescent="0.3">
      <c r="A572" s="77"/>
      <c r="B572" s="270"/>
      <c r="C572" s="271"/>
      <c r="D572" s="271"/>
      <c r="E572" s="271"/>
      <c r="F572" s="271"/>
      <c r="G572" s="272"/>
      <c r="H572" s="89" t="s">
        <v>204</v>
      </c>
      <c r="I572" s="90">
        <v>2</v>
      </c>
      <c r="J572" s="90"/>
      <c r="K572" s="90"/>
      <c r="L572" s="91">
        <v>2</v>
      </c>
      <c r="M572" s="92">
        <f t="shared" ref="M572:M583" si="2">PRODUCT(I572:L572)</f>
        <v>4</v>
      </c>
    </row>
    <row r="573" spans="1:13" x14ac:dyDescent="0.3">
      <c r="A573" s="77"/>
      <c r="B573" s="273"/>
      <c r="C573" s="274"/>
      <c r="D573" s="274"/>
      <c r="E573" s="274"/>
      <c r="F573" s="274"/>
      <c r="G573" s="275"/>
      <c r="H573" s="89"/>
      <c r="I573" s="90">
        <v>1.98</v>
      </c>
      <c r="J573" s="90"/>
      <c r="K573" s="90"/>
      <c r="L573" s="91">
        <v>2</v>
      </c>
      <c r="M573" s="92">
        <f t="shared" si="2"/>
        <v>3.96</v>
      </c>
    </row>
    <row r="574" spans="1:13" x14ac:dyDescent="0.3">
      <c r="A574" s="77"/>
      <c r="B574" s="273"/>
      <c r="C574" s="274"/>
      <c r="D574" s="274"/>
      <c r="E574" s="274"/>
      <c r="F574" s="274"/>
      <c r="G574" s="275"/>
      <c r="H574" s="89"/>
      <c r="I574" s="90">
        <v>1.98</v>
      </c>
      <c r="J574" s="90"/>
      <c r="K574" s="90"/>
      <c r="L574" s="91">
        <v>2</v>
      </c>
      <c r="M574" s="92">
        <f t="shared" si="2"/>
        <v>3.96</v>
      </c>
    </row>
    <row r="575" spans="1:13" x14ac:dyDescent="0.3">
      <c r="A575" s="77"/>
      <c r="B575" s="273"/>
      <c r="C575" s="274"/>
      <c r="D575" s="274"/>
      <c r="E575" s="274"/>
      <c r="F575" s="274"/>
      <c r="G575" s="275"/>
      <c r="H575" s="89"/>
      <c r="I575" s="90">
        <v>2</v>
      </c>
      <c r="J575" s="90"/>
      <c r="K575" s="90"/>
      <c r="L575" s="91">
        <v>2</v>
      </c>
      <c r="M575" s="92">
        <f t="shared" si="2"/>
        <v>4</v>
      </c>
    </row>
    <row r="576" spans="1:13" x14ac:dyDescent="0.3">
      <c r="A576" s="77"/>
      <c r="B576" s="273"/>
      <c r="C576" s="274"/>
      <c r="D576" s="274"/>
      <c r="E576" s="274"/>
      <c r="F576" s="274"/>
      <c r="G576" s="275"/>
      <c r="H576" s="89"/>
      <c r="I576" s="90">
        <v>2</v>
      </c>
      <c r="J576" s="90"/>
      <c r="K576" s="90"/>
      <c r="L576" s="91">
        <v>2</v>
      </c>
      <c r="M576" s="92">
        <f t="shared" si="2"/>
        <v>4</v>
      </c>
    </row>
    <row r="577" spans="1:13" x14ac:dyDescent="0.3">
      <c r="A577" s="77"/>
      <c r="B577" s="273"/>
      <c r="C577" s="274"/>
      <c r="D577" s="274"/>
      <c r="E577" s="274"/>
      <c r="F577" s="274"/>
      <c r="G577" s="275"/>
      <c r="H577" s="89"/>
      <c r="I577" s="90">
        <v>2</v>
      </c>
      <c r="J577" s="90"/>
      <c r="K577" s="90"/>
      <c r="L577" s="91">
        <v>2</v>
      </c>
      <c r="M577" s="92">
        <f t="shared" si="2"/>
        <v>4</v>
      </c>
    </row>
    <row r="578" spans="1:13" x14ac:dyDescent="0.3">
      <c r="A578" s="77"/>
      <c r="B578" s="273"/>
      <c r="C578" s="274"/>
      <c r="D578" s="274"/>
      <c r="E578" s="274"/>
      <c r="F578" s="274"/>
      <c r="G578" s="275"/>
      <c r="H578" s="89" t="s">
        <v>203</v>
      </c>
      <c r="I578" s="90">
        <v>0.7</v>
      </c>
      <c r="J578" s="90"/>
      <c r="K578" s="90"/>
      <c r="L578" s="91">
        <v>1</v>
      </c>
      <c r="M578" s="92">
        <f t="shared" si="2"/>
        <v>0.7</v>
      </c>
    </row>
    <row r="579" spans="1:13" x14ac:dyDescent="0.3">
      <c r="A579" s="77"/>
      <c r="B579" s="273"/>
      <c r="C579" s="274"/>
      <c r="D579" s="274"/>
      <c r="E579" s="274"/>
      <c r="F579" s="274"/>
      <c r="G579" s="275"/>
      <c r="H579" s="89"/>
      <c r="I579" s="90">
        <v>0.78</v>
      </c>
      <c r="J579" s="90"/>
      <c r="K579" s="90"/>
      <c r="L579" s="91">
        <v>1</v>
      </c>
      <c r="M579" s="92">
        <f t="shared" si="2"/>
        <v>0.78</v>
      </c>
    </row>
    <row r="580" spans="1:13" x14ac:dyDescent="0.3">
      <c r="A580" s="77"/>
      <c r="B580" s="273"/>
      <c r="C580" s="274"/>
      <c r="D580" s="274"/>
      <c r="E580" s="274"/>
      <c r="F580" s="274"/>
      <c r="G580" s="275"/>
      <c r="H580" s="89"/>
      <c r="I580" s="90">
        <v>0.78</v>
      </c>
      <c r="J580" s="90"/>
      <c r="K580" s="90"/>
      <c r="L580" s="91">
        <v>1</v>
      </c>
      <c r="M580" s="92">
        <f t="shared" si="2"/>
        <v>0.78</v>
      </c>
    </row>
    <row r="581" spans="1:13" x14ac:dyDescent="0.3">
      <c r="A581" s="77"/>
      <c r="B581" s="273"/>
      <c r="C581" s="274"/>
      <c r="D581" s="274"/>
      <c r="E581" s="274"/>
      <c r="F581" s="274"/>
      <c r="G581" s="275"/>
      <c r="H581" s="89"/>
      <c r="I581" s="90">
        <v>0.7</v>
      </c>
      <c r="J581" s="90"/>
      <c r="K581" s="90"/>
      <c r="L581" s="91">
        <v>1</v>
      </c>
      <c r="M581" s="92">
        <f t="shared" si="2"/>
        <v>0.7</v>
      </c>
    </row>
    <row r="582" spans="1:13" x14ac:dyDescent="0.3">
      <c r="A582" s="77"/>
      <c r="B582" s="273"/>
      <c r="C582" s="274"/>
      <c r="D582" s="274"/>
      <c r="E582" s="274"/>
      <c r="F582" s="274"/>
      <c r="G582" s="275"/>
      <c r="H582" s="89"/>
      <c r="I582" s="90">
        <v>0.7</v>
      </c>
      <c r="J582" s="90"/>
      <c r="K582" s="90"/>
      <c r="L582" s="91">
        <v>1</v>
      </c>
      <c r="M582" s="92">
        <f t="shared" si="2"/>
        <v>0.7</v>
      </c>
    </row>
    <row r="583" spans="1:13" x14ac:dyDescent="0.3">
      <c r="A583" s="77"/>
      <c r="B583" s="273"/>
      <c r="C583" s="274"/>
      <c r="D583" s="274"/>
      <c r="E583" s="274"/>
      <c r="F583" s="274"/>
      <c r="G583" s="275"/>
      <c r="H583" s="89"/>
      <c r="I583" s="90">
        <v>0.7</v>
      </c>
      <c r="J583" s="90"/>
      <c r="K583" s="90"/>
      <c r="L583" s="91">
        <v>1</v>
      </c>
      <c r="M583" s="92">
        <f t="shared" si="2"/>
        <v>0.7</v>
      </c>
    </row>
    <row r="584" spans="1:13" x14ac:dyDescent="0.3">
      <c r="A584" s="77"/>
      <c r="B584" s="273"/>
      <c r="C584" s="274"/>
      <c r="D584" s="274"/>
      <c r="E584" s="274"/>
      <c r="F584" s="274"/>
      <c r="G584" s="275"/>
      <c r="H584" s="89"/>
      <c r="I584" s="90"/>
      <c r="J584" s="90"/>
      <c r="K584" s="90"/>
      <c r="L584" s="91"/>
      <c r="M584" s="92"/>
    </row>
    <row r="585" spans="1:13" x14ac:dyDescent="0.3">
      <c r="A585" s="77"/>
      <c r="B585" s="273"/>
      <c r="C585" s="274"/>
      <c r="D585" s="274"/>
      <c r="E585" s="274"/>
      <c r="F585" s="274"/>
      <c r="G585" s="275"/>
      <c r="H585" s="89"/>
      <c r="I585" s="90"/>
      <c r="J585" s="90"/>
      <c r="K585" s="90"/>
      <c r="L585" s="91"/>
      <c r="M585" s="92"/>
    </row>
    <row r="586" spans="1:13" x14ac:dyDescent="0.3">
      <c r="A586" s="77"/>
      <c r="B586" s="273"/>
      <c r="C586" s="274"/>
      <c r="D586" s="274"/>
      <c r="E586" s="274"/>
      <c r="F586" s="274"/>
      <c r="G586" s="275"/>
      <c r="H586" s="89"/>
      <c r="I586" s="90"/>
      <c r="J586" s="90"/>
      <c r="K586" s="90"/>
      <c r="L586" s="91"/>
      <c r="M586" s="92"/>
    </row>
    <row r="587" spans="1:13" x14ac:dyDescent="0.3">
      <c r="A587" s="77"/>
      <c r="B587" s="273"/>
      <c r="C587" s="274"/>
      <c r="D587" s="274"/>
      <c r="E587" s="274"/>
      <c r="F587" s="274"/>
      <c r="G587" s="275"/>
      <c r="H587" s="89"/>
      <c r="I587" s="90"/>
      <c r="J587" s="90"/>
      <c r="K587" s="90"/>
      <c r="L587" s="91"/>
      <c r="M587" s="92"/>
    </row>
    <row r="588" spans="1:13" ht="15" thickBot="1" x14ac:dyDescent="0.35">
      <c r="A588" s="77"/>
      <c r="B588" s="276"/>
      <c r="C588" s="277"/>
      <c r="D588" s="277"/>
      <c r="E588" s="277"/>
      <c r="F588" s="277"/>
      <c r="G588" s="278"/>
      <c r="H588" s="279" t="s">
        <v>30</v>
      </c>
      <c r="I588" s="280"/>
      <c r="J588" s="280"/>
      <c r="K588" s="281"/>
      <c r="L588" s="136"/>
      <c r="M588" s="94">
        <f>ROUND(SUM(M572:M587),2)</f>
        <v>28.28</v>
      </c>
    </row>
    <row r="589" spans="1:13" ht="15" thickBot="1" x14ac:dyDescent="0.35">
      <c r="A589" s="77"/>
      <c r="B589" s="135"/>
      <c r="C589" s="135"/>
      <c r="D589" s="135"/>
      <c r="E589" s="135"/>
      <c r="F589" s="135"/>
      <c r="G589" s="135"/>
      <c r="H589" s="96"/>
      <c r="I589" s="96"/>
      <c r="J589" s="96"/>
      <c r="K589" s="96"/>
      <c r="L589" s="96"/>
      <c r="M589" s="95"/>
    </row>
    <row r="590" spans="1:13" ht="15" thickBot="1" x14ac:dyDescent="0.35">
      <c r="B590" s="321"/>
      <c r="C590" s="324" t="s">
        <v>62</v>
      </c>
      <c r="D590" s="325"/>
      <c r="E590" s="325"/>
      <c r="F590" s="325"/>
      <c r="G590" s="325"/>
      <c r="H590" s="325"/>
      <c r="I590" s="325"/>
      <c r="J590" s="325"/>
      <c r="K590" s="326"/>
      <c r="L590" s="327"/>
      <c r="M590" s="328"/>
    </row>
    <row r="591" spans="1:13" ht="41.25" customHeight="1" x14ac:dyDescent="0.3">
      <c r="A591" s="77"/>
      <c r="B591" s="322"/>
      <c r="C591" s="282" t="s">
        <v>63</v>
      </c>
      <c r="D591" s="283"/>
      <c r="E591" s="283"/>
      <c r="F591" s="283"/>
      <c r="G591" s="283"/>
      <c r="H591" s="283"/>
      <c r="I591" s="283"/>
      <c r="J591" s="283"/>
      <c r="K591" s="284"/>
      <c r="L591" s="329"/>
      <c r="M591" s="330"/>
    </row>
    <row r="592" spans="1:13" ht="17.25" customHeight="1" thickBot="1" x14ac:dyDescent="0.35">
      <c r="A592" s="77"/>
      <c r="B592" s="323"/>
      <c r="C592" s="285"/>
      <c r="D592" s="286"/>
      <c r="E592" s="286"/>
      <c r="F592" s="286"/>
      <c r="G592" s="286"/>
      <c r="H592" s="286"/>
      <c r="I592" s="286"/>
      <c r="J592" s="286"/>
      <c r="K592" s="287"/>
      <c r="L592" s="331"/>
      <c r="M592" s="332"/>
    </row>
    <row r="593" spans="1:13" x14ac:dyDescent="0.3">
      <c r="A593" s="77"/>
      <c r="B593" s="78"/>
      <c r="C593" s="79"/>
      <c r="D593" s="79"/>
      <c r="E593" s="79"/>
      <c r="F593" s="79"/>
      <c r="G593" s="80"/>
      <c r="H593" s="80"/>
      <c r="I593" s="81" t="s">
        <v>1</v>
      </c>
      <c r="J593" s="82"/>
      <c r="K593" s="82"/>
      <c r="L593" s="82"/>
      <c r="M593" s="83"/>
    </row>
    <row r="594" spans="1:13" ht="15" customHeight="1" x14ac:dyDescent="0.3">
      <c r="A594" s="77"/>
      <c r="B594" s="84" t="s">
        <v>64</v>
      </c>
      <c r="C594" s="317" t="s">
        <v>238</v>
      </c>
      <c r="D594" s="318"/>
      <c r="E594" s="318"/>
      <c r="F594" s="318"/>
      <c r="G594" s="319"/>
      <c r="H594" s="320" t="s">
        <v>174</v>
      </c>
      <c r="I594" s="292"/>
      <c r="J594" s="292"/>
      <c r="K594" s="292"/>
      <c r="L594" s="292"/>
      <c r="M594" s="293"/>
    </row>
    <row r="595" spans="1:13" ht="15" customHeight="1" x14ac:dyDescent="0.3">
      <c r="A595" s="77"/>
      <c r="B595" s="84" t="s">
        <v>23</v>
      </c>
      <c r="C595" s="288">
        <v>9</v>
      </c>
      <c r="D595" s="289"/>
      <c r="E595" s="289"/>
      <c r="F595" s="289"/>
      <c r="G595" s="290"/>
      <c r="H595" s="294"/>
      <c r="I595" s="295"/>
      <c r="J595" s="295"/>
      <c r="K595" s="295"/>
      <c r="L595" s="295"/>
      <c r="M595" s="296"/>
    </row>
    <row r="596" spans="1:13" ht="15" thickBot="1" x14ac:dyDescent="0.35">
      <c r="A596" s="77"/>
      <c r="B596" s="85" t="s">
        <v>3</v>
      </c>
      <c r="C596" s="301" t="s">
        <v>25</v>
      </c>
      <c r="D596" s="302"/>
      <c r="E596" s="302"/>
      <c r="F596" s="302"/>
      <c r="G596" s="303"/>
      <c r="H596" s="297"/>
      <c r="I596" s="298"/>
      <c r="J596" s="298"/>
      <c r="K596" s="298"/>
      <c r="L596" s="298"/>
      <c r="M596" s="299"/>
    </row>
    <row r="597" spans="1:13" x14ac:dyDescent="0.3">
      <c r="A597" s="77"/>
      <c r="B597" s="304" t="s">
        <v>65</v>
      </c>
      <c r="C597" s="305"/>
      <c r="D597" s="305"/>
      <c r="E597" s="305"/>
      <c r="F597" s="305"/>
      <c r="G597" s="306"/>
      <c r="H597" s="310" t="s">
        <v>5</v>
      </c>
      <c r="I597" s="312" t="s">
        <v>22</v>
      </c>
      <c r="J597" s="313"/>
      <c r="K597" s="313"/>
      <c r="L597" s="314"/>
      <c r="M597" s="315" t="s">
        <v>30</v>
      </c>
    </row>
    <row r="598" spans="1:13" ht="15" thickBot="1" x14ac:dyDescent="0.35">
      <c r="A598" s="77"/>
      <c r="B598" s="307"/>
      <c r="C598" s="308"/>
      <c r="D598" s="308"/>
      <c r="E598" s="308"/>
      <c r="F598" s="308"/>
      <c r="G598" s="309"/>
      <c r="H598" s="311"/>
      <c r="I598" s="86" t="s">
        <v>66</v>
      </c>
      <c r="J598" s="86" t="s">
        <v>67</v>
      </c>
      <c r="K598" s="86" t="s">
        <v>38</v>
      </c>
      <c r="L598" s="87" t="s">
        <v>68</v>
      </c>
      <c r="M598" s="316"/>
    </row>
    <row r="599" spans="1:13" s="93" customFormat="1" x14ac:dyDescent="0.3">
      <c r="A599" s="88"/>
      <c r="B599" s="270"/>
      <c r="C599" s="271"/>
      <c r="D599" s="271"/>
      <c r="E599" s="271"/>
      <c r="F599" s="271"/>
      <c r="G599" s="272"/>
      <c r="H599" s="89" t="s">
        <v>199</v>
      </c>
      <c r="I599" s="90">
        <v>70</v>
      </c>
      <c r="J599" s="90">
        <v>0.1</v>
      </c>
      <c r="K599" s="90"/>
      <c r="L599" s="91">
        <v>1</v>
      </c>
      <c r="M599" s="92">
        <f>PRODUCT(I599:L599)</f>
        <v>7</v>
      </c>
    </row>
    <row r="600" spans="1:13" s="93" customFormat="1" x14ac:dyDescent="0.3">
      <c r="A600" s="88"/>
      <c r="B600" s="273"/>
      <c r="C600" s="274"/>
      <c r="D600" s="274"/>
      <c r="E600" s="274"/>
      <c r="F600" s="274"/>
      <c r="G600" s="275"/>
      <c r="H600" s="89"/>
      <c r="I600" s="90"/>
      <c r="J600" s="90"/>
      <c r="K600" s="90"/>
      <c r="L600" s="91"/>
      <c r="M600" s="92"/>
    </row>
    <row r="601" spans="1:13" s="93" customFormat="1" x14ac:dyDescent="0.3">
      <c r="A601" s="88"/>
      <c r="B601" s="273"/>
      <c r="C601" s="274"/>
      <c r="D601" s="274"/>
      <c r="E601" s="274"/>
      <c r="F601" s="274"/>
      <c r="G601" s="275"/>
      <c r="H601" s="89"/>
      <c r="I601" s="90"/>
      <c r="J601" s="90"/>
      <c r="K601" s="90"/>
      <c r="L601" s="91"/>
      <c r="M601" s="92"/>
    </row>
    <row r="602" spans="1:13" s="93" customFormat="1" x14ac:dyDescent="0.3">
      <c r="A602" s="88"/>
      <c r="B602" s="273"/>
      <c r="C602" s="274"/>
      <c r="D602" s="274"/>
      <c r="E602" s="274"/>
      <c r="F602" s="274"/>
      <c r="G602" s="275"/>
      <c r="H602" s="89"/>
      <c r="I602" s="90"/>
      <c r="J602" s="90"/>
      <c r="K602" s="90"/>
      <c r="L602" s="91"/>
      <c r="M602" s="92"/>
    </row>
    <row r="603" spans="1:13" s="93" customFormat="1" x14ac:dyDescent="0.3">
      <c r="A603" s="88"/>
      <c r="B603" s="273"/>
      <c r="C603" s="274"/>
      <c r="D603" s="274"/>
      <c r="E603" s="274"/>
      <c r="F603" s="274"/>
      <c r="G603" s="275"/>
      <c r="H603" s="89"/>
      <c r="I603" s="90"/>
      <c r="J603" s="90"/>
      <c r="K603" s="90"/>
      <c r="L603" s="91"/>
      <c r="M603" s="92"/>
    </row>
    <row r="604" spans="1:13" ht="15" thickBot="1" x14ac:dyDescent="0.35">
      <c r="A604" s="77"/>
      <c r="B604" s="276"/>
      <c r="C604" s="277"/>
      <c r="D604" s="277"/>
      <c r="E604" s="277"/>
      <c r="F604" s="277"/>
      <c r="G604" s="278"/>
      <c r="H604" s="279" t="s">
        <v>30</v>
      </c>
      <c r="I604" s="280"/>
      <c r="J604" s="280"/>
      <c r="K604" s="281"/>
      <c r="L604" s="136"/>
      <c r="M604" s="94">
        <f>ROUND(SUM(M599:M603),2)</f>
        <v>7</v>
      </c>
    </row>
    <row r="605" spans="1:13" ht="15" thickBot="1" x14ac:dyDescent="0.35">
      <c r="A605" s="77"/>
      <c r="B605" s="135"/>
      <c r="C605" s="135"/>
      <c r="D605" s="135"/>
      <c r="E605" s="135"/>
      <c r="F605" s="135"/>
      <c r="G605" s="135"/>
      <c r="H605" s="96"/>
      <c r="I605" s="96"/>
      <c r="J605" s="96"/>
      <c r="K605" s="96"/>
      <c r="L605" s="96"/>
      <c r="M605" s="95"/>
    </row>
    <row r="606" spans="1:13" ht="15" thickBot="1" x14ac:dyDescent="0.35">
      <c r="B606" s="321"/>
      <c r="C606" s="324" t="s">
        <v>62</v>
      </c>
      <c r="D606" s="325"/>
      <c r="E606" s="325"/>
      <c r="F606" s="325"/>
      <c r="G606" s="325"/>
      <c r="H606" s="325"/>
      <c r="I606" s="325"/>
      <c r="J606" s="325"/>
      <c r="K606" s="326"/>
      <c r="L606" s="327"/>
      <c r="M606" s="328"/>
    </row>
    <row r="607" spans="1:13" ht="41.25" customHeight="1" x14ac:dyDescent="0.3">
      <c r="A607" s="77"/>
      <c r="B607" s="322"/>
      <c r="C607" s="282" t="s">
        <v>63</v>
      </c>
      <c r="D607" s="283"/>
      <c r="E607" s="283"/>
      <c r="F607" s="283"/>
      <c r="G607" s="283"/>
      <c r="H607" s="283"/>
      <c r="I607" s="283"/>
      <c r="J607" s="283"/>
      <c r="K607" s="284"/>
      <c r="L607" s="329"/>
      <c r="M607" s="330"/>
    </row>
    <row r="608" spans="1:13" ht="17.25" customHeight="1" thickBot="1" x14ac:dyDescent="0.35">
      <c r="A608" s="77"/>
      <c r="B608" s="323"/>
      <c r="C608" s="285"/>
      <c r="D608" s="286"/>
      <c r="E608" s="286"/>
      <c r="F608" s="286"/>
      <c r="G608" s="286"/>
      <c r="H608" s="286"/>
      <c r="I608" s="286"/>
      <c r="J608" s="286"/>
      <c r="K608" s="287"/>
      <c r="L608" s="331"/>
      <c r="M608" s="332"/>
    </row>
    <row r="609" spans="1:13" x14ac:dyDescent="0.3">
      <c r="A609" s="77"/>
      <c r="B609" s="78"/>
      <c r="C609" s="79"/>
      <c r="D609" s="79"/>
      <c r="E609" s="79"/>
      <c r="F609" s="79"/>
      <c r="G609" s="80"/>
      <c r="H609" s="80"/>
      <c r="I609" s="81" t="s">
        <v>1</v>
      </c>
      <c r="J609" s="82"/>
      <c r="K609" s="82"/>
      <c r="L609" s="82"/>
      <c r="M609" s="83"/>
    </row>
    <row r="610" spans="1:13" ht="15" customHeight="1" x14ac:dyDescent="0.3">
      <c r="A610" s="77"/>
      <c r="B610" s="84" t="s">
        <v>64</v>
      </c>
      <c r="C610" s="317" t="s">
        <v>239</v>
      </c>
      <c r="D610" s="318"/>
      <c r="E610" s="318"/>
      <c r="F610" s="318"/>
      <c r="G610" s="319"/>
      <c r="H610" s="320" t="s">
        <v>202</v>
      </c>
      <c r="I610" s="292"/>
      <c r="J610" s="292"/>
      <c r="K610" s="292"/>
      <c r="L610" s="292"/>
      <c r="M610" s="293"/>
    </row>
    <row r="611" spans="1:13" ht="15" customHeight="1" x14ac:dyDescent="0.3">
      <c r="A611" s="77"/>
      <c r="B611" s="84" t="s">
        <v>23</v>
      </c>
      <c r="C611" s="288">
        <v>9</v>
      </c>
      <c r="D611" s="289"/>
      <c r="E611" s="289"/>
      <c r="F611" s="289"/>
      <c r="G611" s="290"/>
      <c r="H611" s="294"/>
      <c r="I611" s="295"/>
      <c r="J611" s="295"/>
      <c r="K611" s="295"/>
      <c r="L611" s="295"/>
      <c r="M611" s="296"/>
    </row>
    <row r="612" spans="1:13" ht="15" thickBot="1" x14ac:dyDescent="0.35">
      <c r="A612" s="77"/>
      <c r="B612" s="85" t="s">
        <v>3</v>
      </c>
      <c r="C612" s="301" t="s">
        <v>26</v>
      </c>
      <c r="D612" s="302"/>
      <c r="E612" s="302"/>
      <c r="F612" s="302"/>
      <c r="G612" s="303"/>
      <c r="H612" s="297"/>
      <c r="I612" s="298"/>
      <c r="J612" s="298"/>
      <c r="K612" s="298"/>
      <c r="L612" s="298"/>
      <c r="M612" s="299"/>
    </row>
    <row r="613" spans="1:13" x14ac:dyDescent="0.3">
      <c r="A613" s="77"/>
      <c r="B613" s="304" t="s">
        <v>65</v>
      </c>
      <c r="C613" s="305"/>
      <c r="D613" s="305"/>
      <c r="E613" s="305"/>
      <c r="F613" s="305"/>
      <c r="G613" s="306"/>
      <c r="H613" s="310" t="s">
        <v>5</v>
      </c>
      <c r="I613" s="312" t="s">
        <v>22</v>
      </c>
      <c r="J613" s="313"/>
      <c r="K613" s="313"/>
      <c r="L613" s="314"/>
      <c r="M613" s="315" t="s">
        <v>30</v>
      </c>
    </row>
    <row r="614" spans="1:13" ht="15" thickBot="1" x14ac:dyDescent="0.35">
      <c r="A614" s="77"/>
      <c r="B614" s="307"/>
      <c r="C614" s="308"/>
      <c r="D614" s="308"/>
      <c r="E614" s="308"/>
      <c r="F614" s="308"/>
      <c r="G614" s="309"/>
      <c r="H614" s="311"/>
      <c r="I614" s="86" t="s">
        <v>66</v>
      </c>
      <c r="J614" s="86" t="s">
        <v>67</v>
      </c>
      <c r="K614" s="86" t="s">
        <v>38</v>
      </c>
      <c r="L614" s="87" t="s">
        <v>68</v>
      </c>
      <c r="M614" s="316"/>
    </row>
    <row r="615" spans="1:13" s="93" customFormat="1" x14ac:dyDescent="0.3">
      <c r="A615" s="88"/>
      <c r="B615" s="270"/>
      <c r="C615" s="271"/>
      <c r="D615" s="271"/>
      <c r="E615" s="271"/>
      <c r="F615" s="271"/>
      <c r="G615" s="272"/>
      <c r="H615" s="89" t="s">
        <v>201</v>
      </c>
      <c r="I615" s="90">
        <v>2</v>
      </c>
      <c r="J615" s="90"/>
      <c r="K615" s="90"/>
      <c r="L615" s="91">
        <v>5</v>
      </c>
      <c r="M615" s="92">
        <f>PRODUCT(I615:L615)</f>
        <v>10</v>
      </c>
    </row>
    <row r="616" spans="1:13" s="93" customFormat="1" x14ac:dyDescent="0.3">
      <c r="A616" s="88"/>
      <c r="B616" s="273"/>
      <c r="C616" s="274"/>
      <c r="D616" s="274"/>
      <c r="E616" s="274"/>
      <c r="F616" s="274"/>
      <c r="G616" s="275"/>
      <c r="H616" s="89"/>
      <c r="I616" s="90">
        <v>31.29</v>
      </c>
      <c r="J616" s="90"/>
      <c r="K616" s="90"/>
      <c r="L616" s="91">
        <v>1</v>
      </c>
      <c r="M616" s="92">
        <f>PRODUCT(I616:L616)</f>
        <v>31.29</v>
      </c>
    </row>
    <row r="617" spans="1:13" s="93" customFormat="1" x14ac:dyDescent="0.3">
      <c r="A617" s="88"/>
      <c r="B617" s="273"/>
      <c r="C617" s="274"/>
      <c r="D617" s="274"/>
      <c r="E617" s="274"/>
      <c r="F617" s="274"/>
      <c r="G617" s="275"/>
      <c r="H617" s="89"/>
      <c r="I617" s="90"/>
      <c r="J617" s="90"/>
      <c r="K617" s="90"/>
      <c r="L617" s="91"/>
      <c r="M617" s="92"/>
    </row>
    <row r="618" spans="1:13" s="93" customFormat="1" x14ac:dyDescent="0.3">
      <c r="A618" s="88"/>
      <c r="B618" s="273"/>
      <c r="C618" s="274"/>
      <c r="D618" s="274"/>
      <c r="E618" s="274"/>
      <c r="F618" s="274"/>
      <c r="G618" s="275"/>
      <c r="H618" s="89"/>
      <c r="I618" s="90"/>
      <c r="J618" s="90"/>
      <c r="K618" s="90"/>
      <c r="L618" s="91"/>
      <c r="M618" s="92"/>
    </row>
    <row r="619" spans="1:13" s="93" customFormat="1" x14ac:dyDescent="0.3">
      <c r="A619" s="88"/>
      <c r="B619" s="273"/>
      <c r="C619" s="274"/>
      <c r="D619" s="274"/>
      <c r="E619" s="274"/>
      <c r="F619" s="274"/>
      <c r="G619" s="275"/>
      <c r="H619" s="89"/>
      <c r="I619" s="90"/>
      <c r="J619" s="90"/>
      <c r="K619" s="90"/>
      <c r="L619" s="91"/>
      <c r="M619" s="92"/>
    </row>
    <row r="620" spans="1:13" ht="15" thickBot="1" x14ac:dyDescent="0.35">
      <c r="A620" s="77"/>
      <c r="B620" s="276"/>
      <c r="C620" s="277"/>
      <c r="D620" s="277"/>
      <c r="E620" s="277"/>
      <c r="F620" s="277"/>
      <c r="G620" s="278"/>
      <c r="H620" s="279" t="s">
        <v>30</v>
      </c>
      <c r="I620" s="280"/>
      <c r="J620" s="280"/>
      <c r="K620" s="281"/>
      <c r="L620" s="136"/>
      <c r="M620" s="94">
        <f>ROUND(SUM(M615:M619),2)</f>
        <v>41.29</v>
      </c>
    </row>
    <row r="621" spans="1:13" ht="15" thickBot="1" x14ac:dyDescent="0.35">
      <c r="A621" s="77"/>
      <c r="B621" s="135"/>
      <c r="C621" s="135"/>
      <c r="D621" s="135"/>
      <c r="E621" s="135"/>
      <c r="F621" s="135"/>
      <c r="G621" s="135"/>
      <c r="H621" s="96"/>
      <c r="I621" s="96"/>
      <c r="J621" s="96"/>
      <c r="K621" s="96"/>
      <c r="L621" s="96"/>
      <c r="M621" s="95"/>
    </row>
    <row r="622" spans="1:13" ht="15" thickBot="1" x14ac:dyDescent="0.35">
      <c r="B622" s="321"/>
      <c r="C622" s="324" t="s">
        <v>62</v>
      </c>
      <c r="D622" s="325"/>
      <c r="E622" s="325"/>
      <c r="F622" s="325"/>
      <c r="G622" s="325"/>
      <c r="H622" s="325"/>
      <c r="I622" s="325"/>
      <c r="J622" s="325"/>
      <c r="K622" s="326"/>
      <c r="L622" s="327"/>
      <c r="M622" s="328"/>
    </row>
    <row r="623" spans="1:13" ht="41.25" customHeight="1" x14ac:dyDescent="0.3">
      <c r="A623" s="77"/>
      <c r="B623" s="322"/>
      <c r="C623" s="282" t="s">
        <v>63</v>
      </c>
      <c r="D623" s="283"/>
      <c r="E623" s="283"/>
      <c r="F623" s="283"/>
      <c r="G623" s="283"/>
      <c r="H623" s="283"/>
      <c r="I623" s="283"/>
      <c r="J623" s="283"/>
      <c r="K623" s="284"/>
      <c r="L623" s="329"/>
      <c r="M623" s="330"/>
    </row>
    <row r="624" spans="1:13" ht="17.25" customHeight="1" thickBot="1" x14ac:dyDescent="0.35">
      <c r="A624" s="77"/>
      <c r="B624" s="323"/>
      <c r="C624" s="285"/>
      <c r="D624" s="286"/>
      <c r="E624" s="286"/>
      <c r="F624" s="286"/>
      <c r="G624" s="286"/>
      <c r="H624" s="286"/>
      <c r="I624" s="286"/>
      <c r="J624" s="286"/>
      <c r="K624" s="287"/>
      <c r="L624" s="331"/>
      <c r="M624" s="332"/>
    </row>
    <row r="625" spans="1:13" x14ac:dyDescent="0.3">
      <c r="A625" s="77"/>
      <c r="B625" s="78"/>
      <c r="C625" s="79"/>
      <c r="D625" s="79"/>
      <c r="E625" s="79"/>
      <c r="F625" s="79"/>
      <c r="G625" s="80"/>
      <c r="H625" s="80"/>
      <c r="I625" s="81" t="s">
        <v>1</v>
      </c>
      <c r="J625" s="82"/>
      <c r="K625" s="82"/>
      <c r="L625" s="82"/>
      <c r="M625" s="83"/>
    </row>
    <row r="626" spans="1:13" ht="15" customHeight="1" x14ac:dyDescent="0.3">
      <c r="A626" s="77"/>
      <c r="B626" s="84" t="s">
        <v>64</v>
      </c>
      <c r="C626" s="344" t="s">
        <v>240</v>
      </c>
      <c r="D626" s="345"/>
      <c r="E626" s="345"/>
      <c r="F626" s="345"/>
      <c r="G626" s="346"/>
      <c r="H626" s="320" t="s">
        <v>182</v>
      </c>
      <c r="I626" s="292"/>
      <c r="J626" s="292"/>
      <c r="K626" s="292"/>
      <c r="L626" s="292"/>
      <c r="M626" s="293"/>
    </row>
    <row r="627" spans="1:13" ht="15" customHeight="1" x14ac:dyDescent="0.3">
      <c r="A627" s="77"/>
      <c r="B627" s="84" t="s">
        <v>23</v>
      </c>
      <c r="C627" s="288">
        <v>9</v>
      </c>
      <c r="D627" s="289"/>
      <c r="E627" s="289"/>
      <c r="F627" s="289"/>
      <c r="G627" s="290"/>
      <c r="H627" s="294"/>
      <c r="I627" s="295"/>
      <c r="J627" s="295"/>
      <c r="K627" s="295"/>
      <c r="L627" s="295"/>
      <c r="M627" s="296"/>
    </row>
    <row r="628" spans="1:13" ht="15" thickBot="1" x14ac:dyDescent="0.35">
      <c r="A628" s="77"/>
      <c r="B628" s="85" t="s">
        <v>3</v>
      </c>
      <c r="C628" s="301" t="s">
        <v>159</v>
      </c>
      <c r="D628" s="302"/>
      <c r="E628" s="302"/>
      <c r="F628" s="302"/>
      <c r="G628" s="303"/>
      <c r="H628" s="297"/>
      <c r="I628" s="298"/>
      <c r="J628" s="298"/>
      <c r="K628" s="298"/>
      <c r="L628" s="298"/>
      <c r="M628" s="299"/>
    </row>
    <row r="629" spans="1:13" x14ac:dyDescent="0.3">
      <c r="A629" s="77"/>
      <c r="B629" s="304" t="s">
        <v>65</v>
      </c>
      <c r="C629" s="305"/>
      <c r="D629" s="305"/>
      <c r="E629" s="305"/>
      <c r="F629" s="305"/>
      <c r="G629" s="306"/>
      <c r="H629" s="310" t="s">
        <v>5</v>
      </c>
      <c r="I629" s="312" t="s">
        <v>22</v>
      </c>
      <c r="J629" s="313"/>
      <c r="K629" s="313"/>
      <c r="L629" s="314"/>
      <c r="M629" s="315" t="s">
        <v>30</v>
      </c>
    </row>
    <row r="630" spans="1:13" ht="15" thickBot="1" x14ac:dyDescent="0.35">
      <c r="A630" s="77"/>
      <c r="B630" s="307"/>
      <c r="C630" s="308"/>
      <c r="D630" s="308"/>
      <c r="E630" s="308"/>
      <c r="F630" s="308"/>
      <c r="G630" s="309"/>
      <c r="H630" s="311"/>
      <c r="I630" s="86" t="s">
        <v>66</v>
      </c>
      <c r="J630" s="86" t="s">
        <v>67</v>
      </c>
      <c r="K630" s="86" t="s">
        <v>38</v>
      </c>
      <c r="L630" s="87" t="s">
        <v>68</v>
      </c>
      <c r="M630" s="316"/>
    </row>
    <row r="631" spans="1:13" s="93" customFormat="1" x14ac:dyDescent="0.3">
      <c r="A631" s="88"/>
      <c r="B631" s="270"/>
      <c r="C631" s="271"/>
      <c r="D631" s="271"/>
      <c r="E631" s="271"/>
      <c r="F631" s="271"/>
      <c r="G631" s="272"/>
      <c r="H631" s="89"/>
      <c r="I631" s="90"/>
      <c r="J631" s="90"/>
      <c r="K631" s="90"/>
      <c r="L631" s="91">
        <v>27</v>
      </c>
      <c r="M631" s="92">
        <f>+L631</f>
        <v>27</v>
      </c>
    </row>
    <row r="632" spans="1:13" s="93" customFormat="1" x14ac:dyDescent="0.3">
      <c r="A632" s="88"/>
      <c r="B632" s="273"/>
      <c r="C632" s="274"/>
      <c r="D632" s="274"/>
      <c r="E632" s="274"/>
      <c r="F632" s="274"/>
      <c r="G632" s="275"/>
      <c r="H632" s="89"/>
      <c r="I632" s="90"/>
      <c r="J632" s="90"/>
      <c r="K632" s="90"/>
      <c r="L632" s="91"/>
      <c r="M632" s="92">
        <f>I632*K632</f>
        <v>0</v>
      </c>
    </row>
    <row r="633" spans="1:13" s="93" customFormat="1" x14ac:dyDescent="0.3">
      <c r="A633" s="88"/>
      <c r="B633" s="273"/>
      <c r="C633" s="274"/>
      <c r="D633" s="274"/>
      <c r="E633" s="274"/>
      <c r="F633" s="274"/>
      <c r="G633" s="275"/>
      <c r="H633" s="89"/>
      <c r="I633" s="90"/>
      <c r="J633" s="90"/>
      <c r="K633" s="90"/>
      <c r="L633" s="91"/>
      <c r="M633" s="92"/>
    </row>
    <row r="634" spans="1:13" s="93" customFormat="1" x14ac:dyDescent="0.3">
      <c r="A634" s="88"/>
      <c r="B634" s="273"/>
      <c r="C634" s="274"/>
      <c r="D634" s="274"/>
      <c r="E634" s="274"/>
      <c r="F634" s="274"/>
      <c r="G634" s="275"/>
      <c r="H634" s="89"/>
      <c r="I634" s="90"/>
      <c r="J634" s="90"/>
      <c r="K634" s="90"/>
      <c r="L634" s="91"/>
      <c r="M634" s="92"/>
    </row>
    <row r="635" spans="1:13" s="93" customFormat="1" x14ac:dyDescent="0.3">
      <c r="A635" s="88"/>
      <c r="B635" s="273"/>
      <c r="C635" s="274"/>
      <c r="D635" s="274"/>
      <c r="E635" s="274"/>
      <c r="F635" s="274"/>
      <c r="G635" s="275"/>
      <c r="H635" s="89"/>
      <c r="I635" s="90"/>
      <c r="J635" s="90"/>
      <c r="K635" s="90"/>
      <c r="L635" s="91"/>
      <c r="M635" s="92"/>
    </row>
    <row r="636" spans="1:13" ht="15" thickBot="1" x14ac:dyDescent="0.35">
      <c r="A636" s="77"/>
      <c r="B636" s="276"/>
      <c r="C636" s="277"/>
      <c r="D636" s="277"/>
      <c r="E636" s="277"/>
      <c r="F636" s="277"/>
      <c r="G636" s="278"/>
      <c r="H636" s="279" t="s">
        <v>30</v>
      </c>
      <c r="I636" s="280"/>
      <c r="J636" s="280"/>
      <c r="K636" s="281"/>
      <c r="L636" s="136"/>
      <c r="M636" s="94">
        <f>ROUND(SUM(M631:M635),2)</f>
        <v>27</v>
      </c>
    </row>
    <row r="637" spans="1:13" ht="15" thickBot="1" x14ac:dyDescent="0.35">
      <c r="A637" s="77"/>
      <c r="B637" s="135"/>
      <c r="C637" s="135"/>
      <c r="D637" s="135"/>
      <c r="E637" s="135"/>
      <c r="F637" s="135"/>
      <c r="G637" s="135"/>
      <c r="H637" s="96"/>
      <c r="I637" s="96"/>
      <c r="J637" s="96"/>
      <c r="K637" s="96"/>
      <c r="L637" s="96"/>
      <c r="M637" s="95"/>
    </row>
    <row r="638" spans="1:13" ht="15" thickBot="1" x14ac:dyDescent="0.35">
      <c r="B638" s="321"/>
      <c r="C638" s="324" t="s">
        <v>62</v>
      </c>
      <c r="D638" s="325"/>
      <c r="E638" s="325"/>
      <c r="F638" s="325"/>
      <c r="G638" s="325"/>
      <c r="H638" s="325"/>
      <c r="I638" s="325"/>
      <c r="J638" s="325"/>
      <c r="K638" s="326"/>
      <c r="L638" s="327"/>
      <c r="M638" s="328"/>
    </row>
    <row r="639" spans="1:13" x14ac:dyDescent="0.3">
      <c r="A639" s="77"/>
      <c r="B639" s="322"/>
      <c r="C639" s="282" t="s">
        <v>63</v>
      </c>
      <c r="D639" s="283"/>
      <c r="E639" s="283"/>
      <c r="F639" s="283"/>
      <c r="G639" s="283"/>
      <c r="H639" s="283"/>
      <c r="I639" s="283"/>
      <c r="J639" s="283"/>
      <c r="K639" s="284"/>
      <c r="L639" s="329"/>
      <c r="M639" s="330"/>
    </row>
    <row r="640" spans="1:13" ht="15" thickBot="1" x14ac:dyDescent="0.35">
      <c r="A640" s="77"/>
      <c r="B640" s="323"/>
      <c r="C640" s="285"/>
      <c r="D640" s="286"/>
      <c r="E640" s="286"/>
      <c r="F640" s="286"/>
      <c r="G640" s="286"/>
      <c r="H640" s="286"/>
      <c r="I640" s="286"/>
      <c r="J640" s="286"/>
      <c r="K640" s="287"/>
      <c r="L640" s="331"/>
      <c r="M640" s="332"/>
    </row>
    <row r="641" spans="1:15" x14ac:dyDescent="0.3">
      <c r="A641" s="77"/>
      <c r="B641" s="78"/>
      <c r="C641" s="79"/>
      <c r="D641" s="79"/>
      <c r="E641" s="79"/>
      <c r="F641" s="79"/>
      <c r="G641" s="80"/>
      <c r="H641" s="80"/>
      <c r="I641" s="81" t="s">
        <v>1</v>
      </c>
      <c r="J641" s="82"/>
      <c r="K641" s="82"/>
      <c r="L641" s="82"/>
      <c r="M641" s="83"/>
    </row>
    <row r="642" spans="1:15" x14ac:dyDescent="0.3">
      <c r="A642" s="77"/>
      <c r="B642" s="84" t="s">
        <v>64</v>
      </c>
      <c r="C642" s="300" t="s">
        <v>241</v>
      </c>
      <c r="D642" s="347"/>
      <c r="E642" s="347"/>
      <c r="F642" s="347"/>
      <c r="G642" s="348"/>
      <c r="H642" s="320" t="s">
        <v>173</v>
      </c>
      <c r="I642" s="292"/>
      <c r="J642" s="292"/>
      <c r="K642" s="292"/>
      <c r="L642" s="292"/>
      <c r="M642" s="293"/>
    </row>
    <row r="643" spans="1:15" x14ac:dyDescent="0.3">
      <c r="A643" s="77"/>
      <c r="B643" s="84" t="s">
        <v>23</v>
      </c>
      <c r="C643" s="288">
        <v>9</v>
      </c>
      <c r="D643" s="289"/>
      <c r="E643" s="289"/>
      <c r="F643" s="289"/>
      <c r="G643" s="290"/>
      <c r="H643" s="294"/>
      <c r="I643" s="295"/>
      <c r="J643" s="295"/>
      <c r="K643" s="295"/>
      <c r="L643" s="295"/>
      <c r="M643" s="296"/>
    </row>
    <row r="644" spans="1:15" ht="15" thickBot="1" x14ac:dyDescent="0.35">
      <c r="A644" s="77"/>
      <c r="B644" s="85" t="s">
        <v>3</v>
      </c>
      <c r="C644" s="301" t="s">
        <v>26</v>
      </c>
      <c r="D644" s="302"/>
      <c r="E644" s="302"/>
      <c r="F644" s="302"/>
      <c r="G644" s="303"/>
      <c r="H644" s="297"/>
      <c r="I644" s="298"/>
      <c r="J644" s="298"/>
      <c r="K644" s="298"/>
      <c r="L644" s="298"/>
      <c r="M644" s="299"/>
    </row>
    <row r="645" spans="1:15" x14ac:dyDescent="0.3">
      <c r="A645" s="77"/>
      <c r="B645" s="304" t="s">
        <v>65</v>
      </c>
      <c r="C645" s="305"/>
      <c r="D645" s="305"/>
      <c r="E645" s="305"/>
      <c r="F645" s="305"/>
      <c r="G645" s="306"/>
      <c r="H645" s="310" t="s">
        <v>5</v>
      </c>
      <c r="I645" s="312" t="s">
        <v>22</v>
      </c>
      <c r="J645" s="313"/>
      <c r="K645" s="313"/>
      <c r="L645" s="314"/>
      <c r="M645" s="315" t="s">
        <v>30</v>
      </c>
    </row>
    <row r="646" spans="1:15" ht="15" thickBot="1" x14ac:dyDescent="0.35">
      <c r="A646" s="77"/>
      <c r="B646" s="307"/>
      <c r="C646" s="308"/>
      <c r="D646" s="308"/>
      <c r="E646" s="308"/>
      <c r="F646" s="308"/>
      <c r="G646" s="309"/>
      <c r="H646" s="311"/>
      <c r="I646" s="86" t="s">
        <v>66</v>
      </c>
      <c r="J646" s="86" t="s">
        <v>67</v>
      </c>
      <c r="K646" s="86" t="s">
        <v>38</v>
      </c>
      <c r="L646" s="87" t="s">
        <v>68</v>
      </c>
      <c r="M646" s="316"/>
    </row>
    <row r="647" spans="1:15" x14ac:dyDescent="0.3">
      <c r="A647" s="88"/>
      <c r="B647" s="270"/>
      <c r="C647" s="271"/>
      <c r="D647" s="271"/>
      <c r="E647" s="271"/>
      <c r="F647" s="271"/>
      <c r="G647" s="272"/>
      <c r="H647" s="89"/>
      <c r="I647" s="90">
        <v>67.650000000000006</v>
      </c>
      <c r="J647" s="90"/>
      <c r="K647" s="90"/>
      <c r="L647" s="91">
        <v>1</v>
      </c>
      <c r="M647" s="92">
        <f>PRODUCT(I647:L647)</f>
        <v>67.650000000000006</v>
      </c>
      <c r="N647" s="93"/>
      <c r="O647" s="93"/>
    </row>
    <row r="648" spans="1:15" x14ac:dyDescent="0.3">
      <c r="A648" s="88"/>
      <c r="B648" s="273"/>
      <c r="C648" s="274"/>
      <c r="D648" s="274"/>
      <c r="E648" s="274"/>
      <c r="F648" s="274"/>
      <c r="G648" s="275"/>
      <c r="H648" s="89"/>
      <c r="I648" s="90"/>
      <c r="J648" s="90"/>
      <c r="K648" s="90"/>
      <c r="L648" s="91"/>
      <c r="M648" s="92"/>
      <c r="N648" s="93"/>
      <c r="O648" s="93"/>
    </row>
    <row r="649" spans="1:15" x14ac:dyDescent="0.3">
      <c r="A649" s="88"/>
      <c r="B649" s="273"/>
      <c r="C649" s="274"/>
      <c r="D649" s="274"/>
      <c r="E649" s="274"/>
      <c r="F649" s="274"/>
      <c r="G649" s="275"/>
      <c r="H649" s="89"/>
      <c r="I649" s="90"/>
      <c r="J649" s="90"/>
      <c r="K649" s="90"/>
      <c r="L649" s="91"/>
      <c r="M649" s="92"/>
      <c r="N649" s="93"/>
      <c r="O649" s="93"/>
    </row>
    <row r="650" spans="1:15" x14ac:dyDescent="0.3">
      <c r="A650" s="88"/>
      <c r="B650" s="273"/>
      <c r="C650" s="274"/>
      <c r="D650" s="274"/>
      <c r="E650" s="274"/>
      <c r="F650" s="274"/>
      <c r="G650" s="275"/>
      <c r="H650" s="89"/>
      <c r="I650" s="90"/>
      <c r="J650" s="90"/>
      <c r="K650" s="90"/>
      <c r="L650" s="91"/>
      <c r="M650" s="92"/>
      <c r="N650" s="93"/>
      <c r="O650" s="93"/>
    </row>
    <row r="651" spans="1:15" x14ac:dyDescent="0.3">
      <c r="A651" s="88"/>
      <c r="B651" s="273"/>
      <c r="C651" s="274"/>
      <c r="D651" s="274"/>
      <c r="E651" s="274"/>
      <c r="F651" s="274"/>
      <c r="G651" s="275"/>
      <c r="H651" s="89"/>
      <c r="I651" s="90"/>
      <c r="J651" s="90"/>
      <c r="K651" s="90"/>
      <c r="L651" s="91"/>
      <c r="M651" s="92"/>
      <c r="N651" s="93"/>
      <c r="O651" s="93"/>
    </row>
    <row r="652" spans="1:15" ht="15" thickBot="1" x14ac:dyDescent="0.35">
      <c r="A652" s="77"/>
      <c r="B652" s="276"/>
      <c r="C652" s="277"/>
      <c r="D652" s="277"/>
      <c r="E652" s="277"/>
      <c r="F652" s="277"/>
      <c r="G652" s="278"/>
      <c r="H652" s="279" t="s">
        <v>30</v>
      </c>
      <c r="I652" s="280"/>
      <c r="J652" s="280"/>
      <c r="K652" s="281"/>
      <c r="L652" s="136"/>
      <c r="M652" s="94">
        <f>ROUND(SUM(M647:M651),2)</f>
        <v>67.650000000000006</v>
      </c>
    </row>
    <row r="653" spans="1:15" ht="15" thickBot="1" x14ac:dyDescent="0.35">
      <c r="A653" s="77"/>
      <c r="B653" s="135"/>
      <c r="C653" s="135"/>
      <c r="D653" s="135"/>
      <c r="E653" s="135"/>
      <c r="F653" s="135"/>
      <c r="G653" s="135"/>
      <c r="H653" s="96"/>
      <c r="I653" s="96"/>
      <c r="J653" s="96"/>
      <c r="K653" s="96"/>
      <c r="L653" s="96"/>
      <c r="M653" s="95"/>
    </row>
    <row r="654" spans="1:15" ht="15" thickBot="1" x14ac:dyDescent="0.35">
      <c r="B654" s="321"/>
      <c r="C654" s="324" t="s">
        <v>62</v>
      </c>
      <c r="D654" s="325"/>
      <c r="E654" s="325"/>
      <c r="F654" s="325"/>
      <c r="G654" s="325"/>
      <c r="H654" s="325"/>
      <c r="I654" s="325"/>
      <c r="J654" s="325"/>
      <c r="K654" s="326"/>
      <c r="L654" s="327"/>
      <c r="M654" s="328"/>
    </row>
    <row r="655" spans="1:15" x14ac:dyDescent="0.3">
      <c r="A655" s="77"/>
      <c r="B655" s="322"/>
      <c r="C655" s="282" t="s">
        <v>63</v>
      </c>
      <c r="D655" s="283"/>
      <c r="E655" s="283"/>
      <c r="F655" s="283"/>
      <c r="G655" s="283"/>
      <c r="H655" s="283"/>
      <c r="I655" s="283"/>
      <c r="J655" s="283"/>
      <c r="K655" s="284"/>
      <c r="L655" s="329"/>
      <c r="M655" s="330"/>
    </row>
    <row r="656" spans="1:15" ht="15" thickBot="1" x14ac:dyDescent="0.35">
      <c r="A656" s="77"/>
      <c r="B656" s="323"/>
      <c r="C656" s="285"/>
      <c r="D656" s="286"/>
      <c r="E656" s="286"/>
      <c r="F656" s="286"/>
      <c r="G656" s="286"/>
      <c r="H656" s="286"/>
      <c r="I656" s="286"/>
      <c r="J656" s="286"/>
      <c r="K656" s="287"/>
      <c r="L656" s="331"/>
      <c r="M656" s="332"/>
    </row>
    <row r="657" spans="1:15" x14ac:dyDescent="0.3">
      <c r="A657" s="77"/>
      <c r="B657" s="78"/>
      <c r="C657" s="79"/>
      <c r="D657" s="79"/>
      <c r="E657" s="79"/>
      <c r="F657" s="79"/>
      <c r="G657" s="80"/>
      <c r="H657" s="80"/>
      <c r="I657" s="81" t="s">
        <v>1</v>
      </c>
      <c r="J657" s="82"/>
      <c r="K657" s="82"/>
      <c r="L657" s="82"/>
      <c r="M657" s="83"/>
    </row>
    <row r="658" spans="1:15" x14ac:dyDescent="0.3">
      <c r="A658" s="77"/>
      <c r="B658" s="84" t="s">
        <v>64</v>
      </c>
      <c r="C658" s="317" t="s">
        <v>242</v>
      </c>
      <c r="D658" s="318"/>
      <c r="E658" s="318"/>
      <c r="F658" s="318"/>
      <c r="G658" s="319"/>
      <c r="H658" s="320" t="s">
        <v>176</v>
      </c>
      <c r="I658" s="292"/>
      <c r="J658" s="292"/>
      <c r="K658" s="292"/>
      <c r="L658" s="292"/>
      <c r="M658" s="293"/>
    </row>
    <row r="659" spans="1:15" x14ac:dyDescent="0.3">
      <c r="A659" s="77"/>
      <c r="B659" s="84" t="s">
        <v>23</v>
      </c>
      <c r="C659" s="288">
        <v>9</v>
      </c>
      <c r="D659" s="289"/>
      <c r="E659" s="289"/>
      <c r="F659" s="289"/>
      <c r="G659" s="290"/>
      <c r="H659" s="294"/>
      <c r="I659" s="295"/>
      <c r="J659" s="295"/>
      <c r="K659" s="295"/>
      <c r="L659" s="295"/>
      <c r="M659" s="296"/>
    </row>
    <row r="660" spans="1:15" ht="15" thickBot="1" x14ac:dyDescent="0.35">
      <c r="A660" s="77"/>
      <c r="B660" s="85" t="s">
        <v>3</v>
      </c>
      <c r="C660" s="301" t="s">
        <v>159</v>
      </c>
      <c r="D660" s="302"/>
      <c r="E660" s="302"/>
      <c r="F660" s="302"/>
      <c r="G660" s="303"/>
      <c r="H660" s="297"/>
      <c r="I660" s="298"/>
      <c r="J660" s="298"/>
      <c r="K660" s="298"/>
      <c r="L660" s="298"/>
      <c r="M660" s="299"/>
    </row>
    <row r="661" spans="1:15" x14ac:dyDescent="0.3">
      <c r="A661" s="77"/>
      <c r="B661" s="304" t="s">
        <v>65</v>
      </c>
      <c r="C661" s="305"/>
      <c r="D661" s="305"/>
      <c r="E661" s="305"/>
      <c r="F661" s="305"/>
      <c r="G661" s="306"/>
      <c r="H661" s="310" t="s">
        <v>5</v>
      </c>
      <c r="I661" s="312" t="s">
        <v>22</v>
      </c>
      <c r="J661" s="313"/>
      <c r="K661" s="313"/>
      <c r="L661" s="314"/>
      <c r="M661" s="315" t="s">
        <v>30</v>
      </c>
    </row>
    <row r="662" spans="1:15" ht="15" thickBot="1" x14ac:dyDescent="0.35">
      <c r="A662" s="77"/>
      <c r="B662" s="307"/>
      <c r="C662" s="308"/>
      <c r="D662" s="308"/>
      <c r="E662" s="308"/>
      <c r="F662" s="308"/>
      <c r="G662" s="309"/>
      <c r="H662" s="311"/>
      <c r="I662" s="86" t="s">
        <v>66</v>
      </c>
      <c r="J662" s="86" t="s">
        <v>67</v>
      </c>
      <c r="K662" s="86" t="s">
        <v>38</v>
      </c>
      <c r="L662" s="87" t="s">
        <v>68</v>
      </c>
      <c r="M662" s="316"/>
    </row>
    <row r="663" spans="1:15" x14ac:dyDescent="0.3">
      <c r="A663" s="88"/>
      <c r="B663" s="270"/>
      <c r="C663" s="271"/>
      <c r="D663" s="271"/>
      <c r="E663" s="271"/>
      <c r="F663" s="271"/>
      <c r="G663" s="272"/>
      <c r="H663" s="89"/>
      <c r="I663" s="90"/>
      <c r="J663" s="90"/>
      <c r="K663" s="90"/>
      <c r="L663" s="91">
        <v>7</v>
      </c>
      <c r="M663" s="92">
        <f>+L663</f>
        <v>7</v>
      </c>
      <c r="N663" s="93"/>
      <c r="O663" s="93"/>
    </row>
    <row r="664" spans="1:15" x14ac:dyDescent="0.3">
      <c r="A664" s="88"/>
      <c r="B664" s="273"/>
      <c r="C664" s="274"/>
      <c r="D664" s="274"/>
      <c r="E664" s="274"/>
      <c r="F664" s="274"/>
      <c r="G664" s="275"/>
      <c r="H664" s="89"/>
      <c r="I664" s="90"/>
      <c r="J664" s="90"/>
      <c r="K664" s="90"/>
      <c r="L664" s="91"/>
      <c r="M664" s="92"/>
      <c r="N664" s="93"/>
      <c r="O664" s="93"/>
    </row>
    <row r="665" spans="1:15" x14ac:dyDescent="0.3">
      <c r="A665" s="88"/>
      <c r="B665" s="273"/>
      <c r="C665" s="274"/>
      <c r="D665" s="274"/>
      <c r="E665" s="274"/>
      <c r="F665" s="274"/>
      <c r="G665" s="275"/>
      <c r="H665" s="89"/>
      <c r="I665" s="90"/>
      <c r="J665" s="90"/>
      <c r="K665" s="90"/>
      <c r="L665" s="91"/>
      <c r="M665" s="92"/>
      <c r="N665" s="93"/>
      <c r="O665" s="93"/>
    </row>
    <row r="666" spans="1:15" x14ac:dyDescent="0.3">
      <c r="A666" s="88"/>
      <c r="B666" s="273"/>
      <c r="C666" s="274"/>
      <c r="D666" s="274"/>
      <c r="E666" s="274"/>
      <c r="F666" s="274"/>
      <c r="G666" s="275"/>
      <c r="H666" s="89"/>
      <c r="I666" s="90"/>
      <c r="J666" s="90"/>
      <c r="K666" s="90"/>
      <c r="L666" s="91"/>
      <c r="M666" s="92"/>
      <c r="N666" s="93"/>
      <c r="O666" s="93"/>
    </row>
    <row r="667" spans="1:15" x14ac:dyDescent="0.3">
      <c r="A667" s="88"/>
      <c r="B667" s="273"/>
      <c r="C667" s="274"/>
      <c r="D667" s="274"/>
      <c r="E667" s="274"/>
      <c r="F667" s="274"/>
      <c r="G667" s="275"/>
      <c r="H667" s="89"/>
      <c r="I667" s="90"/>
      <c r="J667" s="90"/>
      <c r="K667" s="90"/>
      <c r="L667" s="91"/>
      <c r="M667" s="92"/>
      <c r="N667" s="93"/>
      <c r="O667" s="93"/>
    </row>
    <row r="668" spans="1:15" ht="15" thickBot="1" x14ac:dyDescent="0.35">
      <c r="A668" s="77"/>
      <c r="B668" s="276"/>
      <c r="C668" s="277"/>
      <c r="D668" s="277"/>
      <c r="E668" s="277"/>
      <c r="F668" s="277"/>
      <c r="G668" s="278"/>
      <c r="H668" s="279" t="s">
        <v>30</v>
      </c>
      <c r="I668" s="280"/>
      <c r="J668" s="280"/>
      <c r="K668" s="281"/>
      <c r="L668" s="136"/>
      <c r="M668" s="94">
        <f>ROUND(SUM(M663:M667),2)</f>
        <v>7</v>
      </c>
    </row>
    <row r="669" spans="1:15" ht="15" thickBot="1" x14ac:dyDescent="0.35">
      <c r="A669" s="77"/>
      <c r="B669" s="135"/>
      <c r="C669" s="135"/>
      <c r="D669" s="135"/>
      <c r="E669" s="135"/>
      <c r="F669" s="135"/>
      <c r="G669" s="135"/>
      <c r="H669" s="96"/>
      <c r="I669" s="96"/>
      <c r="J669" s="96"/>
      <c r="K669" s="96"/>
      <c r="L669" s="96"/>
      <c r="M669" s="95"/>
    </row>
    <row r="670" spans="1:15" ht="15" thickBot="1" x14ac:dyDescent="0.35">
      <c r="B670" s="321"/>
      <c r="C670" s="324" t="s">
        <v>62</v>
      </c>
      <c r="D670" s="325"/>
      <c r="E670" s="325"/>
      <c r="F670" s="325"/>
      <c r="G670" s="325"/>
      <c r="H670" s="325"/>
      <c r="I670" s="325"/>
      <c r="J670" s="325"/>
      <c r="K670" s="326"/>
      <c r="L670" s="327"/>
      <c r="M670" s="328"/>
    </row>
    <row r="671" spans="1:15" x14ac:dyDescent="0.3">
      <c r="A671" s="77"/>
      <c r="B671" s="322"/>
      <c r="C671" s="282" t="s">
        <v>63</v>
      </c>
      <c r="D671" s="283"/>
      <c r="E671" s="283"/>
      <c r="F671" s="283"/>
      <c r="G671" s="283"/>
      <c r="H671" s="283"/>
      <c r="I671" s="283"/>
      <c r="J671" s="283"/>
      <c r="K671" s="284"/>
      <c r="L671" s="329"/>
      <c r="M671" s="330"/>
    </row>
    <row r="672" spans="1:15" ht="15" thickBot="1" x14ac:dyDescent="0.35">
      <c r="A672" s="77"/>
      <c r="B672" s="323"/>
      <c r="C672" s="285"/>
      <c r="D672" s="286"/>
      <c r="E672" s="286"/>
      <c r="F672" s="286"/>
      <c r="G672" s="286"/>
      <c r="H672" s="286"/>
      <c r="I672" s="286"/>
      <c r="J672" s="286"/>
      <c r="K672" s="287"/>
      <c r="L672" s="331"/>
      <c r="M672" s="332"/>
    </row>
    <row r="673" spans="1:15" x14ac:dyDescent="0.3">
      <c r="A673" s="77"/>
      <c r="B673" s="78"/>
      <c r="C673" s="79"/>
      <c r="D673" s="79"/>
      <c r="E673" s="79"/>
      <c r="F673" s="79"/>
      <c r="G673" s="80"/>
      <c r="H673" s="80"/>
      <c r="I673" s="81" t="s">
        <v>1</v>
      </c>
      <c r="J673" s="82"/>
      <c r="K673" s="82"/>
      <c r="L673" s="82"/>
      <c r="M673" s="83"/>
    </row>
    <row r="674" spans="1:15" x14ac:dyDescent="0.3">
      <c r="A674" s="77"/>
      <c r="B674" s="84" t="s">
        <v>64</v>
      </c>
      <c r="C674" s="317" t="s">
        <v>243</v>
      </c>
      <c r="D674" s="318"/>
      <c r="E674" s="318"/>
      <c r="F674" s="318"/>
      <c r="G674" s="319"/>
      <c r="H674" s="320" t="s">
        <v>172</v>
      </c>
      <c r="I674" s="292"/>
      <c r="J674" s="292"/>
      <c r="K674" s="292"/>
      <c r="L674" s="292"/>
      <c r="M674" s="293"/>
    </row>
    <row r="675" spans="1:15" x14ac:dyDescent="0.3">
      <c r="A675" s="77"/>
      <c r="B675" s="84" t="s">
        <v>23</v>
      </c>
      <c r="C675" s="288">
        <v>9</v>
      </c>
      <c r="D675" s="289"/>
      <c r="E675" s="289"/>
      <c r="F675" s="289"/>
      <c r="G675" s="290"/>
      <c r="H675" s="294"/>
      <c r="I675" s="295"/>
      <c r="J675" s="295"/>
      <c r="K675" s="295"/>
      <c r="L675" s="295"/>
      <c r="M675" s="296"/>
    </row>
    <row r="676" spans="1:15" ht="15" thickBot="1" x14ac:dyDescent="0.35">
      <c r="A676" s="77"/>
      <c r="B676" s="85" t="s">
        <v>3</v>
      </c>
      <c r="C676" s="301" t="s">
        <v>159</v>
      </c>
      <c r="D676" s="302"/>
      <c r="E676" s="302"/>
      <c r="F676" s="302"/>
      <c r="G676" s="303"/>
      <c r="H676" s="297"/>
      <c r="I676" s="298"/>
      <c r="J676" s="298"/>
      <c r="K676" s="298"/>
      <c r="L676" s="298"/>
      <c r="M676" s="299"/>
    </row>
    <row r="677" spans="1:15" x14ac:dyDescent="0.3">
      <c r="A677" s="77"/>
      <c r="B677" s="304" t="s">
        <v>65</v>
      </c>
      <c r="C677" s="305"/>
      <c r="D677" s="305"/>
      <c r="E677" s="305"/>
      <c r="F677" s="305"/>
      <c r="G677" s="306"/>
      <c r="H677" s="310" t="s">
        <v>5</v>
      </c>
      <c r="I677" s="312" t="s">
        <v>22</v>
      </c>
      <c r="J677" s="313"/>
      <c r="K677" s="313"/>
      <c r="L677" s="314"/>
      <c r="M677" s="315" t="s">
        <v>30</v>
      </c>
    </row>
    <row r="678" spans="1:15" ht="15" thickBot="1" x14ac:dyDescent="0.35">
      <c r="A678" s="77"/>
      <c r="B678" s="307"/>
      <c r="C678" s="308"/>
      <c r="D678" s="308"/>
      <c r="E678" s="308"/>
      <c r="F678" s="308"/>
      <c r="G678" s="309"/>
      <c r="H678" s="311"/>
      <c r="I678" s="86" t="s">
        <v>66</v>
      </c>
      <c r="J678" s="86" t="s">
        <v>67</v>
      </c>
      <c r="K678" s="86" t="s">
        <v>38</v>
      </c>
      <c r="L678" s="87" t="s">
        <v>68</v>
      </c>
      <c r="M678" s="316"/>
    </row>
    <row r="679" spans="1:15" x14ac:dyDescent="0.3">
      <c r="A679" s="88"/>
      <c r="B679" s="270"/>
      <c r="C679" s="271"/>
      <c r="D679" s="271"/>
      <c r="E679" s="271"/>
      <c r="F679" s="271"/>
      <c r="G679" s="272"/>
      <c r="H679" s="89"/>
      <c r="I679" s="90"/>
      <c r="J679" s="90"/>
      <c r="K679" s="90"/>
      <c r="L679" s="91">
        <v>3</v>
      </c>
      <c r="M679" s="92">
        <f>+L679</f>
        <v>3</v>
      </c>
      <c r="N679" s="93"/>
      <c r="O679" s="93"/>
    </row>
    <row r="680" spans="1:15" x14ac:dyDescent="0.3">
      <c r="A680" s="88"/>
      <c r="B680" s="273"/>
      <c r="C680" s="274"/>
      <c r="D680" s="274"/>
      <c r="E680" s="274"/>
      <c r="F680" s="274"/>
      <c r="G680" s="275"/>
      <c r="H680" s="89"/>
      <c r="I680" s="90"/>
      <c r="J680" s="90"/>
      <c r="K680" s="90"/>
      <c r="L680" s="91"/>
      <c r="M680" s="92"/>
      <c r="N680" s="93"/>
      <c r="O680" s="93"/>
    </row>
    <row r="681" spans="1:15" x14ac:dyDescent="0.3">
      <c r="A681" s="88"/>
      <c r="B681" s="273"/>
      <c r="C681" s="274"/>
      <c r="D681" s="274"/>
      <c r="E681" s="274"/>
      <c r="F681" s="274"/>
      <c r="G681" s="275"/>
      <c r="H681" s="89"/>
      <c r="I681" s="90"/>
      <c r="J681" s="90"/>
      <c r="K681" s="90"/>
      <c r="L681" s="91"/>
      <c r="M681" s="92"/>
      <c r="N681" s="93"/>
      <c r="O681" s="93"/>
    </row>
    <row r="682" spans="1:15" x14ac:dyDescent="0.3">
      <c r="A682" s="88"/>
      <c r="B682" s="273"/>
      <c r="C682" s="274"/>
      <c r="D682" s="274"/>
      <c r="E682" s="274"/>
      <c r="F682" s="274"/>
      <c r="G682" s="275"/>
      <c r="H682" s="89"/>
      <c r="I682" s="90"/>
      <c r="J682" s="90"/>
      <c r="K682" s="90"/>
      <c r="L682" s="91"/>
      <c r="M682" s="92"/>
      <c r="N682" s="93"/>
      <c r="O682" s="93"/>
    </row>
    <row r="683" spans="1:15" x14ac:dyDescent="0.3">
      <c r="A683" s="88"/>
      <c r="B683" s="273"/>
      <c r="C683" s="274"/>
      <c r="D683" s="274"/>
      <c r="E683" s="274"/>
      <c r="F683" s="274"/>
      <c r="G683" s="275"/>
      <c r="H683" s="89"/>
      <c r="I683" s="90"/>
      <c r="J683" s="90"/>
      <c r="K683" s="90"/>
      <c r="L683" s="91"/>
      <c r="M683" s="92"/>
      <c r="N683" s="93"/>
      <c r="O683" s="93"/>
    </row>
    <row r="684" spans="1:15" ht="15" thickBot="1" x14ac:dyDescent="0.35">
      <c r="A684" s="77"/>
      <c r="B684" s="276"/>
      <c r="C684" s="277"/>
      <c r="D684" s="277"/>
      <c r="E684" s="277"/>
      <c r="F684" s="277"/>
      <c r="G684" s="278"/>
      <c r="H684" s="279" t="s">
        <v>30</v>
      </c>
      <c r="I684" s="280"/>
      <c r="J684" s="280"/>
      <c r="K684" s="281"/>
      <c r="L684" s="136"/>
      <c r="M684" s="94">
        <f>ROUND(SUM(M679:M683),2)</f>
        <v>3</v>
      </c>
    </row>
    <row r="685" spans="1:15" ht="15" thickBot="1" x14ac:dyDescent="0.35">
      <c r="A685" s="77"/>
      <c r="B685" s="135"/>
      <c r="C685" s="135"/>
      <c r="D685" s="135"/>
      <c r="E685" s="135"/>
      <c r="F685" s="135"/>
      <c r="G685" s="135"/>
      <c r="H685" s="96"/>
      <c r="I685" s="96"/>
      <c r="J685" s="96"/>
      <c r="K685" s="96"/>
      <c r="L685" s="96"/>
      <c r="M685" s="95"/>
    </row>
    <row r="686" spans="1:15" ht="15" thickBot="1" x14ac:dyDescent="0.35">
      <c r="B686" s="321"/>
      <c r="C686" s="324" t="s">
        <v>62</v>
      </c>
      <c r="D686" s="325"/>
      <c r="E686" s="325"/>
      <c r="F686" s="325"/>
      <c r="G686" s="325"/>
      <c r="H686" s="325"/>
      <c r="I686" s="325"/>
      <c r="J686" s="325"/>
      <c r="K686" s="326"/>
      <c r="L686" s="327"/>
      <c r="M686" s="328"/>
    </row>
    <row r="687" spans="1:15" x14ac:dyDescent="0.3">
      <c r="A687" s="77"/>
      <c r="B687" s="322"/>
      <c r="C687" s="282" t="s">
        <v>63</v>
      </c>
      <c r="D687" s="283"/>
      <c r="E687" s="283"/>
      <c r="F687" s="283"/>
      <c r="G687" s="283"/>
      <c r="H687" s="283"/>
      <c r="I687" s="283"/>
      <c r="J687" s="283"/>
      <c r="K687" s="284"/>
      <c r="L687" s="329"/>
      <c r="M687" s="330"/>
    </row>
    <row r="688" spans="1:15" ht="15" thickBot="1" x14ac:dyDescent="0.35">
      <c r="A688" s="77"/>
      <c r="B688" s="323"/>
      <c r="C688" s="285"/>
      <c r="D688" s="286"/>
      <c r="E688" s="286"/>
      <c r="F688" s="286"/>
      <c r="G688" s="286"/>
      <c r="H688" s="286"/>
      <c r="I688" s="286"/>
      <c r="J688" s="286"/>
      <c r="K688" s="287"/>
      <c r="L688" s="331"/>
      <c r="M688" s="332"/>
    </row>
    <row r="689" spans="1:15" x14ac:dyDescent="0.3">
      <c r="A689" s="77"/>
      <c r="B689" s="78"/>
      <c r="C689" s="79"/>
      <c r="D689" s="79"/>
      <c r="E689" s="79"/>
      <c r="F689" s="79"/>
      <c r="G689" s="80"/>
      <c r="H689" s="80"/>
      <c r="I689" s="81" t="s">
        <v>1</v>
      </c>
      <c r="J689" s="82"/>
      <c r="K689" s="82"/>
      <c r="L689" s="82"/>
      <c r="M689" s="83"/>
    </row>
    <row r="690" spans="1:15" x14ac:dyDescent="0.3">
      <c r="A690" s="77"/>
      <c r="B690" s="84" t="s">
        <v>64</v>
      </c>
      <c r="C690" s="344">
        <v>9.6999999999999993</v>
      </c>
      <c r="D690" s="345"/>
      <c r="E690" s="345"/>
      <c r="F690" s="345"/>
      <c r="G690" s="346"/>
      <c r="H690" s="320" t="s">
        <v>175</v>
      </c>
      <c r="I690" s="292"/>
      <c r="J690" s="292"/>
      <c r="K690" s="292"/>
      <c r="L690" s="292"/>
      <c r="M690" s="293"/>
    </row>
    <row r="691" spans="1:15" x14ac:dyDescent="0.3">
      <c r="A691" s="77"/>
      <c r="B691" s="84" t="s">
        <v>23</v>
      </c>
      <c r="C691" s="288">
        <v>9</v>
      </c>
      <c r="D691" s="289"/>
      <c r="E691" s="289"/>
      <c r="F691" s="289"/>
      <c r="G691" s="290"/>
      <c r="H691" s="294"/>
      <c r="I691" s="295"/>
      <c r="J691" s="295"/>
      <c r="K691" s="295"/>
      <c r="L691" s="295"/>
      <c r="M691" s="296"/>
    </row>
    <row r="692" spans="1:15" ht="15" thickBot="1" x14ac:dyDescent="0.35">
      <c r="A692" s="77"/>
      <c r="B692" s="85" t="s">
        <v>3</v>
      </c>
      <c r="C692" s="301" t="s">
        <v>159</v>
      </c>
      <c r="D692" s="302"/>
      <c r="E692" s="302"/>
      <c r="F692" s="302"/>
      <c r="G692" s="303"/>
      <c r="H692" s="297"/>
      <c r="I692" s="298"/>
      <c r="J692" s="298"/>
      <c r="K692" s="298"/>
      <c r="L692" s="298"/>
      <c r="M692" s="299"/>
    </row>
    <row r="693" spans="1:15" x14ac:dyDescent="0.3">
      <c r="A693" s="77"/>
      <c r="B693" s="304" t="s">
        <v>65</v>
      </c>
      <c r="C693" s="305"/>
      <c r="D693" s="305"/>
      <c r="E693" s="305"/>
      <c r="F693" s="305"/>
      <c r="G693" s="306"/>
      <c r="H693" s="310" t="s">
        <v>5</v>
      </c>
      <c r="I693" s="312" t="s">
        <v>22</v>
      </c>
      <c r="J693" s="313"/>
      <c r="K693" s="313"/>
      <c r="L693" s="314"/>
      <c r="M693" s="315" t="s">
        <v>30</v>
      </c>
    </row>
    <row r="694" spans="1:15" ht="15" thickBot="1" x14ac:dyDescent="0.35">
      <c r="A694" s="77"/>
      <c r="B694" s="307"/>
      <c r="C694" s="308"/>
      <c r="D694" s="308"/>
      <c r="E694" s="308"/>
      <c r="F694" s="308"/>
      <c r="G694" s="309"/>
      <c r="H694" s="311"/>
      <c r="I694" s="86" t="s">
        <v>66</v>
      </c>
      <c r="J694" s="86" t="s">
        <v>67</v>
      </c>
      <c r="K694" s="86" t="s">
        <v>38</v>
      </c>
      <c r="L694" s="87" t="s">
        <v>68</v>
      </c>
      <c r="M694" s="316"/>
    </row>
    <row r="695" spans="1:15" x14ac:dyDescent="0.3">
      <c r="A695" s="88"/>
      <c r="B695" s="270"/>
      <c r="C695" s="271"/>
      <c r="D695" s="271"/>
      <c r="E695" s="271"/>
      <c r="F695" s="271"/>
      <c r="G695" s="272"/>
      <c r="H695" s="89" t="s">
        <v>200</v>
      </c>
      <c r="I695" s="90"/>
      <c r="J695" s="90"/>
      <c r="K695" s="90"/>
      <c r="L695" s="91">
        <v>7</v>
      </c>
      <c r="M695" s="92">
        <f>L695</f>
        <v>7</v>
      </c>
      <c r="N695" s="93"/>
      <c r="O695" s="93"/>
    </row>
    <row r="696" spans="1:15" x14ac:dyDescent="0.3">
      <c r="A696" s="88"/>
      <c r="B696" s="273"/>
      <c r="C696" s="274"/>
      <c r="D696" s="274"/>
      <c r="E696" s="274"/>
      <c r="F696" s="274"/>
      <c r="G696" s="275"/>
      <c r="H696" s="89"/>
      <c r="I696" s="90"/>
      <c r="J696" s="90"/>
      <c r="K696" s="90"/>
      <c r="L696" s="91"/>
      <c r="M696" s="92"/>
      <c r="N696" s="93"/>
      <c r="O696" s="93"/>
    </row>
    <row r="697" spans="1:15" x14ac:dyDescent="0.3">
      <c r="A697" s="88"/>
      <c r="B697" s="273"/>
      <c r="C697" s="274"/>
      <c r="D697" s="274"/>
      <c r="E697" s="274"/>
      <c r="F697" s="274"/>
      <c r="G697" s="275"/>
      <c r="H697" s="89"/>
      <c r="I697" s="90"/>
      <c r="J697" s="90"/>
      <c r="K697" s="90"/>
      <c r="L697" s="91"/>
      <c r="M697" s="92"/>
      <c r="N697" s="93"/>
      <c r="O697" s="93"/>
    </row>
    <row r="698" spans="1:15" x14ac:dyDescent="0.3">
      <c r="A698" s="88"/>
      <c r="B698" s="273"/>
      <c r="C698" s="274"/>
      <c r="D698" s="274"/>
      <c r="E698" s="274"/>
      <c r="F698" s="274"/>
      <c r="G698" s="275"/>
      <c r="H698" s="89"/>
      <c r="I698" s="90"/>
      <c r="J698" s="90"/>
      <c r="K698" s="90"/>
      <c r="L698" s="91"/>
      <c r="M698" s="92"/>
      <c r="N698" s="93"/>
      <c r="O698" s="93"/>
    </row>
    <row r="699" spans="1:15" x14ac:dyDescent="0.3">
      <c r="A699" s="88"/>
      <c r="B699" s="273"/>
      <c r="C699" s="274"/>
      <c r="D699" s="274"/>
      <c r="E699" s="274"/>
      <c r="F699" s="274"/>
      <c r="G699" s="275"/>
      <c r="H699" s="89"/>
      <c r="I699" s="90"/>
      <c r="J699" s="90"/>
      <c r="K699" s="90"/>
      <c r="L699" s="91"/>
      <c r="M699" s="92"/>
      <c r="N699" s="93"/>
      <c r="O699" s="93"/>
    </row>
    <row r="700" spans="1:15" ht="15" thickBot="1" x14ac:dyDescent="0.35">
      <c r="A700" s="77"/>
      <c r="B700" s="276"/>
      <c r="C700" s="277"/>
      <c r="D700" s="277"/>
      <c r="E700" s="277"/>
      <c r="F700" s="277"/>
      <c r="G700" s="278"/>
      <c r="H700" s="279" t="s">
        <v>30</v>
      </c>
      <c r="I700" s="280"/>
      <c r="J700" s="280"/>
      <c r="K700" s="281"/>
      <c r="L700" s="136"/>
      <c r="M700" s="94">
        <f>ROUND(SUM(M695:M699),2)</f>
        <v>7</v>
      </c>
    </row>
    <row r="701" spans="1:15" ht="15" thickBot="1" x14ac:dyDescent="0.35">
      <c r="A701" s="77"/>
      <c r="B701" s="135"/>
      <c r="C701" s="135"/>
      <c r="D701" s="135"/>
      <c r="E701" s="135"/>
      <c r="F701" s="135"/>
      <c r="G701" s="135"/>
      <c r="H701" s="96"/>
      <c r="I701" s="96"/>
      <c r="J701" s="96"/>
      <c r="K701" s="96"/>
      <c r="L701" s="96"/>
      <c r="M701" s="95"/>
    </row>
    <row r="702" spans="1:15" ht="15" thickBot="1" x14ac:dyDescent="0.35">
      <c r="B702" s="321"/>
      <c r="C702" s="324" t="s">
        <v>62</v>
      </c>
      <c r="D702" s="325"/>
      <c r="E702" s="325"/>
      <c r="F702" s="325"/>
      <c r="G702" s="325"/>
      <c r="H702" s="325"/>
      <c r="I702" s="325"/>
      <c r="J702" s="325"/>
      <c r="K702" s="326"/>
      <c r="L702" s="327"/>
      <c r="M702" s="328"/>
    </row>
    <row r="703" spans="1:15" x14ac:dyDescent="0.3">
      <c r="A703" s="77"/>
      <c r="B703" s="322"/>
      <c r="C703" s="282" t="s">
        <v>63</v>
      </c>
      <c r="D703" s="283"/>
      <c r="E703" s="283"/>
      <c r="F703" s="283"/>
      <c r="G703" s="283"/>
      <c r="H703" s="283"/>
      <c r="I703" s="283"/>
      <c r="J703" s="283"/>
      <c r="K703" s="284"/>
      <c r="L703" s="329"/>
      <c r="M703" s="330"/>
    </row>
    <row r="704" spans="1:15" ht="15" thickBot="1" x14ac:dyDescent="0.35">
      <c r="A704" s="77"/>
      <c r="B704" s="323"/>
      <c r="C704" s="285"/>
      <c r="D704" s="286"/>
      <c r="E704" s="286"/>
      <c r="F704" s="286"/>
      <c r="G704" s="286"/>
      <c r="H704" s="286"/>
      <c r="I704" s="286"/>
      <c r="J704" s="286"/>
      <c r="K704" s="287"/>
      <c r="L704" s="331"/>
      <c r="M704" s="332"/>
    </row>
    <row r="705" spans="1:13" x14ac:dyDescent="0.3">
      <c r="A705" s="77"/>
      <c r="B705" s="78"/>
      <c r="C705" s="79"/>
      <c r="D705" s="79"/>
      <c r="E705" s="79"/>
      <c r="F705" s="79"/>
      <c r="G705" s="80"/>
      <c r="H705" s="80"/>
      <c r="I705" s="81" t="s">
        <v>1</v>
      </c>
      <c r="J705" s="82"/>
      <c r="K705" s="82"/>
      <c r="L705" s="82"/>
      <c r="M705" s="83"/>
    </row>
    <row r="706" spans="1:13" x14ac:dyDescent="0.3">
      <c r="A706" s="77"/>
      <c r="B706" s="84" t="s">
        <v>64</v>
      </c>
      <c r="C706" s="344">
        <v>9.8000000000000007</v>
      </c>
      <c r="D706" s="345"/>
      <c r="E706" s="345"/>
      <c r="F706" s="345"/>
      <c r="G706" s="346"/>
      <c r="H706" s="320" t="s">
        <v>177</v>
      </c>
      <c r="I706" s="292"/>
      <c r="J706" s="292"/>
      <c r="K706" s="292"/>
      <c r="L706" s="292"/>
      <c r="M706" s="293"/>
    </row>
    <row r="707" spans="1:13" x14ac:dyDescent="0.3">
      <c r="A707" s="77"/>
      <c r="B707" s="84" t="s">
        <v>23</v>
      </c>
      <c r="C707" s="288">
        <v>9</v>
      </c>
      <c r="D707" s="289"/>
      <c r="E707" s="289"/>
      <c r="F707" s="289"/>
      <c r="G707" s="290"/>
      <c r="H707" s="294"/>
      <c r="I707" s="295"/>
      <c r="J707" s="295"/>
      <c r="K707" s="295"/>
      <c r="L707" s="295"/>
      <c r="M707" s="296"/>
    </row>
    <row r="708" spans="1:13" ht="15" thickBot="1" x14ac:dyDescent="0.35">
      <c r="A708" s="77"/>
      <c r="B708" s="85" t="s">
        <v>3</v>
      </c>
      <c r="C708" s="301" t="s">
        <v>26</v>
      </c>
      <c r="D708" s="302"/>
      <c r="E708" s="302"/>
      <c r="F708" s="302"/>
      <c r="G708" s="303"/>
      <c r="H708" s="297"/>
      <c r="I708" s="298"/>
      <c r="J708" s="298"/>
      <c r="K708" s="298"/>
      <c r="L708" s="298"/>
      <c r="M708" s="299"/>
    </row>
    <row r="709" spans="1:13" x14ac:dyDescent="0.3">
      <c r="A709" s="77"/>
      <c r="B709" s="304" t="s">
        <v>65</v>
      </c>
      <c r="C709" s="305"/>
      <c r="D709" s="305"/>
      <c r="E709" s="305"/>
      <c r="F709" s="305"/>
      <c r="G709" s="306"/>
      <c r="H709" s="310" t="s">
        <v>5</v>
      </c>
      <c r="I709" s="312" t="s">
        <v>22</v>
      </c>
      <c r="J709" s="313"/>
      <c r="K709" s="313"/>
      <c r="L709" s="314"/>
      <c r="M709" s="315" t="s">
        <v>30</v>
      </c>
    </row>
    <row r="710" spans="1:13" ht="15" thickBot="1" x14ac:dyDescent="0.35">
      <c r="A710" s="77"/>
      <c r="B710" s="307"/>
      <c r="C710" s="308"/>
      <c r="D710" s="308"/>
      <c r="E710" s="308"/>
      <c r="F710" s="308"/>
      <c r="G710" s="309"/>
      <c r="H710" s="311"/>
      <c r="I710" s="86" t="s">
        <v>66</v>
      </c>
      <c r="J710" s="86" t="s">
        <v>67</v>
      </c>
      <c r="K710" s="86" t="s">
        <v>38</v>
      </c>
      <c r="L710" s="87" t="s">
        <v>68</v>
      </c>
      <c r="M710" s="316"/>
    </row>
    <row r="711" spans="1:13" x14ac:dyDescent="0.3">
      <c r="A711" s="88"/>
      <c r="B711" s="270"/>
      <c r="C711" s="271"/>
      <c r="D711" s="271"/>
      <c r="E711" s="271"/>
      <c r="F711" s="271"/>
      <c r="G711" s="272"/>
      <c r="H711" s="89"/>
      <c r="I711" s="90">
        <v>2</v>
      </c>
      <c r="J711" s="90"/>
      <c r="K711" s="90"/>
      <c r="L711" s="91">
        <v>5</v>
      </c>
      <c r="M711" s="92">
        <f>PRODUCT(I711:L711)</f>
        <v>10</v>
      </c>
    </row>
    <row r="712" spans="1:13" x14ac:dyDescent="0.3">
      <c r="A712" s="88"/>
      <c r="B712" s="273"/>
      <c r="C712" s="274"/>
      <c r="D712" s="274"/>
      <c r="E712" s="274"/>
      <c r="F712" s="274"/>
      <c r="G712" s="275"/>
      <c r="H712" s="89"/>
      <c r="I712" s="90">
        <v>21.15</v>
      </c>
      <c r="J712" s="90"/>
      <c r="K712" s="90"/>
      <c r="L712" s="91">
        <v>1</v>
      </c>
      <c r="M712" s="92">
        <f>PRODUCT(I712:L712)</f>
        <v>21.15</v>
      </c>
    </row>
    <row r="713" spans="1:13" x14ac:dyDescent="0.3">
      <c r="A713" s="88"/>
      <c r="B713" s="273"/>
      <c r="C713" s="274"/>
      <c r="D713" s="274"/>
      <c r="E713" s="274"/>
      <c r="F713" s="274"/>
      <c r="G713" s="275"/>
      <c r="H713" s="89"/>
      <c r="I713" s="90"/>
      <c r="J713" s="90"/>
      <c r="K713" s="90"/>
      <c r="L713" s="91"/>
      <c r="M713" s="92"/>
    </row>
    <row r="714" spans="1:13" x14ac:dyDescent="0.3">
      <c r="A714" s="88"/>
      <c r="B714" s="273"/>
      <c r="C714" s="274"/>
      <c r="D714" s="274"/>
      <c r="E714" s="274"/>
      <c r="F714" s="274"/>
      <c r="G714" s="275"/>
      <c r="H714" s="89"/>
      <c r="I714" s="90"/>
      <c r="J714" s="90"/>
      <c r="K714" s="90"/>
      <c r="L714" s="91"/>
      <c r="M714" s="92"/>
    </row>
    <row r="715" spans="1:13" x14ac:dyDescent="0.3">
      <c r="A715" s="88"/>
      <c r="B715" s="273"/>
      <c r="C715" s="274"/>
      <c r="D715" s="274"/>
      <c r="E715" s="274"/>
      <c r="F715" s="274"/>
      <c r="G715" s="275"/>
      <c r="H715" s="89"/>
      <c r="I715" s="90"/>
      <c r="J715" s="90"/>
      <c r="K715" s="90"/>
      <c r="L715" s="91"/>
      <c r="M715" s="92"/>
    </row>
    <row r="716" spans="1:13" ht="15" thickBot="1" x14ac:dyDescent="0.35">
      <c r="A716" s="77"/>
      <c r="B716" s="276"/>
      <c r="C716" s="277"/>
      <c r="D716" s="277"/>
      <c r="E716" s="277"/>
      <c r="F716" s="277"/>
      <c r="G716" s="278"/>
      <c r="H716" s="279" t="s">
        <v>30</v>
      </c>
      <c r="I716" s="280"/>
      <c r="J716" s="280"/>
      <c r="K716" s="281"/>
      <c r="L716" s="136"/>
      <c r="M716" s="94">
        <f>ROUND(SUM(M711:M715),2)</f>
        <v>31.15</v>
      </c>
    </row>
    <row r="717" spans="1:13" ht="15" thickBot="1" x14ac:dyDescent="0.35">
      <c r="A717" s="77"/>
      <c r="B717" s="135"/>
      <c r="C717" s="135"/>
      <c r="D717" s="135"/>
      <c r="E717" s="135"/>
      <c r="F717" s="135"/>
      <c r="G717" s="135"/>
      <c r="H717" s="96"/>
      <c r="I717" s="96"/>
      <c r="J717" s="96"/>
      <c r="K717" s="96"/>
      <c r="L717" s="96"/>
      <c r="M717" s="95"/>
    </row>
    <row r="718" spans="1:13" ht="15" thickBot="1" x14ac:dyDescent="0.35">
      <c r="B718" s="321"/>
      <c r="C718" s="324" t="s">
        <v>62</v>
      </c>
      <c r="D718" s="325"/>
      <c r="E718" s="325"/>
      <c r="F718" s="325"/>
      <c r="G718" s="325"/>
      <c r="H718" s="325"/>
      <c r="I718" s="325"/>
      <c r="J718" s="325"/>
      <c r="K718" s="326"/>
      <c r="L718" s="327"/>
      <c r="M718" s="328"/>
    </row>
    <row r="719" spans="1:13" x14ac:dyDescent="0.3">
      <c r="A719" s="77"/>
      <c r="B719" s="322"/>
      <c r="C719" s="282" t="s">
        <v>63</v>
      </c>
      <c r="D719" s="283"/>
      <c r="E719" s="283"/>
      <c r="F719" s="283"/>
      <c r="G719" s="283"/>
      <c r="H719" s="283"/>
      <c r="I719" s="283"/>
      <c r="J719" s="283"/>
      <c r="K719" s="284"/>
      <c r="L719" s="329"/>
      <c r="M719" s="330"/>
    </row>
    <row r="720" spans="1:13" ht="15" thickBot="1" x14ac:dyDescent="0.35">
      <c r="A720" s="77"/>
      <c r="B720" s="323"/>
      <c r="C720" s="285"/>
      <c r="D720" s="286"/>
      <c r="E720" s="286"/>
      <c r="F720" s="286"/>
      <c r="G720" s="286"/>
      <c r="H720" s="286"/>
      <c r="I720" s="286"/>
      <c r="J720" s="286"/>
      <c r="K720" s="287"/>
      <c r="L720" s="331"/>
      <c r="M720" s="332"/>
    </row>
    <row r="721" spans="1:13" x14ac:dyDescent="0.3">
      <c r="A721" s="77"/>
      <c r="B721" s="78"/>
      <c r="C721" s="79"/>
      <c r="D721" s="79"/>
      <c r="E721" s="79"/>
      <c r="F721" s="79"/>
      <c r="G721" s="80"/>
      <c r="H721" s="80"/>
      <c r="I721" s="81" t="s">
        <v>1</v>
      </c>
      <c r="J721" s="82"/>
      <c r="K721" s="82"/>
      <c r="L721" s="82"/>
      <c r="M721" s="83"/>
    </row>
    <row r="722" spans="1:13" x14ac:dyDescent="0.3">
      <c r="A722" s="77"/>
      <c r="B722" s="84" t="s">
        <v>64</v>
      </c>
      <c r="C722" s="344">
        <v>9.9</v>
      </c>
      <c r="D722" s="345"/>
      <c r="E722" s="345"/>
      <c r="F722" s="345"/>
      <c r="G722" s="346"/>
      <c r="H722" s="320" t="s">
        <v>179</v>
      </c>
      <c r="I722" s="292"/>
      <c r="J722" s="292"/>
      <c r="K722" s="292"/>
      <c r="L722" s="292"/>
      <c r="M722" s="293"/>
    </row>
    <row r="723" spans="1:13" x14ac:dyDescent="0.3">
      <c r="A723" s="77"/>
      <c r="B723" s="84" t="s">
        <v>23</v>
      </c>
      <c r="C723" s="288">
        <v>9</v>
      </c>
      <c r="D723" s="289"/>
      <c r="E723" s="289"/>
      <c r="F723" s="289"/>
      <c r="G723" s="290"/>
      <c r="H723" s="294"/>
      <c r="I723" s="295"/>
      <c r="J723" s="295"/>
      <c r="K723" s="295"/>
      <c r="L723" s="295"/>
      <c r="M723" s="296"/>
    </row>
    <row r="724" spans="1:13" ht="15" thickBot="1" x14ac:dyDescent="0.35">
      <c r="A724" s="77"/>
      <c r="B724" s="85" t="s">
        <v>3</v>
      </c>
      <c r="C724" s="301" t="s">
        <v>25</v>
      </c>
      <c r="D724" s="302"/>
      <c r="E724" s="302"/>
      <c r="F724" s="302"/>
      <c r="G724" s="303"/>
      <c r="H724" s="297"/>
      <c r="I724" s="298"/>
      <c r="J724" s="298"/>
      <c r="K724" s="298"/>
      <c r="L724" s="298"/>
      <c r="M724" s="299"/>
    </row>
    <row r="725" spans="1:13" x14ac:dyDescent="0.3">
      <c r="A725" s="77"/>
      <c r="B725" s="304" t="s">
        <v>65</v>
      </c>
      <c r="C725" s="305"/>
      <c r="D725" s="305"/>
      <c r="E725" s="305"/>
      <c r="F725" s="305"/>
      <c r="G725" s="306"/>
      <c r="H725" s="310" t="s">
        <v>5</v>
      </c>
      <c r="I725" s="312" t="s">
        <v>22</v>
      </c>
      <c r="J725" s="313"/>
      <c r="K725" s="313"/>
      <c r="L725" s="314"/>
      <c r="M725" s="315" t="s">
        <v>30</v>
      </c>
    </row>
    <row r="726" spans="1:13" ht="15" thickBot="1" x14ac:dyDescent="0.35">
      <c r="A726" s="77"/>
      <c r="B726" s="307"/>
      <c r="C726" s="308"/>
      <c r="D726" s="308"/>
      <c r="E726" s="308"/>
      <c r="F726" s="308"/>
      <c r="G726" s="309"/>
      <c r="H726" s="311"/>
      <c r="I726" s="86" t="s">
        <v>66</v>
      </c>
      <c r="J726" s="86" t="s">
        <v>67</v>
      </c>
      <c r="K726" s="86" t="s">
        <v>38</v>
      </c>
      <c r="L726" s="87" t="s">
        <v>68</v>
      </c>
      <c r="M726" s="316"/>
    </row>
    <row r="727" spans="1:13" x14ac:dyDescent="0.3">
      <c r="A727" s="88"/>
      <c r="B727" s="270"/>
      <c r="C727" s="271"/>
      <c r="D727" s="271"/>
      <c r="E727" s="271"/>
      <c r="F727" s="271"/>
      <c r="G727" s="272"/>
      <c r="H727" s="89" t="s">
        <v>199</v>
      </c>
      <c r="I727" s="90">
        <v>70</v>
      </c>
      <c r="J727" s="90">
        <v>0.1</v>
      </c>
      <c r="K727" s="90"/>
      <c r="L727" s="91">
        <v>1</v>
      </c>
      <c r="M727" s="92">
        <f>PRODUCT(I727:L727)</f>
        <v>7</v>
      </c>
    </row>
    <row r="728" spans="1:13" x14ac:dyDescent="0.3">
      <c r="A728" s="88"/>
      <c r="B728" s="273"/>
      <c r="C728" s="274"/>
      <c r="D728" s="274"/>
      <c r="E728" s="274"/>
      <c r="F728" s="274"/>
      <c r="G728" s="275"/>
      <c r="H728" s="89"/>
      <c r="I728" s="90"/>
      <c r="J728" s="90"/>
      <c r="K728" s="90"/>
      <c r="L728" s="91"/>
      <c r="M728" s="92"/>
    </row>
    <row r="729" spans="1:13" x14ac:dyDescent="0.3">
      <c r="A729" s="88"/>
      <c r="B729" s="273"/>
      <c r="C729" s="274"/>
      <c r="D729" s="274"/>
      <c r="E729" s="274"/>
      <c r="F729" s="274"/>
      <c r="G729" s="275"/>
      <c r="H729" s="89"/>
      <c r="I729" s="90"/>
      <c r="J729" s="90"/>
      <c r="K729" s="90"/>
      <c r="L729" s="91"/>
      <c r="M729" s="92"/>
    </row>
    <row r="730" spans="1:13" x14ac:dyDescent="0.3">
      <c r="A730" s="88"/>
      <c r="B730" s="273"/>
      <c r="C730" s="274"/>
      <c r="D730" s="274"/>
      <c r="E730" s="274"/>
      <c r="F730" s="274"/>
      <c r="G730" s="275"/>
      <c r="H730" s="89"/>
      <c r="I730" s="90"/>
      <c r="J730" s="90"/>
      <c r="K730" s="90"/>
      <c r="L730" s="91"/>
      <c r="M730" s="92"/>
    </row>
    <row r="731" spans="1:13" x14ac:dyDescent="0.3">
      <c r="A731" s="88"/>
      <c r="B731" s="273"/>
      <c r="C731" s="274"/>
      <c r="D731" s="274"/>
      <c r="E731" s="274"/>
      <c r="F731" s="274"/>
      <c r="G731" s="275"/>
      <c r="H731" s="89"/>
      <c r="I731" s="90"/>
      <c r="J731" s="90"/>
      <c r="K731" s="90"/>
      <c r="L731" s="91"/>
      <c r="M731" s="92"/>
    </row>
    <row r="732" spans="1:13" ht="15" thickBot="1" x14ac:dyDescent="0.35">
      <c r="A732" s="77"/>
      <c r="B732" s="276"/>
      <c r="C732" s="277"/>
      <c r="D732" s="277"/>
      <c r="E732" s="277"/>
      <c r="F732" s="277"/>
      <c r="G732" s="278"/>
      <c r="H732" s="279" t="s">
        <v>30</v>
      </c>
      <c r="I732" s="280"/>
      <c r="J732" s="280"/>
      <c r="K732" s="281"/>
      <c r="L732" s="136"/>
      <c r="M732" s="94">
        <f>ROUND(SUM(M727:M731),2)</f>
        <v>7</v>
      </c>
    </row>
    <row r="733" spans="1:13" ht="15" thickBot="1" x14ac:dyDescent="0.35">
      <c r="A733" s="77"/>
      <c r="B733" s="135"/>
      <c r="C733" s="135"/>
      <c r="D733" s="135"/>
      <c r="E733" s="135"/>
      <c r="F733" s="135"/>
      <c r="G733" s="135"/>
      <c r="H733" s="96"/>
      <c r="I733" s="96"/>
      <c r="J733" s="96"/>
      <c r="K733" s="96"/>
      <c r="L733" s="96"/>
      <c r="M733" s="95"/>
    </row>
    <row r="734" spans="1:13" ht="15" thickBot="1" x14ac:dyDescent="0.35">
      <c r="B734" s="321"/>
      <c r="C734" s="324" t="s">
        <v>62</v>
      </c>
      <c r="D734" s="325"/>
      <c r="E734" s="325"/>
      <c r="F734" s="325"/>
      <c r="G734" s="325"/>
      <c r="H734" s="325"/>
      <c r="I734" s="325"/>
      <c r="J734" s="325"/>
      <c r="K734" s="326"/>
      <c r="L734" s="327"/>
      <c r="M734" s="328"/>
    </row>
    <row r="735" spans="1:13" x14ac:dyDescent="0.3">
      <c r="A735" s="77"/>
      <c r="B735" s="322"/>
      <c r="C735" s="282" t="s">
        <v>63</v>
      </c>
      <c r="D735" s="283"/>
      <c r="E735" s="283"/>
      <c r="F735" s="283"/>
      <c r="G735" s="283"/>
      <c r="H735" s="283"/>
      <c r="I735" s="283"/>
      <c r="J735" s="283"/>
      <c r="K735" s="284"/>
      <c r="L735" s="329"/>
      <c r="M735" s="330"/>
    </row>
    <row r="736" spans="1:13" ht="15" thickBot="1" x14ac:dyDescent="0.35">
      <c r="A736" s="77"/>
      <c r="B736" s="323"/>
      <c r="C736" s="285"/>
      <c r="D736" s="286"/>
      <c r="E736" s="286"/>
      <c r="F736" s="286"/>
      <c r="G736" s="286"/>
      <c r="H736" s="286"/>
      <c r="I736" s="286"/>
      <c r="J736" s="286"/>
      <c r="K736" s="287"/>
      <c r="L736" s="331"/>
      <c r="M736" s="332"/>
    </row>
    <row r="737" spans="1:13" x14ac:dyDescent="0.3">
      <c r="A737" s="77"/>
      <c r="B737" s="78"/>
      <c r="C737" s="79"/>
      <c r="D737" s="79"/>
      <c r="E737" s="79"/>
      <c r="F737" s="79"/>
      <c r="G737" s="80"/>
      <c r="H737" s="80"/>
      <c r="I737" s="81" t="s">
        <v>1</v>
      </c>
      <c r="J737" s="82"/>
      <c r="K737" s="82"/>
      <c r="L737" s="82"/>
      <c r="M737" s="83"/>
    </row>
    <row r="738" spans="1:13" x14ac:dyDescent="0.3">
      <c r="A738" s="77"/>
      <c r="B738" s="84" t="s">
        <v>64</v>
      </c>
      <c r="C738" s="317">
        <v>9.1</v>
      </c>
      <c r="D738" s="318"/>
      <c r="E738" s="318"/>
      <c r="F738" s="318"/>
      <c r="G738" s="319"/>
      <c r="H738" s="320" t="s">
        <v>180</v>
      </c>
      <c r="I738" s="292"/>
      <c r="J738" s="292"/>
      <c r="K738" s="292"/>
      <c r="L738" s="292"/>
      <c r="M738" s="293"/>
    </row>
    <row r="739" spans="1:13" x14ac:dyDescent="0.3">
      <c r="A739" s="77"/>
      <c r="B739" s="84" t="s">
        <v>23</v>
      </c>
      <c r="C739" s="288">
        <v>9</v>
      </c>
      <c r="D739" s="289"/>
      <c r="E739" s="289"/>
      <c r="F739" s="289"/>
      <c r="G739" s="290"/>
      <c r="H739" s="294"/>
      <c r="I739" s="295"/>
      <c r="J739" s="295"/>
      <c r="K739" s="295"/>
      <c r="L739" s="295"/>
      <c r="M739" s="296"/>
    </row>
    <row r="740" spans="1:13" ht="15" thickBot="1" x14ac:dyDescent="0.35">
      <c r="A740" s="77"/>
      <c r="B740" s="85" t="s">
        <v>3</v>
      </c>
      <c r="C740" s="301" t="s">
        <v>26</v>
      </c>
      <c r="D740" s="302"/>
      <c r="E740" s="302"/>
      <c r="F740" s="302"/>
      <c r="G740" s="303"/>
      <c r="H740" s="297"/>
      <c r="I740" s="298"/>
      <c r="J740" s="298"/>
      <c r="K740" s="298"/>
      <c r="L740" s="298"/>
      <c r="M740" s="299"/>
    </row>
    <row r="741" spans="1:13" x14ac:dyDescent="0.3">
      <c r="A741" s="77"/>
      <c r="B741" s="304" t="s">
        <v>65</v>
      </c>
      <c r="C741" s="305"/>
      <c r="D741" s="305"/>
      <c r="E741" s="305"/>
      <c r="F741" s="305"/>
      <c r="G741" s="306"/>
      <c r="H741" s="310" t="s">
        <v>5</v>
      </c>
      <c r="I741" s="312" t="s">
        <v>22</v>
      </c>
      <c r="J741" s="313"/>
      <c r="K741" s="313"/>
      <c r="L741" s="314"/>
      <c r="M741" s="315" t="s">
        <v>30</v>
      </c>
    </row>
    <row r="742" spans="1:13" ht="15" thickBot="1" x14ac:dyDescent="0.35">
      <c r="A742" s="77"/>
      <c r="B742" s="307"/>
      <c r="C742" s="308"/>
      <c r="D742" s="308"/>
      <c r="E742" s="308"/>
      <c r="F742" s="308"/>
      <c r="G742" s="309"/>
      <c r="H742" s="311"/>
      <c r="I742" s="86" t="s">
        <v>66</v>
      </c>
      <c r="J742" s="86" t="s">
        <v>67</v>
      </c>
      <c r="K742" s="86" t="s">
        <v>38</v>
      </c>
      <c r="L742" s="87" t="s">
        <v>68</v>
      </c>
      <c r="M742" s="316"/>
    </row>
    <row r="743" spans="1:13" x14ac:dyDescent="0.3">
      <c r="A743" s="88"/>
      <c r="B743" s="270"/>
      <c r="C743" s="271"/>
      <c r="D743" s="271"/>
      <c r="E743" s="271"/>
      <c r="F743" s="271"/>
      <c r="G743" s="272"/>
      <c r="H743" s="89" t="s">
        <v>200</v>
      </c>
      <c r="I743" s="90">
        <v>2</v>
      </c>
      <c r="J743" s="90"/>
      <c r="K743" s="90"/>
      <c r="L743" s="91">
        <v>5</v>
      </c>
      <c r="M743" s="92">
        <f>PRODUCT(I743:L743)</f>
        <v>10</v>
      </c>
    </row>
    <row r="744" spans="1:13" x14ac:dyDescent="0.3">
      <c r="A744" s="88"/>
      <c r="B744" s="273"/>
      <c r="C744" s="274"/>
      <c r="D744" s="274"/>
      <c r="E744" s="274"/>
      <c r="F744" s="274"/>
      <c r="G744" s="275"/>
      <c r="H744" s="89"/>
      <c r="I744" s="90">
        <v>31.15</v>
      </c>
      <c r="J744" s="90"/>
      <c r="K744" s="90"/>
      <c r="L744" s="91">
        <v>1</v>
      </c>
      <c r="M744" s="92">
        <f>PRODUCT(I744:L744)</f>
        <v>31.15</v>
      </c>
    </row>
    <row r="745" spans="1:13" x14ac:dyDescent="0.3">
      <c r="A745" s="88"/>
      <c r="B745" s="273"/>
      <c r="C745" s="274"/>
      <c r="D745" s="274"/>
      <c r="E745" s="274"/>
      <c r="F745" s="274"/>
      <c r="G745" s="275"/>
      <c r="H745" s="89"/>
      <c r="I745" s="90"/>
      <c r="J745" s="90"/>
      <c r="K745" s="90"/>
      <c r="L745" s="91"/>
      <c r="M745" s="92"/>
    </row>
    <row r="746" spans="1:13" x14ac:dyDescent="0.3">
      <c r="A746" s="88"/>
      <c r="B746" s="273"/>
      <c r="C746" s="274"/>
      <c r="D746" s="274"/>
      <c r="E746" s="274"/>
      <c r="F746" s="274"/>
      <c r="G746" s="275"/>
      <c r="H746" s="89"/>
      <c r="I746" s="90"/>
      <c r="J746" s="90"/>
      <c r="K746" s="90"/>
      <c r="L746" s="91"/>
      <c r="M746" s="92"/>
    </row>
    <row r="747" spans="1:13" x14ac:dyDescent="0.3">
      <c r="A747" s="88"/>
      <c r="B747" s="273"/>
      <c r="C747" s="274"/>
      <c r="D747" s="274"/>
      <c r="E747" s="274"/>
      <c r="F747" s="274"/>
      <c r="G747" s="275"/>
      <c r="H747" s="89"/>
      <c r="I747" s="90"/>
      <c r="J747" s="90"/>
      <c r="K747" s="90"/>
      <c r="L747" s="91"/>
      <c r="M747" s="92"/>
    </row>
    <row r="748" spans="1:13" ht="15" thickBot="1" x14ac:dyDescent="0.35">
      <c r="A748" s="77"/>
      <c r="B748" s="276"/>
      <c r="C748" s="277"/>
      <c r="D748" s="277"/>
      <c r="E748" s="277"/>
      <c r="F748" s="277"/>
      <c r="G748" s="278"/>
      <c r="H748" s="279" t="s">
        <v>30</v>
      </c>
      <c r="I748" s="280"/>
      <c r="J748" s="280"/>
      <c r="K748" s="281"/>
      <c r="L748" s="136"/>
      <c r="M748" s="94">
        <f>ROUND(SUM(M743:M747),2)</f>
        <v>41.15</v>
      </c>
    </row>
    <row r="749" spans="1:13" ht="15" thickBot="1" x14ac:dyDescent="0.35">
      <c r="A749" s="77"/>
      <c r="B749" s="135"/>
      <c r="C749" s="135"/>
      <c r="D749" s="135"/>
      <c r="E749" s="135"/>
      <c r="F749" s="135"/>
      <c r="G749" s="135"/>
      <c r="H749" s="96"/>
      <c r="I749" s="96"/>
      <c r="J749" s="96"/>
      <c r="K749" s="96"/>
      <c r="L749" s="96"/>
      <c r="M749" s="95"/>
    </row>
    <row r="750" spans="1:13" ht="15" thickBot="1" x14ac:dyDescent="0.35">
      <c r="B750" s="321"/>
      <c r="C750" s="324" t="s">
        <v>62</v>
      </c>
      <c r="D750" s="325"/>
      <c r="E750" s="325"/>
      <c r="F750" s="325"/>
      <c r="G750" s="325"/>
      <c r="H750" s="325"/>
      <c r="I750" s="325"/>
      <c r="J750" s="325"/>
      <c r="K750" s="326"/>
      <c r="L750" s="327"/>
      <c r="M750" s="328"/>
    </row>
    <row r="751" spans="1:13" x14ac:dyDescent="0.3">
      <c r="A751" s="77"/>
      <c r="B751" s="322"/>
      <c r="C751" s="282" t="s">
        <v>63</v>
      </c>
      <c r="D751" s="283"/>
      <c r="E751" s="283"/>
      <c r="F751" s="283"/>
      <c r="G751" s="283"/>
      <c r="H751" s="283"/>
      <c r="I751" s="283"/>
      <c r="J751" s="283"/>
      <c r="K751" s="284"/>
      <c r="L751" s="329"/>
      <c r="M751" s="330"/>
    </row>
    <row r="752" spans="1:13" ht="15" thickBot="1" x14ac:dyDescent="0.35">
      <c r="A752" s="77"/>
      <c r="B752" s="323"/>
      <c r="C752" s="285"/>
      <c r="D752" s="286"/>
      <c r="E752" s="286"/>
      <c r="F752" s="286"/>
      <c r="G752" s="286"/>
      <c r="H752" s="286"/>
      <c r="I752" s="286"/>
      <c r="J752" s="286"/>
      <c r="K752" s="287"/>
      <c r="L752" s="331"/>
      <c r="M752" s="332"/>
    </row>
    <row r="753" spans="1:13" x14ac:dyDescent="0.3">
      <c r="A753" s="77"/>
      <c r="B753" s="78"/>
      <c r="C753" s="79"/>
      <c r="D753" s="79"/>
      <c r="E753" s="79"/>
      <c r="F753" s="79"/>
      <c r="G753" s="80"/>
      <c r="H753" s="80"/>
      <c r="I753" s="81" t="s">
        <v>1</v>
      </c>
      <c r="J753" s="82"/>
      <c r="K753" s="82"/>
      <c r="L753" s="82"/>
      <c r="M753" s="83"/>
    </row>
    <row r="754" spans="1:13" x14ac:dyDescent="0.3">
      <c r="A754" s="77"/>
      <c r="B754" s="84" t="s">
        <v>64</v>
      </c>
      <c r="C754" s="317">
        <v>9.11</v>
      </c>
      <c r="D754" s="318"/>
      <c r="E754" s="318"/>
      <c r="F754" s="318"/>
      <c r="G754" s="319"/>
      <c r="H754" s="320" t="s">
        <v>181</v>
      </c>
      <c r="I754" s="292"/>
      <c r="J754" s="292"/>
      <c r="K754" s="292"/>
      <c r="L754" s="292"/>
      <c r="M754" s="293"/>
    </row>
    <row r="755" spans="1:13" x14ac:dyDescent="0.3">
      <c r="A755" s="77"/>
      <c r="B755" s="84" t="s">
        <v>23</v>
      </c>
      <c r="C755" s="288">
        <v>9</v>
      </c>
      <c r="D755" s="289"/>
      <c r="E755" s="289"/>
      <c r="F755" s="289"/>
      <c r="G755" s="290"/>
      <c r="H755" s="294"/>
      <c r="I755" s="295"/>
      <c r="J755" s="295"/>
      <c r="K755" s="295"/>
      <c r="L755" s="295"/>
      <c r="M755" s="296"/>
    </row>
    <row r="756" spans="1:13" ht="15" thickBot="1" x14ac:dyDescent="0.35">
      <c r="A756" s="77"/>
      <c r="B756" s="85" t="s">
        <v>3</v>
      </c>
      <c r="C756" s="301" t="s">
        <v>25</v>
      </c>
      <c r="D756" s="302"/>
      <c r="E756" s="302"/>
      <c r="F756" s="302"/>
      <c r="G756" s="303"/>
      <c r="H756" s="297"/>
      <c r="I756" s="298"/>
      <c r="J756" s="298"/>
      <c r="K756" s="298"/>
      <c r="L756" s="298"/>
      <c r="M756" s="299"/>
    </row>
    <row r="757" spans="1:13" x14ac:dyDescent="0.3">
      <c r="A757" s="77"/>
      <c r="B757" s="304" t="s">
        <v>65</v>
      </c>
      <c r="C757" s="305"/>
      <c r="D757" s="305"/>
      <c r="E757" s="305"/>
      <c r="F757" s="305"/>
      <c r="G757" s="306"/>
      <c r="H757" s="310" t="s">
        <v>5</v>
      </c>
      <c r="I757" s="312" t="s">
        <v>22</v>
      </c>
      <c r="J757" s="313"/>
      <c r="K757" s="313"/>
      <c r="L757" s="314"/>
      <c r="M757" s="315" t="s">
        <v>30</v>
      </c>
    </row>
    <row r="758" spans="1:13" ht="15" thickBot="1" x14ac:dyDescent="0.35">
      <c r="A758" s="77"/>
      <c r="B758" s="307"/>
      <c r="C758" s="308"/>
      <c r="D758" s="308"/>
      <c r="E758" s="308"/>
      <c r="F758" s="308"/>
      <c r="G758" s="309"/>
      <c r="H758" s="311"/>
      <c r="I758" s="86" t="s">
        <v>66</v>
      </c>
      <c r="J758" s="86" t="s">
        <v>67</v>
      </c>
      <c r="K758" s="86" t="s">
        <v>38</v>
      </c>
      <c r="L758" s="87" t="s">
        <v>68</v>
      </c>
      <c r="M758" s="316"/>
    </row>
    <row r="759" spans="1:13" x14ac:dyDescent="0.3">
      <c r="A759" s="88"/>
      <c r="B759" s="270"/>
      <c r="C759" s="271"/>
      <c r="D759" s="271"/>
      <c r="E759" s="271"/>
      <c r="F759" s="271"/>
      <c r="G759" s="272"/>
      <c r="H759" s="89" t="s">
        <v>199</v>
      </c>
      <c r="I759" s="90">
        <v>70</v>
      </c>
      <c r="J759" s="90">
        <v>0.1</v>
      </c>
      <c r="K759" s="90"/>
      <c r="L759" s="91">
        <v>1</v>
      </c>
      <c r="M759" s="92">
        <f>PRODUCT(I759:L759)</f>
        <v>7</v>
      </c>
    </row>
    <row r="760" spans="1:13" x14ac:dyDescent="0.3">
      <c r="A760" s="88"/>
      <c r="B760" s="273"/>
      <c r="C760" s="274"/>
      <c r="D760" s="274"/>
      <c r="E760" s="274"/>
      <c r="F760" s="274"/>
      <c r="G760" s="275"/>
      <c r="H760" s="89"/>
      <c r="I760" s="90"/>
      <c r="J760" s="90"/>
      <c r="K760" s="90"/>
      <c r="L760" s="91"/>
      <c r="M760" s="92"/>
    </row>
    <row r="761" spans="1:13" x14ac:dyDescent="0.3">
      <c r="A761" s="88"/>
      <c r="B761" s="273"/>
      <c r="C761" s="274"/>
      <c r="D761" s="274"/>
      <c r="E761" s="274"/>
      <c r="F761" s="274"/>
      <c r="G761" s="275"/>
      <c r="H761" s="89"/>
      <c r="I761" s="90"/>
      <c r="J761" s="90"/>
      <c r="K761" s="90"/>
      <c r="L761" s="91"/>
      <c r="M761" s="92"/>
    </row>
    <row r="762" spans="1:13" x14ac:dyDescent="0.3">
      <c r="A762" s="88"/>
      <c r="B762" s="273"/>
      <c r="C762" s="274"/>
      <c r="D762" s="274"/>
      <c r="E762" s="274"/>
      <c r="F762" s="274"/>
      <c r="G762" s="275"/>
      <c r="H762" s="89"/>
      <c r="I762" s="90"/>
      <c r="J762" s="90"/>
      <c r="K762" s="90"/>
      <c r="L762" s="91"/>
      <c r="M762" s="92"/>
    </row>
    <row r="763" spans="1:13" x14ac:dyDescent="0.3">
      <c r="A763" s="88"/>
      <c r="B763" s="273"/>
      <c r="C763" s="274"/>
      <c r="D763" s="274"/>
      <c r="E763" s="274"/>
      <c r="F763" s="274"/>
      <c r="G763" s="275"/>
      <c r="H763" s="89"/>
      <c r="I763" s="90"/>
      <c r="J763" s="90"/>
      <c r="K763" s="90"/>
      <c r="L763" s="91"/>
      <c r="M763" s="92"/>
    </row>
    <row r="764" spans="1:13" ht="15" thickBot="1" x14ac:dyDescent="0.35">
      <c r="A764" s="77"/>
      <c r="B764" s="276"/>
      <c r="C764" s="277"/>
      <c r="D764" s="277"/>
      <c r="E764" s="277"/>
      <c r="F764" s="277"/>
      <c r="G764" s="278"/>
      <c r="H764" s="279" t="s">
        <v>30</v>
      </c>
      <c r="I764" s="280"/>
      <c r="J764" s="280"/>
      <c r="K764" s="281"/>
      <c r="L764" s="136"/>
      <c r="M764" s="94">
        <f>ROUND(SUM(M759:M763),2)</f>
        <v>7</v>
      </c>
    </row>
  </sheetData>
  <mergeCells count="619">
    <mergeCell ref="B572:G588"/>
    <mergeCell ref="H588:K588"/>
    <mergeCell ref="H497:H507"/>
    <mergeCell ref="B541:G561"/>
    <mergeCell ref="H561:K561"/>
    <mergeCell ref="B563:B565"/>
    <mergeCell ref="C563:K563"/>
    <mergeCell ref="C564:K565"/>
    <mergeCell ref="C567:G567"/>
    <mergeCell ref="H567:M569"/>
    <mergeCell ref="B497:G530"/>
    <mergeCell ref="H530:K530"/>
    <mergeCell ref="B570:G571"/>
    <mergeCell ref="H570:H571"/>
    <mergeCell ref="I570:L570"/>
    <mergeCell ref="M570:M571"/>
    <mergeCell ref="L563:M565"/>
    <mergeCell ref="C568:G568"/>
    <mergeCell ref="C569:G569"/>
    <mergeCell ref="B532:B534"/>
    <mergeCell ref="B495:G496"/>
    <mergeCell ref="H495:H496"/>
    <mergeCell ref="I495:L495"/>
    <mergeCell ref="M495:M496"/>
    <mergeCell ref="C493:G493"/>
    <mergeCell ref="C494:G494"/>
    <mergeCell ref="C538:G538"/>
    <mergeCell ref="B539:G540"/>
    <mergeCell ref="H539:H540"/>
    <mergeCell ref="I539:L539"/>
    <mergeCell ref="M539:M540"/>
    <mergeCell ref="C532:K532"/>
    <mergeCell ref="L532:M534"/>
    <mergeCell ref="C533:K534"/>
    <mergeCell ref="C536:G536"/>
    <mergeCell ref="H536:M538"/>
    <mergeCell ref="C537:G537"/>
    <mergeCell ref="B488:B490"/>
    <mergeCell ref="C488:K488"/>
    <mergeCell ref="L488:M490"/>
    <mergeCell ref="C489:K490"/>
    <mergeCell ref="C492:G492"/>
    <mergeCell ref="B477:G486"/>
    <mergeCell ref="H486:K486"/>
    <mergeCell ref="B468:B470"/>
    <mergeCell ref="C468:K468"/>
    <mergeCell ref="C469:K470"/>
    <mergeCell ref="C472:G472"/>
    <mergeCell ref="H472:M474"/>
    <mergeCell ref="C473:G473"/>
    <mergeCell ref="B475:G476"/>
    <mergeCell ref="H475:H476"/>
    <mergeCell ref="I475:L475"/>
    <mergeCell ref="M475:M476"/>
    <mergeCell ref="L468:M470"/>
    <mergeCell ref="C474:G474"/>
    <mergeCell ref="H492:M494"/>
    <mergeCell ref="I459:L459"/>
    <mergeCell ref="M459:M460"/>
    <mergeCell ref="B461:G466"/>
    <mergeCell ref="H466:K466"/>
    <mergeCell ref="B452:B454"/>
    <mergeCell ref="C452:K452"/>
    <mergeCell ref="L452:M454"/>
    <mergeCell ref="C453:K454"/>
    <mergeCell ref="C456:G456"/>
    <mergeCell ref="H456:M458"/>
    <mergeCell ref="C457:G457"/>
    <mergeCell ref="C458:G458"/>
    <mergeCell ref="B757:G758"/>
    <mergeCell ref="H757:H758"/>
    <mergeCell ref="I757:L757"/>
    <mergeCell ref="M757:M758"/>
    <mergeCell ref="B759:G764"/>
    <mergeCell ref="H764:K764"/>
    <mergeCell ref="B750:B752"/>
    <mergeCell ref="C750:K750"/>
    <mergeCell ref="L750:M752"/>
    <mergeCell ref="C751:K752"/>
    <mergeCell ref="C754:G754"/>
    <mergeCell ref="H754:M756"/>
    <mergeCell ref="C755:G755"/>
    <mergeCell ref="C756:G756"/>
    <mergeCell ref="B741:G742"/>
    <mergeCell ref="H741:H742"/>
    <mergeCell ref="I741:L741"/>
    <mergeCell ref="M741:M742"/>
    <mergeCell ref="B743:G748"/>
    <mergeCell ref="H748:K748"/>
    <mergeCell ref="B734:B736"/>
    <mergeCell ref="C734:K734"/>
    <mergeCell ref="L734:M736"/>
    <mergeCell ref="C735:K736"/>
    <mergeCell ref="C738:G738"/>
    <mergeCell ref="H738:M740"/>
    <mergeCell ref="C739:G739"/>
    <mergeCell ref="C740:G740"/>
    <mergeCell ref="B725:G726"/>
    <mergeCell ref="H725:H726"/>
    <mergeCell ref="I725:L725"/>
    <mergeCell ref="M725:M726"/>
    <mergeCell ref="B727:G732"/>
    <mergeCell ref="H732:K732"/>
    <mergeCell ref="B718:B720"/>
    <mergeCell ref="C718:K718"/>
    <mergeCell ref="L718:M720"/>
    <mergeCell ref="C719:K720"/>
    <mergeCell ref="C722:G722"/>
    <mergeCell ref="H722:M724"/>
    <mergeCell ref="C723:G723"/>
    <mergeCell ref="C724:G724"/>
    <mergeCell ref="B709:G710"/>
    <mergeCell ref="H709:H710"/>
    <mergeCell ref="I709:L709"/>
    <mergeCell ref="M709:M710"/>
    <mergeCell ref="B711:G716"/>
    <mergeCell ref="H716:K716"/>
    <mergeCell ref="B702:B704"/>
    <mergeCell ref="C702:K702"/>
    <mergeCell ref="L702:M704"/>
    <mergeCell ref="C703:K704"/>
    <mergeCell ref="C706:G706"/>
    <mergeCell ref="H706:M708"/>
    <mergeCell ref="C707:G707"/>
    <mergeCell ref="C708:G708"/>
    <mergeCell ref="B693:G694"/>
    <mergeCell ref="H693:H694"/>
    <mergeCell ref="I693:L693"/>
    <mergeCell ref="M693:M694"/>
    <mergeCell ref="B695:G700"/>
    <mergeCell ref="H700:K700"/>
    <mergeCell ref="B686:B688"/>
    <mergeCell ref="C686:K686"/>
    <mergeCell ref="L686:M688"/>
    <mergeCell ref="C687:K688"/>
    <mergeCell ref="C690:G690"/>
    <mergeCell ref="H690:M692"/>
    <mergeCell ref="C691:G691"/>
    <mergeCell ref="C692:G692"/>
    <mergeCell ref="B677:G678"/>
    <mergeCell ref="H677:H678"/>
    <mergeCell ref="I677:L677"/>
    <mergeCell ref="M677:M678"/>
    <mergeCell ref="B679:G684"/>
    <mergeCell ref="H684:K684"/>
    <mergeCell ref="B670:B672"/>
    <mergeCell ref="C670:K670"/>
    <mergeCell ref="L670:M672"/>
    <mergeCell ref="C671:K672"/>
    <mergeCell ref="C674:G674"/>
    <mergeCell ref="H674:M676"/>
    <mergeCell ref="C675:G675"/>
    <mergeCell ref="C676:G676"/>
    <mergeCell ref="B661:G662"/>
    <mergeCell ref="H661:H662"/>
    <mergeCell ref="I661:L661"/>
    <mergeCell ref="M661:M662"/>
    <mergeCell ref="B663:G668"/>
    <mergeCell ref="H668:K668"/>
    <mergeCell ref="B654:B656"/>
    <mergeCell ref="C654:K654"/>
    <mergeCell ref="L654:M656"/>
    <mergeCell ref="C655:K656"/>
    <mergeCell ref="C658:G658"/>
    <mergeCell ref="H658:M660"/>
    <mergeCell ref="C659:G659"/>
    <mergeCell ref="C660:G660"/>
    <mergeCell ref="B645:G646"/>
    <mergeCell ref="H645:H646"/>
    <mergeCell ref="I645:L645"/>
    <mergeCell ref="M645:M646"/>
    <mergeCell ref="B647:G652"/>
    <mergeCell ref="H652:K652"/>
    <mergeCell ref="B638:B640"/>
    <mergeCell ref="C638:K638"/>
    <mergeCell ref="L638:M640"/>
    <mergeCell ref="C639:K640"/>
    <mergeCell ref="C642:G642"/>
    <mergeCell ref="H642:M644"/>
    <mergeCell ref="C643:G643"/>
    <mergeCell ref="C644:G644"/>
    <mergeCell ref="B629:G630"/>
    <mergeCell ref="H629:H630"/>
    <mergeCell ref="I629:L629"/>
    <mergeCell ref="M629:M630"/>
    <mergeCell ref="B631:G636"/>
    <mergeCell ref="H636:K636"/>
    <mergeCell ref="B622:B624"/>
    <mergeCell ref="C622:K622"/>
    <mergeCell ref="L622:M624"/>
    <mergeCell ref="C623:K624"/>
    <mergeCell ref="C626:G626"/>
    <mergeCell ref="H626:M628"/>
    <mergeCell ref="C627:G627"/>
    <mergeCell ref="C628:G628"/>
    <mergeCell ref="B615:G620"/>
    <mergeCell ref="H620:K620"/>
    <mergeCell ref="B599:G604"/>
    <mergeCell ref="H604:K604"/>
    <mergeCell ref="B606:B608"/>
    <mergeCell ref="C606:K606"/>
    <mergeCell ref="C607:K608"/>
    <mergeCell ref="C610:G610"/>
    <mergeCell ref="H610:M612"/>
    <mergeCell ref="C611:G611"/>
    <mergeCell ref="B597:G598"/>
    <mergeCell ref="H597:H598"/>
    <mergeCell ref="I597:L597"/>
    <mergeCell ref="M597:M598"/>
    <mergeCell ref="B613:G614"/>
    <mergeCell ref="H613:H614"/>
    <mergeCell ref="I613:L613"/>
    <mergeCell ref="M613:M614"/>
    <mergeCell ref="L606:M608"/>
    <mergeCell ref="C612:G612"/>
    <mergeCell ref="C361:G361"/>
    <mergeCell ref="I363:L363"/>
    <mergeCell ref="M363:M364"/>
    <mergeCell ref="B365:G370"/>
    <mergeCell ref="H370:K370"/>
    <mergeCell ref="C344:G344"/>
    <mergeCell ref="H344:M346"/>
    <mergeCell ref="B372:B374"/>
    <mergeCell ref="C372:K372"/>
    <mergeCell ref="L372:M374"/>
    <mergeCell ref="C373:K374"/>
    <mergeCell ref="B356:B358"/>
    <mergeCell ref="C356:K356"/>
    <mergeCell ref="L356:M358"/>
    <mergeCell ref="C357:K358"/>
    <mergeCell ref="C360:G360"/>
    <mergeCell ref="H360:M362"/>
    <mergeCell ref="B349:G354"/>
    <mergeCell ref="H354:K354"/>
    <mergeCell ref="C345:G345"/>
    <mergeCell ref="C346:G346"/>
    <mergeCell ref="B347:G348"/>
    <mergeCell ref="H347:H348"/>
    <mergeCell ref="I347:L347"/>
    <mergeCell ref="B590:B592"/>
    <mergeCell ref="C590:K590"/>
    <mergeCell ref="L590:M592"/>
    <mergeCell ref="C591:K592"/>
    <mergeCell ref="C594:G594"/>
    <mergeCell ref="H594:M596"/>
    <mergeCell ref="C595:G595"/>
    <mergeCell ref="C596:G596"/>
    <mergeCell ref="B436:B438"/>
    <mergeCell ref="B443:G444"/>
    <mergeCell ref="H443:H444"/>
    <mergeCell ref="I443:L443"/>
    <mergeCell ref="M443:M444"/>
    <mergeCell ref="B445:G450"/>
    <mergeCell ref="H450:K450"/>
    <mergeCell ref="C436:K436"/>
    <mergeCell ref="L436:M438"/>
    <mergeCell ref="C437:K438"/>
    <mergeCell ref="C440:G440"/>
    <mergeCell ref="H440:M442"/>
    <mergeCell ref="C441:G441"/>
    <mergeCell ref="C442:G442"/>
    <mergeCell ref="B459:G460"/>
    <mergeCell ref="H459:H460"/>
    <mergeCell ref="B59:G64"/>
    <mergeCell ref="B155:G160"/>
    <mergeCell ref="H160:K160"/>
    <mergeCell ref="B146:B148"/>
    <mergeCell ref="C146:K146"/>
    <mergeCell ref="L146:M148"/>
    <mergeCell ref="C147:K148"/>
    <mergeCell ref="C150:G150"/>
    <mergeCell ref="H150:M152"/>
    <mergeCell ref="C151:G151"/>
    <mergeCell ref="B73:G74"/>
    <mergeCell ref="H73:H74"/>
    <mergeCell ref="I73:L73"/>
    <mergeCell ref="M73:M74"/>
    <mergeCell ref="B75:G80"/>
    <mergeCell ref="H80:K80"/>
    <mergeCell ref="M89:M90"/>
    <mergeCell ref="B105:G106"/>
    <mergeCell ref="C86:G86"/>
    <mergeCell ref="H86:M88"/>
    <mergeCell ref="H121:H122"/>
    <mergeCell ref="I121:L121"/>
    <mergeCell ref="M121:M122"/>
    <mergeCell ref="B123:G128"/>
    <mergeCell ref="B315:G316"/>
    <mergeCell ref="H315:H316"/>
    <mergeCell ref="I315:L315"/>
    <mergeCell ref="M315:M316"/>
    <mergeCell ref="B317:G322"/>
    <mergeCell ref="H322:K322"/>
    <mergeCell ref="B308:B310"/>
    <mergeCell ref="C308:K308"/>
    <mergeCell ref="L308:M310"/>
    <mergeCell ref="C309:K310"/>
    <mergeCell ref="C312:G312"/>
    <mergeCell ref="H312:M314"/>
    <mergeCell ref="C313:G313"/>
    <mergeCell ref="C314:G314"/>
    <mergeCell ref="M347:M348"/>
    <mergeCell ref="B324:B326"/>
    <mergeCell ref="C324:K324"/>
    <mergeCell ref="L324:M326"/>
    <mergeCell ref="C325:K326"/>
    <mergeCell ref="C328:G328"/>
    <mergeCell ref="H328:M330"/>
    <mergeCell ref="C329:G329"/>
    <mergeCell ref="C330:G330"/>
    <mergeCell ref="L340:M342"/>
    <mergeCell ref="C341:K342"/>
    <mergeCell ref="B331:G332"/>
    <mergeCell ref="H331:H332"/>
    <mergeCell ref="I331:L331"/>
    <mergeCell ref="M331:M332"/>
    <mergeCell ref="B333:G338"/>
    <mergeCell ref="H338:K338"/>
    <mergeCell ref="B340:B342"/>
    <mergeCell ref="C340:K340"/>
    <mergeCell ref="B299:G300"/>
    <mergeCell ref="H299:H300"/>
    <mergeCell ref="I299:L299"/>
    <mergeCell ref="M299:M300"/>
    <mergeCell ref="B301:G306"/>
    <mergeCell ref="H306:K306"/>
    <mergeCell ref="C296:G296"/>
    <mergeCell ref="H296:M298"/>
    <mergeCell ref="C297:G297"/>
    <mergeCell ref="C298:G298"/>
    <mergeCell ref="C162:K162"/>
    <mergeCell ref="L162:M164"/>
    <mergeCell ref="C163:K164"/>
    <mergeCell ref="B179:B181"/>
    <mergeCell ref="C179:K179"/>
    <mergeCell ref="L179:M181"/>
    <mergeCell ref="C180:K181"/>
    <mergeCell ref="B186:G187"/>
    <mergeCell ref="H186:H187"/>
    <mergeCell ref="M169:M170"/>
    <mergeCell ref="B171:G177"/>
    <mergeCell ref="B292:B294"/>
    <mergeCell ref="C292:K292"/>
    <mergeCell ref="L292:M294"/>
    <mergeCell ref="C293:K294"/>
    <mergeCell ref="B285:G290"/>
    <mergeCell ref="H290:K290"/>
    <mergeCell ref="B266:G274"/>
    <mergeCell ref="C261:G261"/>
    <mergeCell ref="C262:G262"/>
    <mergeCell ref="C88:G88"/>
    <mergeCell ref="B89:G90"/>
    <mergeCell ref="H89:H90"/>
    <mergeCell ref="I89:L89"/>
    <mergeCell ref="H105:H106"/>
    <mergeCell ref="I105:L105"/>
    <mergeCell ref="M105:M106"/>
    <mergeCell ref="B121:G122"/>
    <mergeCell ref="B153:G154"/>
    <mergeCell ref="H153:H154"/>
    <mergeCell ref="I153:L153"/>
    <mergeCell ref="M153:M154"/>
    <mergeCell ref="H128:K128"/>
    <mergeCell ref="B107:G112"/>
    <mergeCell ref="H112:K112"/>
    <mergeCell ref="B114:B116"/>
    <mergeCell ref="C114:K114"/>
    <mergeCell ref="C120:G120"/>
    <mergeCell ref="L114:M116"/>
    <mergeCell ref="C115:K116"/>
    <mergeCell ref="C118:G118"/>
    <mergeCell ref="H118:M120"/>
    <mergeCell ref="C119:G119"/>
    <mergeCell ref="B130:B132"/>
    <mergeCell ref="B2:B4"/>
    <mergeCell ref="C2:K2"/>
    <mergeCell ref="L2:M4"/>
    <mergeCell ref="C3:K4"/>
    <mergeCell ref="C6:G6"/>
    <mergeCell ref="H6:M8"/>
    <mergeCell ref="C7:G7"/>
    <mergeCell ref="C8:G8"/>
    <mergeCell ref="C17:E17"/>
    <mergeCell ref="I17:L17"/>
    <mergeCell ref="B9:G10"/>
    <mergeCell ref="H9:H10"/>
    <mergeCell ref="I9:L9"/>
    <mergeCell ref="M9:M10"/>
    <mergeCell ref="B11:G16"/>
    <mergeCell ref="H16:K16"/>
    <mergeCell ref="B57:G58"/>
    <mergeCell ref="H57:H58"/>
    <mergeCell ref="C54:G54"/>
    <mergeCell ref="C55:G55"/>
    <mergeCell ref="C38:G38"/>
    <mergeCell ref="H22:M24"/>
    <mergeCell ref="C23:G23"/>
    <mergeCell ref="C24:G24"/>
    <mergeCell ref="I57:L57"/>
    <mergeCell ref="M57:M58"/>
    <mergeCell ref="H41:H42"/>
    <mergeCell ref="I41:L41"/>
    <mergeCell ref="M41:M42"/>
    <mergeCell ref="B43:G48"/>
    <mergeCell ref="H48:K48"/>
    <mergeCell ref="B50:B52"/>
    <mergeCell ref="C50:K50"/>
    <mergeCell ref="L50:M52"/>
    <mergeCell ref="C51:K52"/>
    <mergeCell ref="B18:B20"/>
    <mergeCell ref="C18:K18"/>
    <mergeCell ref="L18:M20"/>
    <mergeCell ref="C19:K20"/>
    <mergeCell ref="C22:G22"/>
    <mergeCell ref="B137:G138"/>
    <mergeCell ref="H137:H138"/>
    <mergeCell ref="I137:L137"/>
    <mergeCell ref="H54:M56"/>
    <mergeCell ref="C56:G56"/>
    <mergeCell ref="H25:H26"/>
    <mergeCell ref="I25:L25"/>
    <mergeCell ref="M25:M26"/>
    <mergeCell ref="B27:G32"/>
    <mergeCell ref="H32:K32"/>
    <mergeCell ref="B34:B36"/>
    <mergeCell ref="C34:K34"/>
    <mergeCell ref="L34:M36"/>
    <mergeCell ref="C35:K36"/>
    <mergeCell ref="B25:G26"/>
    <mergeCell ref="H38:M40"/>
    <mergeCell ref="C39:G39"/>
    <mergeCell ref="C40:G40"/>
    <mergeCell ref="B41:G42"/>
    <mergeCell ref="H64:K64"/>
    <mergeCell ref="B82:B84"/>
    <mergeCell ref="C82:K82"/>
    <mergeCell ref="L82:M84"/>
    <mergeCell ref="C83:K84"/>
    <mergeCell ref="C102:G102"/>
    <mergeCell ref="H102:M104"/>
    <mergeCell ref="C103:G103"/>
    <mergeCell ref="C104:G104"/>
    <mergeCell ref="C87:G87"/>
    <mergeCell ref="B91:G96"/>
    <mergeCell ref="H96:K96"/>
    <mergeCell ref="B98:B100"/>
    <mergeCell ref="C98:K98"/>
    <mergeCell ref="L98:M100"/>
    <mergeCell ref="C99:K100"/>
    <mergeCell ref="B66:B68"/>
    <mergeCell ref="C66:K66"/>
    <mergeCell ref="L66:M68"/>
    <mergeCell ref="C67:K68"/>
    <mergeCell ref="C70:G70"/>
    <mergeCell ref="H70:M72"/>
    <mergeCell ref="C71:G71"/>
    <mergeCell ref="C72:G72"/>
    <mergeCell ref="C130:K130"/>
    <mergeCell ref="L130:M132"/>
    <mergeCell ref="C131:K132"/>
    <mergeCell ref="C166:G166"/>
    <mergeCell ref="C183:G183"/>
    <mergeCell ref="H183:M185"/>
    <mergeCell ref="C184:G184"/>
    <mergeCell ref="C185:G185"/>
    <mergeCell ref="B139:G144"/>
    <mergeCell ref="H144:K144"/>
    <mergeCell ref="M137:M138"/>
    <mergeCell ref="C134:G134"/>
    <mergeCell ref="H134:M136"/>
    <mergeCell ref="C135:G135"/>
    <mergeCell ref="C136:G136"/>
    <mergeCell ref="H166:M168"/>
    <mergeCell ref="C167:G167"/>
    <mergeCell ref="C168:G168"/>
    <mergeCell ref="B169:G170"/>
    <mergeCell ref="H169:H170"/>
    <mergeCell ref="I169:L169"/>
    <mergeCell ref="H177:K177"/>
    <mergeCell ref="C152:G152"/>
    <mergeCell ref="B162:B164"/>
    <mergeCell ref="I186:L186"/>
    <mergeCell ref="M186:M187"/>
    <mergeCell ref="M201:M202"/>
    <mergeCell ref="B188:G192"/>
    <mergeCell ref="H192:K192"/>
    <mergeCell ref="B194:B196"/>
    <mergeCell ref="C194:K194"/>
    <mergeCell ref="L194:M196"/>
    <mergeCell ref="C195:K196"/>
    <mergeCell ref="C198:G198"/>
    <mergeCell ref="H198:M200"/>
    <mergeCell ref="B233:G234"/>
    <mergeCell ref="H233:H234"/>
    <mergeCell ref="I233:L233"/>
    <mergeCell ref="M233:M234"/>
    <mergeCell ref="B235:G241"/>
    <mergeCell ref="H241:K241"/>
    <mergeCell ref="B203:G208"/>
    <mergeCell ref="H208:K208"/>
    <mergeCell ref="C199:G199"/>
    <mergeCell ref="C200:G200"/>
    <mergeCell ref="B201:G202"/>
    <mergeCell ref="H201:H202"/>
    <mergeCell ref="I201:L201"/>
    <mergeCell ref="B226:B228"/>
    <mergeCell ref="C226:K226"/>
    <mergeCell ref="L226:M228"/>
    <mergeCell ref="C227:K228"/>
    <mergeCell ref="C230:G230"/>
    <mergeCell ref="H230:M232"/>
    <mergeCell ref="C231:G231"/>
    <mergeCell ref="C232:G232"/>
    <mergeCell ref="B210:B212"/>
    <mergeCell ref="C210:K210"/>
    <mergeCell ref="L210:M212"/>
    <mergeCell ref="B250:G251"/>
    <mergeCell ref="H250:H251"/>
    <mergeCell ref="I250:L250"/>
    <mergeCell ref="M250:M251"/>
    <mergeCell ref="B252:G255"/>
    <mergeCell ref="H255:K255"/>
    <mergeCell ref="B243:B245"/>
    <mergeCell ref="C243:K243"/>
    <mergeCell ref="L243:M245"/>
    <mergeCell ref="C244:K245"/>
    <mergeCell ref="C247:G247"/>
    <mergeCell ref="H247:M249"/>
    <mergeCell ref="C248:G248"/>
    <mergeCell ref="C249:G249"/>
    <mergeCell ref="B283:G284"/>
    <mergeCell ref="H283:H284"/>
    <mergeCell ref="I283:L283"/>
    <mergeCell ref="M283:M284"/>
    <mergeCell ref="L257:M259"/>
    <mergeCell ref="C258:K259"/>
    <mergeCell ref="H261:M263"/>
    <mergeCell ref="C263:G263"/>
    <mergeCell ref="B264:G265"/>
    <mergeCell ref="H264:H265"/>
    <mergeCell ref="I264:L264"/>
    <mergeCell ref="M264:M265"/>
    <mergeCell ref="H274:K274"/>
    <mergeCell ref="C257:K257"/>
    <mergeCell ref="H280:M282"/>
    <mergeCell ref="C281:G281"/>
    <mergeCell ref="C282:G282"/>
    <mergeCell ref="B257:B259"/>
    <mergeCell ref="I427:L427"/>
    <mergeCell ref="M427:M428"/>
    <mergeCell ref="B276:B278"/>
    <mergeCell ref="C276:K276"/>
    <mergeCell ref="L276:M278"/>
    <mergeCell ref="C277:K278"/>
    <mergeCell ref="C280:G280"/>
    <mergeCell ref="H402:K402"/>
    <mergeCell ref="B411:G412"/>
    <mergeCell ref="H411:H412"/>
    <mergeCell ref="I411:L411"/>
    <mergeCell ref="M411:M412"/>
    <mergeCell ref="B420:B422"/>
    <mergeCell ref="C420:K420"/>
    <mergeCell ref="B404:B406"/>
    <mergeCell ref="C404:K404"/>
    <mergeCell ref="L404:M406"/>
    <mergeCell ref="B413:G418"/>
    <mergeCell ref="H418:K418"/>
    <mergeCell ref="C376:G376"/>
    <mergeCell ref="H376:M378"/>
    <mergeCell ref="C362:G362"/>
    <mergeCell ref="B363:G364"/>
    <mergeCell ref="H363:H364"/>
    <mergeCell ref="B429:G434"/>
    <mergeCell ref="H434:K434"/>
    <mergeCell ref="C421:K422"/>
    <mergeCell ref="C424:G424"/>
    <mergeCell ref="H424:M426"/>
    <mergeCell ref="C425:G425"/>
    <mergeCell ref="C426:G426"/>
    <mergeCell ref="H386:K386"/>
    <mergeCell ref="B388:B390"/>
    <mergeCell ref="C388:K388"/>
    <mergeCell ref="L388:M390"/>
    <mergeCell ref="C389:K390"/>
    <mergeCell ref="C392:G392"/>
    <mergeCell ref="H392:M394"/>
    <mergeCell ref="C393:G393"/>
    <mergeCell ref="L420:M422"/>
    <mergeCell ref="C408:G408"/>
    <mergeCell ref="H408:M410"/>
    <mergeCell ref="C409:G409"/>
    <mergeCell ref="C410:G410"/>
    <mergeCell ref="B397:G402"/>
    <mergeCell ref="C405:K406"/>
    <mergeCell ref="B427:G428"/>
    <mergeCell ref="H427:H428"/>
    <mergeCell ref="C377:G377"/>
    <mergeCell ref="C378:G378"/>
    <mergeCell ref="B379:G380"/>
    <mergeCell ref="H379:H380"/>
    <mergeCell ref="I379:L379"/>
    <mergeCell ref="M379:M380"/>
    <mergeCell ref="B381:G386"/>
    <mergeCell ref="C394:G394"/>
    <mergeCell ref="B395:G396"/>
    <mergeCell ref="H395:H396"/>
    <mergeCell ref="I395:L395"/>
    <mergeCell ref="M395:M396"/>
    <mergeCell ref="B219:G224"/>
    <mergeCell ref="H224:K224"/>
    <mergeCell ref="C211:K212"/>
    <mergeCell ref="C214:G214"/>
    <mergeCell ref="H214:M216"/>
    <mergeCell ref="C215:G215"/>
    <mergeCell ref="C216:G216"/>
    <mergeCell ref="B217:G218"/>
    <mergeCell ref="H217:H218"/>
    <mergeCell ref="I217:L217"/>
    <mergeCell ref="M217:M21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scale="50" fitToHeight="0" orientation="portrait" r:id="rId1"/>
  <rowBreaks count="7" manualBreakCount="7">
    <brk id="80" max="14" man="1"/>
    <brk id="160" max="14" man="1"/>
    <brk id="241" max="14" man="1"/>
    <brk id="402" max="14" man="1"/>
    <brk id="561" max="14" man="1"/>
    <brk id="636" max="14" man="1"/>
    <brk id="716" max="1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325D9-60E7-49D6-96BE-ADDAF8EB4C2E}">
  <dimension ref="A2:M69"/>
  <sheetViews>
    <sheetView workbookViewId="0">
      <selection activeCell="C7" sqref="C7:H7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51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73" t="str">
        <f>'PPTO '!D6</f>
        <v>PRELIMINARES CUBIERTA (SECTOR ENTRADA PRINCIPAL)</v>
      </c>
      <c r="D5" s="373"/>
      <c r="E5" s="373"/>
      <c r="F5" s="373"/>
      <c r="G5" s="373"/>
      <c r="H5" s="374"/>
      <c r="L5" s="29"/>
    </row>
    <row r="6" spans="1:13" x14ac:dyDescent="0.25">
      <c r="A6" s="27"/>
      <c r="B6" s="31" t="s">
        <v>0</v>
      </c>
      <c r="C6" s="375">
        <f>'PPTO '!C6</f>
        <v>1</v>
      </c>
      <c r="D6" s="375"/>
      <c r="E6" s="375"/>
      <c r="F6" s="375"/>
      <c r="G6" s="375"/>
      <c r="H6" s="376"/>
      <c r="L6" s="29"/>
    </row>
    <row r="7" spans="1:13" x14ac:dyDescent="0.25">
      <c r="A7" s="27"/>
      <c r="B7" s="31" t="s">
        <v>3</v>
      </c>
      <c r="C7" s="377" t="s">
        <v>26</v>
      </c>
      <c r="D7" s="378"/>
      <c r="E7" s="378"/>
      <c r="F7" s="378"/>
      <c r="G7" s="378"/>
      <c r="H7" s="379"/>
      <c r="L7" s="29"/>
    </row>
    <row r="8" spans="1:13" ht="14.4" thickBot="1" x14ac:dyDescent="0.3">
      <c r="A8" s="27"/>
      <c r="B8" s="32" t="s">
        <v>1</v>
      </c>
      <c r="C8" s="366" t="str">
        <f>'PPTO '!D7</f>
        <v>LIMPIEZA DE CANAL EN CONCRETO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x14ac:dyDescent="0.25">
      <c r="A11" s="27"/>
      <c r="B11" s="354" t="s">
        <v>5</v>
      </c>
      <c r="C11" s="355"/>
      <c r="D11" s="58" t="s">
        <v>3</v>
      </c>
      <c r="E11" s="58" t="s">
        <v>27</v>
      </c>
      <c r="F11" s="58" t="s">
        <v>7</v>
      </c>
      <c r="G11" s="59" t="s">
        <v>8</v>
      </c>
      <c r="H11" s="11" t="s">
        <v>9</v>
      </c>
    </row>
    <row r="12" spans="1:13" x14ac:dyDescent="0.25">
      <c r="A12" s="27"/>
      <c r="B12" s="362" t="s">
        <v>47</v>
      </c>
      <c r="C12" s="363"/>
      <c r="D12" s="36" t="s">
        <v>48</v>
      </c>
      <c r="E12" s="36">
        <f>+H30*0.05</f>
        <v>226.17833333333334</v>
      </c>
      <c r="F12" s="63">
        <v>75</v>
      </c>
      <c r="G12" s="35">
        <f>+E12/F12</f>
        <v>3.015711111111111</v>
      </c>
      <c r="H12" s="12"/>
    </row>
    <row r="13" spans="1:13" x14ac:dyDescent="0.25">
      <c r="A13" s="27"/>
      <c r="B13" s="362" t="s">
        <v>49</v>
      </c>
      <c r="C13" s="363"/>
      <c r="D13" s="36" t="s">
        <v>53</v>
      </c>
      <c r="E13" s="36">
        <v>255000</v>
      </c>
      <c r="F13" s="63">
        <v>70</v>
      </c>
      <c r="G13" s="35">
        <f>+E13/F13</f>
        <v>3642.8571428571427</v>
      </c>
      <c r="H13" s="12"/>
    </row>
    <row r="14" spans="1:13" ht="14.4" thickBot="1" x14ac:dyDescent="0.3">
      <c r="A14" s="27"/>
      <c r="B14" s="364"/>
      <c r="C14" s="365"/>
      <c r="D14" s="37"/>
      <c r="E14" s="5"/>
      <c r="F14" s="37"/>
      <c r="G14" s="6"/>
      <c r="H14" s="13"/>
      <c r="M14" s="67"/>
    </row>
    <row r="15" spans="1:13" ht="14.4" thickBot="1" x14ac:dyDescent="0.3">
      <c r="A15" s="27"/>
      <c r="B15" s="38"/>
      <c r="C15" s="22"/>
      <c r="D15" s="22"/>
      <c r="E15" s="22"/>
      <c r="F15" s="39"/>
      <c r="G15" s="23" t="s">
        <v>10</v>
      </c>
      <c r="H15" s="14">
        <f>SUM(G12:G13)</f>
        <v>3645.8728539682538</v>
      </c>
    </row>
    <row r="16" spans="1:13" ht="14.4" thickBot="1" x14ac:dyDescent="0.3">
      <c r="A16" s="27"/>
      <c r="B16" s="33" t="s">
        <v>11</v>
      </c>
      <c r="C16" s="22"/>
      <c r="D16" s="22"/>
      <c r="E16" s="22"/>
      <c r="F16" s="22"/>
      <c r="G16" s="22"/>
      <c r="H16" s="15"/>
    </row>
    <row r="17" spans="1:10" x14ac:dyDescent="0.25">
      <c r="A17" s="27"/>
      <c r="B17" s="354" t="s">
        <v>5</v>
      </c>
      <c r="C17" s="355"/>
      <c r="D17" s="58" t="s">
        <v>3</v>
      </c>
      <c r="E17" s="58" t="s">
        <v>12</v>
      </c>
      <c r="F17" s="58" t="s">
        <v>6</v>
      </c>
      <c r="G17" s="59" t="s">
        <v>13</v>
      </c>
      <c r="H17" s="16" t="s">
        <v>9</v>
      </c>
    </row>
    <row r="18" spans="1:10" x14ac:dyDescent="0.25">
      <c r="A18" s="27"/>
      <c r="B18" s="356"/>
      <c r="C18" s="357"/>
      <c r="D18" s="40"/>
      <c r="E18" s="36"/>
      <c r="F18" s="63"/>
      <c r="G18" s="26">
        <f>+E18*F18</f>
        <v>0</v>
      </c>
      <c r="H18" s="12"/>
    </row>
    <row r="19" spans="1:10" ht="14.4" thickBot="1" x14ac:dyDescent="0.3">
      <c r="A19" s="27"/>
      <c r="B19" s="358"/>
      <c r="C19" s="359"/>
      <c r="D19" s="41"/>
      <c r="E19" s="42"/>
      <c r="F19" s="37"/>
      <c r="G19" s="43"/>
      <c r="H19" s="15"/>
    </row>
    <row r="20" spans="1:10" ht="14.4" thickBot="1" x14ac:dyDescent="0.3">
      <c r="A20" s="27"/>
      <c r="B20" s="38"/>
      <c r="C20" s="22"/>
      <c r="D20" s="22"/>
      <c r="E20" s="22"/>
      <c r="F20" s="23"/>
      <c r="G20" s="23" t="s">
        <v>10</v>
      </c>
      <c r="H20" s="14">
        <f>SUM(G18:G19)</f>
        <v>0</v>
      </c>
    </row>
    <row r="21" spans="1:10" ht="14.4" thickBot="1" x14ac:dyDescent="0.3">
      <c r="A21" s="27"/>
      <c r="B21" s="33" t="s">
        <v>14</v>
      </c>
      <c r="C21" s="22"/>
      <c r="D21" s="22"/>
      <c r="E21" s="22"/>
      <c r="F21" s="22"/>
      <c r="G21" s="22"/>
      <c r="H21" s="15"/>
    </row>
    <row r="22" spans="1:10" x14ac:dyDescent="0.25">
      <c r="A22" s="27"/>
      <c r="B22" s="354" t="s">
        <v>5</v>
      </c>
      <c r="C22" s="355"/>
      <c r="D22" s="58" t="s">
        <v>3</v>
      </c>
      <c r="E22" s="58" t="s">
        <v>6</v>
      </c>
      <c r="F22" s="58" t="s">
        <v>50</v>
      </c>
      <c r="G22" s="59" t="s">
        <v>15</v>
      </c>
      <c r="H22" s="16" t="s">
        <v>9</v>
      </c>
    </row>
    <row r="23" spans="1:10" x14ac:dyDescent="0.25">
      <c r="A23" s="27"/>
      <c r="B23" s="356"/>
      <c r="C23" s="357"/>
      <c r="D23" s="17"/>
      <c r="E23" s="17"/>
      <c r="F23" s="17"/>
      <c r="G23" s="18"/>
      <c r="H23" s="15"/>
    </row>
    <row r="24" spans="1:10" ht="14.4" thickBot="1" x14ac:dyDescent="0.3">
      <c r="A24" s="27"/>
      <c r="B24" s="352"/>
      <c r="C24" s="353"/>
      <c r="D24" s="44"/>
      <c r="E24" s="44"/>
      <c r="F24" s="37"/>
      <c r="G24" s="45"/>
      <c r="H24" s="19"/>
    </row>
    <row r="25" spans="1:10" ht="14.4" thickBot="1" x14ac:dyDescent="0.3">
      <c r="A25" s="27"/>
      <c r="B25" s="38" t="s">
        <v>9</v>
      </c>
      <c r="C25" s="22" t="s">
        <v>9</v>
      </c>
      <c r="D25" s="22" t="s">
        <v>9</v>
      </c>
      <c r="E25" s="22" t="s">
        <v>9</v>
      </c>
      <c r="F25" s="39"/>
      <c r="G25" s="39" t="s">
        <v>10</v>
      </c>
      <c r="H25" s="20">
        <f>SUM(G23:G24)</f>
        <v>0</v>
      </c>
    </row>
    <row r="26" spans="1:10" ht="14.4" thickBot="1" x14ac:dyDescent="0.3">
      <c r="A26" s="27"/>
      <c r="B26" s="33" t="s">
        <v>16</v>
      </c>
      <c r="C26" s="22"/>
      <c r="D26" s="22"/>
      <c r="E26" s="22"/>
      <c r="F26" s="22"/>
      <c r="G26" s="22"/>
      <c r="H26" s="15"/>
    </row>
    <row r="27" spans="1:10" x14ac:dyDescent="0.25">
      <c r="A27" s="27"/>
      <c r="B27" s="60" t="s">
        <v>17</v>
      </c>
      <c r="C27" s="58" t="s">
        <v>18</v>
      </c>
      <c r="D27" s="58" t="s">
        <v>19</v>
      </c>
      <c r="E27" s="58" t="s">
        <v>20</v>
      </c>
      <c r="F27" s="58" t="s">
        <v>7</v>
      </c>
      <c r="G27" s="59" t="s">
        <v>15</v>
      </c>
      <c r="H27" s="16" t="s">
        <v>9</v>
      </c>
    </row>
    <row r="28" spans="1:10" x14ac:dyDescent="0.25">
      <c r="A28" s="27"/>
      <c r="B28" s="46" t="s">
        <v>54</v>
      </c>
      <c r="C28" s="1">
        <v>123370</v>
      </c>
      <c r="D28" s="2">
        <v>2.2000000000000002</v>
      </c>
      <c r="E28" s="3">
        <f>+C28*D28</f>
        <v>271414</v>
      </c>
      <c r="F28" s="61">
        <v>60</v>
      </c>
      <c r="G28" s="4">
        <f>+E28/F28</f>
        <v>4523.5666666666666</v>
      </c>
      <c r="H28" s="15"/>
    </row>
    <row r="29" spans="1:10" ht="14.4" thickBot="1" x14ac:dyDescent="0.3">
      <c r="A29" s="27"/>
      <c r="B29" s="47"/>
      <c r="C29" s="5"/>
      <c r="D29" s="37"/>
      <c r="E29" s="5"/>
      <c r="F29" s="44"/>
      <c r="G29" s="6"/>
      <c r="H29" s="15" t="s">
        <v>9</v>
      </c>
    </row>
    <row r="30" spans="1:10" ht="14.4" thickBot="1" x14ac:dyDescent="0.3">
      <c r="A30" s="27"/>
      <c r="B30" s="38"/>
      <c r="C30" s="22"/>
      <c r="D30" s="22"/>
      <c r="E30" s="22"/>
      <c r="F30" s="23"/>
      <c r="G30" s="23" t="s">
        <v>10</v>
      </c>
      <c r="H30" s="14">
        <f>SUM(G28:G29)</f>
        <v>4523.5666666666666</v>
      </c>
    </row>
    <row r="31" spans="1:10" ht="14.4" thickBot="1" x14ac:dyDescent="0.3">
      <c r="A31" s="27"/>
      <c r="B31" s="38"/>
      <c r="C31" s="22"/>
      <c r="D31" s="22"/>
      <c r="E31" s="22"/>
      <c r="F31" s="22"/>
      <c r="G31" s="22"/>
      <c r="H31" s="15"/>
      <c r="J31" s="48"/>
    </row>
    <row r="32" spans="1:10" ht="14.4" thickBot="1" x14ac:dyDescent="0.3">
      <c r="A32" s="27"/>
      <c r="B32" s="49"/>
      <c r="C32" s="50"/>
      <c r="D32" s="50"/>
      <c r="E32" s="51"/>
      <c r="F32" s="52" t="s">
        <v>21</v>
      </c>
      <c r="G32" s="53"/>
      <c r="H32" s="21">
        <f>+ROUND(H15+H20+H25+H30,0)</f>
        <v>8169</v>
      </c>
    </row>
    <row r="33" spans="1:8" x14ac:dyDescent="0.25">
      <c r="A33" s="27"/>
      <c r="B33" s="24"/>
      <c r="C33" s="54"/>
      <c r="D33" s="24"/>
      <c r="E33" s="24"/>
      <c r="F33" s="24"/>
      <c r="G33" s="55"/>
      <c r="H33" s="22"/>
    </row>
    <row r="34" spans="1:8" x14ac:dyDescent="0.25">
      <c r="A34" s="27"/>
      <c r="B34" s="55"/>
      <c r="C34" s="54"/>
      <c r="D34" s="54"/>
      <c r="E34" s="54"/>
      <c r="F34" s="54"/>
      <c r="G34" s="54"/>
      <c r="H34" s="23"/>
    </row>
    <row r="35" spans="1:8" x14ac:dyDescent="0.25">
      <c r="A35" s="27"/>
      <c r="B35" s="55"/>
      <c r="C35" s="54"/>
      <c r="D35" s="54"/>
      <c r="E35" s="54"/>
      <c r="F35" s="54"/>
      <c r="G35" s="54"/>
      <c r="H35" s="23"/>
    </row>
    <row r="36" spans="1:8" x14ac:dyDescent="0.25">
      <c r="A36" s="27"/>
      <c r="B36" s="25"/>
      <c r="C36" s="25"/>
      <c r="D36" s="25"/>
      <c r="E36" s="24"/>
      <c r="F36" s="24"/>
      <c r="G36" s="24"/>
      <c r="H36" s="24"/>
    </row>
    <row r="37" spans="1:8" x14ac:dyDescent="0.25">
      <c r="A37" s="27"/>
      <c r="B37" s="57"/>
      <c r="C37" s="57"/>
      <c r="D37" s="57"/>
      <c r="E37" s="24"/>
      <c r="F37" s="24"/>
      <c r="G37" s="24"/>
      <c r="H37" s="24"/>
    </row>
    <row r="38" spans="1:8" x14ac:dyDescent="0.25">
      <c r="A38" s="27"/>
      <c r="B38" s="25"/>
      <c r="C38" s="25"/>
      <c r="D38" s="25"/>
      <c r="E38" s="24"/>
      <c r="F38" s="24"/>
      <c r="G38" s="24"/>
      <c r="H38" s="24"/>
    </row>
    <row r="39" spans="1:8" x14ac:dyDescent="0.25">
      <c r="A39" s="27"/>
      <c r="B39" s="57"/>
      <c r="C39" s="57"/>
      <c r="D39" s="57"/>
      <c r="E39" s="24"/>
      <c r="F39" s="24"/>
      <c r="G39" s="24"/>
      <c r="H39" s="24"/>
    </row>
    <row r="40" spans="1:8" x14ac:dyDescent="0.25">
      <c r="A40" s="27"/>
      <c r="B40" s="25"/>
      <c r="C40" s="25"/>
      <c r="D40" s="25"/>
      <c r="E40" s="64"/>
      <c r="F40" s="24"/>
      <c r="G40" s="24"/>
      <c r="H40" s="24"/>
    </row>
    <row r="41" spans="1:8" x14ac:dyDescent="0.25">
      <c r="A41" s="27"/>
      <c r="B41" s="57"/>
      <c r="C41" s="57"/>
      <c r="D41" s="57"/>
      <c r="E41" s="57"/>
      <c r="F41" s="25"/>
      <c r="G41" s="25"/>
      <c r="H41" s="25"/>
    </row>
    <row r="42" spans="1:8" x14ac:dyDescent="0.25">
      <c r="A42" s="27"/>
      <c r="B42" s="25"/>
      <c r="C42" s="25"/>
      <c r="D42" s="25"/>
      <c r="E42" s="25"/>
      <c r="F42" s="25"/>
      <c r="G42" s="25"/>
      <c r="H42" s="25"/>
    </row>
    <row r="66" spans="2:2" x14ac:dyDescent="0.25">
      <c r="B66" s="56"/>
    </row>
    <row r="67" spans="2:2" x14ac:dyDescent="0.25">
      <c r="B67" s="64"/>
    </row>
    <row r="68" spans="2:2" x14ac:dyDescent="0.25">
      <c r="B68" s="64"/>
    </row>
    <row r="69" spans="2:2" x14ac:dyDescent="0.25">
      <c r="B69" s="65"/>
    </row>
  </sheetData>
  <mergeCells count="17">
    <mergeCell ref="C8:H8"/>
    <mergeCell ref="C3:G3"/>
    <mergeCell ref="B4:H4"/>
    <mergeCell ref="C5:H5"/>
    <mergeCell ref="C6:H6"/>
    <mergeCell ref="C7:H7"/>
    <mergeCell ref="B10:C10"/>
    <mergeCell ref="B11:C11"/>
    <mergeCell ref="B12:C12"/>
    <mergeCell ref="B13:C13"/>
    <mergeCell ref="B14:C14"/>
    <mergeCell ref="B24:C24"/>
    <mergeCell ref="B17:C17"/>
    <mergeCell ref="B18:C18"/>
    <mergeCell ref="B19:C19"/>
    <mergeCell ref="B22:C22"/>
    <mergeCell ref="B23:C2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9C6F-AB0A-4864-A95C-3BC8DB8A2B47}">
  <dimension ref="A2:M67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56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73" t="str">
        <f>'PPTO '!D9</f>
        <v>DESMONTE DE BAJANTES  EN PVC</v>
      </c>
      <c r="D5" s="373"/>
      <c r="E5" s="373"/>
      <c r="F5" s="373"/>
      <c r="G5" s="373"/>
      <c r="H5" s="374"/>
      <c r="L5" s="29"/>
    </row>
    <row r="6" spans="1:13" x14ac:dyDescent="0.25">
      <c r="A6" s="27"/>
      <c r="B6" s="31" t="s">
        <v>0</v>
      </c>
      <c r="C6" s="380">
        <f>'PPTO '!C6</f>
        <v>1</v>
      </c>
      <c r="D6" s="380"/>
      <c r="E6" s="380"/>
      <c r="F6" s="380"/>
      <c r="G6" s="380"/>
      <c r="H6" s="381"/>
      <c r="L6" s="29"/>
    </row>
    <row r="7" spans="1:13" x14ac:dyDescent="0.25">
      <c r="A7" s="27"/>
      <c r="B7" s="31" t="s">
        <v>3</v>
      </c>
      <c r="C7" s="382" t="s">
        <v>26</v>
      </c>
      <c r="D7" s="382"/>
      <c r="E7" s="382"/>
      <c r="F7" s="382"/>
      <c r="G7" s="382"/>
      <c r="H7" s="383"/>
      <c r="L7" s="29"/>
    </row>
    <row r="8" spans="1:13" ht="14.4" thickBot="1" x14ac:dyDescent="0.3">
      <c r="A8" s="27"/>
      <c r="B8" s="32" t="s">
        <v>1</v>
      </c>
      <c r="C8" s="366" t="str">
        <f>'PPTO '!D9</f>
        <v>DESMONTE DE BAJANTES  EN PVC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x14ac:dyDescent="0.25">
      <c r="A11" s="27"/>
      <c r="B11" s="354" t="s">
        <v>5</v>
      </c>
      <c r="C11" s="355"/>
      <c r="D11" s="58" t="s">
        <v>3</v>
      </c>
      <c r="E11" s="58" t="s">
        <v>27</v>
      </c>
      <c r="F11" s="58" t="s">
        <v>7</v>
      </c>
      <c r="G11" s="59" t="s">
        <v>8</v>
      </c>
      <c r="H11" s="11" t="s">
        <v>9</v>
      </c>
    </row>
    <row r="12" spans="1:13" x14ac:dyDescent="0.25">
      <c r="A12" s="27"/>
      <c r="B12" s="362" t="s">
        <v>39</v>
      </c>
      <c r="C12" s="363"/>
      <c r="D12" s="17" t="s">
        <v>34</v>
      </c>
      <c r="E12" s="17">
        <v>1831</v>
      </c>
      <c r="F12" s="62">
        <v>3</v>
      </c>
      <c r="G12" s="35">
        <f>+E12/F12</f>
        <v>610.33333333333337</v>
      </c>
      <c r="H12" s="12" t="s">
        <v>9</v>
      </c>
    </row>
    <row r="13" spans="1:13" ht="14.4" thickBot="1" x14ac:dyDescent="0.3">
      <c r="A13" s="27"/>
      <c r="B13" s="364"/>
      <c r="C13" s="365"/>
      <c r="D13" s="37"/>
      <c r="E13" s="5"/>
      <c r="F13" s="37"/>
      <c r="G13" s="6"/>
      <c r="H13" s="13"/>
      <c r="M13" s="67"/>
    </row>
    <row r="14" spans="1:13" ht="14.4" thickBot="1" x14ac:dyDescent="0.3">
      <c r="A14" s="27"/>
      <c r="B14" s="38"/>
      <c r="C14" s="22"/>
      <c r="D14" s="22"/>
      <c r="E14" s="22"/>
      <c r="F14" s="39"/>
      <c r="G14" s="23" t="s">
        <v>10</v>
      </c>
      <c r="H14" s="14">
        <f>SUM(G12:G12)</f>
        <v>610.33333333333337</v>
      </c>
    </row>
    <row r="15" spans="1:13" ht="14.4" thickBot="1" x14ac:dyDescent="0.3">
      <c r="A15" s="27"/>
      <c r="B15" s="33" t="s">
        <v>11</v>
      </c>
      <c r="C15" s="22"/>
      <c r="D15" s="22"/>
      <c r="E15" s="22"/>
      <c r="F15" s="22"/>
      <c r="G15" s="22"/>
      <c r="H15" s="15"/>
    </row>
    <row r="16" spans="1:13" x14ac:dyDescent="0.25">
      <c r="A16" s="27"/>
      <c r="B16" s="354" t="s">
        <v>5</v>
      </c>
      <c r="C16" s="355"/>
      <c r="D16" s="58" t="s">
        <v>3</v>
      </c>
      <c r="E16" s="58" t="s">
        <v>12</v>
      </c>
      <c r="F16" s="58" t="s">
        <v>6</v>
      </c>
      <c r="G16" s="59" t="s">
        <v>13</v>
      </c>
      <c r="H16" s="16" t="s">
        <v>9</v>
      </c>
    </row>
    <row r="17" spans="1:10" ht="14.4" thickBot="1" x14ac:dyDescent="0.3">
      <c r="A17" s="27"/>
      <c r="B17" s="358"/>
      <c r="C17" s="359"/>
      <c r="D17" s="41"/>
      <c r="E17" s="42"/>
      <c r="F17" s="37"/>
      <c r="G17" s="43"/>
      <c r="H17" s="15"/>
    </row>
    <row r="18" spans="1:10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4">
        <f>SUM(G17:G17)</f>
        <v>0</v>
      </c>
    </row>
    <row r="19" spans="1:10" ht="14.4" thickBot="1" x14ac:dyDescent="0.3">
      <c r="A19" s="27"/>
      <c r="B19" s="33" t="s">
        <v>14</v>
      </c>
      <c r="C19" s="22"/>
      <c r="D19" s="22"/>
      <c r="E19" s="22"/>
      <c r="F19" s="22"/>
      <c r="G19" s="22"/>
      <c r="H19" s="15"/>
    </row>
    <row r="20" spans="1:10" x14ac:dyDescent="0.25">
      <c r="A20" s="27"/>
      <c r="B20" s="354" t="s">
        <v>5</v>
      </c>
      <c r="C20" s="355"/>
      <c r="D20" s="58" t="s">
        <v>3</v>
      </c>
      <c r="E20" s="58" t="s">
        <v>6</v>
      </c>
      <c r="F20" s="58" t="s">
        <v>50</v>
      </c>
      <c r="G20" s="59" t="s">
        <v>15</v>
      </c>
      <c r="H20" s="16" t="s">
        <v>9</v>
      </c>
    </row>
    <row r="21" spans="1:10" x14ac:dyDescent="0.25">
      <c r="A21" s="27"/>
      <c r="B21" s="356"/>
      <c r="C21" s="357"/>
      <c r="D21" s="17"/>
      <c r="E21" s="17"/>
      <c r="F21" s="17"/>
      <c r="G21" s="18"/>
      <c r="H21" s="15"/>
    </row>
    <row r="22" spans="1:10" ht="14.4" thickBot="1" x14ac:dyDescent="0.3">
      <c r="A22" s="27"/>
      <c r="B22" s="352"/>
      <c r="C22" s="353"/>
      <c r="D22" s="44"/>
      <c r="E22" s="44"/>
      <c r="F22" s="37"/>
      <c r="G22" s="45"/>
      <c r="H22" s="19"/>
    </row>
    <row r="23" spans="1:10" ht="14.4" thickBot="1" x14ac:dyDescent="0.3">
      <c r="A23" s="27"/>
      <c r="B23" s="38" t="s">
        <v>9</v>
      </c>
      <c r="C23" s="22" t="s">
        <v>9</v>
      </c>
      <c r="D23" s="22" t="s">
        <v>9</v>
      </c>
      <c r="E23" s="22" t="s">
        <v>9</v>
      </c>
      <c r="F23" s="39"/>
      <c r="G23" s="39" t="s">
        <v>10</v>
      </c>
      <c r="H23" s="20">
        <f>SUM(G21:G22)</f>
        <v>0</v>
      </c>
    </row>
    <row r="24" spans="1:10" ht="14.4" thickBot="1" x14ac:dyDescent="0.3">
      <c r="A24" s="27"/>
      <c r="B24" s="33" t="s">
        <v>16</v>
      </c>
      <c r="C24" s="22"/>
      <c r="D24" s="22"/>
      <c r="E24" s="22"/>
      <c r="F24" s="22"/>
      <c r="G24" s="22"/>
      <c r="H24" s="15"/>
    </row>
    <row r="25" spans="1:10" x14ac:dyDescent="0.25">
      <c r="A25" s="27"/>
      <c r="B25" s="60" t="s">
        <v>17</v>
      </c>
      <c r="C25" s="58" t="s">
        <v>18</v>
      </c>
      <c r="D25" s="58" t="s">
        <v>19</v>
      </c>
      <c r="E25" s="58" t="s">
        <v>20</v>
      </c>
      <c r="F25" s="58" t="s">
        <v>7</v>
      </c>
      <c r="G25" s="59" t="s">
        <v>15</v>
      </c>
      <c r="H25" s="16" t="s">
        <v>9</v>
      </c>
    </row>
    <row r="26" spans="1:10" x14ac:dyDescent="0.25">
      <c r="A26" s="27"/>
      <c r="B26" s="46" t="s">
        <v>29</v>
      </c>
      <c r="C26" s="1">
        <v>154687</v>
      </c>
      <c r="D26" s="2">
        <v>2.2000000000000002</v>
      </c>
      <c r="E26" s="3">
        <f>+C26*D26</f>
        <v>340311.4</v>
      </c>
      <c r="F26" s="61">
        <v>35</v>
      </c>
      <c r="G26" s="4">
        <f>+E26/F26</f>
        <v>9723.1828571428578</v>
      </c>
      <c r="H26" s="15"/>
    </row>
    <row r="27" spans="1:10" ht="14.4" thickBot="1" x14ac:dyDescent="0.3">
      <c r="A27" s="27"/>
      <c r="B27" s="47"/>
      <c r="C27" s="5"/>
      <c r="D27" s="37"/>
      <c r="E27" s="5"/>
      <c r="F27" s="44"/>
      <c r="G27" s="6"/>
      <c r="H27" s="15" t="s">
        <v>9</v>
      </c>
    </row>
    <row r="28" spans="1:10" ht="14.4" thickBot="1" x14ac:dyDescent="0.3">
      <c r="A28" s="27"/>
      <c r="B28" s="38"/>
      <c r="C28" s="22"/>
      <c r="D28" s="22"/>
      <c r="E28" s="22"/>
      <c r="F28" s="23"/>
      <c r="G28" s="23" t="s">
        <v>10</v>
      </c>
      <c r="H28" s="14">
        <f>SUM(G26:G27)</f>
        <v>9723.1828571428578</v>
      </c>
    </row>
    <row r="29" spans="1:10" ht="14.4" thickBot="1" x14ac:dyDescent="0.3">
      <c r="A29" s="27"/>
      <c r="B29" s="38"/>
      <c r="C29" s="22"/>
      <c r="D29" s="22"/>
      <c r="E29" s="22"/>
      <c r="F29" s="22"/>
      <c r="G29" s="22"/>
      <c r="H29" s="15"/>
      <c r="J29" s="48"/>
    </row>
    <row r="30" spans="1:10" ht="14.4" thickBot="1" x14ac:dyDescent="0.3">
      <c r="A30" s="27"/>
      <c r="B30" s="49"/>
      <c r="C30" s="50"/>
      <c r="D30" s="50"/>
      <c r="E30" s="51"/>
      <c r="F30" s="52" t="s">
        <v>21</v>
      </c>
      <c r="G30" s="53"/>
      <c r="H30" s="21">
        <f>+ROUND(H14+H18+H23+H28,0)</f>
        <v>10334</v>
      </c>
    </row>
    <row r="31" spans="1:10" x14ac:dyDescent="0.25">
      <c r="A31" s="27"/>
      <c r="B31" s="24"/>
      <c r="C31" s="54"/>
      <c r="D31" s="24"/>
      <c r="E31" s="24"/>
      <c r="F31" s="24"/>
      <c r="G31" s="55"/>
      <c r="H31" s="22"/>
    </row>
    <row r="32" spans="1:10" x14ac:dyDescent="0.25">
      <c r="A32" s="27"/>
      <c r="B32" s="55"/>
      <c r="C32" s="54"/>
      <c r="D32" s="54"/>
      <c r="E32" s="54"/>
      <c r="F32" s="54"/>
      <c r="G32" s="54"/>
      <c r="H32" s="23"/>
    </row>
    <row r="33" spans="1:8" x14ac:dyDescent="0.25">
      <c r="A33" s="27"/>
      <c r="B33" s="55"/>
      <c r="C33" s="54"/>
      <c r="D33" s="54"/>
      <c r="E33" s="54"/>
      <c r="F33" s="54"/>
      <c r="G33" s="54"/>
      <c r="H33" s="23"/>
    </row>
    <row r="34" spans="1:8" x14ac:dyDescent="0.25">
      <c r="A34" s="27"/>
      <c r="B34" s="56"/>
      <c r="C34" s="56"/>
      <c r="D34" s="56"/>
      <c r="E34" s="24"/>
      <c r="F34" s="24"/>
      <c r="G34" s="24"/>
      <c r="H34" s="24"/>
    </row>
    <row r="35" spans="1:8" x14ac:dyDescent="0.25">
      <c r="A35" s="27"/>
      <c r="B35" s="55"/>
      <c r="C35" s="54"/>
      <c r="D35" s="54"/>
      <c r="E35" s="54"/>
      <c r="F35" s="54"/>
      <c r="G35" s="54"/>
      <c r="H35" s="23"/>
    </row>
    <row r="36" spans="1:8" x14ac:dyDescent="0.25">
      <c r="A36" s="27"/>
      <c r="B36" s="56"/>
      <c r="C36" s="56"/>
      <c r="D36" s="56"/>
      <c r="E36" s="24"/>
      <c r="F36" s="24"/>
      <c r="G36" s="24"/>
      <c r="H36" s="24"/>
    </row>
    <row r="37" spans="1:8" x14ac:dyDescent="0.25">
      <c r="A37" s="27"/>
      <c r="B37" s="55"/>
      <c r="C37" s="54"/>
      <c r="D37" s="54"/>
      <c r="E37" s="54"/>
      <c r="F37" s="54"/>
      <c r="G37" s="54"/>
      <c r="H37" s="23"/>
    </row>
    <row r="38" spans="1:8" x14ac:dyDescent="0.25">
      <c r="A38" s="27"/>
      <c r="B38" s="56"/>
      <c r="C38" s="56"/>
      <c r="D38" s="56"/>
      <c r="E38" s="24"/>
      <c r="F38" s="24"/>
      <c r="G38" s="24"/>
      <c r="H38" s="24"/>
    </row>
    <row r="39" spans="1:8" x14ac:dyDescent="0.25">
      <c r="A39" s="27"/>
      <c r="B39" s="55"/>
      <c r="C39" s="54"/>
      <c r="D39" s="54"/>
      <c r="E39" s="54"/>
      <c r="F39" s="54"/>
      <c r="G39" s="54"/>
      <c r="H39" s="23"/>
    </row>
    <row r="40" spans="1:8" x14ac:dyDescent="0.25">
      <c r="A40" s="27"/>
      <c r="B40" s="56"/>
      <c r="C40" s="56"/>
      <c r="D40" s="56"/>
      <c r="E40" s="24"/>
      <c r="F40" s="24"/>
      <c r="G40" s="24"/>
      <c r="H40" s="24"/>
    </row>
    <row r="41" spans="1:8" x14ac:dyDescent="0.25">
      <c r="B41" s="55"/>
      <c r="C41" s="54"/>
      <c r="D41" s="54"/>
      <c r="E41" s="54"/>
      <c r="F41" s="54"/>
      <c r="G41" s="54"/>
      <c r="H41" s="23"/>
    </row>
    <row r="64" spans="2:2" x14ac:dyDescent="0.25">
      <c r="B64" s="56"/>
    </row>
    <row r="65" spans="2:2" x14ac:dyDescent="0.25">
      <c r="B65" s="64"/>
    </row>
    <row r="66" spans="2:2" x14ac:dyDescent="0.25">
      <c r="B66" s="64"/>
    </row>
    <row r="67" spans="2:2" x14ac:dyDescent="0.25">
      <c r="B67" s="65"/>
    </row>
  </sheetData>
  <mergeCells count="15">
    <mergeCell ref="B10:C10"/>
    <mergeCell ref="B11:C11"/>
    <mergeCell ref="B12:C12"/>
    <mergeCell ref="B13:C13"/>
    <mergeCell ref="C3:G3"/>
    <mergeCell ref="B4:H4"/>
    <mergeCell ref="C5:H5"/>
    <mergeCell ref="C6:H6"/>
    <mergeCell ref="C7:H7"/>
    <mergeCell ref="C8:H8"/>
    <mergeCell ref="B16:C16"/>
    <mergeCell ref="B17:C17"/>
    <mergeCell ref="B20:C20"/>
    <mergeCell ref="B21:C21"/>
    <mergeCell ref="B22:C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020DA-6372-4E2F-AA52-B807260553F1}">
  <dimension ref="A2:M67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86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84" t="s">
        <v>208</v>
      </c>
      <c r="D5" s="385"/>
      <c r="E5" s="385"/>
      <c r="F5" s="385"/>
      <c r="G5" s="385"/>
      <c r="H5" s="386"/>
      <c r="L5" s="29"/>
    </row>
    <row r="6" spans="1:13" x14ac:dyDescent="0.25">
      <c r="A6" s="27"/>
      <c r="B6" s="31" t="s">
        <v>0</v>
      </c>
      <c r="C6" s="387" t="s">
        <v>209</v>
      </c>
      <c r="D6" s="388"/>
      <c r="E6" s="388"/>
      <c r="F6" s="388"/>
      <c r="G6" s="388"/>
      <c r="H6" s="389"/>
      <c r="L6" s="29"/>
    </row>
    <row r="7" spans="1:13" x14ac:dyDescent="0.25">
      <c r="A7" s="27"/>
      <c r="B7" s="31" t="s">
        <v>3</v>
      </c>
      <c r="C7" s="390" t="s">
        <v>25</v>
      </c>
      <c r="D7" s="390"/>
      <c r="E7" s="390"/>
      <c r="F7" s="390"/>
      <c r="G7" s="390"/>
      <c r="H7" s="391"/>
      <c r="L7" s="29"/>
    </row>
    <row r="8" spans="1:13" ht="27.6" customHeight="1" thickBot="1" x14ac:dyDescent="0.3">
      <c r="A8" s="27"/>
      <c r="B8" s="32" t="s">
        <v>1</v>
      </c>
      <c r="C8" s="366" t="s">
        <v>87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x14ac:dyDescent="0.25">
      <c r="A11" s="27"/>
      <c r="B11" s="354" t="s">
        <v>5</v>
      </c>
      <c r="C11" s="355"/>
      <c r="D11" s="58" t="s">
        <v>3</v>
      </c>
      <c r="E11" s="58" t="s">
        <v>27</v>
      </c>
      <c r="F11" s="58" t="s">
        <v>7</v>
      </c>
      <c r="G11" s="59" t="s">
        <v>8</v>
      </c>
      <c r="H11" s="11" t="s">
        <v>9</v>
      </c>
    </row>
    <row r="12" spans="1:13" x14ac:dyDescent="0.25">
      <c r="A12" s="27"/>
      <c r="B12" s="362" t="s">
        <v>47</v>
      </c>
      <c r="C12" s="363"/>
      <c r="D12" s="17" t="s">
        <v>48</v>
      </c>
      <c r="E12" s="17">
        <v>1130.8900000000001</v>
      </c>
      <c r="F12" s="62">
        <v>1</v>
      </c>
      <c r="G12" s="35">
        <f>E12/F12</f>
        <v>1130.8900000000001</v>
      </c>
      <c r="H12" s="12" t="s">
        <v>9</v>
      </c>
    </row>
    <row r="13" spans="1:13" ht="14.4" thickBot="1" x14ac:dyDescent="0.3">
      <c r="A13" s="27"/>
      <c r="B13" s="364"/>
      <c r="C13" s="365"/>
      <c r="D13" s="37"/>
      <c r="E13" s="5"/>
      <c r="F13" s="37"/>
      <c r="G13" s="6"/>
      <c r="H13" s="13"/>
      <c r="M13" s="67"/>
    </row>
    <row r="14" spans="1:13" ht="14.4" thickBot="1" x14ac:dyDescent="0.3">
      <c r="A14" s="27"/>
      <c r="B14" s="38"/>
      <c r="C14" s="22"/>
      <c r="D14" s="22"/>
      <c r="E14" s="22"/>
      <c r="F14" s="39"/>
      <c r="G14" s="23" t="s">
        <v>10</v>
      </c>
      <c r="H14" s="100">
        <f>SUM(G12:G12)</f>
        <v>1130.8900000000001</v>
      </c>
    </row>
    <row r="15" spans="1:13" ht="14.4" thickBot="1" x14ac:dyDescent="0.3">
      <c r="A15" s="27"/>
      <c r="B15" s="33" t="s">
        <v>11</v>
      </c>
      <c r="C15" s="22"/>
      <c r="D15" s="22"/>
      <c r="E15" s="22"/>
      <c r="F15" s="22"/>
      <c r="G15" s="22"/>
      <c r="H15" s="15"/>
    </row>
    <row r="16" spans="1:13" x14ac:dyDescent="0.25">
      <c r="A16" s="27"/>
      <c r="B16" s="354" t="s">
        <v>5</v>
      </c>
      <c r="C16" s="355"/>
      <c r="D16" s="58" t="s">
        <v>3</v>
      </c>
      <c r="E16" s="58" t="s">
        <v>12</v>
      </c>
      <c r="F16" s="58" t="s">
        <v>6</v>
      </c>
      <c r="G16" s="59" t="s">
        <v>13</v>
      </c>
      <c r="H16" s="16" t="s">
        <v>9</v>
      </c>
    </row>
    <row r="17" spans="1:10" ht="20.399999999999999" customHeight="1" thickBot="1" x14ac:dyDescent="0.3">
      <c r="A17" s="27"/>
      <c r="B17" s="392" t="s">
        <v>77</v>
      </c>
      <c r="C17" s="393"/>
      <c r="D17" s="41" t="s">
        <v>78</v>
      </c>
      <c r="E17" s="37">
        <v>956560</v>
      </c>
      <c r="F17" s="97">
        <v>1.6E-2</v>
      </c>
      <c r="G17" s="98">
        <f>E17*F17</f>
        <v>15304.960000000001</v>
      </c>
      <c r="H17" s="12"/>
    </row>
    <row r="18" spans="1:10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00">
        <f>G17</f>
        <v>15304.960000000001</v>
      </c>
    </row>
    <row r="19" spans="1:10" ht="14.4" thickBot="1" x14ac:dyDescent="0.3">
      <c r="A19" s="27"/>
      <c r="B19" s="33" t="s">
        <v>14</v>
      </c>
      <c r="C19" s="22"/>
      <c r="D19" s="22"/>
      <c r="E19" s="22"/>
      <c r="F19" s="22"/>
      <c r="G19" s="22"/>
      <c r="H19" s="15"/>
    </row>
    <row r="20" spans="1:10" x14ac:dyDescent="0.25">
      <c r="A20" s="27"/>
      <c r="B20" s="354" t="s">
        <v>5</v>
      </c>
      <c r="C20" s="355"/>
      <c r="D20" s="58" t="s">
        <v>3</v>
      </c>
      <c r="E20" s="58" t="s">
        <v>6</v>
      </c>
      <c r="F20" s="58" t="s">
        <v>50</v>
      </c>
      <c r="G20" s="59" t="s">
        <v>15</v>
      </c>
      <c r="H20" s="16" t="s">
        <v>9</v>
      </c>
    </row>
    <row r="21" spans="1:10" x14ac:dyDescent="0.25">
      <c r="A21" s="27"/>
      <c r="B21" s="356"/>
      <c r="C21" s="357"/>
      <c r="D21" s="17"/>
      <c r="E21" s="17"/>
      <c r="F21" s="17"/>
      <c r="G21" s="18"/>
      <c r="H21" s="15"/>
    </row>
    <row r="22" spans="1:10" ht="14.4" thickBot="1" x14ac:dyDescent="0.3">
      <c r="A22" s="27"/>
      <c r="B22" s="352"/>
      <c r="C22" s="353"/>
      <c r="D22" s="44"/>
      <c r="E22" s="44"/>
      <c r="F22" s="37"/>
      <c r="G22" s="45"/>
      <c r="H22" s="19"/>
    </row>
    <row r="23" spans="1:10" ht="14.4" thickBot="1" x14ac:dyDescent="0.3">
      <c r="A23" s="27"/>
      <c r="B23" s="38" t="s">
        <v>9</v>
      </c>
      <c r="C23" s="22" t="s">
        <v>9</v>
      </c>
      <c r="D23" s="22" t="s">
        <v>9</v>
      </c>
      <c r="E23" s="22" t="s">
        <v>9</v>
      </c>
      <c r="F23" s="39"/>
      <c r="G23" s="39" t="s">
        <v>10</v>
      </c>
      <c r="H23" s="102">
        <f>SUM(G21:G22)</f>
        <v>0</v>
      </c>
    </row>
    <row r="24" spans="1:10" ht="14.4" thickBot="1" x14ac:dyDescent="0.3">
      <c r="A24" s="27"/>
      <c r="B24" s="33" t="s">
        <v>16</v>
      </c>
      <c r="C24" s="22"/>
      <c r="D24" s="22"/>
      <c r="E24" s="22"/>
      <c r="F24" s="22"/>
      <c r="G24" s="22"/>
      <c r="H24" s="15"/>
    </row>
    <row r="25" spans="1:10" x14ac:dyDescent="0.25">
      <c r="A25" s="27"/>
      <c r="B25" s="60" t="s">
        <v>17</v>
      </c>
      <c r="C25" s="58" t="s">
        <v>18</v>
      </c>
      <c r="D25" s="58" t="s">
        <v>19</v>
      </c>
      <c r="E25" s="58" t="s">
        <v>20</v>
      </c>
      <c r="F25" s="58" t="s">
        <v>7</v>
      </c>
      <c r="G25" s="59" t="s">
        <v>15</v>
      </c>
      <c r="H25" s="16" t="s">
        <v>9</v>
      </c>
    </row>
    <row r="26" spans="1:10" x14ac:dyDescent="0.25">
      <c r="A26" s="27"/>
      <c r="B26" s="46" t="s">
        <v>29</v>
      </c>
      <c r="C26" s="1">
        <v>154687</v>
      </c>
      <c r="D26" s="2">
        <v>2.2000000000000002</v>
      </c>
      <c r="E26" s="3">
        <f>+C26*D26</f>
        <v>340311.4</v>
      </c>
      <c r="F26" s="61">
        <v>18</v>
      </c>
      <c r="G26" s="99">
        <f>+E26/F26</f>
        <v>18906.18888888889</v>
      </c>
      <c r="H26" s="15"/>
    </row>
    <row r="27" spans="1:10" ht="14.4" thickBot="1" x14ac:dyDescent="0.3">
      <c r="A27" s="27"/>
      <c r="B27" s="47"/>
      <c r="C27" s="5"/>
      <c r="D27" s="37"/>
      <c r="E27" s="5"/>
      <c r="F27" s="44"/>
      <c r="G27" s="6"/>
      <c r="H27" s="15" t="s">
        <v>9</v>
      </c>
    </row>
    <row r="28" spans="1:10" ht="14.4" thickBot="1" x14ac:dyDescent="0.3">
      <c r="A28" s="27"/>
      <c r="B28" s="38"/>
      <c r="C28" s="22"/>
      <c r="D28" s="22"/>
      <c r="E28" s="22"/>
      <c r="F28" s="23"/>
      <c r="G28" s="23" t="s">
        <v>10</v>
      </c>
      <c r="H28" s="100">
        <f>SUM(G26:G27)</f>
        <v>18906.18888888889</v>
      </c>
    </row>
    <row r="29" spans="1:10" ht="14.4" thickBot="1" x14ac:dyDescent="0.3">
      <c r="A29" s="27"/>
      <c r="B29" s="38"/>
      <c r="C29" s="22"/>
      <c r="D29" s="22"/>
      <c r="E29" s="22"/>
      <c r="F29" s="22"/>
      <c r="G29" s="22"/>
      <c r="H29" s="15"/>
      <c r="J29" s="48"/>
    </row>
    <row r="30" spans="1:10" ht="14.4" thickBot="1" x14ac:dyDescent="0.3">
      <c r="A30" s="27"/>
      <c r="B30" s="49"/>
      <c r="C30" s="50"/>
      <c r="D30" s="50"/>
      <c r="E30" s="51"/>
      <c r="F30" s="52" t="s">
        <v>21</v>
      </c>
      <c r="G30" s="53"/>
      <c r="H30" s="101">
        <f>+ROUND(H14+H18+H23+H28,0)</f>
        <v>35342</v>
      </c>
    </row>
    <row r="31" spans="1:10" x14ac:dyDescent="0.25">
      <c r="A31" s="27"/>
      <c r="B31" s="24"/>
      <c r="C31" s="54"/>
      <c r="D31" s="24"/>
      <c r="E31" s="24"/>
      <c r="F31" s="24"/>
      <c r="G31" s="55"/>
      <c r="H31" s="22"/>
    </row>
    <row r="32" spans="1:10" x14ac:dyDescent="0.25">
      <c r="A32" s="27"/>
      <c r="B32" s="55"/>
      <c r="C32" s="54"/>
      <c r="D32" s="54"/>
      <c r="E32" s="54"/>
      <c r="F32" s="54"/>
      <c r="G32" s="54"/>
      <c r="H32" s="23"/>
    </row>
    <row r="33" spans="1:8" x14ac:dyDescent="0.25">
      <c r="A33" s="27"/>
      <c r="B33" s="55"/>
      <c r="C33" s="54"/>
      <c r="D33" s="54"/>
      <c r="E33" s="54"/>
      <c r="F33" s="54"/>
      <c r="G33" s="54"/>
      <c r="H33" s="23"/>
    </row>
    <row r="34" spans="1:8" x14ac:dyDescent="0.25">
      <c r="A34" s="27"/>
      <c r="B34" s="56"/>
      <c r="C34" s="56"/>
      <c r="D34" s="56"/>
      <c r="E34" s="24"/>
      <c r="F34" s="24"/>
      <c r="G34" s="24"/>
      <c r="H34" s="24"/>
    </row>
    <row r="35" spans="1:8" x14ac:dyDescent="0.25">
      <c r="A35" s="27"/>
      <c r="B35" s="55"/>
      <c r="C35" s="54"/>
      <c r="D35" s="54"/>
      <c r="E35" s="54"/>
      <c r="F35" s="54"/>
      <c r="G35" s="54"/>
      <c r="H35" s="23"/>
    </row>
    <row r="36" spans="1:8" x14ac:dyDescent="0.25">
      <c r="A36" s="27"/>
      <c r="B36" s="56"/>
      <c r="C36" s="56"/>
      <c r="D36" s="56"/>
      <c r="E36" s="24"/>
      <c r="F36" s="24"/>
      <c r="G36" s="24"/>
      <c r="H36" s="24"/>
    </row>
    <row r="37" spans="1:8" x14ac:dyDescent="0.25">
      <c r="A37" s="27"/>
      <c r="B37" s="55"/>
      <c r="C37" s="54"/>
      <c r="D37" s="54"/>
      <c r="E37" s="54"/>
      <c r="F37" s="54"/>
      <c r="G37" s="54"/>
      <c r="H37" s="23"/>
    </row>
    <row r="38" spans="1:8" x14ac:dyDescent="0.25">
      <c r="A38" s="27"/>
      <c r="B38" s="56"/>
      <c r="C38" s="56"/>
      <c r="D38" s="56"/>
      <c r="E38" s="24"/>
      <c r="F38" s="24"/>
      <c r="G38" s="24"/>
      <c r="H38" s="24"/>
    </row>
    <row r="39" spans="1:8" x14ac:dyDescent="0.25">
      <c r="A39" s="27"/>
      <c r="B39" s="55"/>
      <c r="C39" s="54"/>
      <c r="D39" s="54"/>
      <c r="E39" s="54"/>
      <c r="F39" s="54"/>
      <c r="G39" s="54"/>
      <c r="H39" s="23"/>
    </row>
    <row r="40" spans="1:8" x14ac:dyDescent="0.25">
      <c r="A40" s="27"/>
      <c r="B40" s="56"/>
      <c r="C40" s="56"/>
      <c r="D40" s="56"/>
      <c r="E40" s="24"/>
      <c r="F40" s="24"/>
      <c r="G40" s="24"/>
      <c r="H40" s="24"/>
    </row>
    <row r="41" spans="1:8" x14ac:dyDescent="0.25">
      <c r="B41" s="55"/>
      <c r="C41" s="54"/>
      <c r="D41" s="54"/>
      <c r="E41" s="54"/>
      <c r="F41" s="54"/>
      <c r="G41" s="54"/>
      <c r="H41" s="23"/>
    </row>
    <row r="64" spans="2:2" x14ac:dyDescent="0.25">
      <c r="B64" s="56"/>
    </row>
    <row r="65" spans="2:2" x14ac:dyDescent="0.25">
      <c r="B65" s="64"/>
    </row>
    <row r="66" spans="2:2" x14ac:dyDescent="0.25">
      <c r="B66" s="64"/>
    </row>
    <row r="67" spans="2:2" x14ac:dyDescent="0.25">
      <c r="B67" s="65"/>
    </row>
  </sheetData>
  <mergeCells count="15">
    <mergeCell ref="B20:C20"/>
    <mergeCell ref="B21:C21"/>
    <mergeCell ref="B22:C22"/>
    <mergeCell ref="B10:C10"/>
    <mergeCell ref="B11:C11"/>
    <mergeCell ref="B12:C12"/>
    <mergeCell ref="B13:C13"/>
    <mergeCell ref="B16:C16"/>
    <mergeCell ref="B17:C17"/>
    <mergeCell ref="C8:H8"/>
    <mergeCell ref="C3:G3"/>
    <mergeCell ref="B4:H4"/>
    <mergeCell ref="C5:H5"/>
    <mergeCell ref="C6:H6"/>
    <mergeCell ref="C7:H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735D-8BD4-43FB-967C-473258F87721}">
  <dimension ref="A2:M73"/>
  <sheetViews>
    <sheetView workbookViewId="0">
      <selection activeCell="C7" sqref="C7:H7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85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73" t="str">
        <f>'PPTO '!D27</f>
        <v>ADECUACIÓN DE 2 BAÑOS EN HABITACIÓN</v>
      </c>
      <c r="D5" s="373"/>
      <c r="E5" s="373"/>
      <c r="F5" s="373"/>
      <c r="G5" s="373"/>
      <c r="H5" s="374"/>
      <c r="L5" s="29"/>
    </row>
    <row r="6" spans="1:13" x14ac:dyDescent="0.25">
      <c r="A6" s="27"/>
      <c r="B6" s="31" t="s">
        <v>0</v>
      </c>
      <c r="C6" s="387">
        <f>'PPTO '!C27</f>
        <v>5</v>
      </c>
      <c r="D6" s="388"/>
      <c r="E6" s="388"/>
      <c r="F6" s="388"/>
      <c r="G6" s="388"/>
      <c r="H6" s="389"/>
      <c r="L6" s="29"/>
    </row>
    <row r="7" spans="1:13" x14ac:dyDescent="0.25">
      <c r="A7" s="27"/>
      <c r="B7" s="31" t="s">
        <v>3</v>
      </c>
      <c r="C7" s="390" t="s">
        <v>25</v>
      </c>
      <c r="D7" s="390"/>
      <c r="E7" s="390"/>
      <c r="F7" s="390"/>
      <c r="G7" s="390"/>
      <c r="H7" s="391"/>
      <c r="L7" s="29"/>
    </row>
    <row r="8" spans="1:13" ht="28.8" customHeight="1" thickBot="1" x14ac:dyDescent="0.3">
      <c r="A8" s="27"/>
      <c r="B8" s="32" t="s">
        <v>1</v>
      </c>
      <c r="C8" s="366" t="str">
        <f>'PPTO '!D35</f>
        <v>BALDOSA CERÁMICA PISO 34 X 34, CALIDAD PRIMERA (TEXTURA SIMILAR AL EXISTENTE)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3" x14ac:dyDescent="0.25">
      <c r="A12" s="27"/>
      <c r="B12" s="396"/>
      <c r="C12" s="397"/>
      <c r="D12" s="108"/>
      <c r="E12" s="108"/>
      <c r="F12" s="109"/>
      <c r="G12" s="110"/>
      <c r="H12" s="12" t="s">
        <v>9</v>
      </c>
    </row>
    <row r="13" spans="1:13" ht="14.4" thickBot="1" x14ac:dyDescent="0.3">
      <c r="A13" s="27"/>
      <c r="B13" s="364"/>
      <c r="C13" s="365"/>
      <c r="D13" s="37"/>
      <c r="E13" s="37"/>
      <c r="F13" s="111"/>
      <c r="G13" s="112"/>
      <c r="H13" s="13"/>
      <c r="M13" s="67"/>
    </row>
    <row r="14" spans="1:13" ht="14.4" thickBot="1" x14ac:dyDescent="0.3">
      <c r="A14" s="27"/>
      <c r="B14" s="38"/>
      <c r="C14" s="22"/>
      <c r="D14" s="22"/>
      <c r="E14" s="22"/>
      <c r="F14" s="23"/>
      <c r="G14" s="23" t="s">
        <v>10</v>
      </c>
      <c r="H14" s="100">
        <f>SUM(G12:G13)</f>
        <v>0</v>
      </c>
    </row>
    <row r="15" spans="1:13" ht="14.4" thickBot="1" x14ac:dyDescent="0.3">
      <c r="A15" s="27"/>
      <c r="B15" s="33" t="s">
        <v>11</v>
      </c>
      <c r="C15" s="22"/>
      <c r="D15" s="22"/>
      <c r="E15" s="22"/>
      <c r="F15" s="22"/>
      <c r="G15" s="22"/>
      <c r="H15" s="15"/>
    </row>
    <row r="16" spans="1:13" x14ac:dyDescent="0.25">
      <c r="A16" s="27"/>
      <c r="B16" s="398" t="s">
        <v>5</v>
      </c>
      <c r="C16" s="399"/>
      <c r="D16" s="58" t="s">
        <v>3</v>
      </c>
      <c r="E16" s="58" t="s">
        <v>12</v>
      </c>
      <c r="F16" s="58" t="s">
        <v>6</v>
      </c>
      <c r="G16" s="58" t="s">
        <v>13</v>
      </c>
      <c r="H16" s="126" t="s">
        <v>9</v>
      </c>
    </row>
    <row r="17" spans="1:9" x14ac:dyDescent="0.25">
      <c r="A17" s="27"/>
      <c r="B17" s="402" t="s">
        <v>107</v>
      </c>
      <c r="C17" s="403"/>
      <c r="D17" s="17" t="s">
        <v>31</v>
      </c>
      <c r="E17" s="17">
        <v>81017</v>
      </c>
      <c r="F17" s="124">
        <v>0.02</v>
      </c>
      <c r="G17" s="125">
        <f>E17*F17</f>
        <v>1620.3400000000001</v>
      </c>
      <c r="H17" s="127"/>
    </row>
    <row r="18" spans="1:9" x14ac:dyDescent="0.25">
      <c r="A18" s="27"/>
      <c r="B18" s="402" t="s">
        <v>108</v>
      </c>
      <c r="C18" s="403"/>
      <c r="D18" s="17" t="s">
        <v>24</v>
      </c>
      <c r="E18" s="17">
        <v>3244</v>
      </c>
      <c r="F18" s="124">
        <v>0.51</v>
      </c>
      <c r="G18" s="125">
        <f>E18*F18</f>
        <v>1654.44</v>
      </c>
      <c r="H18" s="127"/>
    </row>
    <row r="19" spans="1:9" x14ac:dyDescent="0.25">
      <c r="A19" s="27"/>
      <c r="B19" s="402" t="s">
        <v>109</v>
      </c>
      <c r="C19" s="403"/>
      <c r="D19" s="17" t="s">
        <v>24</v>
      </c>
      <c r="E19" s="17">
        <v>753</v>
      </c>
      <c r="F19" s="124">
        <v>6.27</v>
      </c>
      <c r="G19" s="125">
        <f t="shared" ref="G19:G22" si="0">E19*F19</f>
        <v>4721.3099999999995</v>
      </c>
      <c r="H19" s="127"/>
    </row>
    <row r="20" spans="1:9" x14ac:dyDescent="0.25">
      <c r="A20" s="27"/>
      <c r="B20" s="402" t="s">
        <v>110</v>
      </c>
      <c r="C20" s="403"/>
      <c r="D20" s="17" t="s">
        <v>78</v>
      </c>
      <c r="E20" s="17">
        <v>76</v>
      </c>
      <c r="F20" s="124">
        <v>2.85</v>
      </c>
      <c r="G20" s="125">
        <f t="shared" si="0"/>
        <v>216.6</v>
      </c>
      <c r="H20" s="127"/>
    </row>
    <row r="21" spans="1:9" x14ac:dyDescent="0.25">
      <c r="A21" s="27"/>
      <c r="B21" s="402" t="s">
        <v>111</v>
      </c>
      <c r="C21" s="403"/>
      <c r="D21" s="17" t="s">
        <v>25</v>
      </c>
      <c r="E21" s="17">
        <v>39400</v>
      </c>
      <c r="F21" s="124">
        <v>1.03</v>
      </c>
      <c r="G21" s="125">
        <f t="shared" si="0"/>
        <v>40582</v>
      </c>
      <c r="H21" s="127"/>
    </row>
    <row r="22" spans="1:9" x14ac:dyDescent="0.25">
      <c r="A22" s="27"/>
      <c r="B22" s="402" t="s">
        <v>129</v>
      </c>
      <c r="C22" s="403"/>
      <c r="D22" s="17" t="s">
        <v>127</v>
      </c>
      <c r="E22" s="17">
        <v>6240</v>
      </c>
      <c r="F22" s="124">
        <v>0.01</v>
      </c>
      <c r="G22" s="125">
        <f t="shared" si="0"/>
        <v>62.4</v>
      </c>
      <c r="H22" s="127"/>
      <c r="I22" s="7" t="s">
        <v>128</v>
      </c>
    </row>
    <row r="23" spans="1:9" ht="14.4" thickBot="1" x14ac:dyDescent="0.3">
      <c r="A23" s="27"/>
      <c r="B23" s="400"/>
      <c r="C23" s="401"/>
      <c r="D23" s="37"/>
      <c r="E23" s="37"/>
      <c r="F23" s="97"/>
      <c r="G23" s="128"/>
      <c r="H23" s="129"/>
    </row>
    <row r="24" spans="1:9" ht="14.4" thickBot="1" x14ac:dyDescent="0.3">
      <c r="A24" s="27"/>
      <c r="B24" s="38"/>
      <c r="C24" s="22"/>
      <c r="D24" s="22"/>
      <c r="E24" s="22"/>
      <c r="F24" s="23"/>
      <c r="G24" s="23" t="s">
        <v>10</v>
      </c>
      <c r="H24" s="102">
        <f>SUM(G17:G23)</f>
        <v>48857.090000000004</v>
      </c>
    </row>
    <row r="25" spans="1:9" ht="14.4" thickBot="1" x14ac:dyDescent="0.3">
      <c r="A25" s="27"/>
      <c r="B25" s="33" t="s">
        <v>14</v>
      </c>
      <c r="C25" s="22"/>
      <c r="D25" s="22"/>
      <c r="E25" s="22"/>
      <c r="F25" s="22"/>
      <c r="G25" s="22"/>
      <c r="H25" s="15"/>
    </row>
    <row r="26" spans="1:9" x14ac:dyDescent="0.25">
      <c r="A26" s="27"/>
      <c r="B26" s="354" t="s">
        <v>5</v>
      </c>
      <c r="C26" s="355"/>
      <c r="D26" s="58" t="s">
        <v>3</v>
      </c>
      <c r="E26" s="58" t="s">
        <v>6</v>
      </c>
      <c r="F26" s="58" t="s">
        <v>50</v>
      </c>
      <c r="G26" s="59" t="s">
        <v>15</v>
      </c>
      <c r="H26" s="16" t="s">
        <v>9</v>
      </c>
    </row>
    <row r="27" spans="1:9" x14ac:dyDescent="0.25">
      <c r="A27" s="27"/>
      <c r="B27" s="356"/>
      <c r="C27" s="357"/>
      <c r="D27" s="17"/>
      <c r="E27" s="17"/>
      <c r="F27" s="17"/>
      <c r="G27" s="18"/>
      <c r="H27" s="15"/>
    </row>
    <row r="28" spans="1:9" ht="14.4" thickBot="1" x14ac:dyDescent="0.3">
      <c r="A28" s="27"/>
      <c r="B28" s="352"/>
      <c r="C28" s="353"/>
      <c r="D28" s="44"/>
      <c r="E28" s="44"/>
      <c r="F28" s="37"/>
      <c r="G28" s="45"/>
      <c r="H28" s="19"/>
    </row>
    <row r="29" spans="1:9" ht="14.4" thickBot="1" x14ac:dyDescent="0.3">
      <c r="A29" s="27"/>
      <c r="B29" s="38" t="s">
        <v>9</v>
      </c>
      <c r="C29" s="22" t="s">
        <v>9</v>
      </c>
      <c r="D29" s="22" t="s">
        <v>9</v>
      </c>
      <c r="E29" s="22" t="s">
        <v>9</v>
      </c>
      <c r="F29" s="39"/>
      <c r="G29" s="39" t="s">
        <v>10</v>
      </c>
      <c r="H29" s="102">
        <f>SUM(G27:G28)</f>
        <v>0</v>
      </c>
    </row>
    <row r="30" spans="1:9" ht="14.4" thickBot="1" x14ac:dyDescent="0.3">
      <c r="A30" s="27"/>
      <c r="B30" s="33" t="s">
        <v>16</v>
      </c>
      <c r="C30" s="22"/>
      <c r="D30" s="22"/>
      <c r="E30" s="22"/>
      <c r="F30" s="22"/>
      <c r="G30" s="22"/>
      <c r="H30" s="15"/>
    </row>
    <row r="31" spans="1:9" x14ac:dyDescent="0.25">
      <c r="A31" s="27"/>
      <c r="B31" s="60" t="s">
        <v>17</v>
      </c>
      <c r="C31" s="58" t="s">
        <v>18</v>
      </c>
      <c r="D31" s="58" t="s">
        <v>19</v>
      </c>
      <c r="E31" s="58" t="s">
        <v>20</v>
      </c>
      <c r="F31" s="58" t="s">
        <v>7</v>
      </c>
      <c r="G31" s="59" t="s">
        <v>15</v>
      </c>
      <c r="H31" s="16" t="s">
        <v>9</v>
      </c>
    </row>
    <row r="32" spans="1:9" x14ac:dyDescent="0.25">
      <c r="A32" s="27"/>
      <c r="B32" s="46" t="s">
        <v>29</v>
      </c>
      <c r="C32" s="1">
        <v>154687</v>
      </c>
      <c r="D32" s="2">
        <v>2.2000000000000002</v>
      </c>
      <c r="E32" s="3">
        <f>+C32*D32</f>
        <v>340311.4</v>
      </c>
      <c r="F32" s="61">
        <v>9.41</v>
      </c>
      <c r="G32" s="99">
        <f>+E32/F32</f>
        <v>36164.867162592986</v>
      </c>
      <c r="H32" s="15"/>
    </row>
    <row r="33" spans="1:10" ht="14.4" thickBot="1" x14ac:dyDescent="0.3">
      <c r="A33" s="27"/>
      <c r="B33" s="47"/>
      <c r="C33" s="5"/>
      <c r="D33" s="37"/>
      <c r="E33" s="5"/>
      <c r="F33" s="44"/>
      <c r="G33" s="6"/>
      <c r="H33" s="15" t="s">
        <v>9</v>
      </c>
    </row>
    <row r="34" spans="1:10" ht="14.4" thickBot="1" x14ac:dyDescent="0.3">
      <c r="A34" s="27"/>
      <c r="B34" s="38"/>
      <c r="C34" s="22"/>
      <c r="D34" s="22"/>
      <c r="E34" s="22"/>
      <c r="F34" s="23"/>
      <c r="G34" s="23" t="s">
        <v>10</v>
      </c>
      <c r="H34" s="100">
        <f>SUM(G32:G33)</f>
        <v>36164.867162592986</v>
      </c>
    </row>
    <row r="35" spans="1:10" ht="14.4" thickBot="1" x14ac:dyDescent="0.3">
      <c r="A35" s="27"/>
      <c r="B35" s="38"/>
      <c r="C35" s="22"/>
      <c r="D35" s="22"/>
      <c r="E35" s="22"/>
      <c r="F35" s="22"/>
      <c r="G35" s="22"/>
      <c r="H35" s="15"/>
      <c r="J35" s="48"/>
    </row>
    <row r="36" spans="1:10" ht="14.4" thickBot="1" x14ac:dyDescent="0.3">
      <c r="A36" s="27"/>
      <c r="B36" s="49"/>
      <c r="C36" s="50"/>
      <c r="D36" s="50"/>
      <c r="E36" s="51"/>
      <c r="F36" s="52" t="s">
        <v>21</v>
      </c>
      <c r="G36" s="53"/>
      <c r="H36" s="101">
        <f>+ROUND(H14+H24+H29+H34,0)</f>
        <v>85022</v>
      </c>
    </row>
    <row r="37" spans="1:10" x14ac:dyDescent="0.25">
      <c r="A37" s="27"/>
      <c r="B37" s="24"/>
      <c r="C37" s="54"/>
      <c r="D37" s="24"/>
      <c r="E37" s="24"/>
      <c r="F37" s="24"/>
      <c r="G37" s="55"/>
      <c r="H37" s="22"/>
    </row>
    <row r="38" spans="1:10" x14ac:dyDescent="0.25">
      <c r="A38" s="27"/>
      <c r="B38" s="55"/>
      <c r="C38" s="54"/>
      <c r="D38" s="54"/>
      <c r="E38" s="54"/>
      <c r="F38" s="54"/>
      <c r="G38" s="54"/>
      <c r="H38" s="23"/>
    </row>
    <row r="39" spans="1:10" x14ac:dyDescent="0.25">
      <c r="A39" s="27"/>
      <c r="B39" s="55"/>
      <c r="C39" s="54"/>
      <c r="D39" s="54"/>
      <c r="E39" s="54"/>
      <c r="F39" s="54"/>
      <c r="G39" s="54"/>
      <c r="H39" s="23"/>
    </row>
    <row r="40" spans="1:10" x14ac:dyDescent="0.25">
      <c r="A40" s="27"/>
      <c r="B40" s="56"/>
      <c r="C40" s="56"/>
      <c r="D40" s="56"/>
      <c r="E40" s="24"/>
      <c r="F40" s="24"/>
      <c r="G40" s="24"/>
      <c r="H40" s="24"/>
    </row>
    <row r="41" spans="1:10" x14ac:dyDescent="0.25">
      <c r="A41" s="27"/>
      <c r="B41" s="55"/>
      <c r="C41" s="54"/>
      <c r="D41" s="54"/>
      <c r="E41" s="54"/>
      <c r="F41" s="54"/>
      <c r="G41" s="54"/>
      <c r="H41" s="23"/>
    </row>
    <row r="42" spans="1:10" x14ac:dyDescent="0.25">
      <c r="A42" s="27"/>
      <c r="B42" s="56"/>
      <c r="C42" s="56"/>
      <c r="D42" s="56"/>
      <c r="E42" s="24"/>
      <c r="F42" s="24"/>
      <c r="G42" s="24"/>
      <c r="H42" s="24"/>
    </row>
    <row r="43" spans="1:10" x14ac:dyDescent="0.25">
      <c r="A43" s="27"/>
      <c r="B43" s="55"/>
      <c r="C43" s="54"/>
      <c r="D43" s="54"/>
      <c r="E43" s="54"/>
      <c r="F43" s="54"/>
      <c r="G43" s="54"/>
      <c r="H43" s="23"/>
    </row>
    <row r="44" spans="1:10" x14ac:dyDescent="0.25">
      <c r="A44" s="27"/>
      <c r="B44" s="56"/>
      <c r="C44" s="56"/>
      <c r="D44" s="56"/>
      <c r="E44" s="24"/>
      <c r="F44" s="24"/>
      <c r="G44" s="24"/>
      <c r="H44" s="24"/>
    </row>
    <row r="45" spans="1:10" x14ac:dyDescent="0.25">
      <c r="A45" s="27"/>
      <c r="B45" s="55"/>
      <c r="C45" s="54"/>
      <c r="D45" s="54"/>
      <c r="E45" s="54"/>
      <c r="F45" s="54"/>
      <c r="G45" s="54"/>
      <c r="H45" s="23"/>
    </row>
    <row r="46" spans="1:10" x14ac:dyDescent="0.25">
      <c r="A46" s="27"/>
      <c r="B46" s="56"/>
      <c r="C46" s="56"/>
      <c r="D46" s="56"/>
      <c r="E46" s="24"/>
      <c r="F46" s="24"/>
      <c r="G46" s="24"/>
      <c r="H46" s="24"/>
    </row>
    <row r="47" spans="1:10" x14ac:dyDescent="0.25">
      <c r="B47" s="55"/>
      <c r="C47" s="54"/>
      <c r="D47" s="54"/>
      <c r="E47" s="54"/>
      <c r="F47" s="54"/>
      <c r="G47" s="54"/>
      <c r="H47" s="23"/>
    </row>
    <row r="70" spans="2:2" x14ac:dyDescent="0.25">
      <c r="B70" s="56"/>
    </row>
    <row r="71" spans="2:2" x14ac:dyDescent="0.25">
      <c r="B71" s="64"/>
    </row>
    <row r="72" spans="2:2" x14ac:dyDescent="0.25">
      <c r="B72" s="64"/>
    </row>
    <row r="73" spans="2:2" x14ac:dyDescent="0.25">
      <c r="B73" s="65"/>
    </row>
  </sheetData>
  <mergeCells count="21">
    <mergeCell ref="B26:C26"/>
    <mergeCell ref="B27:C27"/>
    <mergeCell ref="B28:C28"/>
    <mergeCell ref="B10:C10"/>
    <mergeCell ref="B11:C11"/>
    <mergeCell ref="B12:C12"/>
    <mergeCell ref="B13:C13"/>
    <mergeCell ref="B16:C16"/>
    <mergeCell ref="B23:C23"/>
    <mergeCell ref="B17:C17"/>
    <mergeCell ref="B18:C18"/>
    <mergeCell ref="B19:C19"/>
    <mergeCell ref="B20:C20"/>
    <mergeCell ref="B21:C21"/>
    <mergeCell ref="B22:C22"/>
    <mergeCell ref="C8:H8"/>
    <mergeCell ref="C3:G3"/>
    <mergeCell ref="B4:H4"/>
    <mergeCell ref="C5:H5"/>
    <mergeCell ref="C6:H6"/>
    <mergeCell ref="C7:H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D0A78-24F1-4D50-8E06-1E8DDB135534}">
  <dimension ref="A2:M70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32" style="7" customWidth="1"/>
    <col min="3" max="3" width="11.44140625" style="7" bestFit="1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8" width="14.5546875" style="7" bestFit="1" customWidth="1"/>
    <col min="9" max="9" width="8.77734375" style="7" customWidth="1"/>
    <col min="10" max="10" width="11.44140625" style="7"/>
    <col min="11" max="11" width="11.2187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212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73" t="str">
        <f>'PPTO '!D19</f>
        <v xml:space="preserve">MAMPOSTERIA, PAÑETE Y PINTURA </v>
      </c>
      <c r="D5" s="373"/>
      <c r="E5" s="373"/>
      <c r="F5" s="373"/>
      <c r="G5" s="373"/>
      <c r="H5" s="374"/>
      <c r="L5" s="29"/>
    </row>
    <row r="6" spans="1:13" x14ac:dyDescent="0.25">
      <c r="A6" s="27"/>
      <c r="B6" s="31" t="s">
        <v>0</v>
      </c>
      <c r="C6" s="387">
        <f>'PPTO '!C19</f>
        <v>4</v>
      </c>
      <c r="D6" s="388"/>
      <c r="E6" s="388"/>
      <c r="F6" s="388"/>
      <c r="G6" s="388"/>
      <c r="H6" s="389"/>
      <c r="L6" s="29"/>
    </row>
    <row r="7" spans="1:13" x14ac:dyDescent="0.25">
      <c r="A7" s="27"/>
      <c r="B7" s="31" t="s">
        <v>3</v>
      </c>
      <c r="C7" s="390" t="s">
        <v>26</v>
      </c>
      <c r="D7" s="390"/>
      <c r="E7" s="390"/>
      <c r="F7" s="390"/>
      <c r="G7" s="390"/>
      <c r="H7" s="391"/>
      <c r="L7" s="29"/>
    </row>
    <row r="8" spans="1:13" ht="28.8" customHeight="1" thickBot="1" x14ac:dyDescent="0.3">
      <c r="A8" s="27"/>
      <c r="B8" s="32" t="s">
        <v>1</v>
      </c>
      <c r="C8" s="366" t="str">
        <f>'PPTO '!D26</f>
        <v>CERRAMIENTO EN CONCERTINA (INCLUYE ALAMBRE DE PUAS NO. 12 Y ÁNGULOS)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3" x14ac:dyDescent="0.25">
      <c r="A12" s="27"/>
      <c r="B12" s="396" t="s">
        <v>130</v>
      </c>
      <c r="C12" s="397"/>
      <c r="D12" s="108" t="s">
        <v>34</v>
      </c>
      <c r="E12" s="108">
        <v>20000</v>
      </c>
      <c r="F12" s="109">
        <v>58</v>
      </c>
      <c r="G12" s="130">
        <f>E12/F12</f>
        <v>344.82758620689657</v>
      </c>
      <c r="H12" s="12" t="s">
        <v>9</v>
      </c>
    </row>
    <row r="13" spans="1:13" ht="14.4" thickBot="1" x14ac:dyDescent="0.3">
      <c r="A13" s="27"/>
      <c r="B13" s="364"/>
      <c r="C13" s="365"/>
      <c r="D13" s="37"/>
      <c r="E13" s="37"/>
      <c r="F13" s="111"/>
      <c r="G13" s="112"/>
      <c r="H13" s="13"/>
      <c r="M13" s="67"/>
    </row>
    <row r="14" spans="1:13" ht="14.4" thickBot="1" x14ac:dyDescent="0.3">
      <c r="A14" s="27"/>
      <c r="B14" s="38"/>
      <c r="C14" s="22"/>
      <c r="D14" s="22"/>
      <c r="E14" s="22"/>
      <c r="F14" s="23"/>
      <c r="G14" s="23" t="s">
        <v>10</v>
      </c>
      <c r="H14" s="100">
        <f>SUM(G12:G13)</f>
        <v>344.82758620689657</v>
      </c>
    </row>
    <row r="15" spans="1:13" ht="14.4" thickBot="1" x14ac:dyDescent="0.3">
      <c r="A15" s="27"/>
      <c r="B15" s="33" t="s">
        <v>11</v>
      </c>
      <c r="C15" s="22"/>
      <c r="D15" s="22"/>
      <c r="E15" s="22"/>
      <c r="F15" s="22"/>
      <c r="G15" s="22"/>
      <c r="H15" s="15"/>
    </row>
    <row r="16" spans="1:13" x14ac:dyDescent="0.25">
      <c r="A16" s="27"/>
      <c r="B16" s="394" t="s">
        <v>5</v>
      </c>
      <c r="C16" s="395"/>
      <c r="D16" s="106" t="s">
        <v>3</v>
      </c>
      <c r="E16" s="106" t="s">
        <v>12</v>
      </c>
      <c r="F16" s="106" t="s">
        <v>6</v>
      </c>
      <c r="G16" s="107" t="s">
        <v>13</v>
      </c>
      <c r="H16" s="16" t="s">
        <v>9</v>
      </c>
    </row>
    <row r="17" spans="1:10" x14ac:dyDescent="0.25">
      <c r="A17" s="27"/>
      <c r="B17" s="404" t="s">
        <v>103</v>
      </c>
      <c r="C17" s="405"/>
      <c r="D17" s="17" t="s">
        <v>26</v>
      </c>
      <c r="E17" s="17">
        <v>8577</v>
      </c>
      <c r="F17" s="17">
        <v>0.5</v>
      </c>
      <c r="G17" s="17">
        <f>E17*F17</f>
        <v>4288.5</v>
      </c>
      <c r="H17" s="4"/>
    </row>
    <row r="18" spans="1:10" ht="14.4" x14ac:dyDescent="0.3">
      <c r="A18" s="27"/>
      <c r="B18" s="404" t="s">
        <v>106</v>
      </c>
      <c r="C18" s="405"/>
      <c r="D18" s="17" t="s">
        <v>26</v>
      </c>
      <c r="E18" s="17">
        <f>864*2</f>
        <v>1728</v>
      </c>
      <c r="F18" s="17">
        <v>1</v>
      </c>
      <c r="G18" s="17">
        <f>E18*F18</f>
        <v>1728</v>
      </c>
      <c r="H18" s="4"/>
      <c r="I18" s="131" t="s">
        <v>104</v>
      </c>
    </row>
    <row r="19" spans="1:10" ht="14.4" x14ac:dyDescent="0.3">
      <c r="A19" s="27"/>
      <c r="B19" s="404" t="s">
        <v>102</v>
      </c>
      <c r="C19" s="405"/>
      <c r="D19" s="17" t="s">
        <v>26</v>
      </c>
      <c r="E19" s="17">
        <v>7990</v>
      </c>
      <c r="F19" s="17">
        <v>1.05</v>
      </c>
      <c r="G19" s="17">
        <f>E19*F19</f>
        <v>8389.5</v>
      </c>
      <c r="H19" s="4"/>
      <c r="I19" s="132" t="s">
        <v>101</v>
      </c>
    </row>
    <row r="20" spans="1:10" ht="14.4" thickBot="1" x14ac:dyDescent="0.3">
      <c r="A20" s="27"/>
      <c r="B20" s="404" t="s">
        <v>131</v>
      </c>
      <c r="C20" s="405"/>
      <c r="D20" s="17" t="s">
        <v>31</v>
      </c>
      <c r="E20" s="17">
        <v>613218</v>
      </c>
      <c r="F20" s="17">
        <v>0.01</v>
      </c>
      <c r="G20" s="17">
        <f>E20*F20</f>
        <v>6132.18</v>
      </c>
      <c r="H20" s="4"/>
    </row>
    <row r="21" spans="1:10" ht="14.4" thickBot="1" x14ac:dyDescent="0.3">
      <c r="A21" s="27"/>
      <c r="B21" s="38"/>
      <c r="C21" s="22"/>
      <c r="D21" s="22"/>
      <c r="E21" s="22"/>
      <c r="F21" s="23"/>
      <c r="G21" s="23" t="s">
        <v>10</v>
      </c>
      <c r="H21" s="100">
        <f>SUM(G17:G20)</f>
        <v>20538.18</v>
      </c>
    </row>
    <row r="22" spans="1:10" ht="14.4" thickBot="1" x14ac:dyDescent="0.3">
      <c r="A22" s="27"/>
      <c r="B22" s="33" t="s">
        <v>14</v>
      </c>
      <c r="C22" s="22"/>
      <c r="D22" s="22"/>
      <c r="E22" s="22"/>
      <c r="F22" s="22"/>
      <c r="G22" s="22"/>
      <c r="H22" s="15"/>
    </row>
    <row r="23" spans="1:10" x14ac:dyDescent="0.25">
      <c r="A23" s="27"/>
      <c r="B23" s="354" t="s">
        <v>5</v>
      </c>
      <c r="C23" s="355"/>
      <c r="D23" s="58" t="s">
        <v>3</v>
      </c>
      <c r="E23" s="58" t="s">
        <v>6</v>
      </c>
      <c r="F23" s="58" t="s">
        <v>50</v>
      </c>
      <c r="G23" s="59" t="s">
        <v>15</v>
      </c>
      <c r="H23" s="16" t="s">
        <v>9</v>
      </c>
    </row>
    <row r="24" spans="1:10" x14ac:dyDescent="0.25">
      <c r="A24" s="27"/>
      <c r="B24" s="356"/>
      <c r="C24" s="357"/>
      <c r="D24" s="17"/>
      <c r="E24" s="17"/>
      <c r="F24" s="17"/>
      <c r="G24" s="18"/>
      <c r="H24" s="15"/>
    </row>
    <row r="25" spans="1:10" ht="14.4" thickBot="1" x14ac:dyDescent="0.3">
      <c r="A25" s="27"/>
      <c r="B25" s="352"/>
      <c r="C25" s="353"/>
      <c r="D25" s="44"/>
      <c r="E25" s="44"/>
      <c r="F25" s="37"/>
      <c r="G25" s="45"/>
      <c r="H25" s="19"/>
    </row>
    <row r="26" spans="1:10" ht="14.4" thickBot="1" x14ac:dyDescent="0.3">
      <c r="A26" s="27"/>
      <c r="B26" s="38" t="s">
        <v>9</v>
      </c>
      <c r="C26" s="22" t="s">
        <v>9</v>
      </c>
      <c r="D26" s="22" t="s">
        <v>9</v>
      </c>
      <c r="E26" s="22" t="s">
        <v>9</v>
      </c>
      <c r="F26" s="39"/>
      <c r="G26" s="39" t="s">
        <v>10</v>
      </c>
      <c r="H26" s="102">
        <f>SUM(G24:G25)</f>
        <v>0</v>
      </c>
    </row>
    <row r="27" spans="1:10" ht="14.4" thickBot="1" x14ac:dyDescent="0.3">
      <c r="A27" s="27"/>
      <c r="B27" s="33" t="s">
        <v>16</v>
      </c>
      <c r="C27" s="22"/>
      <c r="D27" s="22"/>
      <c r="E27" s="22"/>
      <c r="F27" s="22"/>
      <c r="G27" s="22"/>
      <c r="H27" s="15"/>
    </row>
    <row r="28" spans="1:10" x14ac:dyDescent="0.25">
      <c r="A28" s="27"/>
      <c r="B28" s="60" t="s">
        <v>17</v>
      </c>
      <c r="C28" s="58" t="s">
        <v>18</v>
      </c>
      <c r="D28" s="58" t="s">
        <v>19</v>
      </c>
      <c r="E28" s="58" t="s">
        <v>20</v>
      </c>
      <c r="F28" s="58" t="s">
        <v>7</v>
      </c>
      <c r="G28" s="59" t="s">
        <v>15</v>
      </c>
      <c r="H28" s="16" t="s">
        <v>9</v>
      </c>
    </row>
    <row r="29" spans="1:10" x14ac:dyDescent="0.25">
      <c r="A29" s="27"/>
      <c r="B29" s="46" t="s">
        <v>105</v>
      </c>
      <c r="C29" s="1">
        <v>185624</v>
      </c>
      <c r="D29" s="2">
        <v>2.2000000000000002</v>
      </c>
      <c r="E29" s="3">
        <f>+C29*D29</f>
        <v>408372.80000000005</v>
      </c>
      <c r="F29" s="61">
        <v>20</v>
      </c>
      <c r="G29" s="99">
        <f>+E29/F29</f>
        <v>20418.640000000003</v>
      </c>
      <c r="H29" s="15"/>
    </row>
    <row r="30" spans="1:10" ht="14.4" thickBot="1" x14ac:dyDescent="0.3">
      <c r="A30" s="27"/>
      <c r="B30" s="47"/>
      <c r="C30" s="5"/>
      <c r="D30" s="37"/>
      <c r="E30" s="5"/>
      <c r="F30" s="44"/>
      <c r="G30" s="6"/>
      <c r="H30" s="15" t="s">
        <v>9</v>
      </c>
    </row>
    <row r="31" spans="1:10" ht="14.4" thickBot="1" x14ac:dyDescent="0.3">
      <c r="A31" s="27"/>
      <c r="B31" s="38"/>
      <c r="C31" s="22"/>
      <c r="D31" s="22"/>
      <c r="E31" s="22"/>
      <c r="F31" s="23"/>
      <c r="G31" s="23" t="s">
        <v>10</v>
      </c>
      <c r="H31" s="100">
        <f>SUM(G29:G30)</f>
        <v>20418.640000000003</v>
      </c>
    </row>
    <row r="32" spans="1:10" ht="14.4" thickBot="1" x14ac:dyDescent="0.3">
      <c r="A32" s="27"/>
      <c r="B32" s="38"/>
      <c r="C32" s="22"/>
      <c r="D32" s="22"/>
      <c r="E32" s="22"/>
      <c r="F32" s="22"/>
      <c r="G32" s="22"/>
      <c r="H32" s="15"/>
      <c r="J32" s="48"/>
    </row>
    <row r="33" spans="1:8" ht="14.4" thickBot="1" x14ac:dyDescent="0.3">
      <c r="A33" s="27"/>
      <c r="B33" s="49"/>
      <c r="C33" s="50"/>
      <c r="D33" s="50"/>
      <c r="E33" s="51"/>
      <c r="F33" s="52" t="s">
        <v>21</v>
      </c>
      <c r="G33" s="53"/>
      <c r="H33" s="101">
        <f>+ROUND(H14+H21+H26+H31,0)</f>
        <v>41302</v>
      </c>
    </row>
    <row r="34" spans="1:8" x14ac:dyDescent="0.25">
      <c r="A34" s="27"/>
      <c r="B34" s="24"/>
      <c r="C34" s="54"/>
      <c r="D34" s="24"/>
      <c r="E34" s="24"/>
      <c r="F34" s="24"/>
      <c r="G34" s="55"/>
      <c r="H34" s="22"/>
    </row>
    <row r="35" spans="1:8" x14ac:dyDescent="0.25">
      <c r="A35" s="27"/>
      <c r="B35" s="55"/>
      <c r="C35" s="54"/>
      <c r="D35" s="54"/>
      <c r="E35" s="54"/>
      <c r="F35" s="54"/>
      <c r="G35" s="54"/>
      <c r="H35" s="23"/>
    </row>
    <row r="36" spans="1:8" x14ac:dyDescent="0.25">
      <c r="A36" s="27"/>
      <c r="B36" s="55"/>
      <c r="C36" s="54"/>
      <c r="D36" s="54"/>
      <c r="E36" s="54"/>
      <c r="F36" s="54"/>
      <c r="G36" s="54"/>
      <c r="H36" s="23"/>
    </row>
    <row r="37" spans="1:8" x14ac:dyDescent="0.25">
      <c r="A37" s="27"/>
      <c r="B37" s="56"/>
      <c r="C37" s="56"/>
      <c r="D37" s="56"/>
      <c r="E37" s="24"/>
      <c r="F37" s="24"/>
      <c r="G37" s="24"/>
      <c r="H37" s="24"/>
    </row>
    <row r="38" spans="1:8" x14ac:dyDescent="0.25">
      <c r="A38" s="27"/>
      <c r="B38" s="55"/>
      <c r="C38" s="54"/>
      <c r="D38" s="54"/>
      <c r="E38" s="54"/>
      <c r="F38" s="54"/>
      <c r="G38" s="54"/>
      <c r="H38" s="23"/>
    </row>
    <row r="39" spans="1:8" x14ac:dyDescent="0.25">
      <c r="A39" s="27"/>
      <c r="B39" s="56"/>
      <c r="C39" s="56"/>
      <c r="D39" s="56"/>
      <c r="E39" s="24"/>
      <c r="F39" s="24"/>
      <c r="G39" s="24"/>
      <c r="H39" s="24"/>
    </row>
    <row r="40" spans="1:8" x14ac:dyDescent="0.25">
      <c r="A40" s="27"/>
      <c r="B40" s="55"/>
      <c r="C40" s="54"/>
      <c r="D40" s="54"/>
      <c r="E40" s="54"/>
      <c r="F40" s="54"/>
      <c r="G40" s="54"/>
      <c r="H40" s="23"/>
    </row>
    <row r="41" spans="1:8" x14ac:dyDescent="0.25">
      <c r="A41" s="27"/>
      <c r="B41" s="56"/>
      <c r="C41" s="56"/>
      <c r="D41" s="56"/>
      <c r="E41" s="24"/>
      <c r="F41" s="24"/>
      <c r="G41" s="24"/>
      <c r="H41" s="24"/>
    </row>
    <row r="42" spans="1:8" x14ac:dyDescent="0.25">
      <c r="A42" s="27"/>
      <c r="B42" s="55"/>
      <c r="C42" s="54"/>
      <c r="D42" s="54"/>
      <c r="E42" s="54"/>
      <c r="F42" s="54"/>
      <c r="G42" s="54"/>
      <c r="H42" s="23"/>
    </row>
    <row r="43" spans="1:8" x14ac:dyDescent="0.25">
      <c r="A43" s="27"/>
      <c r="B43" s="56"/>
      <c r="C43" s="56"/>
      <c r="D43" s="56"/>
      <c r="E43" s="24"/>
      <c r="F43" s="24"/>
      <c r="G43" s="24"/>
      <c r="H43" s="24"/>
    </row>
    <row r="44" spans="1:8" x14ac:dyDescent="0.25">
      <c r="B44" s="55"/>
      <c r="C44" s="54"/>
      <c r="D44" s="54"/>
      <c r="E44" s="54"/>
      <c r="F44" s="54"/>
      <c r="G44" s="54"/>
      <c r="H44" s="23"/>
    </row>
    <row r="67" spans="2:2" x14ac:dyDescent="0.25">
      <c r="B67" s="56"/>
    </row>
    <row r="68" spans="2:2" x14ac:dyDescent="0.25">
      <c r="B68" s="64"/>
    </row>
    <row r="69" spans="2:2" x14ac:dyDescent="0.25">
      <c r="B69" s="64"/>
    </row>
    <row r="70" spans="2:2" x14ac:dyDescent="0.25">
      <c r="B70" s="65"/>
    </row>
  </sheetData>
  <mergeCells count="18">
    <mergeCell ref="C8:H8"/>
    <mergeCell ref="C3:G3"/>
    <mergeCell ref="B4:H4"/>
    <mergeCell ref="C5:H5"/>
    <mergeCell ref="C6:H6"/>
    <mergeCell ref="C7:H7"/>
    <mergeCell ref="B10:C10"/>
    <mergeCell ref="B11:C11"/>
    <mergeCell ref="B12:C12"/>
    <mergeCell ref="B13:C13"/>
    <mergeCell ref="B16:C16"/>
    <mergeCell ref="B23:C23"/>
    <mergeCell ref="B24:C24"/>
    <mergeCell ref="B25:C25"/>
    <mergeCell ref="B17:C17"/>
    <mergeCell ref="B18:C18"/>
    <mergeCell ref="B19:C19"/>
    <mergeCell ref="B20:C20"/>
  </mergeCells>
  <hyperlinks>
    <hyperlink ref="I18" r:id="rId1" xr:uid="{F4F0BE30-F82B-4386-9FBC-B2147D0A51D3}"/>
    <hyperlink ref="I19" r:id="rId2" display="https://www.homecenter.com.co/homecenter-co/product/272739/concertina-10mt-max-30cm-diametro-max-67-circulos/272739/?kid=goosho_1246419&amp;shop=googleShopping&amp;gad_source=1&amp;gad_campaignid=20228062686&amp;gbraid=0AAAAADt6wnqlxM4mSG8AfsRiBOp5QZhxV&amp;gclid=CjwKCAjwgb_CBhBMEiwA0p3oOAtBz0RXt2W8YlDJneCm2UE-XFdqmUjOO2kRoDdPQp-aGMlgoswkChoCCv8QAvD_BwE" xr:uid="{7901E02B-421C-475E-892F-1CDA87173428}"/>
  </hyperlinks>
  <pageMargins left="0.7" right="0.7" top="0.75" bottom="0.75" header="0.3" footer="0.3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4041-7F2B-4D3B-9B7A-A5BCB81EED9D}">
  <dimension ref="A2:M67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213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73" t="str">
        <f>'PPTO '!D6</f>
        <v>PRELIMINARES CUBIERTA (SECTOR ENTRADA PRINCIPAL)</v>
      </c>
      <c r="D5" s="373"/>
      <c r="E5" s="373"/>
      <c r="F5" s="373"/>
      <c r="G5" s="373"/>
      <c r="H5" s="374"/>
      <c r="L5" s="29"/>
    </row>
    <row r="6" spans="1:13" x14ac:dyDescent="0.25">
      <c r="A6" s="27"/>
      <c r="B6" s="31" t="s">
        <v>0</v>
      </c>
      <c r="C6" s="387">
        <f>'PPTO '!C6</f>
        <v>1</v>
      </c>
      <c r="D6" s="388"/>
      <c r="E6" s="388"/>
      <c r="F6" s="388"/>
      <c r="G6" s="388"/>
      <c r="H6" s="389"/>
      <c r="L6" s="29"/>
    </row>
    <row r="7" spans="1:13" x14ac:dyDescent="0.25">
      <c r="A7" s="27"/>
      <c r="B7" s="31" t="s">
        <v>3</v>
      </c>
      <c r="C7" s="390" t="s">
        <v>26</v>
      </c>
      <c r="D7" s="390"/>
      <c r="E7" s="390"/>
      <c r="F7" s="390"/>
      <c r="G7" s="390"/>
      <c r="H7" s="391"/>
      <c r="L7" s="29"/>
    </row>
    <row r="8" spans="1:13" ht="28.8" customHeight="1" thickBot="1" x14ac:dyDescent="0.3">
      <c r="A8" s="27"/>
      <c r="B8" s="32" t="s">
        <v>1</v>
      </c>
      <c r="C8" s="366" t="str">
        <f>'PPTO '!D8</f>
        <v>RETIRO DE MEMEBRANA IMPERMEABALE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3" x14ac:dyDescent="0.25">
      <c r="A12" s="27"/>
      <c r="B12" s="396" t="s">
        <v>47</v>
      </c>
      <c r="C12" s="397"/>
      <c r="D12" s="108" t="s">
        <v>48</v>
      </c>
      <c r="E12" s="108">
        <v>1063.47</v>
      </c>
      <c r="F12" s="109">
        <v>1</v>
      </c>
      <c r="G12" s="110">
        <f>E12/F12</f>
        <v>1063.47</v>
      </c>
      <c r="H12" s="12" t="s">
        <v>9</v>
      </c>
    </row>
    <row r="13" spans="1:13" ht="14.4" thickBot="1" x14ac:dyDescent="0.3">
      <c r="A13" s="27"/>
      <c r="B13" s="364" t="s">
        <v>49</v>
      </c>
      <c r="C13" s="365"/>
      <c r="D13" s="37" t="s">
        <v>53</v>
      </c>
      <c r="E13" s="37">
        <v>255000</v>
      </c>
      <c r="F13" s="111">
        <v>70</v>
      </c>
      <c r="G13" s="112">
        <f>+E13/F13</f>
        <v>3642.8571428571427</v>
      </c>
      <c r="H13" s="13"/>
      <c r="M13" s="67"/>
    </row>
    <row r="14" spans="1:13" ht="14.4" thickBot="1" x14ac:dyDescent="0.3">
      <c r="A14" s="27"/>
      <c r="B14" s="38"/>
      <c r="C14" s="22"/>
      <c r="D14" s="22"/>
      <c r="E14" s="22"/>
      <c r="F14" s="23"/>
      <c r="G14" s="23" t="s">
        <v>10</v>
      </c>
      <c r="H14" s="100">
        <f>SUM(G12:G13)</f>
        <v>4706.3271428571425</v>
      </c>
    </row>
    <row r="15" spans="1:13" ht="14.4" thickBot="1" x14ac:dyDescent="0.3">
      <c r="A15" s="27"/>
      <c r="B15" s="33" t="s">
        <v>11</v>
      </c>
      <c r="C15" s="22"/>
      <c r="D15" s="22"/>
      <c r="E15" s="22"/>
      <c r="F15" s="22"/>
      <c r="G15" s="22"/>
      <c r="H15" s="15"/>
    </row>
    <row r="16" spans="1:13" x14ac:dyDescent="0.25">
      <c r="A16" s="27"/>
      <c r="B16" s="354" t="s">
        <v>5</v>
      </c>
      <c r="C16" s="355"/>
      <c r="D16" s="58" t="s">
        <v>3</v>
      </c>
      <c r="E16" s="58" t="s">
        <v>12</v>
      </c>
      <c r="F16" s="58" t="s">
        <v>6</v>
      </c>
      <c r="G16" s="59" t="s">
        <v>13</v>
      </c>
      <c r="H16" s="16" t="s">
        <v>9</v>
      </c>
    </row>
    <row r="17" spans="1:10" ht="14.4" thickBot="1" x14ac:dyDescent="0.3">
      <c r="A17" s="27"/>
      <c r="B17" s="392"/>
      <c r="C17" s="393"/>
      <c r="D17" s="41"/>
      <c r="E17" s="37"/>
      <c r="F17" s="97"/>
      <c r="G17" s="98"/>
      <c r="H17" s="12"/>
    </row>
    <row r="18" spans="1:10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00">
        <f>G17</f>
        <v>0</v>
      </c>
    </row>
    <row r="19" spans="1:10" ht="14.4" thickBot="1" x14ac:dyDescent="0.3">
      <c r="A19" s="27"/>
      <c r="B19" s="33" t="s">
        <v>14</v>
      </c>
      <c r="C19" s="22"/>
      <c r="D19" s="22"/>
      <c r="E19" s="22"/>
      <c r="F19" s="22"/>
      <c r="G19" s="22"/>
      <c r="H19" s="15"/>
    </row>
    <row r="20" spans="1:10" x14ac:dyDescent="0.25">
      <c r="A20" s="27"/>
      <c r="B20" s="354" t="s">
        <v>5</v>
      </c>
      <c r="C20" s="355"/>
      <c r="D20" s="58" t="s">
        <v>3</v>
      </c>
      <c r="E20" s="58" t="s">
        <v>6</v>
      </c>
      <c r="F20" s="58" t="s">
        <v>50</v>
      </c>
      <c r="G20" s="59" t="s">
        <v>15</v>
      </c>
      <c r="H20" s="16" t="s">
        <v>9</v>
      </c>
    </row>
    <row r="21" spans="1:10" x14ac:dyDescent="0.25">
      <c r="A21" s="27"/>
      <c r="B21" s="356"/>
      <c r="C21" s="357"/>
      <c r="D21" s="17"/>
      <c r="E21" s="17"/>
      <c r="F21" s="17"/>
      <c r="G21" s="18"/>
      <c r="H21" s="15"/>
    </row>
    <row r="22" spans="1:10" ht="14.4" thickBot="1" x14ac:dyDescent="0.3">
      <c r="A22" s="27"/>
      <c r="B22" s="352"/>
      <c r="C22" s="353"/>
      <c r="D22" s="44"/>
      <c r="E22" s="44"/>
      <c r="F22" s="37"/>
      <c r="G22" s="45"/>
      <c r="H22" s="19"/>
    </row>
    <row r="23" spans="1:10" ht="14.4" thickBot="1" x14ac:dyDescent="0.3">
      <c r="A23" s="27"/>
      <c r="B23" s="38" t="s">
        <v>9</v>
      </c>
      <c r="C23" s="22" t="s">
        <v>9</v>
      </c>
      <c r="D23" s="22" t="s">
        <v>9</v>
      </c>
      <c r="E23" s="22" t="s">
        <v>9</v>
      </c>
      <c r="F23" s="39"/>
      <c r="G23" s="39" t="s">
        <v>10</v>
      </c>
      <c r="H23" s="102">
        <f>SUM(G21:G22)</f>
        <v>0</v>
      </c>
    </row>
    <row r="24" spans="1:10" ht="14.4" thickBot="1" x14ac:dyDescent="0.3">
      <c r="A24" s="27"/>
      <c r="B24" s="33" t="s">
        <v>16</v>
      </c>
      <c r="C24" s="22"/>
      <c r="D24" s="22"/>
      <c r="E24" s="22"/>
      <c r="F24" s="22"/>
      <c r="G24" s="22"/>
      <c r="H24" s="15"/>
    </row>
    <row r="25" spans="1:10" x14ac:dyDescent="0.25">
      <c r="A25" s="27"/>
      <c r="B25" s="60" t="s">
        <v>17</v>
      </c>
      <c r="C25" s="58" t="s">
        <v>18</v>
      </c>
      <c r="D25" s="58" t="s">
        <v>19</v>
      </c>
      <c r="E25" s="58" t="s">
        <v>20</v>
      </c>
      <c r="F25" s="58" t="s">
        <v>7</v>
      </c>
      <c r="G25" s="59" t="s">
        <v>15</v>
      </c>
      <c r="H25" s="16" t="s">
        <v>9</v>
      </c>
    </row>
    <row r="26" spans="1:10" x14ac:dyDescent="0.25">
      <c r="A26" s="27"/>
      <c r="B26" s="46" t="s">
        <v>29</v>
      </c>
      <c r="C26" s="1">
        <v>154687</v>
      </c>
      <c r="D26" s="2">
        <v>2.2000000000000002</v>
      </c>
      <c r="E26" s="3">
        <f>+C26*D26</f>
        <v>340311.4</v>
      </c>
      <c r="F26" s="61">
        <v>100</v>
      </c>
      <c r="G26" s="99">
        <f>+E26/F26</f>
        <v>3403.114</v>
      </c>
      <c r="H26" s="15"/>
    </row>
    <row r="27" spans="1:10" ht="14.4" thickBot="1" x14ac:dyDescent="0.3">
      <c r="A27" s="27"/>
      <c r="B27" s="47"/>
      <c r="C27" s="5"/>
      <c r="D27" s="37"/>
      <c r="E27" s="5"/>
      <c r="F27" s="44"/>
      <c r="G27" s="6"/>
      <c r="H27" s="15" t="s">
        <v>9</v>
      </c>
    </row>
    <row r="28" spans="1:10" ht="14.4" thickBot="1" x14ac:dyDescent="0.3">
      <c r="A28" s="27"/>
      <c r="B28" s="38"/>
      <c r="C28" s="22"/>
      <c r="D28" s="22"/>
      <c r="E28" s="22"/>
      <c r="F28" s="23"/>
      <c r="G28" s="23" t="s">
        <v>10</v>
      </c>
      <c r="H28" s="100">
        <f>SUM(G26:G27)</f>
        <v>3403.114</v>
      </c>
    </row>
    <row r="29" spans="1:10" ht="14.4" thickBot="1" x14ac:dyDescent="0.3">
      <c r="A29" s="27"/>
      <c r="B29" s="38"/>
      <c r="C29" s="22"/>
      <c r="D29" s="22"/>
      <c r="E29" s="22"/>
      <c r="F29" s="22"/>
      <c r="G29" s="22"/>
      <c r="H29" s="15"/>
      <c r="J29" s="48"/>
    </row>
    <row r="30" spans="1:10" ht="14.4" thickBot="1" x14ac:dyDescent="0.3">
      <c r="A30" s="27"/>
      <c r="B30" s="49"/>
      <c r="C30" s="50"/>
      <c r="D30" s="50"/>
      <c r="E30" s="51"/>
      <c r="F30" s="52" t="s">
        <v>21</v>
      </c>
      <c r="G30" s="53"/>
      <c r="H30" s="101">
        <f>+ROUND(H14+H18+H23+H28,0)</f>
        <v>8109</v>
      </c>
    </row>
    <row r="31" spans="1:10" x14ac:dyDescent="0.25">
      <c r="A31" s="27"/>
      <c r="B31" s="24"/>
      <c r="C31" s="54"/>
      <c r="D31" s="24"/>
      <c r="E31" s="24"/>
      <c r="F31" s="24"/>
      <c r="G31" s="55"/>
      <c r="H31" s="22"/>
    </row>
    <row r="32" spans="1:10" x14ac:dyDescent="0.25">
      <c r="A32" s="27"/>
      <c r="B32" s="55"/>
      <c r="C32" s="54"/>
      <c r="D32" s="54"/>
      <c r="E32" s="54"/>
      <c r="F32" s="54"/>
      <c r="G32" s="54"/>
      <c r="H32" s="23"/>
    </row>
    <row r="33" spans="1:8" x14ac:dyDescent="0.25">
      <c r="A33" s="27"/>
      <c r="B33" s="55"/>
      <c r="C33" s="54"/>
      <c r="D33" s="54"/>
      <c r="E33" s="54"/>
      <c r="F33" s="54"/>
      <c r="G33" s="54"/>
      <c r="H33" s="23"/>
    </row>
    <row r="34" spans="1:8" x14ac:dyDescent="0.25">
      <c r="A34" s="27"/>
      <c r="B34" s="56"/>
      <c r="C34" s="56"/>
      <c r="D34" s="56"/>
      <c r="E34" s="24"/>
      <c r="F34" s="24"/>
      <c r="G34" s="24"/>
      <c r="H34" s="24"/>
    </row>
    <row r="35" spans="1:8" x14ac:dyDescent="0.25">
      <c r="A35" s="27"/>
      <c r="B35" s="55"/>
      <c r="C35" s="54"/>
      <c r="D35" s="54"/>
      <c r="E35" s="54"/>
      <c r="F35" s="54"/>
      <c r="G35" s="54"/>
      <c r="H35" s="23"/>
    </row>
    <row r="36" spans="1:8" x14ac:dyDescent="0.25">
      <c r="A36" s="27"/>
      <c r="B36" s="56"/>
      <c r="C36" s="56"/>
      <c r="D36" s="56"/>
      <c r="E36" s="24"/>
      <c r="F36" s="24"/>
      <c r="G36" s="24"/>
      <c r="H36" s="24"/>
    </row>
    <row r="37" spans="1:8" x14ac:dyDescent="0.25">
      <c r="A37" s="27"/>
      <c r="B37" s="55"/>
      <c r="C37" s="54"/>
      <c r="D37" s="54"/>
      <c r="E37" s="54"/>
      <c r="F37" s="54"/>
      <c r="G37" s="54"/>
      <c r="H37" s="23"/>
    </row>
    <row r="38" spans="1:8" x14ac:dyDescent="0.25">
      <c r="A38" s="27"/>
      <c r="B38" s="56"/>
      <c r="C38" s="56"/>
      <c r="D38" s="56"/>
      <c r="E38" s="24"/>
      <c r="F38" s="24"/>
      <c r="G38" s="24"/>
      <c r="H38" s="24"/>
    </row>
    <row r="39" spans="1:8" x14ac:dyDescent="0.25">
      <c r="A39" s="27"/>
      <c r="B39" s="55"/>
      <c r="C39" s="54"/>
      <c r="D39" s="54"/>
      <c r="E39" s="54"/>
      <c r="F39" s="54"/>
      <c r="G39" s="54"/>
      <c r="H39" s="23"/>
    </row>
    <row r="40" spans="1:8" x14ac:dyDescent="0.25">
      <c r="A40" s="27"/>
      <c r="B40" s="56"/>
      <c r="C40" s="56"/>
      <c r="D40" s="56"/>
      <c r="E40" s="24"/>
      <c r="F40" s="24"/>
      <c r="G40" s="24"/>
      <c r="H40" s="24"/>
    </row>
    <row r="41" spans="1:8" x14ac:dyDescent="0.25">
      <c r="B41" s="55"/>
      <c r="C41" s="54"/>
      <c r="D41" s="54"/>
      <c r="E41" s="54"/>
      <c r="F41" s="54"/>
      <c r="G41" s="54"/>
      <c r="H41" s="23"/>
    </row>
    <row r="64" spans="2:2" x14ac:dyDescent="0.25">
      <c r="B64" s="56"/>
    </row>
    <row r="65" spans="2:2" x14ac:dyDescent="0.25">
      <c r="B65" s="64"/>
    </row>
    <row r="66" spans="2:2" x14ac:dyDescent="0.25">
      <c r="B66" s="64"/>
    </row>
    <row r="67" spans="2:2" x14ac:dyDescent="0.25">
      <c r="B67" s="65"/>
    </row>
  </sheetData>
  <mergeCells count="15">
    <mergeCell ref="C8:H8"/>
    <mergeCell ref="C3:G3"/>
    <mergeCell ref="B4:H4"/>
    <mergeCell ref="C5:H5"/>
    <mergeCell ref="C6:H6"/>
    <mergeCell ref="C7:H7"/>
    <mergeCell ref="B20:C20"/>
    <mergeCell ref="B21:C21"/>
    <mergeCell ref="B22:C22"/>
    <mergeCell ref="B10:C10"/>
    <mergeCell ref="B11:C11"/>
    <mergeCell ref="B12:C12"/>
    <mergeCell ref="B13:C13"/>
    <mergeCell ref="B16:C16"/>
    <mergeCell ref="B17:C1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D5D1A-B478-4556-8363-AE6A88F05B95}">
  <dimension ref="A2:M67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3" ht="14.4" thickBot="1" x14ac:dyDescent="0.3"/>
    <row r="3" spans="1:13" ht="62.25" customHeight="1" thickBot="1" x14ac:dyDescent="0.3">
      <c r="A3" s="27"/>
      <c r="B3" s="28" t="s">
        <v>46</v>
      </c>
      <c r="C3" s="368" t="s">
        <v>214</v>
      </c>
      <c r="D3" s="369"/>
      <c r="E3" s="369"/>
      <c r="F3" s="369"/>
      <c r="G3" s="369"/>
      <c r="H3" s="8"/>
      <c r="L3" s="29"/>
    </row>
    <row r="4" spans="1:13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3" x14ac:dyDescent="0.25">
      <c r="A5" s="27"/>
      <c r="B5" s="30" t="s">
        <v>23</v>
      </c>
      <c r="C5" s="373" t="str">
        <f>'PPTO '!D19</f>
        <v xml:space="preserve">MAMPOSTERIA, PAÑETE Y PINTURA </v>
      </c>
      <c r="D5" s="373"/>
      <c r="E5" s="373"/>
      <c r="F5" s="373"/>
      <c r="G5" s="373"/>
      <c r="H5" s="374"/>
      <c r="L5" s="29"/>
    </row>
    <row r="6" spans="1:13" x14ac:dyDescent="0.25">
      <c r="A6" s="27"/>
      <c r="B6" s="31" t="s">
        <v>0</v>
      </c>
      <c r="C6" s="387">
        <f>'PPTO '!C19</f>
        <v>4</v>
      </c>
      <c r="D6" s="388"/>
      <c r="E6" s="388"/>
      <c r="F6" s="388"/>
      <c r="G6" s="388"/>
      <c r="H6" s="389"/>
      <c r="L6" s="29"/>
    </row>
    <row r="7" spans="1:13" x14ac:dyDescent="0.25">
      <c r="A7" s="27"/>
      <c r="B7" s="31" t="s">
        <v>3</v>
      </c>
      <c r="C7" s="382" t="s">
        <v>25</v>
      </c>
      <c r="D7" s="382"/>
      <c r="E7" s="382"/>
      <c r="F7" s="382"/>
      <c r="G7" s="382"/>
      <c r="H7" s="383"/>
      <c r="L7" s="29"/>
    </row>
    <row r="8" spans="1:13" ht="28.8" customHeight="1" thickBot="1" x14ac:dyDescent="0.3">
      <c r="A8" s="27"/>
      <c r="B8" s="32" t="s">
        <v>1</v>
      </c>
      <c r="C8" s="366" t="str">
        <f>'PPTO '!D22</f>
        <v>VINILO SOBRE PAÑETE A LA INTEMPERIE</v>
      </c>
      <c r="D8" s="366"/>
      <c r="E8" s="366"/>
      <c r="F8" s="366"/>
      <c r="G8" s="366"/>
      <c r="H8" s="367"/>
      <c r="L8" s="29"/>
    </row>
    <row r="9" spans="1:13" x14ac:dyDescent="0.25">
      <c r="A9" s="27"/>
      <c r="B9" s="33"/>
      <c r="C9" s="34"/>
      <c r="D9" s="34"/>
      <c r="E9" s="34"/>
      <c r="F9" s="34"/>
      <c r="G9" s="34"/>
      <c r="H9" s="9"/>
    </row>
    <row r="10" spans="1:13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3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3" x14ac:dyDescent="0.25">
      <c r="A12" s="27"/>
      <c r="B12" s="396"/>
      <c r="C12" s="397"/>
      <c r="D12" s="108"/>
      <c r="E12" s="108"/>
      <c r="F12" s="109"/>
      <c r="G12" s="110"/>
      <c r="H12" s="12" t="s">
        <v>9</v>
      </c>
    </row>
    <row r="13" spans="1:13" ht="14.4" thickBot="1" x14ac:dyDescent="0.3">
      <c r="A13" s="27"/>
      <c r="B13" s="364"/>
      <c r="C13" s="365"/>
      <c r="D13" s="37"/>
      <c r="E13" s="37"/>
      <c r="F13" s="111"/>
      <c r="G13" s="112"/>
      <c r="H13" s="13"/>
      <c r="M13" s="67"/>
    </row>
    <row r="14" spans="1:13" ht="14.4" thickBot="1" x14ac:dyDescent="0.3">
      <c r="A14" s="27"/>
      <c r="B14" s="38"/>
      <c r="C14" s="22"/>
      <c r="D14" s="22"/>
      <c r="E14" s="22"/>
      <c r="F14" s="23"/>
      <c r="G14" s="23" t="s">
        <v>10</v>
      </c>
      <c r="H14" s="100">
        <f>SUM(G12:G13)</f>
        <v>0</v>
      </c>
    </row>
    <row r="15" spans="1:13" ht="14.4" thickBot="1" x14ac:dyDescent="0.3">
      <c r="A15" s="27"/>
      <c r="B15" s="33" t="s">
        <v>11</v>
      </c>
      <c r="C15" s="22"/>
      <c r="D15" s="22"/>
      <c r="E15" s="22"/>
      <c r="F15" s="22"/>
      <c r="G15" s="22"/>
      <c r="H15" s="15"/>
    </row>
    <row r="16" spans="1:13" x14ac:dyDescent="0.25">
      <c r="A16" s="27"/>
      <c r="B16" s="354" t="s">
        <v>5</v>
      </c>
      <c r="C16" s="355"/>
      <c r="D16" s="58" t="s">
        <v>3</v>
      </c>
      <c r="E16" s="58" t="s">
        <v>12</v>
      </c>
      <c r="F16" s="58" t="s">
        <v>6</v>
      </c>
      <c r="G16" s="59" t="s">
        <v>13</v>
      </c>
      <c r="H16" s="16" t="s">
        <v>9</v>
      </c>
    </row>
    <row r="17" spans="1:10" ht="14.4" thickBot="1" x14ac:dyDescent="0.3">
      <c r="A17" s="27"/>
      <c r="B17" s="392" t="s">
        <v>138</v>
      </c>
      <c r="C17" s="393"/>
      <c r="D17" s="41" t="s">
        <v>137</v>
      </c>
      <c r="E17" s="37">
        <f>319900/5</f>
        <v>63980</v>
      </c>
      <c r="F17" s="97">
        <v>0.04</v>
      </c>
      <c r="G17" s="98">
        <f>E17*F17</f>
        <v>2559.2000000000003</v>
      </c>
      <c r="H17" s="12"/>
      <c r="I17" s="7" t="s">
        <v>118</v>
      </c>
    </row>
    <row r="18" spans="1:10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00">
        <f>G17</f>
        <v>2559.2000000000003</v>
      </c>
    </row>
    <row r="19" spans="1:10" ht="14.4" thickBot="1" x14ac:dyDescent="0.3">
      <c r="A19" s="27"/>
      <c r="B19" s="33" t="s">
        <v>14</v>
      </c>
      <c r="C19" s="22"/>
      <c r="D19" s="22"/>
      <c r="E19" s="22"/>
      <c r="F19" s="22"/>
      <c r="G19" s="22"/>
      <c r="H19" s="15"/>
    </row>
    <row r="20" spans="1:10" x14ac:dyDescent="0.25">
      <c r="A20" s="27"/>
      <c r="B20" s="354" t="s">
        <v>5</v>
      </c>
      <c r="C20" s="355"/>
      <c r="D20" s="58" t="s">
        <v>3</v>
      </c>
      <c r="E20" s="58" t="s">
        <v>6</v>
      </c>
      <c r="F20" s="58" t="s">
        <v>50</v>
      </c>
      <c r="G20" s="59" t="s">
        <v>15</v>
      </c>
      <c r="H20" s="16" t="s">
        <v>9</v>
      </c>
    </row>
    <row r="21" spans="1:10" x14ac:dyDescent="0.25">
      <c r="A21" s="27"/>
      <c r="B21" s="356"/>
      <c r="C21" s="357"/>
      <c r="D21" s="17"/>
      <c r="E21" s="17"/>
      <c r="F21" s="17"/>
      <c r="G21" s="18"/>
      <c r="H21" s="15"/>
    </row>
    <row r="22" spans="1:10" ht="14.4" thickBot="1" x14ac:dyDescent="0.3">
      <c r="A22" s="27"/>
      <c r="B22" s="352"/>
      <c r="C22" s="353"/>
      <c r="D22" s="44"/>
      <c r="E22" s="44"/>
      <c r="F22" s="37"/>
      <c r="G22" s="45"/>
      <c r="H22" s="19"/>
    </row>
    <row r="23" spans="1:10" ht="14.4" thickBot="1" x14ac:dyDescent="0.3">
      <c r="A23" s="27"/>
      <c r="B23" s="38" t="s">
        <v>9</v>
      </c>
      <c r="C23" s="22" t="s">
        <v>9</v>
      </c>
      <c r="D23" s="22" t="s">
        <v>9</v>
      </c>
      <c r="E23" s="22" t="s">
        <v>9</v>
      </c>
      <c r="F23" s="39"/>
      <c r="G23" s="39" t="s">
        <v>10</v>
      </c>
      <c r="H23" s="102">
        <f>SUM(G21:G22)</f>
        <v>0</v>
      </c>
    </row>
    <row r="24" spans="1:10" ht="14.4" thickBot="1" x14ac:dyDescent="0.3">
      <c r="A24" s="27"/>
      <c r="B24" s="33" t="s">
        <v>16</v>
      </c>
      <c r="C24" s="22"/>
      <c r="D24" s="22"/>
      <c r="E24" s="22"/>
      <c r="F24" s="22"/>
      <c r="G24" s="22"/>
      <c r="H24" s="15"/>
    </row>
    <row r="25" spans="1:10" x14ac:dyDescent="0.25">
      <c r="A25" s="27"/>
      <c r="B25" s="60" t="s">
        <v>17</v>
      </c>
      <c r="C25" s="58" t="s">
        <v>18</v>
      </c>
      <c r="D25" s="58" t="s">
        <v>19</v>
      </c>
      <c r="E25" s="58" t="s">
        <v>20</v>
      </c>
      <c r="F25" s="58" t="s">
        <v>7</v>
      </c>
      <c r="G25" s="59" t="s">
        <v>15</v>
      </c>
      <c r="H25" s="16" t="s">
        <v>9</v>
      </c>
    </row>
    <row r="26" spans="1:10" x14ac:dyDescent="0.25">
      <c r="A26" s="27"/>
      <c r="B26" s="46" t="s">
        <v>136</v>
      </c>
      <c r="C26" s="1">
        <v>177890</v>
      </c>
      <c r="D26" s="2">
        <v>2.2000000000000002</v>
      </c>
      <c r="E26" s="3">
        <f>+C26*D26</f>
        <v>391358.00000000006</v>
      </c>
      <c r="F26" s="61">
        <v>50</v>
      </c>
      <c r="G26" s="99">
        <f>+E26/F26</f>
        <v>7827.1600000000008</v>
      </c>
      <c r="H26" s="15"/>
    </row>
    <row r="27" spans="1:10" ht="14.4" thickBot="1" x14ac:dyDescent="0.3">
      <c r="A27" s="27"/>
      <c r="B27" s="47"/>
      <c r="C27" s="5"/>
      <c r="D27" s="37"/>
      <c r="E27" s="5"/>
      <c r="F27" s="44"/>
      <c r="G27" s="6"/>
      <c r="H27" s="15" t="s">
        <v>9</v>
      </c>
    </row>
    <row r="28" spans="1:10" ht="14.4" thickBot="1" x14ac:dyDescent="0.3">
      <c r="A28" s="27"/>
      <c r="B28" s="38"/>
      <c r="C28" s="22"/>
      <c r="D28" s="22"/>
      <c r="E28" s="22"/>
      <c r="F28" s="23"/>
      <c r="G28" s="23" t="s">
        <v>10</v>
      </c>
      <c r="H28" s="100">
        <f>SUM(G26:G27)</f>
        <v>7827.1600000000008</v>
      </c>
    </row>
    <row r="29" spans="1:10" ht="14.4" thickBot="1" x14ac:dyDescent="0.3">
      <c r="A29" s="27"/>
      <c r="B29" s="38"/>
      <c r="C29" s="22"/>
      <c r="D29" s="22"/>
      <c r="E29" s="22"/>
      <c r="F29" s="22"/>
      <c r="G29" s="22"/>
      <c r="H29" s="15"/>
      <c r="J29" s="48"/>
    </row>
    <row r="30" spans="1:10" ht="14.4" thickBot="1" x14ac:dyDescent="0.3">
      <c r="A30" s="27"/>
      <c r="B30" s="49"/>
      <c r="C30" s="50"/>
      <c r="D30" s="50"/>
      <c r="E30" s="51"/>
      <c r="F30" s="52" t="s">
        <v>21</v>
      </c>
      <c r="G30" s="53"/>
      <c r="H30" s="101">
        <f>+ROUND(H14+H18+H23+H28,0)</f>
        <v>10386</v>
      </c>
    </row>
    <row r="31" spans="1:10" x14ac:dyDescent="0.25">
      <c r="A31" s="27"/>
      <c r="B31" s="24"/>
      <c r="C31" s="54"/>
      <c r="D31" s="24"/>
      <c r="E31" s="24"/>
      <c r="F31" s="24"/>
      <c r="G31" s="55"/>
      <c r="H31" s="22"/>
    </row>
    <row r="32" spans="1:10" x14ac:dyDescent="0.25">
      <c r="A32" s="27"/>
      <c r="B32" s="55"/>
      <c r="C32" s="54"/>
      <c r="D32" s="54"/>
      <c r="E32" s="54"/>
      <c r="F32" s="54"/>
      <c r="G32" s="54"/>
      <c r="H32" s="23"/>
    </row>
    <row r="33" spans="1:8" x14ac:dyDescent="0.25">
      <c r="A33" s="27"/>
      <c r="B33" s="55"/>
      <c r="C33" s="54"/>
      <c r="D33" s="54"/>
      <c r="E33" s="54"/>
      <c r="F33" s="54"/>
      <c r="G33" s="54"/>
      <c r="H33" s="23"/>
    </row>
    <row r="34" spans="1:8" x14ac:dyDescent="0.25">
      <c r="A34" s="27"/>
      <c r="B34" s="56"/>
      <c r="C34" s="56"/>
      <c r="D34" s="56"/>
      <c r="E34" s="24"/>
      <c r="F34" s="24"/>
      <c r="G34" s="24"/>
      <c r="H34" s="24"/>
    </row>
    <row r="35" spans="1:8" x14ac:dyDescent="0.25">
      <c r="A35" s="27"/>
      <c r="B35" s="55"/>
      <c r="C35" s="54"/>
      <c r="D35" s="54"/>
      <c r="E35" s="54"/>
      <c r="F35" s="54"/>
      <c r="G35" s="54"/>
      <c r="H35" s="23"/>
    </row>
    <row r="36" spans="1:8" x14ac:dyDescent="0.25">
      <c r="A36" s="27"/>
      <c r="B36" s="56"/>
      <c r="C36" s="56"/>
      <c r="D36" s="56"/>
      <c r="E36" s="24"/>
      <c r="F36" s="24"/>
      <c r="G36" s="24"/>
      <c r="H36" s="24"/>
    </row>
    <row r="37" spans="1:8" x14ac:dyDescent="0.25">
      <c r="A37" s="27"/>
      <c r="B37" s="55"/>
      <c r="C37" s="54"/>
      <c r="D37" s="54"/>
      <c r="E37" s="54"/>
      <c r="F37" s="54"/>
      <c r="G37" s="54"/>
      <c r="H37" s="23"/>
    </row>
    <row r="38" spans="1:8" x14ac:dyDescent="0.25">
      <c r="A38" s="27"/>
      <c r="B38" s="56"/>
      <c r="C38" s="56"/>
      <c r="D38" s="56"/>
      <c r="E38" s="24"/>
      <c r="F38" s="24"/>
      <c r="G38" s="24"/>
      <c r="H38" s="24"/>
    </row>
    <row r="39" spans="1:8" x14ac:dyDescent="0.25">
      <c r="A39" s="27"/>
      <c r="B39" s="55"/>
      <c r="C39" s="54"/>
      <c r="D39" s="54"/>
      <c r="E39" s="54"/>
      <c r="F39" s="54"/>
      <c r="G39" s="54"/>
      <c r="H39" s="23"/>
    </row>
    <row r="40" spans="1:8" x14ac:dyDescent="0.25">
      <c r="A40" s="27"/>
      <c r="B40" s="56"/>
      <c r="C40" s="56"/>
      <c r="D40" s="56"/>
      <c r="E40" s="24"/>
      <c r="F40" s="24"/>
      <c r="G40" s="24"/>
      <c r="H40" s="24"/>
    </row>
    <row r="41" spans="1:8" x14ac:dyDescent="0.25">
      <c r="B41" s="55"/>
      <c r="C41" s="54"/>
      <c r="D41" s="54"/>
      <c r="E41" s="54"/>
      <c r="F41" s="54"/>
      <c r="G41" s="54"/>
      <c r="H41" s="23"/>
    </row>
    <row r="64" spans="2:2" x14ac:dyDescent="0.25">
      <c r="B64" s="56"/>
    </row>
    <row r="65" spans="2:2" x14ac:dyDescent="0.25">
      <c r="B65" s="64"/>
    </row>
    <row r="66" spans="2:2" x14ac:dyDescent="0.25">
      <c r="B66" s="64"/>
    </row>
    <row r="67" spans="2:2" x14ac:dyDescent="0.25">
      <c r="B67" s="65"/>
    </row>
  </sheetData>
  <mergeCells count="15">
    <mergeCell ref="B20:C20"/>
    <mergeCell ref="B21:C21"/>
    <mergeCell ref="B22:C22"/>
    <mergeCell ref="B10:C10"/>
    <mergeCell ref="B11:C11"/>
    <mergeCell ref="B12:C12"/>
    <mergeCell ref="B13:C13"/>
    <mergeCell ref="B16:C16"/>
    <mergeCell ref="B17:C17"/>
    <mergeCell ref="C8:H8"/>
    <mergeCell ref="C3:G3"/>
    <mergeCell ref="B4:H4"/>
    <mergeCell ref="C5:H5"/>
    <mergeCell ref="C6:H6"/>
    <mergeCell ref="C7:H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69FB-CA7D-4AB5-BAAE-E6C4BFECBEE6}">
  <dimension ref="A2:M71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2" ht="14.4" thickBot="1" x14ac:dyDescent="0.3"/>
    <row r="3" spans="1:12" ht="62.25" customHeight="1" thickBot="1" x14ac:dyDescent="0.3">
      <c r="A3" s="27"/>
      <c r="B3" s="28" t="s">
        <v>46</v>
      </c>
      <c r="C3" s="368" t="s">
        <v>215</v>
      </c>
      <c r="D3" s="369"/>
      <c r="E3" s="369"/>
      <c r="F3" s="369"/>
      <c r="G3" s="369"/>
      <c r="H3" s="8"/>
      <c r="L3" s="29"/>
    </row>
    <row r="4" spans="1:12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2" x14ac:dyDescent="0.25">
      <c r="A5" s="27"/>
      <c r="B5" s="30" t="s">
        <v>23</v>
      </c>
      <c r="C5" s="373" t="s">
        <v>156</v>
      </c>
      <c r="D5" s="373"/>
      <c r="E5" s="373"/>
      <c r="F5" s="373"/>
      <c r="G5" s="373"/>
      <c r="H5" s="374"/>
      <c r="L5" s="29"/>
    </row>
    <row r="6" spans="1:12" x14ac:dyDescent="0.25">
      <c r="A6" s="27"/>
      <c r="B6" s="31" t="s">
        <v>0</v>
      </c>
      <c r="C6" s="387">
        <v>4</v>
      </c>
      <c r="D6" s="388"/>
      <c r="E6" s="388"/>
      <c r="F6" s="388"/>
      <c r="G6" s="388"/>
      <c r="H6" s="389"/>
      <c r="L6" s="29"/>
    </row>
    <row r="7" spans="1:12" x14ac:dyDescent="0.25">
      <c r="A7" s="27"/>
      <c r="B7" s="31" t="s">
        <v>3</v>
      </c>
      <c r="C7" s="390" t="s">
        <v>25</v>
      </c>
      <c r="D7" s="390"/>
      <c r="E7" s="390"/>
      <c r="F7" s="390"/>
      <c r="G7" s="390"/>
      <c r="H7" s="391"/>
      <c r="L7" s="29"/>
    </row>
    <row r="8" spans="1:12" ht="28.8" customHeight="1" thickBot="1" x14ac:dyDescent="0.3">
      <c r="A8" s="27"/>
      <c r="B8" s="32" t="s">
        <v>1</v>
      </c>
      <c r="C8" s="366" t="str">
        <f>'PPTO '!D24</f>
        <v>CONCRETO 3500 PSI ELEVACIÓN</v>
      </c>
      <c r="D8" s="366"/>
      <c r="E8" s="366"/>
      <c r="F8" s="366"/>
      <c r="G8" s="366"/>
      <c r="H8" s="367"/>
      <c r="L8" s="29"/>
    </row>
    <row r="9" spans="1:12" x14ac:dyDescent="0.25">
      <c r="A9" s="27"/>
      <c r="B9" s="33"/>
      <c r="C9" s="34"/>
      <c r="D9" s="34"/>
      <c r="E9" s="34"/>
      <c r="F9" s="34"/>
      <c r="G9" s="34"/>
      <c r="H9" s="9"/>
    </row>
    <row r="10" spans="1:12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2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2" x14ac:dyDescent="0.25">
      <c r="A12" s="27"/>
      <c r="B12" s="406" t="s">
        <v>141</v>
      </c>
      <c r="C12" s="407"/>
      <c r="D12" s="108" t="s">
        <v>34</v>
      </c>
      <c r="E12" s="108">
        <v>82435</v>
      </c>
      <c r="F12" s="109">
        <v>4</v>
      </c>
      <c r="G12" s="110">
        <f>E12/F12</f>
        <v>20608.75</v>
      </c>
      <c r="H12" s="11" t="s">
        <v>9</v>
      </c>
    </row>
    <row r="13" spans="1:12" x14ac:dyDescent="0.25">
      <c r="A13" s="27"/>
      <c r="B13" s="408" t="s">
        <v>142</v>
      </c>
      <c r="C13" s="409"/>
      <c r="D13" s="17" t="s">
        <v>25</v>
      </c>
      <c r="E13" s="17">
        <v>16007</v>
      </c>
      <c r="F13" s="62">
        <v>0.45</v>
      </c>
      <c r="G13" s="35">
        <f t="shared" ref="G13:G14" si="0">E13/F13</f>
        <v>35571.111111111109</v>
      </c>
      <c r="H13" s="12"/>
    </row>
    <row r="14" spans="1:12" x14ac:dyDescent="0.25">
      <c r="A14" s="27"/>
      <c r="B14" s="408" t="s">
        <v>47</v>
      </c>
      <c r="C14" s="409"/>
      <c r="D14" s="17" t="s">
        <v>48</v>
      </c>
      <c r="E14" s="17">
        <v>16998</v>
      </c>
      <c r="F14" s="62">
        <v>1</v>
      </c>
      <c r="G14" s="35">
        <f t="shared" si="0"/>
        <v>16998</v>
      </c>
      <c r="H14" s="12"/>
    </row>
    <row r="15" spans="1:12" x14ac:dyDescent="0.25">
      <c r="A15" s="27"/>
      <c r="B15" s="404"/>
      <c r="C15" s="405"/>
      <c r="D15" s="17"/>
      <c r="E15" s="17"/>
      <c r="F15" s="62"/>
      <c r="G15" s="35"/>
      <c r="H15" s="12"/>
    </row>
    <row r="16" spans="1:12" x14ac:dyDescent="0.25">
      <c r="A16" s="27"/>
      <c r="B16" s="404"/>
      <c r="C16" s="405"/>
      <c r="D16" s="17"/>
      <c r="E16" s="17"/>
      <c r="F16" s="62"/>
      <c r="G16" s="35"/>
      <c r="H16" s="12"/>
    </row>
    <row r="17" spans="1:13" ht="14.4" thickBot="1" x14ac:dyDescent="0.3">
      <c r="A17" s="27"/>
      <c r="B17" s="364"/>
      <c r="C17" s="365"/>
      <c r="D17" s="37"/>
      <c r="E17" s="37"/>
      <c r="F17" s="111"/>
      <c r="G17" s="112"/>
      <c r="H17" s="13"/>
      <c r="M17" s="67"/>
    </row>
    <row r="18" spans="1:13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00">
        <f>SUM(G12:G17)</f>
        <v>73177.861111111109</v>
      </c>
    </row>
    <row r="19" spans="1:13" ht="14.4" thickBot="1" x14ac:dyDescent="0.3">
      <c r="A19" s="27"/>
      <c r="B19" s="33" t="s">
        <v>11</v>
      </c>
      <c r="C19" s="22"/>
      <c r="D19" s="22"/>
      <c r="E19" s="22"/>
      <c r="F19" s="22"/>
      <c r="G19" s="22"/>
      <c r="H19" s="15"/>
    </row>
    <row r="20" spans="1:13" x14ac:dyDescent="0.25">
      <c r="A20" s="27"/>
      <c r="B20" s="354" t="s">
        <v>5</v>
      </c>
      <c r="C20" s="355"/>
      <c r="D20" s="58" t="s">
        <v>3</v>
      </c>
      <c r="E20" s="58" t="s">
        <v>12</v>
      </c>
      <c r="F20" s="58" t="s">
        <v>6</v>
      </c>
      <c r="G20" s="59" t="s">
        <v>13</v>
      </c>
      <c r="H20" s="16" t="s">
        <v>9</v>
      </c>
    </row>
    <row r="21" spans="1:13" ht="14.4" thickBot="1" x14ac:dyDescent="0.3">
      <c r="A21" s="27"/>
      <c r="B21" s="392" t="s">
        <v>143</v>
      </c>
      <c r="C21" s="393"/>
      <c r="D21" s="41" t="s">
        <v>31</v>
      </c>
      <c r="E21" s="37">
        <v>491803</v>
      </c>
      <c r="F21" s="97">
        <v>1.05</v>
      </c>
      <c r="G21" s="98">
        <f>E21*F21</f>
        <v>516393.15</v>
      </c>
      <c r="H21" s="12"/>
    </row>
    <row r="22" spans="1:13" ht="14.4" thickBot="1" x14ac:dyDescent="0.3">
      <c r="A22" s="27"/>
      <c r="B22" s="38"/>
      <c r="C22" s="22"/>
      <c r="D22" s="22"/>
      <c r="E22" s="22"/>
      <c r="F22" s="23"/>
      <c r="G22" s="23" t="s">
        <v>10</v>
      </c>
      <c r="H22" s="100">
        <f>G21</f>
        <v>516393.15</v>
      </c>
    </row>
    <row r="23" spans="1:13" ht="14.4" thickBot="1" x14ac:dyDescent="0.3">
      <c r="A23" s="27"/>
      <c r="B23" s="33" t="s">
        <v>14</v>
      </c>
      <c r="C23" s="22"/>
      <c r="D23" s="22"/>
      <c r="E23" s="22"/>
      <c r="F23" s="22"/>
      <c r="G23" s="22"/>
      <c r="H23" s="15"/>
    </row>
    <row r="24" spans="1:13" x14ac:dyDescent="0.25">
      <c r="A24" s="27"/>
      <c r="B24" s="354" t="s">
        <v>5</v>
      </c>
      <c r="C24" s="355"/>
      <c r="D24" s="58" t="s">
        <v>3</v>
      </c>
      <c r="E24" s="58" t="s">
        <v>6</v>
      </c>
      <c r="F24" s="58" t="s">
        <v>50</v>
      </c>
      <c r="G24" s="59" t="s">
        <v>15</v>
      </c>
      <c r="H24" s="16" t="s">
        <v>9</v>
      </c>
    </row>
    <row r="25" spans="1:13" x14ac:dyDescent="0.25">
      <c r="A25" s="27"/>
      <c r="B25" s="356"/>
      <c r="C25" s="357"/>
      <c r="D25" s="17"/>
      <c r="E25" s="17"/>
      <c r="F25" s="17"/>
      <c r="G25" s="18"/>
      <c r="H25" s="15"/>
    </row>
    <row r="26" spans="1:13" ht="14.4" thickBot="1" x14ac:dyDescent="0.3">
      <c r="A26" s="27"/>
      <c r="B26" s="352"/>
      <c r="C26" s="353"/>
      <c r="D26" s="44"/>
      <c r="E26" s="44"/>
      <c r="F26" s="37"/>
      <c r="G26" s="45"/>
      <c r="H26" s="19"/>
    </row>
    <row r="27" spans="1:13" ht="14.4" thickBot="1" x14ac:dyDescent="0.3">
      <c r="A27" s="27"/>
      <c r="B27" s="38" t="s">
        <v>9</v>
      </c>
      <c r="C27" s="22" t="s">
        <v>9</v>
      </c>
      <c r="D27" s="22" t="s">
        <v>9</v>
      </c>
      <c r="E27" s="22" t="s">
        <v>9</v>
      </c>
      <c r="F27" s="39"/>
      <c r="G27" s="39" t="s">
        <v>10</v>
      </c>
      <c r="H27" s="102">
        <f>SUM(G25:G26)</f>
        <v>0</v>
      </c>
    </row>
    <row r="28" spans="1:13" ht="14.4" thickBot="1" x14ac:dyDescent="0.3">
      <c r="A28" s="27"/>
      <c r="B28" s="33" t="s">
        <v>16</v>
      </c>
      <c r="C28" s="22"/>
      <c r="D28" s="22"/>
      <c r="E28" s="22"/>
      <c r="F28" s="22"/>
      <c r="G28" s="22"/>
      <c r="H28" s="15"/>
    </row>
    <row r="29" spans="1:13" x14ac:dyDescent="0.25">
      <c r="A29" s="27"/>
      <c r="B29" s="60" t="s">
        <v>17</v>
      </c>
      <c r="C29" s="58" t="s">
        <v>18</v>
      </c>
      <c r="D29" s="58" t="s">
        <v>19</v>
      </c>
      <c r="E29" s="58" t="s">
        <v>20</v>
      </c>
      <c r="F29" s="58" t="s">
        <v>7</v>
      </c>
      <c r="G29" s="59" t="s">
        <v>15</v>
      </c>
      <c r="H29" s="16" t="s">
        <v>9</v>
      </c>
    </row>
    <row r="30" spans="1:13" x14ac:dyDescent="0.25">
      <c r="A30" s="27"/>
      <c r="B30" s="46" t="s">
        <v>144</v>
      </c>
      <c r="C30" s="1">
        <v>92002</v>
      </c>
      <c r="D30" s="2">
        <v>2.2000000000000002</v>
      </c>
      <c r="E30" s="3">
        <f>+C30*D30</f>
        <v>202404.40000000002</v>
      </c>
      <c r="F30" s="61">
        <v>4.5</v>
      </c>
      <c r="G30" s="99">
        <f>+E30/F30</f>
        <v>44978.755555555559</v>
      </c>
      <c r="H30" s="15"/>
    </row>
    <row r="31" spans="1:13" ht="14.4" thickBot="1" x14ac:dyDescent="0.3">
      <c r="A31" s="27"/>
      <c r="B31" s="47" t="s">
        <v>54</v>
      </c>
      <c r="C31" s="5">
        <v>123370</v>
      </c>
      <c r="D31" s="2">
        <v>2.2000000000000002</v>
      </c>
      <c r="E31" s="3">
        <f>+C31*D31</f>
        <v>271414</v>
      </c>
      <c r="F31" s="61">
        <v>4</v>
      </c>
      <c r="G31" s="99">
        <f>+E31/F31</f>
        <v>67853.5</v>
      </c>
      <c r="H31" s="15" t="s">
        <v>9</v>
      </c>
    </row>
    <row r="32" spans="1:13" ht="14.4" thickBot="1" x14ac:dyDescent="0.3">
      <c r="A32" s="27"/>
      <c r="B32" s="38"/>
      <c r="C32" s="22"/>
      <c r="D32" s="22"/>
      <c r="E32" s="22"/>
      <c r="F32" s="23"/>
      <c r="G32" s="23" t="s">
        <v>10</v>
      </c>
      <c r="H32" s="100">
        <f>SUM(G30:G31)</f>
        <v>112832.25555555556</v>
      </c>
    </row>
    <row r="33" spans="1:10" ht="14.4" thickBot="1" x14ac:dyDescent="0.3">
      <c r="A33" s="27"/>
      <c r="B33" s="38"/>
      <c r="C33" s="22"/>
      <c r="D33" s="22"/>
      <c r="E33" s="22"/>
      <c r="F33" s="22"/>
      <c r="G33" s="22"/>
      <c r="H33" s="15"/>
      <c r="J33" s="48"/>
    </row>
    <row r="34" spans="1:10" ht="14.4" thickBot="1" x14ac:dyDescent="0.3">
      <c r="A34" s="27"/>
      <c r="B34" s="49"/>
      <c r="C34" s="50"/>
      <c r="D34" s="50"/>
      <c r="E34" s="51"/>
      <c r="F34" s="52" t="s">
        <v>21</v>
      </c>
      <c r="G34" s="53"/>
      <c r="H34" s="101">
        <f>+ROUND(H18+H22+H27+H32,0)</f>
        <v>702403</v>
      </c>
    </row>
    <row r="35" spans="1:10" x14ac:dyDescent="0.25">
      <c r="A35" s="27"/>
      <c r="B35" s="24"/>
      <c r="C35" s="54"/>
      <c r="D35" s="24"/>
      <c r="E35" s="24"/>
      <c r="F35" s="24"/>
      <c r="G35" s="55"/>
      <c r="H35" s="22"/>
    </row>
    <row r="36" spans="1:10" x14ac:dyDescent="0.25">
      <c r="A36" s="27"/>
      <c r="B36" s="55"/>
      <c r="C36" s="54"/>
      <c r="D36" s="54"/>
      <c r="E36" s="54"/>
      <c r="F36" s="54"/>
      <c r="G36" s="54"/>
      <c r="H36" s="23"/>
    </row>
    <row r="37" spans="1:10" x14ac:dyDescent="0.25">
      <c r="A37" s="27"/>
      <c r="B37" s="55"/>
      <c r="C37" s="54"/>
      <c r="D37" s="54"/>
      <c r="E37" s="54"/>
      <c r="F37" s="54"/>
      <c r="G37" s="54"/>
      <c r="H37" s="23"/>
    </row>
    <row r="38" spans="1:10" x14ac:dyDescent="0.25">
      <c r="A38" s="27"/>
      <c r="B38" s="56"/>
      <c r="C38" s="56"/>
      <c r="D38" s="56"/>
      <c r="E38" s="24"/>
      <c r="F38" s="24"/>
      <c r="G38" s="24"/>
      <c r="H38" s="24"/>
    </row>
    <row r="39" spans="1:10" x14ac:dyDescent="0.25">
      <c r="A39" s="27"/>
      <c r="B39" s="55"/>
      <c r="C39" s="54"/>
      <c r="D39" s="54"/>
      <c r="E39" s="54"/>
      <c r="F39" s="54"/>
      <c r="G39" s="54"/>
      <c r="H39" s="23"/>
    </row>
    <row r="40" spans="1:10" x14ac:dyDescent="0.25">
      <c r="A40" s="27"/>
      <c r="B40" s="56"/>
      <c r="C40" s="56"/>
      <c r="D40" s="56"/>
      <c r="E40" s="24"/>
      <c r="F40" s="24"/>
      <c r="G40" s="24"/>
      <c r="H40" s="24"/>
    </row>
    <row r="41" spans="1:10" x14ac:dyDescent="0.25">
      <c r="A41" s="27"/>
      <c r="B41" s="55"/>
      <c r="C41" s="54"/>
      <c r="D41" s="54"/>
      <c r="E41" s="54"/>
      <c r="F41" s="54"/>
      <c r="G41" s="54"/>
      <c r="H41" s="23"/>
    </row>
    <row r="42" spans="1:10" x14ac:dyDescent="0.25">
      <c r="A42" s="27"/>
      <c r="B42" s="56"/>
      <c r="C42" s="56"/>
      <c r="D42" s="56"/>
      <c r="E42" s="24"/>
      <c r="F42" s="24"/>
      <c r="G42" s="24"/>
      <c r="H42" s="24"/>
    </row>
    <row r="43" spans="1:10" x14ac:dyDescent="0.25">
      <c r="A43" s="27"/>
      <c r="B43" s="55"/>
      <c r="C43" s="54"/>
      <c r="D43" s="54"/>
      <c r="E43" s="54"/>
      <c r="F43" s="54"/>
      <c r="G43" s="54"/>
      <c r="H43" s="23"/>
    </row>
    <row r="44" spans="1:10" x14ac:dyDescent="0.25">
      <c r="A44" s="27"/>
      <c r="B44" s="56"/>
      <c r="C44" s="56"/>
      <c r="D44" s="56"/>
      <c r="E44" s="24"/>
      <c r="F44" s="24"/>
      <c r="G44" s="24"/>
      <c r="H44" s="24"/>
    </row>
    <row r="45" spans="1:10" x14ac:dyDescent="0.25">
      <c r="B45" s="55"/>
      <c r="C45" s="54"/>
      <c r="D45" s="54"/>
      <c r="E45" s="54"/>
      <c r="F45" s="54"/>
      <c r="G45" s="54"/>
      <c r="H45" s="23"/>
    </row>
    <row r="68" spans="2:2" x14ac:dyDescent="0.25">
      <c r="B68" s="56"/>
    </row>
    <row r="69" spans="2:2" x14ac:dyDescent="0.25">
      <c r="B69" s="64"/>
    </row>
    <row r="70" spans="2:2" x14ac:dyDescent="0.25">
      <c r="B70" s="64"/>
    </row>
    <row r="71" spans="2:2" x14ac:dyDescent="0.25">
      <c r="B71" s="65"/>
    </row>
  </sheetData>
  <mergeCells count="19">
    <mergeCell ref="B24:C24"/>
    <mergeCell ref="B25:C25"/>
    <mergeCell ref="B26:C26"/>
    <mergeCell ref="B13:C13"/>
    <mergeCell ref="B14:C14"/>
    <mergeCell ref="B15:C15"/>
    <mergeCell ref="B16:C16"/>
    <mergeCell ref="B21:C21"/>
    <mergeCell ref="B10:C10"/>
    <mergeCell ref="B11:C11"/>
    <mergeCell ref="B12:C12"/>
    <mergeCell ref="B17:C17"/>
    <mergeCell ref="B20:C20"/>
    <mergeCell ref="C8:H8"/>
    <mergeCell ref="C3:G3"/>
    <mergeCell ref="B4:H4"/>
    <mergeCell ref="C5:H5"/>
    <mergeCell ref="C6:H6"/>
    <mergeCell ref="C7:H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D3974-53BE-49BE-9954-0DE86D71F057}">
  <dimension ref="A2:M71"/>
  <sheetViews>
    <sheetView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2" ht="14.4" thickBot="1" x14ac:dyDescent="0.3"/>
    <row r="3" spans="1:12" ht="62.25" customHeight="1" thickBot="1" x14ac:dyDescent="0.3">
      <c r="A3" s="27"/>
      <c r="B3" s="28" t="s">
        <v>46</v>
      </c>
      <c r="C3" s="368" t="s">
        <v>223</v>
      </c>
      <c r="D3" s="369"/>
      <c r="E3" s="369"/>
      <c r="F3" s="369"/>
      <c r="G3" s="369"/>
      <c r="H3" s="8"/>
      <c r="L3" s="29"/>
    </row>
    <row r="4" spans="1:12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2" x14ac:dyDescent="0.25">
      <c r="A5" s="27"/>
      <c r="B5" s="30" t="s">
        <v>23</v>
      </c>
      <c r="C5" s="373" t="str">
        <f>'PPTO '!D47</f>
        <v>RED HIDRAULICA NUEVA</v>
      </c>
      <c r="D5" s="373"/>
      <c r="E5" s="373"/>
      <c r="F5" s="373"/>
      <c r="G5" s="373"/>
      <c r="H5" s="374"/>
      <c r="L5" s="29"/>
    </row>
    <row r="6" spans="1:12" x14ac:dyDescent="0.25">
      <c r="A6" s="27"/>
      <c r="B6" s="31" t="s">
        <v>0</v>
      </c>
      <c r="C6" s="387">
        <f>'PPTO '!C47</f>
        <v>9</v>
      </c>
      <c r="D6" s="388"/>
      <c r="E6" s="388"/>
      <c r="F6" s="388"/>
      <c r="G6" s="388"/>
      <c r="H6" s="389"/>
      <c r="L6" s="29"/>
    </row>
    <row r="7" spans="1:12" x14ac:dyDescent="0.25">
      <c r="A7" s="27"/>
      <c r="B7" s="31" t="s">
        <v>3</v>
      </c>
      <c r="C7" s="390" t="s">
        <v>26</v>
      </c>
      <c r="D7" s="390"/>
      <c r="E7" s="390"/>
      <c r="F7" s="390"/>
      <c r="G7" s="390"/>
      <c r="H7" s="391"/>
      <c r="L7" s="29"/>
    </row>
    <row r="8" spans="1:12" ht="28.8" customHeight="1" thickBot="1" x14ac:dyDescent="0.3">
      <c r="A8" s="27"/>
      <c r="B8" s="32" t="s">
        <v>1</v>
      </c>
      <c r="C8" s="366" t="str">
        <f>'PPTO '!D49</f>
        <v>DEMOLICION REGATE DE MURO EN MAMPOSTERIA (INC RETIRO)</v>
      </c>
      <c r="D8" s="366"/>
      <c r="E8" s="366"/>
      <c r="F8" s="366"/>
      <c r="G8" s="366"/>
      <c r="H8" s="367"/>
      <c r="L8" s="29"/>
    </row>
    <row r="9" spans="1:12" x14ac:dyDescent="0.25">
      <c r="A9" s="27"/>
      <c r="B9" s="33"/>
      <c r="C9" s="34"/>
      <c r="D9" s="34"/>
      <c r="E9" s="34"/>
      <c r="F9" s="34"/>
      <c r="G9" s="34"/>
      <c r="H9" s="9"/>
    </row>
    <row r="10" spans="1:12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2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2" x14ac:dyDescent="0.25">
      <c r="A12" s="27"/>
      <c r="B12" s="406" t="s">
        <v>225</v>
      </c>
      <c r="C12" s="407"/>
      <c r="D12" s="108" t="s">
        <v>226</v>
      </c>
      <c r="E12" s="108">
        <v>700</v>
      </c>
      <c r="F12" s="109">
        <v>10</v>
      </c>
      <c r="G12" s="110">
        <f>E12/F12</f>
        <v>70</v>
      </c>
      <c r="H12" s="11" t="s">
        <v>9</v>
      </c>
    </row>
    <row r="13" spans="1:12" x14ac:dyDescent="0.25">
      <c r="A13" s="27"/>
      <c r="B13" s="408"/>
      <c r="C13" s="409"/>
      <c r="D13" s="17"/>
      <c r="E13" s="17"/>
      <c r="F13" s="62"/>
      <c r="G13" s="35"/>
      <c r="H13" s="12"/>
    </row>
    <row r="14" spans="1:12" x14ac:dyDescent="0.25">
      <c r="A14" s="27"/>
      <c r="B14" s="408"/>
      <c r="C14" s="409"/>
      <c r="D14" s="17"/>
      <c r="E14" s="17"/>
      <c r="F14" s="62"/>
      <c r="G14" s="35"/>
      <c r="H14" s="12"/>
    </row>
    <row r="15" spans="1:12" x14ac:dyDescent="0.25">
      <c r="A15" s="27"/>
      <c r="B15" s="404"/>
      <c r="C15" s="405"/>
      <c r="D15" s="17"/>
      <c r="E15" s="17"/>
      <c r="F15" s="62"/>
      <c r="G15" s="35"/>
      <c r="H15" s="12"/>
    </row>
    <row r="16" spans="1:12" x14ac:dyDescent="0.25">
      <c r="A16" s="27"/>
      <c r="B16" s="404"/>
      <c r="C16" s="405"/>
      <c r="D16" s="17"/>
      <c r="E16" s="17"/>
      <c r="F16" s="62"/>
      <c r="G16" s="35"/>
      <c r="H16" s="12"/>
    </row>
    <row r="17" spans="1:13" ht="14.4" thickBot="1" x14ac:dyDescent="0.3">
      <c r="A17" s="27"/>
      <c r="B17" s="364"/>
      <c r="C17" s="365"/>
      <c r="D17" s="37"/>
      <c r="E17" s="37"/>
      <c r="F17" s="111"/>
      <c r="G17" s="112"/>
      <c r="H17" s="13"/>
      <c r="M17" s="67"/>
    </row>
    <row r="18" spans="1:13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00">
        <f>SUM(G12:G17)</f>
        <v>70</v>
      </c>
    </row>
    <row r="19" spans="1:13" ht="14.4" thickBot="1" x14ac:dyDescent="0.3">
      <c r="A19" s="27"/>
      <c r="B19" s="33" t="s">
        <v>11</v>
      </c>
      <c r="C19" s="22"/>
      <c r="D19" s="22"/>
      <c r="E19" s="22"/>
      <c r="F19" s="22"/>
      <c r="G19" s="22"/>
      <c r="H19" s="15"/>
    </row>
    <row r="20" spans="1:13" x14ac:dyDescent="0.25">
      <c r="A20" s="27"/>
      <c r="B20" s="354" t="s">
        <v>5</v>
      </c>
      <c r="C20" s="355"/>
      <c r="D20" s="58" t="s">
        <v>3</v>
      </c>
      <c r="E20" s="58" t="s">
        <v>12</v>
      </c>
      <c r="F20" s="58" t="s">
        <v>6</v>
      </c>
      <c r="G20" s="59" t="s">
        <v>13</v>
      </c>
      <c r="H20" s="16" t="s">
        <v>9</v>
      </c>
    </row>
    <row r="21" spans="1:13" ht="14.4" thickBot="1" x14ac:dyDescent="0.3">
      <c r="A21" s="27"/>
      <c r="B21" s="392"/>
      <c r="C21" s="393"/>
      <c r="D21" s="41"/>
      <c r="E21" s="37"/>
      <c r="F21" s="97"/>
      <c r="G21" s="98"/>
      <c r="H21" s="12"/>
    </row>
    <row r="22" spans="1:13" ht="14.4" thickBot="1" x14ac:dyDescent="0.3">
      <c r="A22" s="27"/>
      <c r="B22" s="38"/>
      <c r="C22" s="22"/>
      <c r="D22" s="22"/>
      <c r="E22" s="22"/>
      <c r="F22" s="23"/>
      <c r="G22" s="23" t="s">
        <v>10</v>
      </c>
      <c r="H22" s="100">
        <f>G21</f>
        <v>0</v>
      </c>
    </row>
    <row r="23" spans="1:13" ht="14.4" thickBot="1" x14ac:dyDescent="0.3">
      <c r="A23" s="27"/>
      <c r="B23" s="33" t="s">
        <v>14</v>
      </c>
      <c r="C23" s="22"/>
      <c r="D23" s="22"/>
      <c r="E23" s="22"/>
      <c r="F23" s="22"/>
      <c r="G23" s="22"/>
      <c r="H23" s="15"/>
    </row>
    <row r="24" spans="1:13" x14ac:dyDescent="0.25">
      <c r="A24" s="27"/>
      <c r="B24" s="354" t="s">
        <v>5</v>
      </c>
      <c r="C24" s="355"/>
      <c r="D24" s="58" t="s">
        <v>3</v>
      </c>
      <c r="E24" s="58" t="s">
        <v>6</v>
      </c>
      <c r="F24" s="58" t="s">
        <v>50</v>
      </c>
      <c r="G24" s="59" t="s">
        <v>15</v>
      </c>
      <c r="H24" s="16" t="s">
        <v>9</v>
      </c>
    </row>
    <row r="25" spans="1:13" x14ac:dyDescent="0.25">
      <c r="A25" s="27"/>
      <c r="B25" s="356"/>
      <c r="C25" s="357"/>
      <c r="D25" s="17"/>
      <c r="E25" s="17"/>
      <c r="F25" s="17"/>
      <c r="G25" s="18"/>
      <c r="H25" s="15"/>
    </row>
    <row r="26" spans="1:13" ht="14.4" thickBot="1" x14ac:dyDescent="0.3">
      <c r="A26" s="27"/>
      <c r="B26" s="352"/>
      <c r="C26" s="353"/>
      <c r="D26" s="44"/>
      <c r="E26" s="44"/>
      <c r="F26" s="37"/>
      <c r="G26" s="45"/>
      <c r="H26" s="19"/>
    </row>
    <row r="27" spans="1:13" ht="14.4" thickBot="1" x14ac:dyDescent="0.3">
      <c r="A27" s="27"/>
      <c r="B27" s="38" t="s">
        <v>9</v>
      </c>
      <c r="C27" s="22" t="s">
        <v>9</v>
      </c>
      <c r="D27" s="22" t="s">
        <v>9</v>
      </c>
      <c r="E27" s="22" t="s">
        <v>9</v>
      </c>
      <c r="F27" s="39"/>
      <c r="G27" s="39" t="s">
        <v>10</v>
      </c>
      <c r="H27" s="102">
        <f>SUM(G25:G26)</f>
        <v>0</v>
      </c>
    </row>
    <row r="28" spans="1:13" ht="14.4" thickBot="1" x14ac:dyDescent="0.3">
      <c r="A28" s="27"/>
      <c r="B28" s="33" t="s">
        <v>16</v>
      </c>
      <c r="C28" s="22"/>
      <c r="D28" s="22"/>
      <c r="E28" s="22"/>
      <c r="F28" s="22"/>
      <c r="G28" s="22"/>
      <c r="H28" s="15"/>
    </row>
    <row r="29" spans="1:13" x14ac:dyDescent="0.25">
      <c r="A29" s="27"/>
      <c r="B29" s="60" t="s">
        <v>17</v>
      </c>
      <c r="C29" s="58" t="s">
        <v>18</v>
      </c>
      <c r="D29" s="58" t="s">
        <v>19</v>
      </c>
      <c r="E29" s="58" t="s">
        <v>20</v>
      </c>
      <c r="F29" s="58" t="s">
        <v>7</v>
      </c>
      <c r="G29" s="59" t="s">
        <v>15</v>
      </c>
      <c r="H29" s="16" t="s">
        <v>9</v>
      </c>
    </row>
    <row r="30" spans="1:13" x14ac:dyDescent="0.25">
      <c r="A30" s="27"/>
      <c r="B30" s="46" t="s">
        <v>144</v>
      </c>
      <c r="C30" s="1">
        <v>92002</v>
      </c>
      <c r="D30" s="2">
        <v>2.2000000000000002</v>
      </c>
      <c r="E30" s="3">
        <f>+C30*D30</f>
        <v>202404.40000000002</v>
      </c>
      <c r="F30" s="61">
        <v>64</v>
      </c>
      <c r="G30" s="99">
        <f>+E30/F30</f>
        <v>3162.5687500000004</v>
      </c>
      <c r="H30" s="15"/>
    </row>
    <row r="31" spans="1:13" ht="14.4" thickBot="1" x14ac:dyDescent="0.3">
      <c r="A31" s="27"/>
      <c r="B31" s="47" t="s">
        <v>54</v>
      </c>
      <c r="C31" s="5">
        <v>123370</v>
      </c>
      <c r="D31" s="2">
        <v>2.2000000000000002</v>
      </c>
      <c r="E31" s="3">
        <f>+C31*D31</f>
        <v>271414</v>
      </c>
      <c r="F31" s="61">
        <v>150</v>
      </c>
      <c r="G31" s="99">
        <f>+E31/F31</f>
        <v>1809.4266666666667</v>
      </c>
      <c r="H31" s="15" t="s">
        <v>9</v>
      </c>
    </row>
    <row r="32" spans="1:13" ht="14.4" thickBot="1" x14ac:dyDescent="0.3">
      <c r="A32" s="27"/>
      <c r="B32" s="38"/>
      <c r="C32" s="22"/>
      <c r="D32" s="22"/>
      <c r="E32" s="22"/>
      <c r="F32" s="23"/>
      <c r="G32" s="23" t="s">
        <v>10</v>
      </c>
      <c r="H32" s="100">
        <f>SUM(G30:G31)</f>
        <v>4971.9954166666666</v>
      </c>
    </row>
    <row r="33" spans="1:10" ht="14.4" thickBot="1" x14ac:dyDescent="0.3">
      <c r="A33" s="27"/>
      <c r="B33" s="38"/>
      <c r="C33" s="22"/>
      <c r="D33" s="22"/>
      <c r="E33" s="22"/>
      <c r="F33" s="22"/>
      <c r="G33" s="22"/>
      <c r="H33" s="15"/>
      <c r="J33" s="48"/>
    </row>
    <row r="34" spans="1:10" ht="14.4" thickBot="1" x14ac:dyDescent="0.3">
      <c r="A34" s="27"/>
      <c r="B34" s="49"/>
      <c r="C34" s="50"/>
      <c r="D34" s="50"/>
      <c r="E34" s="51"/>
      <c r="F34" s="52" t="s">
        <v>21</v>
      </c>
      <c r="G34" s="53"/>
      <c r="H34" s="101">
        <f>+ROUND(H18+H22+H27+H32,0)</f>
        <v>5042</v>
      </c>
    </row>
    <row r="35" spans="1:10" x14ac:dyDescent="0.25">
      <c r="A35" s="27"/>
      <c r="B35" s="24"/>
      <c r="C35" s="54"/>
      <c r="D35" s="24"/>
      <c r="E35" s="24"/>
      <c r="F35" s="24"/>
      <c r="G35" s="55"/>
      <c r="H35" s="22"/>
    </row>
    <row r="36" spans="1:10" x14ac:dyDescent="0.25">
      <c r="A36" s="27"/>
      <c r="B36" s="55"/>
      <c r="C36" s="54"/>
      <c r="D36" s="54"/>
      <c r="E36" s="54"/>
      <c r="F36" s="54"/>
      <c r="G36" s="54"/>
      <c r="H36" s="23"/>
    </row>
    <row r="37" spans="1:10" x14ac:dyDescent="0.25">
      <c r="A37" s="27"/>
      <c r="B37" s="55"/>
      <c r="C37" s="54"/>
      <c r="D37" s="54"/>
      <c r="E37" s="54"/>
      <c r="F37" s="54"/>
      <c r="G37" s="54"/>
      <c r="H37" s="23"/>
    </row>
    <row r="38" spans="1:10" x14ac:dyDescent="0.25">
      <c r="A38" s="27"/>
      <c r="B38" s="56"/>
      <c r="C38" s="56"/>
      <c r="D38" s="56"/>
      <c r="E38" s="24"/>
      <c r="F38" s="24"/>
      <c r="G38" s="24"/>
      <c r="H38" s="24"/>
    </row>
    <row r="39" spans="1:10" x14ac:dyDescent="0.25">
      <c r="A39" s="27"/>
      <c r="B39" s="55"/>
      <c r="C39" s="54"/>
      <c r="D39" s="54"/>
      <c r="E39" s="54"/>
      <c r="F39" s="54"/>
      <c r="G39" s="54"/>
      <c r="H39" s="23"/>
    </row>
    <row r="40" spans="1:10" x14ac:dyDescent="0.25">
      <c r="A40" s="27"/>
      <c r="B40" s="56"/>
      <c r="C40" s="56"/>
      <c r="D40" s="56"/>
      <c r="E40" s="24"/>
      <c r="F40" s="24"/>
      <c r="G40" s="24"/>
      <c r="H40" s="24"/>
    </row>
    <row r="41" spans="1:10" x14ac:dyDescent="0.25">
      <c r="A41" s="27"/>
      <c r="B41" s="55"/>
      <c r="C41" s="54"/>
      <c r="D41" s="54"/>
      <c r="E41" s="54"/>
      <c r="F41" s="54"/>
      <c r="G41" s="54"/>
      <c r="H41" s="23"/>
    </row>
    <row r="42" spans="1:10" x14ac:dyDescent="0.25">
      <c r="A42" s="27"/>
      <c r="B42" s="56"/>
      <c r="C42" s="56"/>
      <c r="D42" s="56"/>
      <c r="E42" s="24"/>
      <c r="F42" s="24"/>
      <c r="G42" s="24"/>
      <c r="H42" s="24"/>
    </row>
    <row r="43" spans="1:10" x14ac:dyDescent="0.25">
      <c r="A43" s="27"/>
      <c r="B43" s="55"/>
      <c r="C43" s="54"/>
      <c r="D43" s="54"/>
      <c r="E43" s="54"/>
      <c r="F43" s="54"/>
      <c r="G43" s="54"/>
      <c r="H43" s="23"/>
    </row>
    <row r="44" spans="1:10" x14ac:dyDescent="0.25">
      <c r="A44" s="27"/>
      <c r="B44" s="56"/>
      <c r="C44" s="56"/>
      <c r="D44" s="56"/>
      <c r="E44" s="24"/>
      <c r="F44" s="24"/>
      <c r="G44" s="24"/>
      <c r="H44" s="24"/>
    </row>
    <row r="45" spans="1:10" x14ac:dyDescent="0.25">
      <c r="B45" s="55"/>
      <c r="C45" s="54"/>
      <c r="D45" s="54"/>
      <c r="E45" s="54"/>
      <c r="F45" s="54"/>
      <c r="G45" s="54"/>
      <c r="H45" s="23"/>
    </row>
    <row r="68" spans="2:2" x14ac:dyDescent="0.25">
      <c r="B68" s="56"/>
    </row>
    <row r="69" spans="2:2" x14ac:dyDescent="0.25">
      <c r="B69" s="64"/>
    </row>
    <row r="70" spans="2:2" x14ac:dyDescent="0.25">
      <c r="B70" s="64"/>
    </row>
    <row r="71" spans="2:2" x14ac:dyDescent="0.25">
      <c r="B71" s="65"/>
    </row>
  </sheetData>
  <mergeCells count="19">
    <mergeCell ref="B26:C26"/>
    <mergeCell ref="B16:C16"/>
    <mergeCell ref="B17:C17"/>
    <mergeCell ref="B20:C20"/>
    <mergeCell ref="B21:C21"/>
    <mergeCell ref="B24:C24"/>
    <mergeCell ref="B25:C25"/>
    <mergeCell ref="B15:C15"/>
    <mergeCell ref="C3:G3"/>
    <mergeCell ref="B4:H4"/>
    <mergeCell ref="C5:H5"/>
    <mergeCell ref="C6:H6"/>
    <mergeCell ref="C7:H7"/>
    <mergeCell ref="C8:H8"/>
    <mergeCell ref="B10:C10"/>
    <mergeCell ref="B11:C11"/>
    <mergeCell ref="B12:C12"/>
    <mergeCell ref="B13:C13"/>
    <mergeCell ref="B14:C1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4368F-396F-4504-B188-244C903C8999}">
  <dimension ref="A2:M74"/>
  <sheetViews>
    <sheetView topLeftCell="A10" workbookViewId="0">
      <selection activeCell="C8" sqref="C8:H8"/>
    </sheetView>
  </sheetViews>
  <sheetFormatPr baseColWidth="10" defaultColWidth="11.44140625" defaultRowHeight="13.8" x14ac:dyDescent="0.25"/>
  <cols>
    <col min="1" max="1" width="11.44140625" style="7"/>
    <col min="2" max="2" width="23.44140625" style="7" customWidth="1"/>
    <col min="3" max="3" width="17.6640625" style="7" customWidth="1"/>
    <col min="4" max="4" width="11.5546875" style="7" bestFit="1" customWidth="1"/>
    <col min="5" max="5" width="14.5546875" style="7" bestFit="1" customWidth="1"/>
    <col min="6" max="6" width="15.109375" style="7" bestFit="1" customWidth="1"/>
    <col min="7" max="7" width="13" style="7" bestFit="1" customWidth="1"/>
    <col min="8" max="8" width="14.5546875" style="7" bestFit="1" customWidth="1"/>
    <col min="9" max="9" width="12.88671875" style="7" bestFit="1" customWidth="1"/>
    <col min="10" max="10" width="11.44140625" style="7"/>
    <col min="11" max="11" width="6.33203125" style="7" bestFit="1" customWidth="1"/>
    <col min="12" max="16384" width="11.44140625" style="7"/>
  </cols>
  <sheetData>
    <row r="2" spans="1:12" ht="14.4" thickBot="1" x14ac:dyDescent="0.3"/>
    <row r="3" spans="1:12" ht="62.25" customHeight="1" thickBot="1" x14ac:dyDescent="0.3">
      <c r="A3" s="27"/>
      <c r="B3" s="28" t="s">
        <v>46</v>
      </c>
      <c r="C3" s="368" t="s">
        <v>224</v>
      </c>
      <c r="D3" s="369"/>
      <c r="E3" s="369"/>
      <c r="F3" s="369"/>
      <c r="G3" s="369"/>
      <c r="H3" s="8"/>
      <c r="L3" s="29"/>
    </row>
    <row r="4" spans="1:12" ht="14.4" thickBot="1" x14ac:dyDescent="0.3">
      <c r="A4" s="27"/>
      <c r="B4" s="370" t="s">
        <v>28</v>
      </c>
      <c r="C4" s="371"/>
      <c r="D4" s="371"/>
      <c r="E4" s="371"/>
      <c r="F4" s="371"/>
      <c r="G4" s="371"/>
      <c r="H4" s="372"/>
      <c r="L4" s="29"/>
    </row>
    <row r="5" spans="1:12" x14ac:dyDescent="0.25">
      <c r="A5" s="27"/>
      <c r="B5" s="30" t="s">
        <v>23</v>
      </c>
      <c r="C5" s="373" t="str">
        <f>'PPTO '!D47</f>
        <v>RED HIDRAULICA NUEVA</v>
      </c>
      <c r="D5" s="373"/>
      <c r="E5" s="373"/>
      <c r="F5" s="373"/>
      <c r="G5" s="373"/>
      <c r="H5" s="374"/>
      <c r="L5" s="29"/>
    </row>
    <row r="6" spans="1:12" x14ac:dyDescent="0.25">
      <c r="A6" s="27"/>
      <c r="B6" s="31" t="s">
        <v>0</v>
      </c>
      <c r="C6" s="387">
        <f>'PPTO '!C47</f>
        <v>9</v>
      </c>
      <c r="D6" s="388"/>
      <c r="E6" s="388"/>
      <c r="F6" s="388"/>
      <c r="G6" s="388"/>
      <c r="H6" s="389"/>
      <c r="L6" s="29"/>
    </row>
    <row r="7" spans="1:12" x14ac:dyDescent="0.25">
      <c r="A7" s="27"/>
      <c r="B7" s="31" t="s">
        <v>3</v>
      </c>
      <c r="C7" s="390" t="s">
        <v>159</v>
      </c>
      <c r="D7" s="390"/>
      <c r="E7" s="390"/>
      <c r="F7" s="390"/>
      <c r="G7" s="390"/>
      <c r="H7" s="391"/>
      <c r="L7" s="29"/>
    </row>
    <row r="8" spans="1:12" ht="28.8" customHeight="1" thickBot="1" x14ac:dyDescent="0.3">
      <c r="A8" s="27"/>
      <c r="B8" s="32" t="s">
        <v>1</v>
      </c>
      <c r="C8" s="366" t="str">
        <f>'PPTO '!D54</f>
        <v xml:space="preserve">SIMINISTRO E INSTALACION DE LLAVES PARA DUCHAS </v>
      </c>
      <c r="D8" s="366"/>
      <c r="E8" s="366"/>
      <c r="F8" s="366"/>
      <c r="G8" s="366"/>
      <c r="H8" s="367"/>
      <c r="L8" s="29"/>
    </row>
    <row r="9" spans="1:12" x14ac:dyDescent="0.25">
      <c r="A9" s="27"/>
      <c r="B9" s="33"/>
      <c r="C9" s="34"/>
      <c r="D9" s="34"/>
      <c r="E9" s="34"/>
      <c r="F9" s="34"/>
      <c r="G9" s="34"/>
      <c r="H9" s="9"/>
    </row>
    <row r="10" spans="1:12" ht="14.4" thickBot="1" x14ac:dyDescent="0.3">
      <c r="A10" s="27"/>
      <c r="B10" s="360" t="s">
        <v>4</v>
      </c>
      <c r="C10" s="361"/>
      <c r="D10" s="22"/>
      <c r="E10" s="22"/>
      <c r="F10" s="22"/>
      <c r="G10" s="22"/>
      <c r="H10" s="10"/>
    </row>
    <row r="11" spans="1:12" ht="13.2" customHeight="1" thickBot="1" x14ac:dyDescent="0.3">
      <c r="A11" s="27"/>
      <c r="B11" s="394" t="s">
        <v>5</v>
      </c>
      <c r="C11" s="395"/>
      <c r="D11" s="106" t="s">
        <v>3</v>
      </c>
      <c r="E11" s="106" t="s">
        <v>27</v>
      </c>
      <c r="F11" s="106" t="s">
        <v>7</v>
      </c>
      <c r="G11" s="107" t="s">
        <v>8</v>
      </c>
      <c r="H11" s="11" t="s">
        <v>9</v>
      </c>
    </row>
    <row r="12" spans="1:12" x14ac:dyDescent="0.25">
      <c r="A12" s="27"/>
      <c r="B12" s="408" t="s">
        <v>47</v>
      </c>
      <c r="C12" s="409"/>
      <c r="D12" s="108" t="s">
        <v>226</v>
      </c>
      <c r="E12" s="108">
        <v>2000</v>
      </c>
      <c r="F12" s="109">
        <v>4</v>
      </c>
      <c r="G12" s="110">
        <f>E12/F12</f>
        <v>500</v>
      </c>
      <c r="H12" s="11" t="s">
        <v>9</v>
      </c>
    </row>
    <row r="13" spans="1:12" x14ac:dyDescent="0.25">
      <c r="A13" s="27"/>
      <c r="B13" s="408"/>
      <c r="C13" s="409"/>
      <c r="D13" s="17"/>
      <c r="E13" s="17"/>
      <c r="F13" s="62"/>
      <c r="G13" s="35"/>
      <c r="H13" s="12"/>
    </row>
    <row r="14" spans="1:12" x14ac:dyDescent="0.25">
      <c r="A14" s="27"/>
      <c r="B14" s="408"/>
      <c r="C14" s="409"/>
      <c r="D14" s="17"/>
      <c r="E14" s="17"/>
      <c r="F14" s="62"/>
      <c r="G14" s="35"/>
      <c r="H14" s="12"/>
    </row>
    <row r="15" spans="1:12" x14ac:dyDescent="0.25">
      <c r="A15" s="27"/>
      <c r="B15" s="404"/>
      <c r="C15" s="405"/>
      <c r="D15" s="17"/>
      <c r="E15" s="17"/>
      <c r="F15" s="62"/>
      <c r="G15" s="35"/>
      <c r="H15" s="12"/>
    </row>
    <row r="16" spans="1:12" x14ac:dyDescent="0.25">
      <c r="A16" s="27"/>
      <c r="B16" s="404"/>
      <c r="C16" s="405"/>
      <c r="D16" s="17"/>
      <c r="E16" s="17"/>
      <c r="F16" s="62"/>
      <c r="G16" s="35"/>
      <c r="H16" s="12"/>
    </row>
    <row r="17" spans="1:13" ht="14.4" thickBot="1" x14ac:dyDescent="0.3">
      <c r="A17" s="27"/>
      <c r="B17" s="364"/>
      <c r="C17" s="365"/>
      <c r="D17" s="37"/>
      <c r="E17" s="37"/>
      <c r="F17" s="111"/>
      <c r="G17" s="112"/>
      <c r="H17" s="13"/>
      <c r="M17" s="67"/>
    </row>
    <row r="18" spans="1:13" ht="14.4" thickBot="1" x14ac:dyDescent="0.3">
      <c r="A18" s="27"/>
      <c r="B18" s="38"/>
      <c r="C18" s="22"/>
      <c r="D18" s="22"/>
      <c r="E18" s="22"/>
      <c r="F18" s="23"/>
      <c r="G18" s="23" t="s">
        <v>10</v>
      </c>
      <c r="H18" s="100">
        <f>SUM(G12:G17)</f>
        <v>500</v>
      </c>
    </row>
    <row r="19" spans="1:13" ht="14.4" thickBot="1" x14ac:dyDescent="0.3">
      <c r="A19" s="27"/>
      <c r="B19" s="33" t="s">
        <v>11</v>
      </c>
      <c r="C19" s="22"/>
      <c r="D19" s="22"/>
      <c r="E19" s="22"/>
      <c r="F19" s="22"/>
      <c r="G19" s="22"/>
      <c r="H19" s="15"/>
    </row>
    <row r="20" spans="1:13" x14ac:dyDescent="0.25">
      <c r="A20" s="27"/>
      <c r="B20" s="354" t="s">
        <v>5</v>
      </c>
      <c r="C20" s="355"/>
      <c r="D20" s="58" t="s">
        <v>3</v>
      </c>
      <c r="E20" s="58" t="s">
        <v>12</v>
      </c>
      <c r="F20" s="58" t="s">
        <v>6</v>
      </c>
      <c r="G20" s="59" t="s">
        <v>13</v>
      </c>
      <c r="H20" s="16" t="s">
        <v>9</v>
      </c>
    </row>
    <row r="21" spans="1:13" ht="14.4" thickBot="1" x14ac:dyDescent="0.3">
      <c r="A21" s="27"/>
      <c r="B21" s="392" t="s">
        <v>227</v>
      </c>
      <c r="C21" s="393"/>
      <c r="D21" s="41" t="s">
        <v>159</v>
      </c>
      <c r="E21" s="37">
        <v>94900</v>
      </c>
      <c r="F21" s="97">
        <v>1</v>
      </c>
      <c r="G21" s="98">
        <f t="shared" ref="G21:G23" si="0">E21*F21</f>
        <v>94900</v>
      </c>
      <c r="H21" s="15"/>
      <c r="I21" s="7" t="s">
        <v>233</v>
      </c>
    </row>
    <row r="22" spans="1:13" ht="14.4" thickBot="1" x14ac:dyDescent="0.3">
      <c r="A22" s="27"/>
      <c r="B22" s="392" t="s">
        <v>228</v>
      </c>
      <c r="C22" s="393"/>
      <c r="D22" s="41" t="s">
        <v>231</v>
      </c>
      <c r="E22" s="37">
        <v>5000</v>
      </c>
      <c r="F22" s="97">
        <v>0.1</v>
      </c>
      <c r="G22" s="98">
        <f t="shared" si="0"/>
        <v>500</v>
      </c>
      <c r="H22" s="15"/>
    </row>
    <row r="23" spans="1:13" ht="14.4" thickBot="1" x14ac:dyDescent="0.3">
      <c r="A23" s="27"/>
      <c r="B23" s="392" t="s">
        <v>229</v>
      </c>
      <c r="C23" s="393"/>
      <c r="D23" s="41" t="s">
        <v>159</v>
      </c>
      <c r="E23" s="37">
        <v>6000</v>
      </c>
      <c r="F23" s="97">
        <v>1</v>
      </c>
      <c r="G23" s="98">
        <f t="shared" si="0"/>
        <v>6000</v>
      </c>
      <c r="H23" s="15"/>
    </row>
    <row r="24" spans="1:13" ht="14.4" thickBot="1" x14ac:dyDescent="0.3">
      <c r="A24" s="27"/>
      <c r="B24" s="392" t="s">
        <v>230</v>
      </c>
      <c r="C24" s="393"/>
      <c r="D24" s="41" t="s">
        <v>226</v>
      </c>
      <c r="E24" s="37">
        <v>2500</v>
      </c>
      <c r="F24" s="97">
        <v>1</v>
      </c>
      <c r="G24" s="98">
        <f>E24*F24</f>
        <v>2500</v>
      </c>
      <c r="H24" s="12"/>
    </row>
    <row r="25" spans="1:13" ht="14.4" thickBot="1" x14ac:dyDescent="0.3">
      <c r="A25" s="27"/>
      <c r="B25" s="38"/>
      <c r="C25" s="22"/>
      <c r="D25" s="22"/>
      <c r="E25" s="22"/>
      <c r="F25" s="23"/>
      <c r="G25" s="23" t="s">
        <v>10</v>
      </c>
      <c r="H25" s="100">
        <f>G21+G22+G23+G24</f>
        <v>103900</v>
      </c>
    </row>
    <row r="26" spans="1:13" ht="14.4" thickBot="1" x14ac:dyDescent="0.3">
      <c r="A26" s="27"/>
      <c r="B26" s="33" t="s">
        <v>14</v>
      </c>
      <c r="C26" s="22"/>
      <c r="D26" s="22"/>
      <c r="E26" s="22"/>
      <c r="F26" s="22"/>
      <c r="G26" s="22"/>
      <c r="H26" s="15"/>
    </row>
    <row r="27" spans="1:13" x14ac:dyDescent="0.25">
      <c r="A27" s="27"/>
      <c r="B27" s="354" t="s">
        <v>5</v>
      </c>
      <c r="C27" s="355"/>
      <c r="D27" s="58" t="s">
        <v>3</v>
      </c>
      <c r="E27" s="58" t="s">
        <v>6</v>
      </c>
      <c r="F27" s="58" t="s">
        <v>50</v>
      </c>
      <c r="G27" s="59" t="s">
        <v>15</v>
      </c>
      <c r="H27" s="16" t="s">
        <v>9</v>
      </c>
    </row>
    <row r="28" spans="1:13" x14ac:dyDescent="0.25">
      <c r="A28" s="27"/>
      <c r="B28" s="356"/>
      <c r="C28" s="357"/>
      <c r="D28" s="17"/>
      <c r="E28" s="17"/>
      <c r="F28" s="17"/>
      <c r="G28" s="18"/>
      <c r="H28" s="15"/>
    </row>
    <row r="29" spans="1:13" ht="14.4" thickBot="1" x14ac:dyDescent="0.3">
      <c r="A29" s="27"/>
      <c r="B29" s="352"/>
      <c r="C29" s="353"/>
      <c r="D29" s="44"/>
      <c r="E29" s="44"/>
      <c r="F29" s="37"/>
      <c r="G29" s="45"/>
      <c r="H29" s="19"/>
    </row>
    <row r="30" spans="1:13" ht="14.4" thickBot="1" x14ac:dyDescent="0.3">
      <c r="A30" s="27"/>
      <c r="B30" s="38" t="s">
        <v>9</v>
      </c>
      <c r="C30" s="22" t="s">
        <v>9</v>
      </c>
      <c r="D30" s="22" t="s">
        <v>9</v>
      </c>
      <c r="E30" s="22" t="s">
        <v>9</v>
      </c>
      <c r="F30" s="39"/>
      <c r="G30" s="39" t="s">
        <v>10</v>
      </c>
      <c r="H30" s="102">
        <f>SUM(G28:G29)</f>
        <v>0</v>
      </c>
    </row>
    <row r="31" spans="1:13" ht="14.4" thickBot="1" x14ac:dyDescent="0.3">
      <c r="A31" s="27"/>
      <c r="B31" s="33" t="s">
        <v>16</v>
      </c>
      <c r="C31" s="22"/>
      <c r="D31" s="22"/>
      <c r="E31" s="22"/>
      <c r="F31" s="22"/>
      <c r="G31" s="22"/>
      <c r="H31" s="15"/>
    </row>
    <row r="32" spans="1:13" x14ac:dyDescent="0.25">
      <c r="A32" s="27"/>
      <c r="B32" s="60" t="s">
        <v>17</v>
      </c>
      <c r="C32" s="58" t="s">
        <v>18</v>
      </c>
      <c r="D32" s="58" t="s">
        <v>19</v>
      </c>
      <c r="E32" s="58" t="s">
        <v>20</v>
      </c>
      <c r="F32" s="58" t="s">
        <v>7</v>
      </c>
      <c r="G32" s="59" t="s">
        <v>15</v>
      </c>
      <c r="H32" s="16" t="s">
        <v>9</v>
      </c>
    </row>
    <row r="33" spans="1:10" x14ac:dyDescent="0.25">
      <c r="A33" s="27"/>
      <c r="B33" s="46" t="s">
        <v>144</v>
      </c>
      <c r="C33" s="1">
        <v>92002</v>
      </c>
      <c r="D33" s="2">
        <v>2.2000000000000002</v>
      </c>
      <c r="E33" s="3">
        <f>+C33*D33</f>
        <v>202404.40000000002</v>
      </c>
      <c r="F33" s="61">
        <v>200</v>
      </c>
      <c r="G33" s="99">
        <f>+E33/F33</f>
        <v>1012.0220000000002</v>
      </c>
      <c r="H33" s="15"/>
    </row>
    <row r="34" spans="1:10" ht="14.4" thickBot="1" x14ac:dyDescent="0.3">
      <c r="A34" s="27"/>
      <c r="B34" s="47" t="s">
        <v>232</v>
      </c>
      <c r="C34" s="5">
        <f>123370/2</f>
        <v>61685</v>
      </c>
      <c r="D34" s="2">
        <v>2.2000000000000002</v>
      </c>
      <c r="E34" s="3">
        <f>+C34*D34</f>
        <v>135707</v>
      </c>
      <c r="F34" s="61">
        <v>200</v>
      </c>
      <c r="G34" s="99">
        <f>+E34/F34</f>
        <v>678.53499999999997</v>
      </c>
      <c r="H34" s="15" t="s">
        <v>9</v>
      </c>
    </row>
    <row r="35" spans="1:10" ht="14.4" thickBot="1" x14ac:dyDescent="0.3">
      <c r="A35" s="27"/>
      <c r="B35" s="38"/>
      <c r="C35" s="22"/>
      <c r="D35" s="22"/>
      <c r="E35" s="22"/>
      <c r="F35" s="23"/>
      <c r="G35" s="23" t="s">
        <v>10</v>
      </c>
      <c r="H35" s="100">
        <f>SUM(G33:G34)</f>
        <v>1690.5570000000002</v>
      </c>
    </row>
    <row r="36" spans="1:10" ht="14.4" thickBot="1" x14ac:dyDescent="0.3">
      <c r="A36" s="27"/>
      <c r="B36" s="38"/>
      <c r="C36" s="22"/>
      <c r="D36" s="22"/>
      <c r="E36" s="22"/>
      <c r="F36" s="22"/>
      <c r="G36" s="22"/>
      <c r="H36" s="15"/>
      <c r="J36" s="48"/>
    </row>
    <row r="37" spans="1:10" ht="14.4" thickBot="1" x14ac:dyDescent="0.3">
      <c r="A37" s="27"/>
      <c r="B37" s="49"/>
      <c r="C37" s="50"/>
      <c r="D37" s="50"/>
      <c r="E37" s="51"/>
      <c r="F37" s="52" t="s">
        <v>21</v>
      </c>
      <c r="G37" s="53"/>
      <c r="H37" s="101">
        <f>+ROUND(H18+H25+H30+H35,0)</f>
        <v>106091</v>
      </c>
    </row>
    <row r="38" spans="1:10" x14ac:dyDescent="0.25">
      <c r="A38" s="27"/>
      <c r="B38" s="24"/>
      <c r="C38" s="54"/>
      <c r="D38" s="24"/>
      <c r="E38" s="24"/>
      <c r="F38" s="24"/>
      <c r="G38" s="55"/>
      <c r="H38" s="22"/>
    </row>
    <row r="39" spans="1:10" x14ac:dyDescent="0.25">
      <c r="A39" s="27"/>
      <c r="B39" s="55"/>
      <c r="C39" s="54"/>
      <c r="D39" s="54"/>
      <c r="E39" s="54"/>
      <c r="F39" s="54"/>
      <c r="G39" s="54"/>
      <c r="H39" s="23"/>
    </row>
    <row r="40" spans="1:10" x14ac:dyDescent="0.25">
      <c r="A40" s="27"/>
      <c r="B40" s="55"/>
      <c r="C40" s="54"/>
      <c r="D40" s="54"/>
      <c r="E40" s="54"/>
      <c r="F40" s="54"/>
      <c r="G40" s="54"/>
      <c r="H40" s="23"/>
    </row>
    <row r="41" spans="1:10" x14ac:dyDescent="0.25">
      <c r="A41" s="27"/>
      <c r="B41" s="56"/>
      <c r="C41" s="56"/>
      <c r="D41" s="56"/>
      <c r="E41" s="24"/>
      <c r="F41" s="24"/>
      <c r="G41" s="24"/>
      <c r="H41" s="24"/>
    </row>
    <row r="42" spans="1:10" x14ac:dyDescent="0.25">
      <c r="A42" s="27"/>
      <c r="B42" s="55"/>
      <c r="C42" s="54"/>
      <c r="D42" s="54"/>
      <c r="E42" s="54"/>
      <c r="F42" s="54"/>
      <c r="G42" s="54"/>
      <c r="H42" s="23"/>
    </row>
    <row r="43" spans="1:10" x14ac:dyDescent="0.25">
      <c r="A43" s="27"/>
      <c r="B43" s="56"/>
      <c r="C43" s="56"/>
      <c r="D43" s="56"/>
      <c r="E43" s="24"/>
      <c r="F43" s="24"/>
      <c r="G43" s="24"/>
      <c r="H43" s="24"/>
    </row>
    <row r="44" spans="1:10" x14ac:dyDescent="0.25">
      <c r="A44" s="27"/>
      <c r="B44" s="55"/>
      <c r="C44" s="54"/>
      <c r="D44" s="54"/>
      <c r="E44" s="54"/>
      <c r="F44" s="54"/>
      <c r="G44" s="54"/>
      <c r="H44" s="23"/>
    </row>
    <row r="45" spans="1:10" x14ac:dyDescent="0.25">
      <c r="A45" s="27"/>
      <c r="B45" s="56"/>
      <c r="C45" s="56"/>
      <c r="D45" s="56"/>
      <c r="E45" s="24"/>
      <c r="F45" s="24"/>
      <c r="G45" s="24"/>
      <c r="H45" s="24"/>
    </row>
    <row r="46" spans="1:10" x14ac:dyDescent="0.25">
      <c r="A46" s="27"/>
      <c r="B46" s="55"/>
      <c r="C46" s="54"/>
      <c r="D46" s="54"/>
      <c r="E46" s="54"/>
      <c r="F46" s="54"/>
      <c r="G46" s="54"/>
      <c r="H46" s="23"/>
    </row>
    <row r="47" spans="1:10" x14ac:dyDescent="0.25">
      <c r="A47" s="27"/>
      <c r="B47" s="56"/>
      <c r="C47" s="56"/>
      <c r="D47" s="56"/>
      <c r="E47" s="24"/>
      <c r="F47" s="24"/>
      <c r="G47" s="24"/>
      <c r="H47" s="24"/>
    </row>
    <row r="48" spans="1:10" x14ac:dyDescent="0.25">
      <c r="B48" s="55"/>
      <c r="C48" s="54"/>
      <c r="D48" s="54"/>
      <c r="E48" s="54"/>
      <c r="F48" s="54"/>
      <c r="G48" s="54"/>
      <c r="H48" s="23"/>
    </row>
    <row r="71" spans="2:2" x14ac:dyDescent="0.25">
      <c r="B71" s="56"/>
    </row>
    <row r="72" spans="2:2" x14ac:dyDescent="0.25">
      <c r="B72" s="64"/>
    </row>
    <row r="73" spans="2:2" x14ac:dyDescent="0.25">
      <c r="B73" s="64"/>
    </row>
    <row r="74" spans="2:2" x14ac:dyDescent="0.25">
      <c r="B74" s="65"/>
    </row>
  </sheetData>
  <mergeCells count="22">
    <mergeCell ref="B29:C29"/>
    <mergeCell ref="B21:C21"/>
    <mergeCell ref="B22:C22"/>
    <mergeCell ref="B23:C23"/>
    <mergeCell ref="B16:C16"/>
    <mergeCell ref="B17:C17"/>
    <mergeCell ref="B20:C20"/>
    <mergeCell ref="B24:C24"/>
    <mergeCell ref="B27:C27"/>
    <mergeCell ref="B28:C28"/>
    <mergeCell ref="B15:C15"/>
    <mergeCell ref="C3:G3"/>
    <mergeCell ref="B4:H4"/>
    <mergeCell ref="C5:H5"/>
    <mergeCell ref="C6:H6"/>
    <mergeCell ref="C7:H7"/>
    <mergeCell ref="C8:H8"/>
    <mergeCell ref="B10:C10"/>
    <mergeCell ref="B11:C11"/>
    <mergeCell ref="B12:C12"/>
    <mergeCell ref="B13:C13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</vt:i4>
      </vt:variant>
    </vt:vector>
  </HeadingPairs>
  <TitlesOfParts>
    <vt:vector size="14" baseType="lpstr">
      <vt:lpstr>PPTO </vt:lpstr>
      <vt:lpstr>MEMORIAS</vt:lpstr>
      <vt:lpstr>APU 1</vt:lpstr>
      <vt:lpstr>APU 2</vt:lpstr>
      <vt:lpstr>APU 3</vt:lpstr>
      <vt:lpstr>APU 4</vt:lpstr>
      <vt:lpstr>APU 5</vt:lpstr>
      <vt:lpstr>APU 6</vt:lpstr>
      <vt:lpstr>APU 7</vt:lpstr>
      <vt:lpstr>APU 8</vt:lpstr>
      <vt:lpstr>APU 9</vt:lpstr>
      <vt:lpstr>APU 10</vt:lpstr>
      <vt:lpstr>MEMORIAS!Área_de_impresión</vt:lpstr>
      <vt:lpstr>'PPTO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VISITANTE</dc:creator>
  <cp:lastModifiedBy>PC</cp:lastModifiedBy>
  <cp:lastPrinted>2026-02-27T14:04:21Z</cp:lastPrinted>
  <dcterms:created xsi:type="dcterms:W3CDTF">2022-06-22T13:35:50Z</dcterms:created>
  <dcterms:modified xsi:type="dcterms:W3CDTF">2026-06-23T17:52:33Z</dcterms:modified>
</cp:coreProperties>
</file>