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D:\CONTRATO ESDEGUE\2026\1. ESTRUCTURACION\14. MMTO OBRA\ANEXOS\"/>
    </mc:Choice>
  </mc:AlternateContent>
  <xr:revisionPtr revIDLastSave="0" documentId="13_ncr:1_{180D00EA-2CB7-43AA-AFD8-82B676EBDDBB}" xr6:coauthVersionLast="47" xr6:coauthVersionMax="47" xr10:uidLastSave="{00000000-0000-0000-0000-000000000000}"/>
  <bookViews>
    <workbookView xWindow="-120" yWindow="-120" windowWidth="20730" windowHeight="11040" xr2:uid="{00000000-000D-0000-FFFF-FFFF00000000}"/>
  </bookViews>
  <sheets>
    <sheet name="PRECIOS DE REFERENCIA" sheetId="5" r:id="rId1"/>
  </sheets>
  <definedNames>
    <definedName name="_xlnm._FilterDatabase" localSheetId="0" hidden="1">'PRECIOS DE REFERENCIA'!$B$3:$G$98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90" i="5" l="1"/>
  <c r="K87" i="5"/>
  <c r="K86" i="5"/>
  <c r="K85" i="5"/>
  <c r="K84" i="5"/>
  <c r="K81" i="5"/>
  <c r="K77" i="5"/>
  <c r="K76" i="5"/>
  <c r="K73" i="5"/>
  <c r="K72" i="5"/>
  <c r="K69" i="5"/>
  <c r="K68" i="5"/>
  <c r="K67" i="5"/>
  <c r="K64" i="5"/>
  <c r="K63" i="5"/>
  <c r="K62" i="5"/>
  <c r="K61" i="5"/>
  <c r="K60" i="5"/>
  <c r="K59" i="5"/>
  <c r="K58" i="5"/>
  <c r="K55" i="5"/>
  <c r="K54" i="5"/>
  <c r="K51" i="5"/>
  <c r="K50" i="5"/>
  <c r="K49" i="5"/>
  <c r="K48" i="5"/>
  <c r="K47" i="5"/>
  <c r="K46" i="5"/>
  <c r="K43" i="5"/>
  <c r="K42" i="5"/>
  <c r="K41" i="5"/>
  <c r="K40" i="5"/>
  <c r="K39" i="5"/>
  <c r="K38" i="5"/>
  <c r="K37" i="5"/>
  <c r="K34" i="5"/>
  <c r="K33" i="5"/>
  <c r="K32" i="5"/>
  <c r="K31" i="5"/>
  <c r="K30" i="5"/>
  <c r="K29" i="5"/>
  <c r="K26" i="5"/>
  <c r="K25" i="5"/>
  <c r="K24" i="5"/>
  <c r="K23" i="5"/>
  <c r="K22" i="5"/>
  <c r="K21" i="5"/>
  <c r="K20" i="5"/>
  <c r="K17" i="5"/>
  <c r="K16" i="5"/>
  <c r="K15" i="5"/>
  <c r="K14" i="5"/>
  <c r="K13" i="5"/>
  <c r="K12" i="5"/>
  <c r="K11" i="5"/>
  <c r="K10" i="5"/>
  <c r="K9" i="5"/>
  <c r="K8" i="5"/>
  <c r="K7" i="5"/>
  <c r="G92" i="5"/>
  <c r="G88" i="5"/>
  <c r="G82" i="5"/>
  <c r="G78" i="5"/>
  <c r="G74" i="5"/>
  <c r="G70" i="5"/>
  <c r="G65" i="5"/>
  <c r="G56" i="5"/>
  <c r="G52" i="5"/>
  <c r="G44" i="5"/>
  <c r="G35" i="5"/>
  <c r="G27" i="5"/>
  <c r="G18" i="5"/>
  <c r="J55" i="5" l="1"/>
  <c r="J56" i="5" s="1"/>
  <c r="J91" i="5"/>
  <c r="K91" i="5" s="1"/>
  <c r="J90" i="5"/>
  <c r="J87" i="5"/>
  <c r="J86" i="5"/>
  <c r="J85" i="5"/>
  <c r="J84" i="5"/>
  <c r="J88" i="5" s="1"/>
  <c r="J81" i="5"/>
  <c r="J82" i="5" s="1"/>
  <c r="J77" i="5"/>
  <c r="J76" i="5"/>
  <c r="J73" i="5"/>
  <c r="J72" i="5"/>
  <c r="J74" i="5" s="1"/>
  <c r="J69" i="5"/>
  <c r="J68" i="5"/>
  <c r="J67" i="5"/>
  <c r="J64" i="5"/>
  <c r="J63" i="5"/>
  <c r="J62" i="5"/>
  <c r="J61" i="5"/>
  <c r="J60" i="5"/>
  <c r="J59" i="5"/>
  <c r="J58" i="5"/>
  <c r="J65" i="5" s="1"/>
  <c r="J54" i="5"/>
  <c r="J51" i="5"/>
  <c r="J50" i="5"/>
  <c r="J49" i="5"/>
  <c r="J48" i="5"/>
  <c r="J47" i="5"/>
  <c r="J46" i="5"/>
  <c r="J52" i="5" s="1"/>
  <c r="J43" i="5"/>
  <c r="J42" i="5"/>
  <c r="J41" i="5"/>
  <c r="J40" i="5"/>
  <c r="J39" i="5"/>
  <c r="J38" i="5"/>
  <c r="J37" i="5"/>
  <c r="J34" i="5"/>
  <c r="J33" i="5"/>
  <c r="J32" i="5"/>
  <c r="J31" i="5"/>
  <c r="J30" i="5"/>
  <c r="J29" i="5"/>
  <c r="J26" i="5"/>
  <c r="J25" i="5"/>
  <c r="J24" i="5"/>
  <c r="J23" i="5"/>
  <c r="J22" i="5"/>
  <c r="J21" i="5"/>
  <c r="J20" i="5"/>
  <c r="J17" i="5"/>
  <c r="J16" i="5"/>
  <c r="J15" i="5"/>
  <c r="J14" i="5"/>
  <c r="J13" i="5"/>
  <c r="J12" i="5"/>
  <c r="J11" i="5"/>
  <c r="J10" i="5"/>
  <c r="J9" i="5"/>
  <c r="J8" i="5"/>
  <c r="J7" i="5"/>
  <c r="J92" i="5" l="1"/>
  <c r="J18" i="5"/>
  <c r="J27" i="5"/>
  <c r="J44" i="5"/>
  <c r="J35" i="5"/>
  <c r="J78" i="5"/>
  <c r="J70" i="5"/>
  <c r="G8" i="5"/>
  <c r="G11" i="5"/>
  <c r="G12" i="5"/>
  <c r="G14" i="5"/>
  <c r="G15" i="5"/>
  <c r="G16" i="5"/>
  <c r="G17" i="5"/>
  <c r="G20" i="5"/>
  <c r="G22" i="5"/>
  <c r="G23" i="5"/>
  <c r="G33" i="5"/>
  <c r="G38" i="5"/>
  <c r="G40" i="5"/>
  <c r="G41" i="5"/>
  <c r="G43" i="5"/>
  <c r="G46" i="5"/>
  <c r="G47" i="5"/>
  <c r="G49" i="5"/>
  <c r="G50" i="5"/>
  <c r="G51" i="5"/>
  <c r="G54" i="5"/>
  <c r="G58" i="5"/>
  <c r="G59" i="5"/>
  <c r="G60" i="5"/>
  <c r="G61" i="5"/>
  <c r="G62" i="5"/>
  <c r="G67" i="5"/>
  <c r="G68" i="5"/>
  <c r="G69" i="5"/>
  <c r="G72" i="5"/>
  <c r="G73" i="5"/>
  <c r="G86" i="5"/>
  <c r="G90" i="5"/>
  <c r="G91" i="5"/>
  <c r="G7" i="5"/>
  <c r="J93" i="5" l="1"/>
  <c r="G30" i="5"/>
  <c r="G31" i="5"/>
  <c r="G13" i="5"/>
  <c r="G37" i="5"/>
  <c r="G63" i="5"/>
  <c r="G21" i="5"/>
  <c r="G32" i="5"/>
  <c r="G29" i="5"/>
  <c r="G64" i="5"/>
  <c r="G87" i="5"/>
  <c r="G85" i="5"/>
  <c r="G84" i="5"/>
  <c r="G39" i="5"/>
  <c r="G34" i="5"/>
  <c r="G48" i="5"/>
  <c r="G24" i="5"/>
  <c r="G81" i="5"/>
  <c r="G10" i="5"/>
  <c r="G25" i="5"/>
  <c r="G42" i="5"/>
  <c r="G76" i="5"/>
  <c r="G55" i="5"/>
  <c r="G9" i="5"/>
  <c r="G26" i="5"/>
  <c r="G77" i="5"/>
  <c r="J95" i="5" l="1"/>
  <c r="J96" i="5"/>
  <c r="J97" i="5" s="1"/>
  <c r="J94" i="5"/>
  <c r="G93" i="5"/>
  <c r="G96" i="5" s="1"/>
  <c r="J98" i="5" l="1"/>
  <c r="G94" i="5"/>
  <c r="G95" i="5"/>
  <c r="G97" i="5"/>
  <c r="G98" i="5" l="1"/>
</calcChain>
</file>

<file path=xl/sharedStrings.xml><?xml version="1.0" encoding="utf-8"?>
<sst xmlns="http://schemas.openxmlformats.org/spreadsheetml/2006/main" count="224" uniqueCount="159">
  <si>
    <t>CANTIDAD</t>
  </si>
  <si>
    <t>UNIDAD DE MEDIDA</t>
  </si>
  <si>
    <t>ÍTEM</t>
  </si>
  <si>
    <t>ESPECIFICACIÒN TÈCNICA</t>
  </si>
  <si>
    <t>VALOR UNITARIO DE DE REFERENCIA ANTES DE IVA (Según Aplique)</t>
  </si>
  <si>
    <t>PRECIOS DE REFERENCIA</t>
  </si>
  <si>
    <t>1. PRELIMINARES</t>
  </si>
  <si>
    <t>1.1</t>
  </si>
  <si>
    <t>1.2</t>
  </si>
  <si>
    <t>1.3</t>
  </si>
  <si>
    <t>1.4</t>
  </si>
  <si>
    <t>UN</t>
  </si>
  <si>
    <t>1.5</t>
  </si>
  <si>
    <t>SUB TOTAL 1.  PREELIMINARES</t>
  </si>
  <si>
    <t>2. MAMPOSTERIA</t>
  </si>
  <si>
    <t>2.1</t>
  </si>
  <si>
    <t>2.2</t>
  </si>
  <si>
    <t>SUB TOTAL 2. MAMPOSTERIA</t>
  </si>
  <si>
    <t>3.1</t>
  </si>
  <si>
    <t>ML</t>
  </si>
  <si>
    <t>3.2</t>
  </si>
  <si>
    <t>3.3</t>
  </si>
  <si>
    <t>4.1</t>
  </si>
  <si>
    <t>4.2</t>
  </si>
  <si>
    <t>4.3</t>
  </si>
  <si>
    <t>5.1</t>
  </si>
  <si>
    <t>5.2</t>
  </si>
  <si>
    <t>5.3</t>
  </si>
  <si>
    <t>6.1</t>
  </si>
  <si>
    <t>6.2</t>
  </si>
  <si>
    <t>7.1</t>
  </si>
  <si>
    <t>7.2</t>
  </si>
  <si>
    <t>8.1</t>
  </si>
  <si>
    <t>9.1</t>
  </si>
  <si>
    <t>9.2</t>
  </si>
  <si>
    <t>Retiro de sobrantes fuera de la unidad</t>
  </si>
  <si>
    <t>Desmonte de aparatos sanitarios, lavamanos, orinales y divisiones de duchas, y todos sus accesorios, incluye retiro del material</t>
  </si>
  <si>
    <t>1.7</t>
  </si>
  <si>
    <t>1.8</t>
  </si>
  <si>
    <t>1.9</t>
  </si>
  <si>
    <t>1.10</t>
  </si>
  <si>
    <t>SUB TOTAL 1. PRELIMINARES</t>
  </si>
  <si>
    <t>3.4</t>
  </si>
  <si>
    <t>3.5</t>
  </si>
  <si>
    <t>3.6</t>
  </si>
  <si>
    <t>4.4</t>
  </si>
  <si>
    <t>Instalación y suministro de tomacorriente doble red regulada incluye todos los accesorios para su correcto funcionamiento</t>
  </si>
  <si>
    <t>4.5</t>
  </si>
  <si>
    <t>4.6</t>
  </si>
  <si>
    <t>4.7</t>
  </si>
  <si>
    <t>Organización, traslado e instalación final de cable y puntos de red previamente instalado, asegurando su correcto recorrido y conexión en el punto final mediante canaletas y/o tuberías, y garantizar la limpieza y orden del área de trabajo.</t>
  </si>
  <si>
    <t>Instalación y suministro de luminaria led sylvania led continuum 40W NW 120, 4000K, 3500LM, 100-277V, IP20, FP&gt;0.9, THD&lt;20%, en salida de tubería emt, incluye cableado (PE, HF, FR, LS, libre de halógenos, retardante a la llama, baja emisión de humos), tornillería, terminales, toma y todo lo necesario para su correcto funcionamiento</t>
  </si>
  <si>
    <t>7.3</t>
  </si>
  <si>
    <t>7.4</t>
  </si>
  <si>
    <t>7.5</t>
  </si>
  <si>
    <t>7.6</t>
  </si>
  <si>
    <t>8.2</t>
  </si>
  <si>
    <t>Instalación y suministro de espejo redondo flotante 50x60cm de 04mm con sus bordes pulidos y brillados, lleva en la parte posterior perfiles de 2x1 como refuerzo para colgar, incluye todos los elementos necesarios para su correcta instalación</t>
  </si>
  <si>
    <t>14. ASEO Y RETIRO DE ESCOMBROS</t>
  </si>
  <si>
    <t>SUB TOTAL 14. ASEO Y RETIRO DE ESCOMBROS</t>
  </si>
  <si>
    <t>SUBTOTAL OBRA</t>
  </si>
  <si>
    <t>ADMINISTRACION</t>
  </si>
  <si>
    <t>IMPREVISTOS</t>
  </si>
  <si>
    <t>UTILIDAD</t>
  </si>
  <si>
    <t>IVA/UTILIDAD</t>
  </si>
  <si>
    <t xml:space="preserve">VALOR TOTAL MANTENIMIENTO Y ADECUACIÓN </t>
  </si>
  <si>
    <t>VALOR DE REFERENCIA TOTAL ANTES DE IMPUESTOS</t>
  </si>
  <si>
    <t>FRENTE I - ESDEG- ADMON - AULAS</t>
  </si>
  <si>
    <t>Remoción (demolición) de acabado de piso en madera (guarda escobas, pirlan, entre otros que se requieran), incluye retiro de sobrantes</t>
  </si>
  <si>
    <t>M2</t>
  </si>
  <si>
    <t>Desmonte de lamina en policarbonato incluye elementos de uniones, empalmes y accesorios, contemplando andamio certificado y todo lo necesario para su correcta ejecución</t>
  </si>
  <si>
    <t>Demolición de muros en bloque / ladrillo / drywall, incluye retiro del material. Incluye acarreo y retiro de materiales fuera de la unidad militar</t>
  </si>
  <si>
    <t>Demolicion de enchape de pisos, pared, guardaescobas y repellos, revoques. incluye acarreo y retiro de materiales fuera de la unidad militar</t>
  </si>
  <si>
    <t>Desmonte de mesón de cocina (Granito, Mármol, Cuarzo o Acero). incluye acarreo y retiro de materiales fuera de la unidad militar</t>
  </si>
  <si>
    <t>Desmonte de muebles en aglomerado.incluye acarreo y retiro de materiales fuera de la unidad militar</t>
  </si>
  <si>
    <t>Desmonte de cielo raso, incluye desmonte de estructura y andamio certificado. incluye acarreo y retiro de materiales fuera de la unidad militar</t>
  </si>
  <si>
    <t>Desmonte de puertas incluye el marco y tapa luces. incluye acarreo y retiro de materiales fuera de la unidad militar</t>
  </si>
  <si>
    <t>1.11</t>
  </si>
  <si>
    <t>Remoción (demolicion) de material afectado por humedades incluye retiro de sobrantes.</t>
  </si>
  <si>
    <t>1.12</t>
  </si>
  <si>
    <t>Desmonte de blackout existente, incluye mano de obra, andamios o escaleras, herramienteas necesarias y retiro.</t>
  </si>
  <si>
    <t>Mantenimiento de muro en superboard intemperie acabado 1 cara (incluye dilatación platica en u y cinta malla superboard, CARGA FULMINANTE FUERTE+CLAVO BAJA VELOCIDAD 5/16X1, CANAL BASE 9 X 2.44M CAL.26, PARAL BASE 9 (2.44M) CAL.26, IMPERMEABILIZANTE INTEGRAL MORTERO-CONCRETO MASTERLIFE WP300, PLACA FIBROCEMENTO 10MM 244X122CM 42.93KG APROX, MASILLA READYMAS CUÑETE (28KG) KNAUF, ANDAMIO MULTIDIRECCIONAL 1.4 X 3M ALTURA 2M - ALQUILER y todo lo necesario para su correcto funcionamiento)</t>
  </si>
  <si>
    <t>Instalación y aplicación de pañete impermeabilizado, estuco y vinilo tipo-1, 3 manos incluye filos, dilataciónes, para la correcion de huemdades ESTUCO PANEL MASILLA (5.6KG), TORRE DE ANDAMIO MULTIDIRECCIONAL FIJA 3M+1M Mes 600,055.38 0.0020 1,200.11 1.09X1.57M - ALQUILER y todos los elementos necesarios para su correcto funcionamiento</t>
  </si>
  <si>
    <t>2.3</t>
  </si>
  <si>
    <t>Emboquillado técnico para pisos en mármol, incluye boquilla de color negro para marmol, nivelacion y mano de obra</t>
  </si>
  <si>
    <t>2.4</t>
  </si>
  <si>
    <t>Desmonte, reinstalación y nivelacion de baldosas desprendidas (Incluye materiales y mano de obra).</t>
  </si>
  <si>
    <t>2.5</t>
  </si>
  <si>
    <t>Instalación y suministro de cielo raso tipo drywall plano + frescasa incluye estructura portante,aplicación y sumnistro de yso, masillado, lijado y pintado tipo-1 (3 manos) y todo lo necesario para su correcta instalación</t>
  </si>
  <si>
    <t>2.6</t>
  </si>
  <si>
    <t>Reposicion de baldosas en marmol negro de 60X60, incluye demolicion, retiro, reinstalacion, mano de obra e insumos para su correcta instalcion.</t>
  </si>
  <si>
    <t>2.7</t>
  </si>
  <si>
    <t>Levante de muro en mamposteria, incluye pañete, estuco y puntura tipo 1 (3 Manos)</t>
  </si>
  <si>
    <t>3. INSTALACIONES ELECTRICAS</t>
  </si>
  <si>
    <t>Desmonte y reinstalación de luminaria led existente en sitio a intervenir, incluye  todos elementos necesarios para realizar la actividad de manera segura, y efectiva.  (se requiere uso de TORRE DE ANDAMIO MULTIDIRECCIONAL FIJA 4M+1M 1.4X1.57M - ALQUILER)</t>
  </si>
  <si>
    <t>Desmonte y reinstalación de maya pararrayos del 7mo piso del edifico de aulas, incluye todos elementos necesarios para realizar la actividad de manera segura, y efectiva. (se requiere uso de andamios COLGANTES. ALQUILER)</t>
  </si>
  <si>
    <t>GLB</t>
  </si>
  <si>
    <t>Suministro e instalación de extractor de olores (centrifugo), incluye El extractor (según capacidad de CFM o m³/h requerida para el área). Ducto flexible de aluminio o PVC (si la salida no es directa al muro). Rejilla de persiana exterior (para evitar entrada de insectos o aire externo).Cableado eléctrico, canaleta o tubería conduit, y accesorios de conexión. Conexión al circuito de iluminación</t>
  </si>
  <si>
    <t>SUB TOTAL 3. INSTALACIONES ELECTRICAS</t>
  </si>
  <si>
    <t>4. ACADOS E IMPERMEABILIZACIONES</t>
  </si>
  <si>
    <t>Lavado de fachadas y limpieza de ventaneria, incluye reemboquillado, se requiere uso de  MORTERO 1:4, IMPERMEABILIZANTE INTEGRAL CONCRETO-MORTERO  TOXEMENT 1-A, HIDROLAVADORA INDUSTRIAL 1800 W, VULKEM 116, LIMPIADOR FACHADA EN LADRILLO EUCCLEANER 320, LIMESTONE WB y ANDAMIO CERTIFICADO</t>
  </si>
  <si>
    <r>
      <t>M</t>
    </r>
    <r>
      <rPr>
        <vertAlign val="superscript"/>
        <sz val="11"/>
        <color rgb="FF000000"/>
        <rFont val="Arial Narrow"/>
        <family val="2"/>
      </rPr>
      <t>2</t>
    </r>
  </si>
  <si>
    <t>Guardaescoba en ceramica new lisboa  cara 61 x 61 cms o similar, incluye boquilla y todo necesario para su instalacion y correcto funcionamiento</t>
  </si>
  <si>
    <t xml:space="preserve">Instalación y suministro de cerámica piso Cerámico Itria Beige 60x60 o similar area cocina, incluye BOQUILLA CONCOLOR DECO JUNTA ESTRECHA (2KG), PEGACOR FLEX BLANCO y todo necesario para su instalacion </t>
  </si>
  <si>
    <t xml:space="preserve">Instalación y suministro de cerámica piso mantis corona o similar area baños, incluye BOQUILLA CONCOLOR DECO JUNTA ESTRECHA (2KG), PEGACOR FLEX BLANCO y todo necesario para su instalacion </t>
  </si>
  <si>
    <t>Instalación y suministro de ceramica para pared  mármol alba o similar formato 30 x 60 cms. h:2,40 mts incluye BOQUILLA CONCOLOR DECO JUNTA ESTRECHA (2KG), PEGACOR MAX GRIS y todos los elementos necesarios para su correcta instalación</t>
  </si>
  <si>
    <t>Instalación y suministro de ceramica para pared  color blanco elegir o similar para baños formato 30 x 60 cms. h:2,40 mts incluye BOQUILLA CONCOLOR DECO JUNTA ESTRECHA (2KG), PEGACOR MAX GRIS y todos los elementos necesarios para su correcta instalación. Para reparacion de tabletas averiadas en el cambio de fluxometros</t>
  </si>
  <si>
    <t>Suministro e instalacion de Manto Asfáltico Impermeabiliz Alumanto Autoadhesivo 2 mm x 10m2 Foil Aluminio Texsa</t>
  </si>
  <si>
    <t>SUB TOTAL 4. ACADOS E IMPERMEABILIZACIONES</t>
  </si>
  <si>
    <t>5. CARPINTERIA METALICA</t>
  </si>
  <si>
    <t>Mantenimiento puerta vidrio todo tamaño, incluye CHAPETAS ESQUINERAS SUPERIORES, CHAPETAS ESQUINERAS INFERIORES CON CUADRANTE PARA BISAGRA, CHAPETA TIPO PUTULA SUPERIORES PARA SUJECION DE VIDRIOS FIJOS, MANIJAS TIPO ROMA EN ACERO 60X40 y todo lo necesario para su correcto instalación</t>
  </si>
  <si>
    <t>Desmonte, reinstalación y cambio de CERRADURA SEGURIDAD DOBLE LLAVE MULTIPUNTO COLOR CROMO 2 VUELTAS para puertas de vidrios exteriores dobles en acero inoxidable. (Incluye mano de obra, cerradura, elementos de fijacion, elementos de sellado y todo lo necesario para su correcto funcionamiento)</t>
  </si>
  <si>
    <t>Suministro e instalación de pirlán (perfil) de transición en aluminio, para escaleras. Incluye desinstalacion. Retiro, acarreo fueral del canton militar, pirlan, insumos y mano de obra</t>
  </si>
  <si>
    <t>5.4</t>
  </si>
  <si>
    <t>Suministro, fijación y calibración de dispositivo hidráulico de brazo articulado para control de cierre automático de puertas. Incluye la adecuación del marco/hoja y el ajuste de velocidades de cierre y golpe final.</t>
  </si>
  <si>
    <t>5.5</t>
  </si>
  <si>
    <t>Mantenimiento de columna en lamina galvanizada, incluye limpieza de la superficie con hidrolavadora, suministro y aplicación de desengrasante, suministro y aplicación de pintura color similar al existente (2 manos)</t>
  </si>
  <si>
    <t>5.6</t>
  </si>
  <si>
    <r>
      <t xml:space="preserve">Instalación y suministro lamina de policarbonato alveolar  de 10 mm, color </t>
    </r>
    <r>
      <rPr>
        <sz val="8"/>
        <color theme="1"/>
        <rFont val="Arial Narrow"/>
        <family val="2"/>
      </rPr>
      <t>OPAL</t>
    </r>
    <r>
      <rPr>
        <sz val="8"/>
        <color rgb="FF000000"/>
        <rFont val="Arial Narrow"/>
        <family val="2"/>
      </rPr>
      <t>, incluye todos los elementos necesarios para garantizar su correcto funcionamiento e instalación</t>
    </r>
  </si>
  <si>
    <t>SUB TOTAL 5. CARPINTERIA METALICA</t>
  </si>
  <si>
    <t>6. APARATOS DE COCINA</t>
  </si>
  <si>
    <t>Instalacion de estufa electrica de 4 puestos de empotrar, incluye acometida electrica, mano de obra y todos los elementos para su correcto funcionamiento</t>
  </si>
  <si>
    <t>Instalación y suministro de mueble cocina  en madera RH con acabados en melaminico por sus dos caras, resistente a la humedad, meson en granito natural blanco reforzado con lamina melaminica con perforación, lavaplatos prime 54x44cm + ca (sotano), accesorios(tornillería y anclajes), cantos tornillería, cajones,  CANTO PUERTAS 19MMX1M COLOR ROBLE NEVADO, CANTO MARCOS DE 15MM COLOR WENGUE, INMUNIZANTE MATA COMEJÉN y todo lo necesario para su correcto funcionamiento</t>
  </si>
  <si>
    <t>SUB TOTAL 6. APARATOS DE COCINA</t>
  </si>
  <si>
    <t>7. APARATOS SANITARIOS Y ACCESORIOS</t>
  </si>
  <si>
    <t>Instalación y suministro de combo sanitario línea montecarlo novo  dual de doble descarga y/o similar, incluye tapa de asiento de cierre suave accesorios, lavamanos, soldadura, y todos los elementos necesarios para su correcto funcionamiento</t>
  </si>
  <si>
    <t xml:space="preserve">Desmonte, reisntalacion y cambio de fluxometro, para sanitarios. Incluye fluxometro, mano de obra y herramientas necesarias para su correcto funcionamiento. </t>
  </si>
  <si>
    <t>Instalación y suministro de punto de agua fria ø 1/2"incluye accesorios para su correcta instalación</t>
  </si>
  <si>
    <t>Instalación y suministro de punto sanitario ø 4"  incluye accesorios en pvc para su correcto funcionamiento y mano de obra</t>
  </si>
  <si>
    <t>Sondeo y limpieza con quimicos (Acido sulfurico o Limpia cañerias) de red hidraulica existente. Incluye insumos y mano de obra.</t>
  </si>
  <si>
    <t>Desmonte y reinstalación de sanitarios y sondeo con lavado de tuberia sanitaria long hasta 7 mt (se requiere uso de rotosonda)</t>
  </si>
  <si>
    <t>7.7</t>
  </si>
  <si>
    <r>
      <t>Mantenimiento canales y bajantes agua llu</t>
    </r>
    <r>
      <rPr>
        <sz val="7"/>
        <color theme="1"/>
        <rFont val="Arial Narrow"/>
        <family val="2"/>
      </rPr>
      <t>via, incluye</t>
    </r>
    <r>
      <rPr>
        <sz val="7"/>
        <color rgb="FF000000"/>
        <rFont val="Arial Narrow"/>
        <family val="2"/>
      </rPr>
      <t xml:space="preserve"> escarificacion, lijado pintura actual, soldaduras, correccion de goteras, suministro y aplicación de anticorrosivo altura apróximada 6m</t>
    </r>
  </si>
  <si>
    <t>SUB TOTAL 7. APARATOS SANITARIOS Y ACCESORIOS</t>
  </si>
  <si>
    <t>VIDRIOS Y ESPEJOS</t>
  </si>
  <si>
    <t>Instalación y suministro de división en vidrio templado incoloro de 8 mm  para oficinas incluye instalación y suministro de herrajes, SILICONA TOXEMENT 200 BLANCA 300M, PLATINA DE ALUMINIO , CERRADURA SEGURIDAD DOBLE LLAVE MULTIPUNTO COLOR CROMO 2 VUELTAS, accesorios y todos los elementos necesarios para su correcto funcionamiento.</t>
  </si>
  <si>
    <t>8.3</t>
  </si>
  <si>
    <t>Suministro e Instalación de Persiana Vertical de 2,20 m de alto. Incluye persiana, mano de obra, escaleras o andamios, herramientas necesarias e insumos para su correcto funcionamiento.</t>
  </si>
  <si>
    <t>SUB TOTAL 8. VIDRIOS Y ESPEJOS</t>
  </si>
  <si>
    <t>9. CIELO RASO</t>
  </si>
  <si>
    <t>Intalacion de molduras para cielo razo incluye mano de obra y materiales para su correcto funcionamiento</t>
  </si>
  <si>
    <t>SUB TOTAL 9. CIELO RASO</t>
  </si>
  <si>
    <t>10. CARPINTERIA EN MADERA</t>
  </si>
  <si>
    <t>Suministro e instalación de pirlán (perfil) de transición tipo madera. Incluye pirlan, mano de obra, elementos de fijacion, limpieza de la superficie y herramientas para el correcto desarrollo de la actividad</t>
  </si>
  <si>
    <t>Suministro e instalación de guardaescobas (perfil) de transición tipo madera. Incluye pirlan, mano de obra, elementos de fijacion, limpieza de la superficie y herramientas para el correcto desarrollo de la actividad</t>
  </si>
  <si>
    <t>SUB TOTAL 10. CARPINTERIA EN MADERA</t>
  </si>
  <si>
    <t>FRENTE II - ESDEG - AUDITORIO BATALLA DE AYACUCHO</t>
  </si>
  <si>
    <t>Desmonte de segmentos de sillas tipo auditorio</t>
  </si>
  <si>
    <t>2. PISOS</t>
  </si>
  <si>
    <t>Instalacion de alfombra tipo auditorio, de alto trafico incluye elementos de fijacion, mano de obra y lo necesario para su correcto funcionamiento.</t>
  </si>
  <si>
    <t>Lavado y mantenimiento de alfombra tipo auditorio, incluye insumos de lavado, mano de obra y equipos.</t>
  </si>
  <si>
    <t>Pulido, Desbastado y Cristalizado de Piso de Granito</t>
  </si>
  <si>
    <t>Aplicación de pintura tipo 3 para cielo razo, a 2 manos, incluye resanes, andamios, mano de obra y herramientas para su correcto funcionamiento</t>
  </si>
  <si>
    <t>SUB TOTAL 2. PISOS</t>
  </si>
  <si>
    <r>
      <t>M</t>
    </r>
    <r>
      <rPr>
        <vertAlign val="superscript"/>
        <sz val="11"/>
        <color rgb="FF000000"/>
        <rFont val="Arial Narrow"/>
        <family val="2"/>
      </rPr>
      <t>3</t>
    </r>
  </si>
  <si>
    <t>Aseo general interior y exterior, final de obra, incluye materiales como jabón y  detergente en polvo</t>
  </si>
  <si>
    <t>MANTENIMIENTO DE INSTALACIONES 2026</t>
  </si>
  <si>
    <t>NOMBRE OFERENTE</t>
  </si>
  <si>
    <t>CUMPLE/NO CUMPLE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</si>
</sst>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15" x14ac:knownFonts="1">
    <font>
      <sz val="11"/>
      <color theme="1"/>
      <name val="Calibri"/>
      <family val="2"/>
      <scheme val="minor"/>
    </font>
    <font>
      <sz val="10"/>
      <name val="Arial"/>
      <family val="2"/>
    </font>
    <font>
      <sz val="11"/>
      <color theme="1"/>
      <name val="Calibri"/>
      <family val="2"/>
      <scheme val="minor"/>
    </font>
    <font>
      <b/>
      <sz val="8"/>
      <color rgb="FF000000"/>
      <name val="Arial"/>
      <family val="2"/>
    </font>
    <font>
      <b/>
      <sz val="8"/>
      <color theme="1"/>
      <name val="Arial"/>
      <family val="2"/>
    </font>
    <font>
      <sz val="8"/>
      <color theme="1"/>
      <name val="Arial"/>
      <family val="2"/>
    </font>
    <font>
      <sz val="8"/>
      <color rgb="FF000000"/>
      <name val="Arial"/>
      <family val="2"/>
    </font>
    <font>
      <b/>
      <sz val="7"/>
      <color theme="1"/>
      <name val="Arial"/>
      <family val="2"/>
    </font>
    <font>
      <b/>
      <sz val="7"/>
      <color rgb="FF000000"/>
      <name val="Arial Narrow"/>
      <family val="2"/>
    </font>
    <font>
      <b/>
      <u/>
      <sz val="7"/>
      <color rgb="FF000000"/>
      <name val="Arial Narrow"/>
      <family val="2"/>
    </font>
    <font>
      <sz val="7"/>
      <color rgb="FF000000"/>
      <name val="Arial Narrow"/>
      <family val="2"/>
    </font>
    <font>
      <sz val="7"/>
      <color theme="1"/>
      <name val="Arial Narrow"/>
      <family val="2"/>
    </font>
    <font>
      <vertAlign val="superscript"/>
      <sz val="11"/>
      <color rgb="FF000000"/>
      <name val="Arial Narrow"/>
      <family val="2"/>
    </font>
    <font>
      <sz val="8"/>
      <color theme="1"/>
      <name val="Arial Narrow"/>
      <family val="2"/>
    </font>
    <font>
      <sz val="8"/>
      <color rgb="FF000000"/>
      <name val="Arial Narrow"/>
      <family val="2"/>
    </font>
  </fonts>
  <fills count="9">
    <fill>
      <patternFill patternType="none"/>
    </fill>
    <fill>
      <patternFill patternType="gray125"/>
    </fill>
    <fill>
      <patternFill patternType="solid">
        <fgColor theme="9" tint="0.59999389629810485"/>
        <bgColor indexed="64"/>
      </patternFill>
    </fill>
    <fill>
      <patternFill patternType="solid">
        <fgColor rgb="FFC6E0B4"/>
        <bgColor indexed="64"/>
      </patternFill>
    </fill>
    <fill>
      <patternFill patternType="solid">
        <fgColor theme="6" tint="0.59999389629810485"/>
        <bgColor indexed="64"/>
      </patternFill>
    </fill>
    <fill>
      <patternFill patternType="solid">
        <fgColor rgb="FFFFC000"/>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s>
  <cellStyleXfs count="7">
    <xf numFmtId="0" fontId="0" fillId="0" borderId="0"/>
    <xf numFmtId="0" fontId="1" fillId="0" borderId="0"/>
    <xf numFmtId="0" fontId="1" fillId="0" borderId="0"/>
    <xf numFmtId="0" fontId="2" fillId="0" borderId="0"/>
    <xf numFmtId="44"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cellStyleXfs>
  <cellXfs count="32">
    <xf numFmtId="0" fontId="0" fillId="0" borderId="0" xfId="0"/>
    <xf numFmtId="0" fontId="5" fillId="0" borderId="0" xfId="0" applyFont="1"/>
    <xf numFmtId="0" fontId="3" fillId="3" borderId="1" xfId="0" applyFont="1" applyFill="1" applyBorder="1" applyAlignment="1">
      <alignment horizontal="center" vertical="center" wrapText="1"/>
    </xf>
    <xf numFmtId="4" fontId="6" fillId="0" borderId="1" xfId="0" applyNumberFormat="1" applyFont="1" applyBorder="1" applyAlignment="1">
      <alignment horizontal="center" vertical="center" wrapText="1"/>
    </xf>
    <xf numFmtId="0" fontId="10" fillId="0" borderId="1" xfId="0" applyFont="1" applyBorder="1" applyAlignment="1">
      <alignment horizontal="center" vertical="center"/>
    </xf>
    <xf numFmtId="0" fontId="10" fillId="0" borderId="1" xfId="0" applyFont="1" applyBorder="1" applyAlignment="1">
      <alignment horizontal="justify" vertical="center" wrapText="1"/>
    </xf>
    <xf numFmtId="0" fontId="10" fillId="0" borderId="1" xfId="0" applyFont="1" applyBorder="1" applyAlignment="1">
      <alignment horizontal="center" vertical="center" wrapText="1"/>
    </xf>
    <xf numFmtId="43" fontId="7" fillId="6" borderId="1" xfId="5" applyFont="1" applyFill="1" applyBorder="1" applyAlignment="1">
      <alignment horizontal="center" vertical="center"/>
    </xf>
    <xf numFmtId="43" fontId="7" fillId="7" borderId="1" xfId="5" applyFont="1" applyFill="1" applyBorder="1" applyAlignment="1">
      <alignment horizontal="center" vertical="center"/>
    </xf>
    <xf numFmtId="43" fontId="7" fillId="7" borderId="2" xfId="5" applyFont="1" applyFill="1" applyBorder="1" applyAlignment="1">
      <alignment horizontal="center" vertical="center"/>
    </xf>
    <xf numFmtId="43" fontId="5" fillId="0" borderId="1" xfId="5" applyFont="1" applyBorder="1" applyAlignment="1">
      <alignment horizontal="center" vertical="center"/>
    </xf>
    <xf numFmtId="43" fontId="7" fillId="2" borderId="1" xfId="5" applyFont="1" applyFill="1" applyBorder="1" applyAlignment="1">
      <alignment horizontal="center" vertical="center"/>
    </xf>
    <xf numFmtId="9" fontId="4" fillId="8" borderId="1" xfId="6" applyFont="1" applyFill="1" applyBorder="1" applyAlignment="1">
      <alignment horizontal="center" vertical="center"/>
    </xf>
    <xf numFmtId="0" fontId="8" fillId="4" borderId="1"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9" fillId="5" borderId="4" xfId="0" applyFont="1" applyFill="1" applyBorder="1" applyAlignment="1">
      <alignment horizontal="center" vertical="center" wrapText="1"/>
    </xf>
    <xf numFmtId="0" fontId="9" fillId="5" borderId="5" xfId="0" applyFont="1" applyFill="1" applyBorder="1" applyAlignment="1">
      <alignment horizontal="center" vertical="center" wrapText="1"/>
    </xf>
    <xf numFmtId="0" fontId="8" fillId="6" borderId="3" xfId="0" applyFont="1" applyFill="1" applyBorder="1" applyAlignment="1">
      <alignment horizontal="center" vertical="center"/>
    </xf>
    <xf numFmtId="0" fontId="8" fillId="6" borderId="4" xfId="0" applyFont="1" applyFill="1" applyBorder="1" applyAlignment="1">
      <alignment horizontal="center" vertical="center"/>
    </xf>
    <xf numFmtId="0" fontId="4" fillId="8" borderId="3" xfId="0" applyFont="1" applyFill="1" applyBorder="1" applyAlignment="1">
      <alignment horizontal="center" vertical="center" wrapText="1"/>
    </xf>
    <xf numFmtId="0" fontId="4" fillId="8" borderId="4" xfId="0" applyFont="1" applyFill="1" applyBorder="1" applyAlignment="1">
      <alignment horizontal="center" vertical="center" wrapText="1"/>
    </xf>
    <xf numFmtId="0" fontId="4" fillId="8" borderId="5" xfId="0" applyFont="1" applyFill="1" applyBorder="1" applyAlignment="1">
      <alignment horizontal="center" vertical="center" wrapText="1"/>
    </xf>
    <xf numFmtId="0" fontId="4" fillId="2" borderId="1" xfId="0" applyFont="1" applyFill="1" applyBorder="1" applyAlignment="1">
      <alignment horizontal="center" vertical="center"/>
    </xf>
    <xf numFmtId="0" fontId="7" fillId="7" borderId="1" xfId="0" applyFont="1" applyFill="1" applyBorder="1" applyAlignment="1">
      <alignment horizontal="center" vertical="center"/>
    </xf>
    <xf numFmtId="0" fontId="8" fillId="6" borderId="6" xfId="0" applyFont="1" applyFill="1" applyBorder="1" applyAlignment="1">
      <alignment horizontal="center" vertical="center"/>
    </xf>
    <xf numFmtId="0" fontId="8" fillId="6" borderId="7" xfId="0" applyFont="1" applyFill="1" applyBorder="1" applyAlignment="1">
      <alignment horizontal="center" vertical="center"/>
    </xf>
    <xf numFmtId="0" fontId="8" fillId="7" borderId="1" xfId="0" applyFont="1" applyFill="1" applyBorder="1" applyAlignment="1">
      <alignment horizontal="center" vertical="center"/>
    </xf>
    <xf numFmtId="0" fontId="4" fillId="6" borderId="1" xfId="0" applyFont="1" applyFill="1" applyBorder="1" applyAlignment="1">
      <alignment horizontal="center" vertical="center"/>
    </xf>
    <xf numFmtId="0" fontId="5" fillId="0" borderId="1" xfId="0" applyFont="1" applyBorder="1" applyAlignment="1">
      <alignment horizontal="center" vertical="center"/>
    </xf>
  </cellXfs>
  <cellStyles count="7">
    <cellStyle name="Millares" xfId="5" builtinId="3"/>
    <cellStyle name="Moneda 2" xfId="4" xr:uid="{C9572844-5409-4F4F-A403-55D074C4D108}"/>
    <cellStyle name="Normal" xfId="0" builtinId="0"/>
    <cellStyle name="Normal 16" xfId="2" xr:uid="{00000000-0005-0000-0000-000001000000}"/>
    <cellStyle name="Normal 3" xfId="3" xr:uid="{D42C8BFF-E58F-4352-9278-EBC4FE271649}"/>
    <cellStyle name="Normal 8" xfId="1" xr:uid="{00000000-0005-0000-0000-000002000000}"/>
    <cellStyle name="Porcentaje" xfId="6" builtinId="5"/>
  </cellStyles>
  <dxfs count="14">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9</xdr:col>
      <xdr:colOff>781050</xdr:colOff>
      <xdr:row>97</xdr:row>
      <xdr:rowOff>114300</xdr:rowOff>
    </xdr:from>
    <xdr:to>
      <xdr:col>10</xdr:col>
      <xdr:colOff>762000</xdr:colOff>
      <xdr:row>99</xdr:row>
      <xdr:rowOff>95250</xdr:rowOff>
    </xdr:to>
    <xdr:sp macro="" textlink="">
      <xdr:nvSpPr>
        <xdr:cNvPr id="2" name="Flecha: hacia abajo 1">
          <a:extLst>
            <a:ext uri="{FF2B5EF4-FFF2-40B4-BE49-F238E27FC236}">
              <a16:creationId xmlns:a16="http://schemas.microsoft.com/office/drawing/2014/main" id="{D3575EC3-D1BB-4343-A741-586482DD782D}"/>
            </a:ext>
          </a:extLst>
        </xdr:cNvPr>
        <xdr:cNvSpPr/>
      </xdr:nvSpPr>
      <xdr:spPr>
        <a:xfrm rot="6546893">
          <a:off x="10958513" y="27312937"/>
          <a:ext cx="266700" cy="88582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714375</xdr:colOff>
      <xdr:row>96</xdr:row>
      <xdr:rowOff>133350</xdr:rowOff>
    </xdr:from>
    <xdr:to>
      <xdr:col>14</xdr:col>
      <xdr:colOff>685800</xdr:colOff>
      <xdr:row>105</xdr:row>
      <xdr:rowOff>85725</xdr:rowOff>
    </xdr:to>
    <xdr:sp macro="" textlink="">
      <xdr:nvSpPr>
        <xdr:cNvPr id="3" name="Rectángulo: esquinas redondeadas 2">
          <a:extLst>
            <a:ext uri="{FF2B5EF4-FFF2-40B4-BE49-F238E27FC236}">
              <a16:creationId xmlns:a16="http://schemas.microsoft.com/office/drawing/2014/main" id="{6E6FC236-443D-45A7-824F-23CD8F1C5051}"/>
            </a:ext>
          </a:extLst>
        </xdr:cNvPr>
        <xdr:cNvSpPr/>
      </xdr:nvSpPr>
      <xdr:spPr>
        <a:xfrm>
          <a:off x="11487150" y="27498675"/>
          <a:ext cx="3067050" cy="1238250"/>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lang="es-CO" sz="1100">
              <a:solidFill>
                <a:sysClr val="windowText" lastClr="000000"/>
              </a:solidFill>
              <a:effectLst/>
              <a:latin typeface="+mn-lt"/>
              <a:ea typeface="+mn-ea"/>
              <a:cs typeface="+mn-cs"/>
            </a:rPr>
            <a:t>Este valor aca</a:t>
          </a:r>
          <a:r>
            <a:rPr lang="es-CO" sz="1100" baseline="0">
              <a:solidFill>
                <a:sysClr val="windowText" lastClr="000000"/>
              </a:solidFill>
              <a:effectLst/>
              <a:latin typeface="+mn-lt"/>
              <a:ea typeface="+mn-ea"/>
              <a:cs typeface="+mn-cs"/>
            </a:rPr>
            <a:t> arrojado deben digitarlo como respuesta a </a:t>
          </a:r>
          <a:r>
            <a:rPr lang="es-CO" sz="1100">
              <a:solidFill>
                <a:sysClr val="windowText" lastClr="000000"/>
              </a:solidFill>
              <a:effectLst/>
              <a:latin typeface="+mn-lt"/>
              <a:ea typeface="+mn-ea"/>
              <a:cs typeface="+mn-cs"/>
            </a:rPr>
            <a:t>la pregunta No. 1 del cuestionario económico del SECOP II,  </a:t>
          </a:r>
          <a:r>
            <a:rPr lang="es-CO" sz="1100" i="1">
              <a:solidFill>
                <a:sysClr val="windowText" lastClr="000000"/>
              </a:solidFill>
              <a:effectLst/>
              <a:latin typeface="+mn-lt"/>
              <a:ea typeface="+mn-ea"/>
              <a:cs typeface="+mn-cs"/>
            </a:rPr>
            <a:t>(valor de la celda </a:t>
          </a:r>
          <a:r>
            <a:rPr lang="es-CO" sz="1100" b="1" i="1" u="sng">
              <a:solidFill>
                <a:sysClr val="windowText" lastClr="000000"/>
              </a:solidFill>
              <a:effectLst/>
              <a:latin typeface="+mn-lt"/>
              <a:ea typeface="+mn-ea"/>
              <a:cs typeface="+mn-cs"/>
            </a:rPr>
            <a:t>J98</a:t>
          </a:r>
          <a:r>
            <a:rPr lang="es-CO" sz="1100" i="1">
              <a:solidFill>
                <a:sysClr val="windowText" lastClr="000000"/>
              </a:solidFill>
              <a:effectLst/>
              <a:latin typeface="+mn-lt"/>
              <a:ea typeface="+mn-ea"/>
              <a:cs typeface="+mn-cs"/>
            </a:rPr>
            <a:t> del archivo EXCEL,)</a:t>
          </a:r>
          <a:r>
            <a:rPr lang="es-CO" sz="1100">
              <a:solidFill>
                <a:sysClr val="windowText" lastClr="000000"/>
              </a:solidFill>
              <a:effectLst/>
              <a:latin typeface="+mn-lt"/>
              <a:ea typeface="+mn-ea"/>
              <a:cs typeface="+mn-cs"/>
            </a:rPr>
            <a:t>. </a:t>
          </a:r>
          <a:r>
            <a:rPr lang="es-CO" sz="1100" b="1" i="1" u="sng">
              <a:solidFill>
                <a:sysClr val="windowText" lastClr="000000"/>
              </a:solidFill>
              <a:effectLst/>
              <a:latin typeface="+mn-lt"/>
              <a:ea typeface="+mn-ea"/>
              <a:cs typeface="+mn-cs"/>
            </a:rPr>
            <a:t>Cuenta para evaluación, ponderación, adjudicación y ejecución del contrato.</a:t>
          </a:r>
          <a:endParaRPr lang="es-CO" sz="1100">
            <a:solidFill>
              <a:sysClr val="windowText" lastClr="000000"/>
            </a:solidFill>
            <a:effectLst/>
            <a:latin typeface="+mn-lt"/>
            <a:ea typeface="+mn-ea"/>
            <a:cs typeface="+mn-cs"/>
          </a:endParaRPr>
        </a:p>
        <a:p>
          <a:pPr algn="l"/>
          <a:endParaRPr lang="es-CO"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31A503-BE96-470E-AAC5-5956A59474E9}">
  <dimension ref="B2:N98"/>
  <sheetViews>
    <sheetView tabSelected="1" topLeftCell="E81" workbookViewId="0">
      <selection activeCell="I91" sqref="I91"/>
    </sheetView>
  </sheetViews>
  <sheetFormatPr baseColWidth="10" defaultRowHeight="11.25" x14ac:dyDescent="0.2"/>
  <cols>
    <col min="1" max="2" width="11.42578125" style="1"/>
    <col min="3" max="3" width="47" style="1" customWidth="1"/>
    <col min="4" max="5" width="11.42578125" style="1"/>
    <col min="6" max="6" width="15.140625" style="1" customWidth="1"/>
    <col min="7" max="7" width="13.5703125" style="1" customWidth="1"/>
    <col min="8" max="8" width="11.42578125" style="1"/>
    <col min="9" max="9" width="15.140625" style="1" customWidth="1"/>
    <col min="10" max="10" width="13.5703125" style="1" customWidth="1"/>
    <col min="11" max="11" width="12" style="1" bestFit="1" customWidth="1"/>
    <col min="12" max="12" width="11.5703125" style="1" bestFit="1" customWidth="1"/>
    <col min="13" max="16384" width="11.42578125" style="1"/>
  </cols>
  <sheetData>
    <row r="2" spans="2:11" ht="32.25" customHeight="1" x14ac:dyDescent="0.2">
      <c r="F2" s="25" t="s">
        <v>5</v>
      </c>
      <c r="G2" s="25"/>
      <c r="I2" s="30" t="s">
        <v>157</v>
      </c>
      <c r="J2" s="30"/>
    </row>
    <row r="3" spans="2:11" ht="45" x14ac:dyDescent="0.2">
      <c r="B3" s="2" t="s">
        <v>2</v>
      </c>
      <c r="C3" s="2" t="s">
        <v>3</v>
      </c>
      <c r="D3" s="2" t="s">
        <v>1</v>
      </c>
      <c r="E3" s="2" t="s">
        <v>0</v>
      </c>
      <c r="F3" s="2" t="s">
        <v>4</v>
      </c>
      <c r="G3" s="2" t="s">
        <v>66</v>
      </c>
      <c r="I3" s="2" t="s">
        <v>4</v>
      </c>
      <c r="J3" s="2" t="s">
        <v>66</v>
      </c>
      <c r="K3" s="2" t="s">
        <v>158</v>
      </c>
    </row>
    <row r="4" spans="2:11" ht="16.5" customHeight="1" x14ac:dyDescent="0.2">
      <c r="B4" s="13" t="s">
        <v>156</v>
      </c>
      <c r="C4" s="13"/>
      <c r="D4" s="13"/>
      <c r="E4" s="13"/>
    </row>
    <row r="5" spans="2:11" ht="18" customHeight="1" x14ac:dyDescent="0.2">
      <c r="B5" s="17" t="s">
        <v>67</v>
      </c>
      <c r="C5" s="18"/>
      <c r="D5" s="18"/>
      <c r="E5" s="19"/>
    </row>
    <row r="6" spans="2:11" ht="22.5" customHeight="1" x14ac:dyDescent="0.2">
      <c r="B6" s="14" t="s">
        <v>6</v>
      </c>
      <c r="C6" s="15"/>
      <c r="D6" s="15"/>
      <c r="E6" s="16"/>
    </row>
    <row r="7" spans="2:11" ht="15" customHeight="1" x14ac:dyDescent="0.2">
      <c r="B7" s="4" t="s">
        <v>7</v>
      </c>
      <c r="C7" s="5" t="s">
        <v>68</v>
      </c>
      <c r="D7" s="4" t="s">
        <v>69</v>
      </c>
      <c r="E7" s="6">
        <v>68</v>
      </c>
      <c r="F7" s="3">
        <v>12652.2</v>
      </c>
      <c r="G7" s="11">
        <f>+F7*E7</f>
        <v>860349.60000000009</v>
      </c>
      <c r="I7" s="3"/>
      <c r="J7" s="11">
        <f>+I7*E7</f>
        <v>0</v>
      </c>
      <c r="K7" s="31" t="str">
        <f>+IF(J7&gt;G7,"RECHAZADO","CUMPLE")</f>
        <v>CUMPLE</v>
      </c>
    </row>
    <row r="8" spans="2:11" ht="18" x14ac:dyDescent="0.2">
      <c r="B8" s="4" t="s">
        <v>8</v>
      </c>
      <c r="C8" s="5" t="s">
        <v>36</v>
      </c>
      <c r="D8" s="4" t="s">
        <v>11</v>
      </c>
      <c r="E8" s="6">
        <v>4</v>
      </c>
      <c r="F8" s="3">
        <v>39438</v>
      </c>
      <c r="G8" s="11">
        <f>+F8*E8</f>
        <v>157752</v>
      </c>
      <c r="I8" s="3"/>
      <c r="J8" s="11">
        <f t="shared" ref="J8:J17" si="0">+I8*E8</f>
        <v>0</v>
      </c>
      <c r="K8" s="31" t="str">
        <f t="shared" ref="K8:K17" si="1">+IF(J8&gt;G8,"RECHAZADO","CUMPLE")</f>
        <v>CUMPLE</v>
      </c>
    </row>
    <row r="9" spans="2:11" ht="27" x14ac:dyDescent="0.2">
      <c r="B9" s="4" t="s">
        <v>9</v>
      </c>
      <c r="C9" s="5" t="s">
        <v>70</v>
      </c>
      <c r="D9" s="4" t="s">
        <v>69</v>
      </c>
      <c r="E9" s="6">
        <v>364.33</v>
      </c>
      <c r="F9" s="3">
        <v>18416</v>
      </c>
      <c r="G9" s="11">
        <f>+F9*E9</f>
        <v>6709501.2799999993</v>
      </c>
      <c r="I9" s="3"/>
      <c r="J9" s="11">
        <f t="shared" si="0"/>
        <v>0</v>
      </c>
      <c r="K9" s="31" t="str">
        <f t="shared" si="1"/>
        <v>CUMPLE</v>
      </c>
    </row>
    <row r="10" spans="2:11" ht="18" x14ac:dyDescent="0.2">
      <c r="B10" s="4" t="s">
        <v>10</v>
      </c>
      <c r="C10" s="5" t="s">
        <v>71</v>
      </c>
      <c r="D10" s="6" t="s">
        <v>69</v>
      </c>
      <c r="E10" s="6">
        <v>3.0552000000000001</v>
      </c>
      <c r="F10" s="3">
        <v>23672</v>
      </c>
      <c r="G10" s="11">
        <f>+F10*E10</f>
        <v>72322.694400000008</v>
      </c>
      <c r="I10" s="3"/>
      <c r="J10" s="11">
        <f t="shared" si="0"/>
        <v>0</v>
      </c>
      <c r="K10" s="31" t="str">
        <f t="shared" si="1"/>
        <v>CUMPLE</v>
      </c>
    </row>
    <row r="11" spans="2:11" ht="18" x14ac:dyDescent="0.2">
      <c r="B11" s="4" t="s">
        <v>12</v>
      </c>
      <c r="C11" s="5" t="s">
        <v>72</v>
      </c>
      <c r="D11" s="4" t="s">
        <v>69</v>
      </c>
      <c r="E11" s="4">
        <v>29.3916</v>
      </c>
      <c r="F11" s="3">
        <v>15497.33</v>
      </c>
      <c r="G11" s="11">
        <f>+F11*E11</f>
        <v>455491.32442800002</v>
      </c>
      <c r="I11" s="3"/>
      <c r="J11" s="11">
        <f t="shared" si="0"/>
        <v>0</v>
      </c>
      <c r="K11" s="31" t="str">
        <f t="shared" si="1"/>
        <v>CUMPLE</v>
      </c>
    </row>
    <row r="12" spans="2:11" ht="18" x14ac:dyDescent="0.2">
      <c r="B12" s="4" t="s">
        <v>37</v>
      </c>
      <c r="C12" s="5" t="s">
        <v>73</v>
      </c>
      <c r="D12" s="4" t="s">
        <v>69</v>
      </c>
      <c r="E12" s="4">
        <v>1.68</v>
      </c>
      <c r="F12" s="3">
        <v>18838</v>
      </c>
      <c r="G12" s="11">
        <f>+F12*E12</f>
        <v>31647.84</v>
      </c>
      <c r="I12" s="3"/>
      <c r="J12" s="11">
        <f t="shared" si="0"/>
        <v>0</v>
      </c>
      <c r="K12" s="31" t="str">
        <f t="shared" si="1"/>
        <v>CUMPLE</v>
      </c>
    </row>
    <row r="13" spans="2:11" ht="18" x14ac:dyDescent="0.2">
      <c r="B13" s="4" t="s">
        <v>38</v>
      </c>
      <c r="C13" s="5" t="s">
        <v>74</v>
      </c>
      <c r="D13" s="4" t="s">
        <v>11</v>
      </c>
      <c r="E13" s="4">
        <v>4</v>
      </c>
      <c r="F13" s="3">
        <v>32989.33</v>
      </c>
      <c r="G13" s="11">
        <f>+F13*E13</f>
        <v>131957.32</v>
      </c>
      <c r="I13" s="3"/>
      <c r="J13" s="11">
        <f t="shared" si="0"/>
        <v>0</v>
      </c>
      <c r="K13" s="31" t="str">
        <f t="shared" si="1"/>
        <v>CUMPLE</v>
      </c>
    </row>
    <row r="14" spans="2:11" ht="18" x14ac:dyDescent="0.2">
      <c r="B14" s="4" t="s">
        <v>39</v>
      </c>
      <c r="C14" s="5" t="s">
        <v>75</v>
      </c>
      <c r="D14" s="4" t="s">
        <v>69</v>
      </c>
      <c r="E14" s="4">
        <v>123</v>
      </c>
      <c r="F14" s="3">
        <v>18550</v>
      </c>
      <c r="G14" s="11">
        <f>+F14*E14</f>
        <v>2281650</v>
      </c>
      <c r="I14" s="3"/>
      <c r="J14" s="11">
        <f t="shared" si="0"/>
        <v>0</v>
      </c>
      <c r="K14" s="31" t="str">
        <f t="shared" si="1"/>
        <v>CUMPLE</v>
      </c>
    </row>
    <row r="15" spans="2:11" ht="18" x14ac:dyDescent="0.2">
      <c r="B15" s="4" t="s">
        <v>40</v>
      </c>
      <c r="C15" s="5" t="s">
        <v>76</v>
      </c>
      <c r="D15" s="4" t="s">
        <v>11</v>
      </c>
      <c r="E15" s="4">
        <v>5</v>
      </c>
      <c r="F15" s="3">
        <v>26090</v>
      </c>
      <c r="G15" s="11">
        <f>+F15*E15</f>
        <v>130450</v>
      </c>
      <c r="I15" s="3"/>
      <c r="J15" s="11">
        <f t="shared" si="0"/>
        <v>0</v>
      </c>
      <c r="K15" s="31" t="str">
        <f t="shared" si="1"/>
        <v>CUMPLE</v>
      </c>
    </row>
    <row r="16" spans="2:11" ht="18" x14ac:dyDescent="0.2">
      <c r="B16" s="4" t="s">
        <v>77</v>
      </c>
      <c r="C16" s="5" t="s">
        <v>78</v>
      </c>
      <c r="D16" s="4" t="s">
        <v>69</v>
      </c>
      <c r="E16" s="4">
        <v>45</v>
      </c>
      <c r="F16" s="3">
        <v>12953.33</v>
      </c>
      <c r="G16" s="11">
        <f>+F16*E16</f>
        <v>582899.85</v>
      </c>
      <c r="I16" s="3"/>
      <c r="J16" s="11">
        <f t="shared" si="0"/>
        <v>0</v>
      </c>
      <c r="K16" s="31" t="str">
        <f t="shared" si="1"/>
        <v>CUMPLE</v>
      </c>
    </row>
    <row r="17" spans="2:11" ht="18" x14ac:dyDescent="0.2">
      <c r="B17" s="4" t="s">
        <v>79</v>
      </c>
      <c r="C17" s="5" t="s">
        <v>80</v>
      </c>
      <c r="D17" s="4" t="s">
        <v>11</v>
      </c>
      <c r="E17" s="4">
        <v>22</v>
      </c>
      <c r="F17" s="3">
        <v>18509</v>
      </c>
      <c r="G17" s="11">
        <f>+F17*E17</f>
        <v>407198</v>
      </c>
      <c r="I17" s="3"/>
      <c r="J17" s="11">
        <f t="shared" si="0"/>
        <v>0</v>
      </c>
      <c r="K17" s="31" t="str">
        <f t="shared" si="1"/>
        <v>CUMPLE</v>
      </c>
    </row>
    <row r="18" spans="2:11" x14ac:dyDescent="0.2">
      <c r="B18" s="20" t="s">
        <v>13</v>
      </c>
      <c r="C18" s="21"/>
      <c r="D18" s="21"/>
      <c r="E18" s="21"/>
      <c r="G18" s="7">
        <f>SUM(G7:G17)</f>
        <v>11821219.908828</v>
      </c>
      <c r="J18" s="7">
        <f>SUM(J7:J17)</f>
        <v>0</v>
      </c>
    </row>
    <row r="19" spans="2:11" x14ac:dyDescent="0.2">
      <c r="B19" s="14" t="s">
        <v>14</v>
      </c>
      <c r="C19" s="15"/>
      <c r="D19" s="15"/>
      <c r="E19" s="16"/>
    </row>
    <row r="20" spans="2:11" ht="81" x14ac:dyDescent="0.2">
      <c r="B20" s="6" t="s">
        <v>15</v>
      </c>
      <c r="C20" s="5" t="s">
        <v>81</v>
      </c>
      <c r="D20" s="4" t="s">
        <v>69</v>
      </c>
      <c r="E20" s="4">
        <v>830.99</v>
      </c>
      <c r="F20" s="3">
        <v>108353</v>
      </c>
      <c r="G20" s="11">
        <f>+F20*E20</f>
        <v>90040259.469999999</v>
      </c>
      <c r="I20" s="3"/>
      <c r="J20" s="11">
        <f t="shared" ref="J20:J26" si="2">+I20*E20</f>
        <v>0</v>
      </c>
      <c r="K20" s="31" t="str">
        <f t="shared" ref="K20:K26" si="3">+IF(J20&gt;G20,"RECHAZADO","CUMPLE")</f>
        <v>CUMPLE</v>
      </c>
    </row>
    <row r="21" spans="2:11" ht="45" x14ac:dyDescent="0.2">
      <c r="B21" s="6" t="s">
        <v>16</v>
      </c>
      <c r="C21" s="5" t="s">
        <v>82</v>
      </c>
      <c r="D21" s="4" t="s">
        <v>69</v>
      </c>
      <c r="E21" s="4">
        <v>45</v>
      </c>
      <c r="F21" s="3">
        <v>33134.89</v>
      </c>
      <c r="G21" s="11">
        <f>+F21*E21</f>
        <v>1491070.05</v>
      </c>
      <c r="I21" s="3"/>
      <c r="J21" s="11">
        <f t="shared" si="2"/>
        <v>0</v>
      </c>
      <c r="K21" s="31" t="str">
        <f t="shared" si="3"/>
        <v>CUMPLE</v>
      </c>
    </row>
    <row r="22" spans="2:11" ht="18" x14ac:dyDescent="0.2">
      <c r="B22" s="6" t="s">
        <v>83</v>
      </c>
      <c r="C22" s="5" t="s">
        <v>84</v>
      </c>
      <c r="D22" s="4" t="s">
        <v>19</v>
      </c>
      <c r="E22" s="4">
        <v>22</v>
      </c>
      <c r="F22" s="3">
        <v>34782.67</v>
      </c>
      <c r="G22" s="11">
        <f>+F22*E22</f>
        <v>765218.74</v>
      </c>
      <c r="I22" s="3"/>
      <c r="J22" s="11">
        <f t="shared" si="2"/>
        <v>0</v>
      </c>
      <c r="K22" s="31" t="str">
        <f t="shared" si="3"/>
        <v>CUMPLE</v>
      </c>
    </row>
    <row r="23" spans="2:11" ht="18" x14ac:dyDescent="0.2">
      <c r="B23" s="6" t="s">
        <v>85</v>
      </c>
      <c r="C23" s="5" t="s">
        <v>86</v>
      </c>
      <c r="D23" s="4" t="s">
        <v>69</v>
      </c>
      <c r="E23" s="4">
        <v>18</v>
      </c>
      <c r="F23" s="3">
        <v>87382.12</v>
      </c>
      <c r="G23" s="11">
        <f>+F23*E23</f>
        <v>1572878.16</v>
      </c>
      <c r="I23" s="3"/>
      <c r="J23" s="11">
        <f t="shared" si="2"/>
        <v>0</v>
      </c>
      <c r="K23" s="31" t="str">
        <f t="shared" si="3"/>
        <v>CUMPLE</v>
      </c>
    </row>
    <row r="24" spans="2:11" ht="27" x14ac:dyDescent="0.2">
      <c r="B24" s="6" t="s">
        <v>87</v>
      </c>
      <c r="C24" s="5" t="s">
        <v>88</v>
      </c>
      <c r="D24" s="4" t="s">
        <v>69</v>
      </c>
      <c r="E24" s="4">
        <v>123</v>
      </c>
      <c r="F24" s="3">
        <v>81075</v>
      </c>
      <c r="G24" s="11">
        <f>+F24*E24</f>
        <v>9972225</v>
      </c>
      <c r="I24" s="3"/>
      <c r="J24" s="11">
        <f t="shared" si="2"/>
        <v>0</v>
      </c>
      <c r="K24" s="31" t="str">
        <f t="shared" si="3"/>
        <v>CUMPLE</v>
      </c>
    </row>
    <row r="25" spans="2:11" ht="18" x14ac:dyDescent="0.2">
      <c r="B25" s="6" t="s">
        <v>89</v>
      </c>
      <c r="C25" s="5" t="s">
        <v>90</v>
      </c>
      <c r="D25" s="4" t="s">
        <v>11</v>
      </c>
      <c r="E25" s="4">
        <v>2</v>
      </c>
      <c r="F25" s="3">
        <v>149821</v>
      </c>
      <c r="G25" s="11">
        <f>+F25*E25</f>
        <v>299642</v>
      </c>
      <c r="I25" s="3"/>
      <c r="J25" s="11">
        <f t="shared" si="2"/>
        <v>0</v>
      </c>
      <c r="K25" s="31" t="str">
        <f t="shared" si="3"/>
        <v>CUMPLE</v>
      </c>
    </row>
    <row r="26" spans="2:11" ht="18" x14ac:dyDescent="0.2">
      <c r="B26" s="6" t="s">
        <v>91</v>
      </c>
      <c r="C26" s="5" t="s">
        <v>92</v>
      </c>
      <c r="D26" s="4" t="s">
        <v>69</v>
      </c>
      <c r="E26" s="4">
        <v>5.8</v>
      </c>
      <c r="F26" s="3">
        <v>127463</v>
      </c>
      <c r="G26" s="11">
        <f>+F26*E26</f>
        <v>739285.4</v>
      </c>
      <c r="I26" s="3"/>
      <c r="J26" s="11">
        <f t="shared" si="2"/>
        <v>0</v>
      </c>
      <c r="K26" s="31" t="str">
        <f t="shared" si="3"/>
        <v>CUMPLE</v>
      </c>
    </row>
    <row r="27" spans="2:11" x14ac:dyDescent="0.2">
      <c r="B27" s="20" t="s">
        <v>17</v>
      </c>
      <c r="C27" s="21"/>
      <c r="D27" s="21"/>
      <c r="E27" s="21"/>
      <c r="G27" s="7">
        <f>SUM(G20:G26)</f>
        <v>104880578.81999999</v>
      </c>
      <c r="J27" s="7">
        <f>SUM(J20:J26)</f>
        <v>0</v>
      </c>
    </row>
    <row r="28" spans="2:11" x14ac:dyDescent="0.2">
      <c r="B28" s="14" t="s">
        <v>93</v>
      </c>
      <c r="C28" s="15"/>
      <c r="D28" s="15"/>
      <c r="E28" s="15"/>
    </row>
    <row r="29" spans="2:11" ht="36" x14ac:dyDescent="0.2">
      <c r="B29" s="4" t="s">
        <v>18</v>
      </c>
      <c r="C29" s="5" t="s">
        <v>94</v>
      </c>
      <c r="D29" s="4" t="s">
        <v>11</v>
      </c>
      <c r="E29" s="4">
        <v>16</v>
      </c>
      <c r="F29" s="3">
        <v>36040.33</v>
      </c>
      <c r="G29" s="11">
        <f>+F29*E29</f>
        <v>576645.28</v>
      </c>
      <c r="I29" s="3"/>
      <c r="J29" s="11">
        <f t="shared" ref="J29:J34" si="4">+I29*E29</f>
        <v>0</v>
      </c>
      <c r="K29" s="31" t="str">
        <f t="shared" ref="K29:K34" si="5">+IF(J29&gt;G29,"RECHAZADO","CUMPLE")</f>
        <v>CUMPLE</v>
      </c>
    </row>
    <row r="30" spans="2:11" ht="36" x14ac:dyDescent="0.2">
      <c r="B30" s="4" t="s">
        <v>20</v>
      </c>
      <c r="C30" s="5" t="s">
        <v>95</v>
      </c>
      <c r="D30" s="4" t="s">
        <v>96</v>
      </c>
      <c r="E30" s="4">
        <v>1</v>
      </c>
      <c r="F30" s="3">
        <v>3500000</v>
      </c>
      <c r="G30" s="11">
        <f>+F30*E30</f>
        <v>3500000</v>
      </c>
      <c r="I30" s="3"/>
      <c r="J30" s="11">
        <f t="shared" si="4"/>
        <v>0</v>
      </c>
      <c r="K30" s="31" t="str">
        <f t="shared" si="5"/>
        <v>CUMPLE</v>
      </c>
    </row>
    <row r="31" spans="2:11" ht="18" x14ac:dyDescent="0.2">
      <c r="B31" s="4" t="s">
        <v>21</v>
      </c>
      <c r="C31" s="5" t="s">
        <v>46</v>
      </c>
      <c r="D31" s="4" t="s">
        <v>11</v>
      </c>
      <c r="E31" s="4">
        <v>8</v>
      </c>
      <c r="F31" s="3">
        <v>89762.6</v>
      </c>
      <c r="G31" s="11">
        <f>+F31*E31</f>
        <v>718100.8</v>
      </c>
      <c r="I31" s="3"/>
      <c r="J31" s="11">
        <f t="shared" si="4"/>
        <v>0</v>
      </c>
      <c r="K31" s="31" t="str">
        <f t="shared" si="5"/>
        <v>CUMPLE</v>
      </c>
    </row>
    <row r="32" spans="2:11" ht="36" x14ac:dyDescent="0.2">
      <c r="B32" s="4" t="s">
        <v>42</v>
      </c>
      <c r="C32" s="5" t="s">
        <v>50</v>
      </c>
      <c r="D32" s="4" t="s">
        <v>19</v>
      </c>
      <c r="E32" s="4">
        <v>18</v>
      </c>
      <c r="F32" s="3">
        <v>18207.55</v>
      </c>
      <c r="G32" s="11">
        <f>+F32*E32</f>
        <v>327735.89999999997</v>
      </c>
      <c r="I32" s="3"/>
      <c r="J32" s="11">
        <f t="shared" si="4"/>
        <v>0</v>
      </c>
      <c r="K32" s="31" t="str">
        <f t="shared" si="5"/>
        <v>CUMPLE</v>
      </c>
    </row>
    <row r="33" spans="2:11" ht="45" x14ac:dyDescent="0.2">
      <c r="B33" s="4" t="s">
        <v>43</v>
      </c>
      <c r="C33" s="5" t="s">
        <v>51</v>
      </c>
      <c r="D33" s="4" t="s">
        <v>11</v>
      </c>
      <c r="E33" s="4">
        <v>4</v>
      </c>
      <c r="F33" s="3">
        <v>341553</v>
      </c>
      <c r="G33" s="11">
        <f>+F33*E33</f>
        <v>1366212</v>
      </c>
      <c r="I33" s="3"/>
      <c r="J33" s="11">
        <f t="shared" si="4"/>
        <v>0</v>
      </c>
      <c r="K33" s="31" t="str">
        <f t="shared" si="5"/>
        <v>CUMPLE</v>
      </c>
    </row>
    <row r="34" spans="2:11" ht="54" x14ac:dyDescent="0.2">
      <c r="B34" s="4" t="s">
        <v>44</v>
      </c>
      <c r="C34" s="5" t="s">
        <v>97</v>
      </c>
      <c r="D34" s="4" t="s">
        <v>11</v>
      </c>
      <c r="E34" s="4">
        <v>8</v>
      </c>
      <c r="F34" s="3">
        <v>1345000</v>
      </c>
      <c r="G34" s="11">
        <f>+F34*E34</f>
        <v>10760000</v>
      </c>
      <c r="I34" s="3"/>
      <c r="J34" s="11">
        <f t="shared" si="4"/>
        <v>0</v>
      </c>
      <c r="K34" s="31" t="str">
        <f t="shared" si="5"/>
        <v>CUMPLE</v>
      </c>
    </row>
    <row r="35" spans="2:11" x14ac:dyDescent="0.2">
      <c r="B35" s="20" t="s">
        <v>98</v>
      </c>
      <c r="C35" s="21"/>
      <c r="D35" s="21"/>
      <c r="E35" s="21"/>
      <c r="G35" s="7">
        <f>SUM(G29:G34)</f>
        <v>17248693.98</v>
      </c>
      <c r="J35" s="7">
        <f>SUM(J29:J34)</f>
        <v>0</v>
      </c>
    </row>
    <row r="36" spans="2:11" x14ac:dyDescent="0.2">
      <c r="B36" s="14" t="s">
        <v>99</v>
      </c>
      <c r="C36" s="15"/>
      <c r="D36" s="15"/>
      <c r="E36" s="15"/>
    </row>
    <row r="37" spans="2:11" ht="45" x14ac:dyDescent="0.2">
      <c r="B37" s="4" t="s">
        <v>22</v>
      </c>
      <c r="C37" s="5" t="s">
        <v>100</v>
      </c>
      <c r="D37" s="4" t="s">
        <v>101</v>
      </c>
      <c r="E37" s="4">
        <v>1213.71</v>
      </c>
      <c r="F37" s="3">
        <v>37517</v>
      </c>
      <c r="G37" s="11">
        <f>+F37*E37</f>
        <v>45534758.07</v>
      </c>
      <c r="I37" s="3"/>
      <c r="J37" s="11">
        <f t="shared" ref="J37:J43" si="6">+I37*E37</f>
        <v>0</v>
      </c>
      <c r="K37" s="31" t="str">
        <f t="shared" ref="K37:K43" si="7">+IF(J37&gt;G37,"RECHAZADO","CUMPLE")</f>
        <v>CUMPLE</v>
      </c>
    </row>
    <row r="38" spans="2:11" ht="18" x14ac:dyDescent="0.2">
      <c r="B38" s="4" t="s">
        <v>23</v>
      </c>
      <c r="C38" s="5" t="s">
        <v>102</v>
      </c>
      <c r="D38" s="4" t="s">
        <v>19</v>
      </c>
      <c r="E38" s="4">
        <v>22</v>
      </c>
      <c r="F38" s="3">
        <v>24090.67</v>
      </c>
      <c r="G38" s="11">
        <f>+F38*E38</f>
        <v>529994.74</v>
      </c>
      <c r="I38" s="3"/>
      <c r="J38" s="11">
        <f t="shared" si="6"/>
        <v>0</v>
      </c>
      <c r="K38" s="31" t="str">
        <f t="shared" si="7"/>
        <v>CUMPLE</v>
      </c>
    </row>
    <row r="39" spans="2:11" ht="36" x14ac:dyDescent="0.2">
      <c r="B39" s="4" t="s">
        <v>24</v>
      </c>
      <c r="C39" s="5" t="s">
        <v>103</v>
      </c>
      <c r="D39" s="4" t="s">
        <v>101</v>
      </c>
      <c r="E39" s="4">
        <v>68</v>
      </c>
      <c r="F39" s="3">
        <v>95591.67</v>
      </c>
      <c r="G39" s="11">
        <f>+F39*E39</f>
        <v>6500233.5599999996</v>
      </c>
      <c r="I39" s="3"/>
      <c r="J39" s="11">
        <f t="shared" si="6"/>
        <v>0</v>
      </c>
      <c r="K39" s="31" t="str">
        <f t="shared" si="7"/>
        <v>CUMPLE</v>
      </c>
    </row>
    <row r="40" spans="2:11" ht="27" x14ac:dyDescent="0.2">
      <c r="B40" s="4" t="s">
        <v>45</v>
      </c>
      <c r="C40" s="5" t="s">
        <v>104</v>
      </c>
      <c r="D40" s="4" t="s">
        <v>101</v>
      </c>
      <c r="E40" s="4">
        <v>26.4</v>
      </c>
      <c r="F40" s="3">
        <v>95796</v>
      </c>
      <c r="G40" s="11">
        <f>+F40*E40</f>
        <v>2529014.4</v>
      </c>
      <c r="I40" s="3"/>
      <c r="J40" s="11">
        <f t="shared" si="6"/>
        <v>0</v>
      </c>
      <c r="K40" s="31" t="str">
        <f t="shared" si="7"/>
        <v>CUMPLE</v>
      </c>
    </row>
    <row r="41" spans="2:11" ht="36" x14ac:dyDescent="0.2">
      <c r="B41" s="4" t="s">
        <v>47</v>
      </c>
      <c r="C41" s="5" t="s">
        <v>105</v>
      </c>
      <c r="D41" s="4" t="s">
        <v>101</v>
      </c>
      <c r="E41" s="4">
        <v>16.8</v>
      </c>
      <c r="F41" s="3">
        <v>94787.67</v>
      </c>
      <c r="G41" s="11">
        <f>+F41*E41</f>
        <v>1592432.8560000001</v>
      </c>
      <c r="I41" s="3"/>
      <c r="J41" s="11">
        <f t="shared" si="6"/>
        <v>0</v>
      </c>
      <c r="K41" s="31" t="str">
        <f t="shared" si="7"/>
        <v>CUMPLE</v>
      </c>
    </row>
    <row r="42" spans="2:11" ht="45" x14ac:dyDescent="0.2">
      <c r="B42" s="4" t="s">
        <v>48</v>
      </c>
      <c r="C42" s="5" t="s">
        <v>106</v>
      </c>
      <c r="D42" s="4" t="s">
        <v>101</v>
      </c>
      <c r="E42" s="4">
        <v>7.7</v>
      </c>
      <c r="F42" s="3">
        <v>117346</v>
      </c>
      <c r="G42" s="11">
        <f>+F42*E42</f>
        <v>903564.20000000007</v>
      </c>
      <c r="I42" s="3"/>
      <c r="J42" s="11">
        <f t="shared" si="6"/>
        <v>0</v>
      </c>
      <c r="K42" s="31" t="str">
        <f t="shared" si="7"/>
        <v>CUMPLE</v>
      </c>
    </row>
    <row r="43" spans="2:11" ht="18" x14ac:dyDescent="0.2">
      <c r="B43" s="4" t="s">
        <v>49</v>
      </c>
      <c r="C43" s="5" t="s">
        <v>107</v>
      </c>
      <c r="D43" s="4" t="s">
        <v>69</v>
      </c>
      <c r="E43" s="4">
        <v>8.9</v>
      </c>
      <c r="F43" s="3">
        <v>43649.67</v>
      </c>
      <c r="G43" s="11">
        <f>+F43*E43</f>
        <v>388482.06300000002</v>
      </c>
      <c r="I43" s="3"/>
      <c r="J43" s="11">
        <f t="shared" si="6"/>
        <v>0</v>
      </c>
      <c r="K43" s="31" t="str">
        <f t="shared" si="7"/>
        <v>CUMPLE</v>
      </c>
    </row>
    <row r="44" spans="2:11" x14ac:dyDescent="0.2">
      <c r="B44" s="20" t="s">
        <v>108</v>
      </c>
      <c r="C44" s="21"/>
      <c r="D44" s="21"/>
      <c r="E44" s="21"/>
      <c r="G44" s="7">
        <f>SUM(G37:G43)</f>
        <v>57978479.889000006</v>
      </c>
      <c r="J44" s="7">
        <f>SUM(J37:J43)</f>
        <v>0</v>
      </c>
    </row>
    <row r="45" spans="2:11" x14ac:dyDescent="0.2">
      <c r="B45" s="14" t="s">
        <v>109</v>
      </c>
      <c r="C45" s="15"/>
      <c r="D45" s="15"/>
      <c r="E45" s="16"/>
    </row>
    <row r="46" spans="2:11" ht="45" x14ac:dyDescent="0.2">
      <c r="B46" s="4" t="s">
        <v>25</v>
      </c>
      <c r="C46" s="5" t="s">
        <v>110</v>
      </c>
      <c r="D46" s="4" t="s">
        <v>11</v>
      </c>
      <c r="E46" s="4">
        <v>25</v>
      </c>
      <c r="F46" s="3">
        <v>304641.67</v>
      </c>
      <c r="G46" s="11">
        <f>+F46*E46</f>
        <v>7616041.75</v>
      </c>
      <c r="I46" s="3"/>
      <c r="J46" s="11">
        <f t="shared" ref="J46:J51" si="8">+I46*E46</f>
        <v>0</v>
      </c>
      <c r="K46" s="31" t="str">
        <f t="shared" ref="K46:K51" si="9">+IF(J46&gt;G46,"RECHAZADO","CUMPLE")</f>
        <v>CUMPLE</v>
      </c>
    </row>
    <row r="47" spans="2:11" ht="45" x14ac:dyDescent="0.2">
      <c r="B47" s="4" t="s">
        <v>26</v>
      </c>
      <c r="C47" s="5" t="s">
        <v>111</v>
      </c>
      <c r="D47" s="4" t="s">
        <v>11</v>
      </c>
      <c r="E47" s="4">
        <v>8</v>
      </c>
      <c r="F47" s="3">
        <v>223187.67</v>
      </c>
      <c r="G47" s="11">
        <f>+F47*E47</f>
        <v>1785501.36</v>
      </c>
      <c r="I47" s="3"/>
      <c r="J47" s="11">
        <f t="shared" si="8"/>
        <v>0</v>
      </c>
      <c r="K47" s="31" t="str">
        <f t="shared" si="9"/>
        <v>CUMPLE</v>
      </c>
    </row>
    <row r="48" spans="2:11" ht="27" x14ac:dyDescent="0.2">
      <c r="B48" s="4" t="s">
        <v>27</v>
      </c>
      <c r="C48" s="5" t="s">
        <v>112</v>
      </c>
      <c r="D48" s="4" t="s">
        <v>19</v>
      </c>
      <c r="E48" s="4">
        <v>28</v>
      </c>
      <c r="F48" s="3">
        <v>26982.33</v>
      </c>
      <c r="G48" s="11">
        <f>+F48*E48</f>
        <v>755505.24</v>
      </c>
      <c r="I48" s="3"/>
      <c r="J48" s="11">
        <f t="shared" si="8"/>
        <v>0</v>
      </c>
      <c r="K48" s="31" t="str">
        <f t="shared" si="9"/>
        <v>CUMPLE</v>
      </c>
    </row>
    <row r="49" spans="2:11" ht="27" x14ac:dyDescent="0.2">
      <c r="B49" s="4" t="s">
        <v>113</v>
      </c>
      <c r="C49" s="5" t="s">
        <v>114</v>
      </c>
      <c r="D49" s="4" t="s">
        <v>11</v>
      </c>
      <c r="E49" s="4">
        <v>7</v>
      </c>
      <c r="F49" s="3">
        <v>213458.33</v>
      </c>
      <c r="G49" s="11">
        <f>+F49*E49</f>
        <v>1494208.3099999998</v>
      </c>
      <c r="I49" s="3"/>
      <c r="J49" s="11">
        <f t="shared" si="8"/>
        <v>0</v>
      </c>
      <c r="K49" s="31" t="str">
        <f t="shared" si="9"/>
        <v>CUMPLE</v>
      </c>
    </row>
    <row r="50" spans="2:11" ht="27" x14ac:dyDescent="0.2">
      <c r="B50" s="4" t="s">
        <v>115</v>
      </c>
      <c r="C50" s="5" t="s">
        <v>116</v>
      </c>
      <c r="D50" s="4" t="s">
        <v>101</v>
      </c>
      <c r="E50" s="4">
        <v>117.48</v>
      </c>
      <c r="F50" s="3">
        <v>45799</v>
      </c>
      <c r="G50" s="11">
        <f>+F50*E50</f>
        <v>5380466.5200000005</v>
      </c>
      <c r="I50" s="3"/>
      <c r="J50" s="11">
        <f t="shared" si="8"/>
        <v>0</v>
      </c>
      <c r="K50" s="31" t="str">
        <f t="shared" si="9"/>
        <v>CUMPLE</v>
      </c>
    </row>
    <row r="51" spans="2:11" ht="34.5" x14ac:dyDescent="0.2">
      <c r="B51" s="4" t="s">
        <v>117</v>
      </c>
      <c r="C51" s="5" t="s">
        <v>118</v>
      </c>
      <c r="D51" s="4" t="s">
        <v>101</v>
      </c>
      <c r="E51" s="4">
        <v>364.33</v>
      </c>
      <c r="F51" s="3">
        <v>143050</v>
      </c>
      <c r="G51" s="11">
        <f>+F51*E51</f>
        <v>52117406.5</v>
      </c>
      <c r="I51" s="3"/>
      <c r="J51" s="11">
        <f t="shared" si="8"/>
        <v>0</v>
      </c>
      <c r="K51" s="31" t="str">
        <f t="shared" si="9"/>
        <v>CUMPLE</v>
      </c>
    </row>
    <row r="52" spans="2:11" x14ac:dyDescent="0.2">
      <c r="B52" s="20" t="s">
        <v>119</v>
      </c>
      <c r="C52" s="21"/>
      <c r="D52" s="21"/>
      <c r="E52" s="21"/>
      <c r="G52" s="7">
        <f>SUM(G46:G51)</f>
        <v>69149129.680000007</v>
      </c>
      <c r="J52" s="7">
        <f>SUM(J46:J51)</f>
        <v>0</v>
      </c>
    </row>
    <row r="53" spans="2:11" x14ac:dyDescent="0.2">
      <c r="B53" s="14" t="s">
        <v>120</v>
      </c>
      <c r="C53" s="15"/>
      <c r="D53" s="15"/>
      <c r="E53" s="16"/>
    </row>
    <row r="54" spans="2:11" ht="27" x14ac:dyDescent="0.2">
      <c r="B54" s="4" t="s">
        <v>28</v>
      </c>
      <c r="C54" s="5" t="s">
        <v>121</v>
      </c>
      <c r="D54" s="4" t="s">
        <v>11</v>
      </c>
      <c r="E54" s="4">
        <v>1</v>
      </c>
      <c r="F54" s="3">
        <v>1032811.6</v>
      </c>
      <c r="G54" s="11">
        <f>+F54*E54</f>
        <v>1032811.6</v>
      </c>
      <c r="I54" s="3"/>
      <c r="J54" s="11">
        <f t="shared" ref="J54:J55" si="10">+I54*E54</f>
        <v>0</v>
      </c>
      <c r="K54" s="31" t="str">
        <f t="shared" ref="K54:K55" si="11">+IF(J54&gt;G54,"RECHAZADO","CUMPLE")</f>
        <v>CUMPLE</v>
      </c>
    </row>
    <row r="55" spans="2:11" ht="63" x14ac:dyDescent="0.2">
      <c r="B55" s="4" t="s">
        <v>29</v>
      </c>
      <c r="C55" s="5" t="s">
        <v>122</v>
      </c>
      <c r="D55" s="4" t="s">
        <v>101</v>
      </c>
      <c r="E55" s="4">
        <v>15.6</v>
      </c>
      <c r="F55" s="3">
        <v>1088833.33</v>
      </c>
      <c r="G55" s="11">
        <f>+F55*E55</f>
        <v>16985799.947999999</v>
      </c>
      <c r="I55" s="3"/>
      <c r="J55" s="11">
        <f>+I55*E55</f>
        <v>0</v>
      </c>
      <c r="K55" s="31" t="str">
        <f t="shared" si="11"/>
        <v>CUMPLE</v>
      </c>
    </row>
    <row r="56" spans="2:11" x14ac:dyDescent="0.2">
      <c r="B56" s="20" t="s">
        <v>123</v>
      </c>
      <c r="C56" s="21"/>
      <c r="D56" s="21"/>
      <c r="E56" s="21"/>
      <c r="G56" s="7">
        <f>SUM(G54:G55)</f>
        <v>18018611.548</v>
      </c>
      <c r="J56" s="7">
        <f>SUM(J54:J55)</f>
        <v>0</v>
      </c>
    </row>
    <row r="57" spans="2:11" x14ac:dyDescent="0.2">
      <c r="B57" s="14" t="s">
        <v>124</v>
      </c>
      <c r="C57" s="15"/>
      <c r="D57" s="15"/>
      <c r="E57" s="16"/>
    </row>
    <row r="58" spans="2:11" ht="36" x14ac:dyDescent="0.2">
      <c r="B58" s="4" t="s">
        <v>30</v>
      </c>
      <c r="C58" s="5" t="s">
        <v>125</v>
      </c>
      <c r="D58" s="4" t="s">
        <v>11</v>
      </c>
      <c r="E58" s="4">
        <v>1</v>
      </c>
      <c r="F58" s="3">
        <v>821383.33</v>
      </c>
      <c r="G58" s="11">
        <f>+F58*E58</f>
        <v>821383.33</v>
      </c>
      <c r="I58" s="3"/>
      <c r="J58" s="11">
        <f t="shared" ref="J58:J64" si="12">+I58*E58</f>
        <v>0</v>
      </c>
      <c r="K58" s="31" t="str">
        <f t="shared" ref="K58:K64" si="13">+IF(J58&gt;G58,"RECHAZADO","CUMPLE")</f>
        <v>CUMPLE</v>
      </c>
    </row>
    <row r="59" spans="2:11" ht="27" x14ac:dyDescent="0.2">
      <c r="B59" s="4" t="s">
        <v>31</v>
      </c>
      <c r="C59" s="5" t="s">
        <v>126</v>
      </c>
      <c r="D59" s="4" t="s">
        <v>11</v>
      </c>
      <c r="E59" s="4">
        <v>74</v>
      </c>
      <c r="F59" s="3">
        <v>633883.32999999996</v>
      </c>
      <c r="G59" s="11">
        <f>+F59*E59</f>
        <v>46907366.419999994</v>
      </c>
      <c r="I59" s="3"/>
      <c r="J59" s="11">
        <f t="shared" si="12"/>
        <v>0</v>
      </c>
      <c r="K59" s="31" t="str">
        <f t="shared" si="13"/>
        <v>CUMPLE</v>
      </c>
    </row>
    <row r="60" spans="2:11" ht="18" x14ac:dyDescent="0.2">
      <c r="B60" s="4" t="s">
        <v>52</v>
      </c>
      <c r="C60" s="5" t="s">
        <v>127</v>
      </c>
      <c r="D60" s="4" t="s">
        <v>11</v>
      </c>
      <c r="E60" s="4">
        <v>2</v>
      </c>
      <c r="F60" s="3">
        <v>114505</v>
      </c>
      <c r="G60" s="11">
        <f>+F60*E60</f>
        <v>229010</v>
      </c>
      <c r="I60" s="3"/>
      <c r="J60" s="11">
        <f t="shared" si="12"/>
        <v>0</v>
      </c>
      <c r="K60" s="31" t="str">
        <f t="shared" si="13"/>
        <v>CUMPLE</v>
      </c>
    </row>
    <row r="61" spans="2:11" ht="18" x14ac:dyDescent="0.2">
      <c r="B61" s="4" t="s">
        <v>53</v>
      </c>
      <c r="C61" s="5" t="s">
        <v>128</v>
      </c>
      <c r="D61" s="4" t="s">
        <v>11</v>
      </c>
      <c r="E61" s="4">
        <v>2</v>
      </c>
      <c r="F61" s="3">
        <v>171333</v>
      </c>
      <c r="G61" s="11">
        <f>+F61*E61</f>
        <v>342666</v>
      </c>
      <c r="I61" s="3"/>
      <c r="J61" s="11">
        <f t="shared" si="12"/>
        <v>0</v>
      </c>
      <c r="K61" s="31" t="str">
        <f t="shared" si="13"/>
        <v>CUMPLE</v>
      </c>
    </row>
    <row r="62" spans="2:11" ht="18" x14ac:dyDescent="0.2">
      <c r="B62" s="4" t="s">
        <v>54</v>
      </c>
      <c r="C62" s="5" t="s">
        <v>129</v>
      </c>
      <c r="D62" s="4" t="s">
        <v>19</v>
      </c>
      <c r="E62" s="4">
        <v>1160</v>
      </c>
      <c r="F62" s="3">
        <v>5639.93</v>
      </c>
      <c r="G62" s="11">
        <f>+F62*E62</f>
        <v>6542318.8000000007</v>
      </c>
      <c r="I62" s="3"/>
      <c r="J62" s="11">
        <f t="shared" si="12"/>
        <v>0</v>
      </c>
      <c r="K62" s="31" t="str">
        <f t="shared" si="13"/>
        <v>CUMPLE</v>
      </c>
    </row>
    <row r="63" spans="2:11" ht="18" x14ac:dyDescent="0.2">
      <c r="B63" s="4" t="s">
        <v>55</v>
      </c>
      <c r="C63" s="5" t="s">
        <v>130</v>
      </c>
      <c r="D63" s="4" t="s">
        <v>11</v>
      </c>
      <c r="E63" s="4">
        <v>82</v>
      </c>
      <c r="F63" s="3">
        <v>86771.34</v>
      </c>
      <c r="G63" s="11">
        <f>+F63*E63</f>
        <v>7115249.8799999999</v>
      </c>
      <c r="I63" s="3"/>
      <c r="J63" s="11">
        <f t="shared" si="12"/>
        <v>0</v>
      </c>
      <c r="K63" s="31" t="str">
        <f t="shared" si="13"/>
        <v>CUMPLE</v>
      </c>
    </row>
    <row r="64" spans="2:11" ht="27" x14ac:dyDescent="0.2">
      <c r="B64" s="4" t="s">
        <v>131</v>
      </c>
      <c r="C64" s="5" t="s">
        <v>132</v>
      </c>
      <c r="D64" s="4" t="s">
        <v>19</v>
      </c>
      <c r="E64" s="4">
        <v>225.44</v>
      </c>
      <c r="F64" s="3">
        <v>20270.099999999999</v>
      </c>
      <c r="G64" s="11">
        <f>+F64*E64</f>
        <v>4569691.3439999996</v>
      </c>
      <c r="I64" s="3"/>
      <c r="J64" s="11">
        <f t="shared" si="12"/>
        <v>0</v>
      </c>
      <c r="K64" s="31" t="str">
        <f t="shared" si="13"/>
        <v>CUMPLE</v>
      </c>
    </row>
    <row r="65" spans="2:11" x14ac:dyDescent="0.2">
      <c r="B65" s="20" t="s">
        <v>133</v>
      </c>
      <c r="C65" s="21"/>
      <c r="D65" s="21"/>
      <c r="E65" s="21"/>
      <c r="G65" s="7">
        <f>SUM(G58:G64)</f>
        <v>66527685.773999996</v>
      </c>
      <c r="J65" s="7">
        <f>SUM(J58:J64)</f>
        <v>0</v>
      </c>
    </row>
    <row r="66" spans="2:11" x14ac:dyDescent="0.2">
      <c r="B66" s="14" t="s">
        <v>134</v>
      </c>
      <c r="C66" s="15"/>
      <c r="D66" s="15"/>
      <c r="E66" s="16"/>
    </row>
    <row r="67" spans="2:11" ht="54" x14ac:dyDescent="0.2">
      <c r="B67" s="4" t="s">
        <v>32</v>
      </c>
      <c r="C67" s="5" t="s">
        <v>135</v>
      </c>
      <c r="D67" s="4" t="s">
        <v>101</v>
      </c>
      <c r="E67" s="4">
        <v>19.8</v>
      </c>
      <c r="F67" s="3">
        <v>750393.67</v>
      </c>
      <c r="G67" s="11">
        <f>+F67*E67</f>
        <v>14857794.666000001</v>
      </c>
      <c r="I67" s="3"/>
      <c r="J67" s="11">
        <f t="shared" ref="J67:J69" si="14">+I67*E67</f>
        <v>0</v>
      </c>
      <c r="K67" s="31" t="str">
        <f t="shared" ref="K67:K69" si="15">+IF(J67&gt;G67,"RECHAZADO","CUMPLE")</f>
        <v>CUMPLE</v>
      </c>
    </row>
    <row r="68" spans="2:11" ht="36" x14ac:dyDescent="0.2">
      <c r="B68" s="4" t="s">
        <v>56</v>
      </c>
      <c r="C68" s="5" t="s">
        <v>57</v>
      </c>
      <c r="D68" s="4" t="s">
        <v>11</v>
      </c>
      <c r="E68" s="4">
        <v>1</v>
      </c>
      <c r="F68" s="3">
        <v>291125</v>
      </c>
      <c r="G68" s="11">
        <f>+F68*E68</f>
        <v>291125</v>
      </c>
      <c r="I68" s="3"/>
      <c r="J68" s="11">
        <f t="shared" si="14"/>
        <v>0</v>
      </c>
      <c r="K68" s="31" t="str">
        <f t="shared" si="15"/>
        <v>CUMPLE</v>
      </c>
    </row>
    <row r="69" spans="2:11" ht="27" x14ac:dyDescent="0.2">
      <c r="B69" s="4" t="s">
        <v>136</v>
      </c>
      <c r="C69" s="5" t="s">
        <v>137</v>
      </c>
      <c r="D69" s="4" t="s">
        <v>19</v>
      </c>
      <c r="E69" s="4">
        <v>42.6</v>
      </c>
      <c r="F69" s="3">
        <v>220727</v>
      </c>
      <c r="G69" s="11">
        <f>+F69*E69</f>
        <v>9402970.2000000011</v>
      </c>
      <c r="I69" s="3"/>
      <c r="J69" s="11">
        <f t="shared" si="14"/>
        <v>0</v>
      </c>
      <c r="K69" s="31" t="str">
        <f t="shared" si="15"/>
        <v>CUMPLE</v>
      </c>
    </row>
    <row r="70" spans="2:11" x14ac:dyDescent="0.2">
      <c r="B70" s="20" t="s">
        <v>138</v>
      </c>
      <c r="C70" s="21"/>
      <c r="D70" s="21"/>
      <c r="E70" s="21"/>
      <c r="G70" s="7">
        <f>SUM(G67:G69)</f>
        <v>24551889.866000004</v>
      </c>
      <c r="J70" s="7">
        <f>SUM(J67:J69)</f>
        <v>0</v>
      </c>
    </row>
    <row r="71" spans="2:11" x14ac:dyDescent="0.2">
      <c r="B71" s="14" t="s">
        <v>139</v>
      </c>
      <c r="C71" s="15"/>
      <c r="D71" s="15"/>
      <c r="E71" s="16"/>
    </row>
    <row r="72" spans="2:11" ht="18" x14ac:dyDescent="0.2">
      <c r="B72" s="4" t="s">
        <v>33</v>
      </c>
      <c r="C72" s="5" t="s">
        <v>140</v>
      </c>
      <c r="D72" s="4" t="s">
        <v>19</v>
      </c>
      <c r="E72" s="4">
        <v>42.8</v>
      </c>
      <c r="F72" s="3">
        <v>9556.4500000000007</v>
      </c>
      <c r="G72" s="11">
        <f>+F72*E72</f>
        <v>409016.06</v>
      </c>
      <c r="I72" s="3"/>
      <c r="J72" s="11">
        <f t="shared" ref="J72:J73" si="16">+I72*E72</f>
        <v>0</v>
      </c>
      <c r="K72" s="31" t="str">
        <f t="shared" ref="K72:K73" si="17">+IF(J72&gt;G72,"RECHAZADO","CUMPLE")</f>
        <v>CUMPLE</v>
      </c>
    </row>
    <row r="73" spans="2:11" ht="27" x14ac:dyDescent="0.2">
      <c r="B73" s="4" t="s">
        <v>34</v>
      </c>
      <c r="C73" s="5" t="s">
        <v>88</v>
      </c>
      <c r="D73" s="4" t="s">
        <v>101</v>
      </c>
      <c r="E73" s="4">
        <v>187.56</v>
      </c>
      <c r="F73" s="3">
        <v>80273</v>
      </c>
      <c r="G73" s="11">
        <f>+F73*E73</f>
        <v>15056003.880000001</v>
      </c>
      <c r="I73" s="3"/>
      <c r="J73" s="11">
        <f t="shared" si="16"/>
        <v>0</v>
      </c>
      <c r="K73" s="31" t="str">
        <f t="shared" si="17"/>
        <v>CUMPLE</v>
      </c>
    </row>
    <row r="74" spans="2:11" x14ac:dyDescent="0.2">
      <c r="B74" s="20" t="s">
        <v>141</v>
      </c>
      <c r="C74" s="21"/>
      <c r="D74" s="21"/>
      <c r="E74" s="21"/>
      <c r="G74" s="7">
        <f>SUM(G72:G73)</f>
        <v>15465019.940000001</v>
      </c>
      <c r="J74" s="7">
        <f>SUM(J72:J73)</f>
        <v>0</v>
      </c>
    </row>
    <row r="75" spans="2:11" x14ac:dyDescent="0.2">
      <c r="B75" s="14" t="s">
        <v>142</v>
      </c>
      <c r="C75" s="15"/>
      <c r="D75" s="15"/>
      <c r="E75" s="16"/>
    </row>
    <row r="76" spans="2:11" ht="27" x14ac:dyDescent="0.2">
      <c r="B76" s="4">
        <v>10.1</v>
      </c>
      <c r="C76" s="5" t="s">
        <v>143</v>
      </c>
      <c r="D76" s="6" t="s">
        <v>19</v>
      </c>
      <c r="E76" s="6">
        <v>22.5</v>
      </c>
      <c r="F76" s="3">
        <v>11803.56</v>
      </c>
      <c r="G76" s="11">
        <f>+F76*E76</f>
        <v>265580.09999999998</v>
      </c>
      <c r="I76" s="3"/>
      <c r="J76" s="11">
        <f t="shared" ref="J76:J77" si="18">+I76*E76</f>
        <v>0</v>
      </c>
      <c r="K76" s="31" t="str">
        <f t="shared" ref="K76:K77" si="19">+IF(J76&gt;G76,"RECHAZADO","CUMPLE")</f>
        <v>CUMPLE</v>
      </c>
    </row>
    <row r="77" spans="2:11" ht="27" x14ac:dyDescent="0.2">
      <c r="B77" s="4">
        <v>10.1</v>
      </c>
      <c r="C77" s="5" t="s">
        <v>144</v>
      </c>
      <c r="D77" s="6" t="s">
        <v>19</v>
      </c>
      <c r="E77" s="6">
        <v>24</v>
      </c>
      <c r="F77" s="3">
        <v>14034.34</v>
      </c>
      <c r="G77" s="11">
        <f>+F77*E77</f>
        <v>336824.16000000003</v>
      </c>
      <c r="I77" s="3"/>
      <c r="J77" s="11">
        <f t="shared" si="18"/>
        <v>0</v>
      </c>
      <c r="K77" s="31" t="str">
        <f t="shared" si="19"/>
        <v>CUMPLE</v>
      </c>
    </row>
    <row r="78" spans="2:11" x14ac:dyDescent="0.2">
      <c r="B78" s="20" t="s">
        <v>145</v>
      </c>
      <c r="C78" s="21"/>
      <c r="D78" s="21"/>
      <c r="E78" s="21"/>
      <c r="G78" s="7">
        <f>SUM(G76:G77)</f>
        <v>602404.26</v>
      </c>
      <c r="J78" s="7">
        <f>SUM(J76:J77)</f>
        <v>0</v>
      </c>
    </row>
    <row r="79" spans="2:11" x14ac:dyDescent="0.2">
      <c r="B79" s="17" t="s">
        <v>146</v>
      </c>
      <c r="C79" s="18"/>
      <c r="D79" s="18"/>
      <c r="E79" s="19"/>
    </row>
    <row r="80" spans="2:11" x14ac:dyDescent="0.2">
      <c r="B80" s="14" t="s">
        <v>6</v>
      </c>
      <c r="C80" s="15"/>
      <c r="D80" s="15"/>
      <c r="E80" s="16"/>
    </row>
    <row r="81" spans="2:11" x14ac:dyDescent="0.2">
      <c r="B81" s="4" t="s">
        <v>7</v>
      </c>
      <c r="C81" s="5" t="s">
        <v>147</v>
      </c>
      <c r="D81" s="6" t="s">
        <v>11</v>
      </c>
      <c r="E81" s="6">
        <v>120</v>
      </c>
      <c r="F81" s="3">
        <v>6613.79</v>
      </c>
      <c r="G81" s="11">
        <f>+F81*E81</f>
        <v>793654.8</v>
      </c>
      <c r="I81" s="3"/>
      <c r="J81" s="11">
        <f>+I81*E81</f>
        <v>0</v>
      </c>
      <c r="K81" s="31" t="str">
        <f>+IF(J81&gt;G81,"RECHAZADO","CUMPLE")</f>
        <v>CUMPLE</v>
      </c>
    </row>
    <row r="82" spans="2:11" x14ac:dyDescent="0.2">
      <c r="B82" s="20" t="s">
        <v>41</v>
      </c>
      <c r="C82" s="21"/>
      <c r="D82" s="21"/>
      <c r="E82" s="21"/>
      <c r="G82" s="7">
        <f>SUM(G81)</f>
        <v>793654.8</v>
      </c>
      <c r="J82" s="7">
        <f>SUM(J81)</f>
        <v>0</v>
      </c>
    </row>
    <row r="83" spans="2:11" x14ac:dyDescent="0.2">
      <c r="B83" s="14" t="s">
        <v>148</v>
      </c>
      <c r="C83" s="15"/>
      <c r="D83" s="15"/>
      <c r="E83" s="16"/>
    </row>
    <row r="84" spans="2:11" ht="18" x14ac:dyDescent="0.2">
      <c r="B84" s="6" t="s">
        <v>15</v>
      </c>
      <c r="C84" s="5" t="s">
        <v>149</v>
      </c>
      <c r="D84" s="6" t="s">
        <v>101</v>
      </c>
      <c r="E84" s="6">
        <v>201</v>
      </c>
      <c r="F84" s="3">
        <v>79687.06</v>
      </c>
      <c r="G84" s="11">
        <f>+F84*E84</f>
        <v>16017099.059999999</v>
      </c>
      <c r="I84" s="3"/>
      <c r="J84" s="11">
        <f t="shared" ref="J84:J87" si="20">+I84*E84</f>
        <v>0</v>
      </c>
      <c r="K84" s="31" t="str">
        <f t="shared" ref="K84:K87" si="21">+IF(J84&gt;G84,"RECHAZADO","CUMPLE")</f>
        <v>CUMPLE</v>
      </c>
    </row>
    <row r="85" spans="2:11" ht="18" x14ac:dyDescent="0.2">
      <c r="B85" s="6" t="s">
        <v>16</v>
      </c>
      <c r="C85" s="5" t="s">
        <v>150</v>
      </c>
      <c r="D85" s="6" t="s">
        <v>101</v>
      </c>
      <c r="E85" s="6">
        <v>183</v>
      </c>
      <c r="F85" s="3">
        <v>8700</v>
      </c>
      <c r="G85" s="11">
        <f>+F85*E85</f>
        <v>1592100</v>
      </c>
      <c r="I85" s="3"/>
      <c r="J85" s="11">
        <f t="shared" si="20"/>
        <v>0</v>
      </c>
      <c r="K85" s="31" t="str">
        <f t="shared" si="21"/>
        <v>CUMPLE</v>
      </c>
    </row>
    <row r="86" spans="2:11" ht="18" x14ac:dyDescent="0.2">
      <c r="B86" s="6" t="s">
        <v>83</v>
      </c>
      <c r="C86" s="5" t="s">
        <v>151</v>
      </c>
      <c r="D86" s="6" t="s">
        <v>101</v>
      </c>
      <c r="E86" s="6">
        <v>237</v>
      </c>
      <c r="F86" s="3">
        <v>26304</v>
      </c>
      <c r="G86" s="11">
        <f>+F86*E86</f>
        <v>6234048</v>
      </c>
      <c r="I86" s="3"/>
      <c r="J86" s="11">
        <f t="shared" si="20"/>
        <v>0</v>
      </c>
      <c r="K86" s="31" t="str">
        <f t="shared" si="21"/>
        <v>CUMPLE</v>
      </c>
    </row>
    <row r="87" spans="2:11" ht="18" x14ac:dyDescent="0.2">
      <c r="B87" s="6" t="s">
        <v>85</v>
      </c>
      <c r="C87" s="5" t="s">
        <v>152</v>
      </c>
      <c r="D87" s="6" t="s">
        <v>101</v>
      </c>
      <c r="E87" s="6">
        <v>246.06</v>
      </c>
      <c r="F87" s="3">
        <v>16244</v>
      </c>
      <c r="G87" s="11">
        <f>+F87*E87</f>
        <v>3996998.64</v>
      </c>
      <c r="I87" s="3"/>
      <c r="J87" s="11">
        <f t="shared" si="20"/>
        <v>0</v>
      </c>
      <c r="K87" s="31" t="str">
        <f t="shared" si="21"/>
        <v>CUMPLE</v>
      </c>
    </row>
    <row r="88" spans="2:11" x14ac:dyDescent="0.2">
      <c r="B88" s="20" t="s">
        <v>153</v>
      </c>
      <c r="C88" s="21"/>
      <c r="D88" s="21"/>
      <c r="E88" s="21"/>
      <c r="G88" s="7">
        <f>SUM(G84:G87)</f>
        <v>27840245.699999999</v>
      </c>
      <c r="J88" s="7">
        <f>SUM(J84:J87)</f>
        <v>0</v>
      </c>
    </row>
    <row r="89" spans="2:11" x14ac:dyDescent="0.2">
      <c r="B89" s="14" t="s">
        <v>58</v>
      </c>
      <c r="C89" s="15"/>
      <c r="D89" s="15"/>
      <c r="E89" s="16"/>
    </row>
    <row r="90" spans="2:11" ht="18" x14ac:dyDescent="0.2">
      <c r="B90" s="6" t="s">
        <v>18</v>
      </c>
      <c r="C90" s="5" t="s">
        <v>35</v>
      </c>
      <c r="D90" s="6" t="s">
        <v>154</v>
      </c>
      <c r="E90" s="6">
        <v>103.77</v>
      </c>
      <c r="F90" s="3">
        <v>89826.67</v>
      </c>
      <c r="G90" s="11">
        <f>+F90*E90</f>
        <v>9321313.5459000003</v>
      </c>
      <c r="I90" s="3"/>
      <c r="J90" s="11">
        <f t="shared" ref="J90:J91" si="22">+I90*E90</f>
        <v>0</v>
      </c>
      <c r="K90" s="31" t="str">
        <f>+IF(J90&gt;G90,"RECHAZADO","CUMPLE")</f>
        <v>CUMPLE</v>
      </c>
    </row>
    <row r="91" spans="2:11" ht="18" x14ac:dyDescent="0.2">
      <c r="B91" s="6" t="s">
        <v>20</v>
      </c>
      <c r="C91" s="5" t="s">
        <v>155</v>
      </c>
      <c r="D91" s="6" t="s">
        <v>101</v>
      </c>
      <c r="E91" s="6">
        <v>625.41999999999996</v>
      </c>
      <c r="F91" s="3">
        <v>3675</v>
      </c>
      <c r="G91" s="11">
        <f>+F91*E91</f>
        <v>2298418.5</v>
      </c>
      <c r="I91" s="3"/>
      <c r="J91" s="11">
        <f t="shared" si="22"/>
        <v>0</v>
      </c>
      <c r="K91" s="31" t="str">
        <f>+IF(J91&gt;G91,"RECHAZADO","CUMPLE")</f>
        <v>CUMPLE</v>
      </c>
    </row>
    <row r="92" spans="2:11" x14ac:dyDescent="0.2">
      <c r="B92" s="27" t="s">
        <v>59</v>
      </c>
      <c r="C92" s="28"/>
      <c r="D92" s="28"/>
      <c r="E92" s="28"/>
      <c r="G92" s="7">
        <f>SUM(G90:G91)</f>
        <v>11619732.0459</v>
      </c>
      <c r="J92" s="7">
        <f>SUM(J90:J91)</f>
        <v>0</v>
      </c>
    </row>
    <row r="93" spans="2:11" x14ac:dyDescent="0.2">
      <c r="B93" s="26" t="s">
        <v>60</v>
      </c>
      <c r="C93" s="26"/>
      <c r="D93" s="26"/>
      <c r="E93" s="26"/>
      <c r="F93" s="26"/>
      <c r="G93" s="8">
        <f>SUM(G6:G92)/2</f>
        <v>426497346.21172798</v>
      </c>
      <c r="J93" s="8">
        <f>SUM(J6:J92)/2</f>
        <v>0</v>
      </c>
    </row>
    <row r="94" spans="2:11" ht="11.25" customHeight="1" x14ac:dyDescent="0.2">
      <c r="B94" s="22" t="s">
        <v>61</v>
      </c>
      <c r="C94" s="23"/>
      <c r="D94" s="23"/>
      <c r="E94" s="24"/>
      <c r="F94" s="12">
        <v>0.15</v>
      </c>
      <c r="G94" s="10">
        <f>+G93*F94</f>
        <v>63974601.931759194</v>
      </c>
      <c r="I94" s="12"/>
      <c r="J94" s="10">
        <f>+J93*I94</f>
        <v>0</v>
      </c>
    </row>
    <row r="95" spans="2:11" x14ac:dyDescent="0.2">
      <c r="B95" s="22" t="s">
        <v>62</v>
      </c>
      <c r="C95" s="23"/>
      <c r="D95" s="23"/>
      <c r="E95" s="24"/>
      <c r="F95" s="12">
        <v>0.03</v>
      </c>
      <c r="G95" s="10">
        <f>+G93*F95</f>
        <v>12794920.386351839</v>
      </c>
      <c r="I95" s="12"/>
      <c r="J95" s="10">
        <f>+J93*I95</f>
        <v>0</v>
      </c>
    </row>
    <row r="96" spans="2:11" x14ac:dyDescent="0.2">
      <c r="B96" s="22" t="s">
        <v>63</v>
      </c>
      <c r="C96" s="23"/>
      <c r="D96" s="23"/>
      <c r="E96" s="24"/>
      <c r="F96" s="12">
        <v>0.05</v>
      </c>
      <c r="G96" s="10">
        <f>+G93*F96</f>
        <v>21324867.3105864</v>
      </c>
      <c r="I96" s="12"/>
      <c r="J96" s="10">
        <f>+J93*I96</f>
        <v>0</v>
      </c>
    </row>
    <row r="97" spans="2:10" x14ac:dyDescent="0.2">
      <c r="B97" s="22" t="s">
        <v>64</v>
      </c>
      <c r="C97" s="23"/>
      <c r="D97" s="23"/>
      <c r="E97" s="24"/>
      <c r="F97" s="12">
        <v>0.19</v>
      </c>
      <c r="G97" s="10">
        <f>+G96*F97</f>
        <v>4051724.789011416</v>
      </c>
      <c r="I97" s="12">
        <v>0.19</v>
      </c>
      <c r="J97" s="10">
        <f>+J96*I97</f>
        <v>0</v>
      </c>
    </row>
    <row r="98" spans="2:10" x14ac:dyDescent="0.2">
      <c r="B98" s="29" t="s">
        <v>65</v>
      </c>
      <c r="C98" s="29"/>
      <c r="D98" s="29"/>
      <c r="E98" s="29"/>
      <c r="F98" s="29"/>
      <c r="G98" s="9">
        <f>SUM(G93:G97)</f>
        <v>528643460.62943679</v>
      </c>
      <c r="J98" s="9">
        <f>SUM(J93:J97)</f>
        <v>0</v>
      </c>
    </row>
  </sheetData>
  <autoFilter ref="B3:G98" xr:uid="{4D31A503-BE96-470E-AAC5-5956A59474E9}"/>
  <mergeCells count="37">
    <mergeCell ref="I2:J2"/>
    <mergeCell ref="B98:F98"/>
    <mergeCell ref="B94:E94"/>
    <mergeCell ref="B95:E95"/>
    <mergeCell ref="B96:E96"/>
    <mergeCell ref="B97:E97"/>
    <mergeCell ref="B83:E83"/>
    <mergeCell ref="B88:E88"/>
    <mergeCell ref="B89:E89"/>
    <mergeCell ref="B93:F93"/>
    <mergeCell ref="B92:E92"/>
    <mergeCell ref="B53:E53"/>
    <mergeCell ref="B57:E57"/>
    <mergeCell ref="B65:E65"/>
    <mergeCell ref="B56:E56"/>
    <mergeCell ref="B82:E82"/>
    <mergeCell ref="F2:G2"/>
    <mergeCell ref="B4:E4"/>
    <mergeCell ref="B6:E6"/>
    <mergeCell ref="B18:E18"/>
    <mergeCell ref="B19:E19"/>
    <mergeCell ref="B5:E5"/>
    <mergeCell ref="B35:E35"/>
    <mergeCell ref="B27:E27"/>
    <mergeCell ref="B28:E28"/>
    <mergeCell ref="B36:E36"/>
    <mergeCell ref="B52:E52"/>
    <mergeCell ref="B44:E44"/>
    <mergeCell ref="B45:E45"/>
    <mergeCell ref="B80:E80"/>
    <mergeCell ref="B66:E66"/>
    <mergeCell ref="B70:E70"/>
    <mergeCell ref="B71:E71"/>
    <mergeCell ref="B74:E74"/>
    <mergeCell ref="B75:E75"/>
    <mergeCell ref="B78:E78"/>
    <mergeCell ref="B79:E79"/>
  </mergeCells>
  <conditionalFormatting sqref="K7:K17">
    <cfRule type="containsText" dxfId="13" priority="14" operator="containsText" text="RECHAZADO">
      <formula>NOT(ISERROR(SEARCH("RECHAZADO",K7)))</formula>
    </cfRule>
  </conditionalFormatting>
  <conditionalFormatting sqref="K20:K26">
    <cfRule type="containsText" dxfId="12" priority="13" operator="containsText" text="RECHAZADO">
      <formula>NOT(ISERROR(SEARCH("RECHAZADO",K20)))</formula>
    </cfRule>
  </conditionalFormatting>
  <conditionalFormatting sqref="K29:K34">
    <cfRule type="containsText" dxfId="11" priority="12" operator="containsText" text="RECHAZADO">
      <formula>NOT(ISERROR(SEARCH("RECHAZADO",K29)))</formula>
    </cfRule>
  </conditionalFormatting>
  <conditionalFormatting sqref="K37:K43">
    <cfRule type="containsText" dxfId="10" priority="11" operator="containsText" text="RECHAZADO">
      <formula>NOT(ISERROR(SEARCH("RECHAZADO",K37)))</formula>
    </cfRule>
  </conditionalFormatting>
  <conditionalFormatting sqref="K46:K51">
    <cfRule type="containsText" dxfId="9" priority="10" operator="containsText" text="RECHAZADO">
      <formula>NOT(ISERROR(SEARCH("RECHAZADO",K46)))</formula>
    </cfRule>
  </conditionalFormatting>
  <conditionalFormatting sqref="K54:K55">
    <cfRule type="containsText" dxfId="8" priority="9" operator="containsText" text="RECHAZADO">
      <formula>NOT(ISERROR(SEARCH("RECHAZADO",K54)))</formula>
    </cfRule>
  </conditionalFormatting>
  <conditionalFormatting sqref="K58:K64">
    <cfRule type="containsText" dxfId="7" priority="8" operator="containsText" text="RECHAZADO">
      <formula>NOT(ISERROR(SEARCH("RECHAZADO",K58)))</formula>
    </cfRule>
  </conditionalFormatting>
  <conditionalFormatting sqref="K67:K69">
    <cfRule type="containsText" dxfId="6" priority="7" operator="containsText" text="RECHAZADO">
      <formula>NOT(ISERROR(SEARCH("RECHAZADO",K67)))</formula>
    </cfRule>
  </conditionalFormatting>
  <conditionalFormatting sqref="K72:K73">
    <cfRule type="containsText" dxfId="5" priority="6" operator="containsText" text="RECHAZADO">
      <formula>NOT(ISERROR(SEARCH("RECHAZADO",K72)))</formula>
    </cfRule>
  </conditionalFormatting>
  <conditionalFormatting sqref="K76:K77">
    <cfRule type="containsText" dxfId="4" priority="5" operator="containsText" text="RECHAZADO">
      <formula>NOT(ISERROR(SEARCH("RECHAZADO",K76)))</formula>
    </cfRule>
  </conditionalFormatting>
  <conditionalFormatting sqref="K81">
    <cfRule type="containsText" dxfId="3" priority="4" operator="containsText" text="RECHAZADO">
      <formula>NOT(ISERROR(SEARCH("RECHAZADO",K81)))</formula>
    </cfRule>
  </conditionalFormatting>
  <conditionalFormatting sqref="K84:K87">
    <cfRule type="containsText" dxfId="2" priority="3" operator="containsText" text="RECHAZADO">
      <formula>NOT(ISERROR(SEARCH("RECHAZADO",K84)))</formula>
    </cfRule>
  </conditionalFormatting>
  <conditionalFormatting sqref="K90">
    <cfRule type="containsText" dxfId="1" priority="2" operator="containsText" text="RECHAZADO">
      <formula>NOT(ISERROR(SEARCH("RECHAZADO",K90)))</formula>
    </cfRule>
  </conditionalFormatting>
  <conditionalFormatting sqref="K91">
    <cfRule type="containsText" dxfId="0" priority="1" operator="containsText" text="RECHAZADO">
      <formula>NOT(ISERROR(SEARCH("RECHAZADO",K91)))</formula>
    </cfRule>
  </conditionalFormatting>
  <dataValidations count="3">
    <dataValidation allowBlank="1" showInputMessage="1" showErrorMessage="1" prompt="Favor incluir el porcentaje de ADMINISTRACION" sqref="F94 I94" xr:uid="{BB79AE12-4538-434B-A3DC-3FD85DB26FA3}"/>
    <dataValidation allowBlank="1" showInputMessage="1" showErrorMessage="1" prompt="Favor incluir el porcentaje de IMPREVISTOS_x000a_" sqref="F95 I95" xr:uid="{6AF10D45-3757-4A72-964A-EDB4DA418DDE}"/>
    <dataValidation allowBlank="1" showInputMessage="1" showErrorMessage="1" prompt="Favor incluir el porcentaje de UTILIDAD" sqref="F96 I96" xr:uid="{0AF39E63-3D28-460E-B643-9D6A89AAAE5E}"/>
  </dataValidation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PRECIOS DE REFERENCIA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ThinkCentre</dc:creator>
  <cp:lastModifiedBy>user</cp:lastModifiedBy>
  <cp:lastPrinted>2025-02-27T00:25:02Z</cp:lastPrinted>
  <dcterms:created xsi:type="dcterms:W3CDTF">2020-07-01T01:23:47Z</dcterms:created>
  <dcterms:modified xsi:type="dcterms:W3CDTF">2026-06-19T16:28:09Z</dcterms:modified>
</cp:coreProperties>
</file>