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PLANEACIÓN\BASE DE DATOS PLANEACIÓN\E_Previos\2026\MINIMA HASTA 49.025.340\4.OBRA\20. JARDIN INFANTIL\fredy\"/>
    </mc:Choice>
  </mc:AlternateContent>
  <xr:revisionPtr revIDLastSave="0" documentId="13_ncr:1_{E90BC7D5-9D96-4808-87B8-6614291295BD}" xr6:coauthVersionLast="36" xr6:coauthVersionMax="47" xr10:uidLastSave="{00000000-0000-0000-0000-000000000000}"/>
  <bookViews>
    <workbookView xWindow="14400" yWindow="45" windowWidth="14670" windowHeight="14475" tabRatio="742" firstSheet="1" activeTab="2" xr2:uid="{00000000-000D-0000-FFFF-FFFF00000000}"/>
  </bookViews>
  <sheets>
    <sheet name="PROPUESTA ECONOMICA(Proponente)" sheetId="269" r:id="rId1"/>
    <sheet name="INFORMACION" sheetId="283" r:id="rId2"/>
    <sheet name="PRESUPUESTO OFICIAL (Entidad)" sheetId="265" r:id="rId3"/>
    <sheet name="1.1" sheetId="335" r:id="rId4"/>
    <sheet name="2.1" sheetId="334" r:id="rId5"/>
    <sheet name="3.1" sheetId="336" r:id="rId6"/>
    <sheet name="3.2" sheetId="337" r:id="rId7"/>
    <sheet name="3.3" sheetId="338" r:id="rId8"/>
    <sheet name="3.4" sheetId="339" r:id="rId9"/>
    <sheet name="3.5" sheetId="340" r:id="rId10"/>
    <sheet name="3.6" sheetId="341" r:id="rId11"/>
    <sheet name="3.7" sheetId="345" r:id="rId12"/>
    <sheet name="3.8" sheetId="347" r:id="rId13"/>
    <sheet name="4.1" sheetId="342" r:id="rId14"/>
  </sheets>
  <externalReferences>
    <externalReference r:id="rId15"/>
    <externalReference r:id="rId16"/>
    <externalReference r:id="rId17"/>
    <externalReference r:id="rId18"/>
    <externalReference r:id="rId19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2" hidden="1">'PRESUPUESTO OFICIAL (Entidad)'!$I$12:$I$30</definedName>
    <definedName name="_xlnm._FilterDatabase" localSheetId="0" hidden="1">'PROPUESTA ECONOMICA(Proponente)'!$I$12:$I$41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2">'PRESUPUESTO OFICIAL (Entidad)'!$B$1:$M$48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_LISTA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TEM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DO_LISTA">#REF!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2" hidden="1">'PRESUPUESTO OFICIAL (Entidad)'!#REF!</definedName>
    <definedName name="solver_adj" localSheetId="0" hidden="1">'PROPUESTA ECONOMICA(Proponente)'!$K$43</definedName>
    <definedName name="solver_cvg" localSheetId="2" hidden="1">0.0001</definedName>
    <definedName name="solver_cvg" localSheetId="0" hidden="1">0.0001</definedName>
    <definedName name="solver_drv" localSheetId="2" hidden="1">1</definedName>
    <definedName name="solver_drv" localSheetId="0" hidden="1">1</definedName>
    <definedName name="solver_est" localSheetId="2" hidden="1">1</definedName>
    <definedName name="solver_est" localSheetId="0" hidden="1">1</definedName>
    <definedName name="solver_itr" localSheetId="2" hidden="1">100</definedName>
    <definedName name="solver_itr" localSheetId="0" hidden="1">100</definedName>
    <definedName name="solver_lhs1" localSheetId="2" hidden="1">'PRESUPUESTO OFICIAL (Entidad)'!$L$40</definedName>
    <definedName name="solver_lhs1" localSheetId="0" hidden="1">'PROPUESTA ECONOMICA(Proponente)'!$K$55</definedName>
    <definedName name="solver_lin" localSheetId="2" hidden="1">2</definedName>
    <definedName name="solver_lin" localSheetId="0" hidden="1">2</definedName>
    <definedName name="solver_neg" localSheetId="2" hidden="1">2</definedName>
    <definedName name="solver_neg" localSheetId="0" hidden="1">2</definedName>
    <definedName name="solver_num" localSheetId="2" hidden="1">1</definedName>
    <definedName name="solver_num" localSheetId="0" hidden="1">1</definedName>
    <definedName name="solver_nwt" localSheetId="2" hidden="1">1</definedName>
    <definedName name="solver_nwt" localSheetId="0" hidden="1">1</definedName>
    <definedName name="solver_opt" localSheetId="2" hidden="1">'PRESUPUESTO OFICIAL (Entidad)'!$L$40</definedName>
    <definedName name="solver_opt" localSheetId="0" hidden="1">'PROPUESTA ECONOMICA(Proponente)'!$K$55</definedName>
    <definedName name="solver_pre" localSheetId="2" hidden="1">0.000001</definedName>
    <definedName name="solver_pre" localSheetId="0" hidden="1">0.000001</definedName>
    <definedName name="solver_rel1" localSheetId="2" hidden="1">2</definedName>
    <definedName name="solver_rel1" localSheetId="0" hidden="1">2</definedName>
    <definedName name="solver_rhs1" localSheetId="2" hidden="1">'PRESUPUESTO OFICIAL (Entidad)'!$L$41</definedName>
    <definedName name="solver_rhs1" localSheetId="0" hidden="1">'PROPUESTA ECONOMICA(Proponente)'!$K$56</definedName>
    <definedName name="solver_scl" localSheetId="2" hidden="1">2</definedName>
    <definedName name="solver_scl" localSheetId="0" hidden="1">2</definedName>
    <definedName name="solver_sho" localSheetId="2" hidden="1">2</definedName>
    <definedName name="solver_sho" localSheetId="0" hidden="1">2</definedName>
    <definedName name="solver_tim" localSheetId="2" hidden="1">100</definedName>
    <definedName name="solver_tim" localSheetId="0" hidden="1">100</definedName>
    <definedName name="solver_tol" localSheetId="2" hidden="1">0.05</definedName>
    <definedName name="solver_tol" localSheetId="0" hidden="1">0.05</definedName>
    <definedName name="solver_typ" localSheetId="2" hidden="1">3</definedName>
    <definedName name="solver_typ" localSheetId="0" hidden="1">3</definedName>
    <definedName name="solver_val" localSheetId="2" hidden="1">63899000000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ANSPORTE_LISTA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9" i="265" l="1"/>
  <c r="L28" i="265"/>
  <c r="L27" i="265"/>
  <c r="L26" i="265"/>
  <c r="L25" i="265"/>
  <c r="L24" i="265"/>
  <c r="L23" i="265"/>
  <c r="L22" i="265"/>
  <c r="L19" i="265"/>
  <c r="L18" i="265"/>
  <c r="L15" i="265"/>
  <c r="L14" i="265"/>
  <c r="L16" i="265" s="1"/>
  <c r="L30" i="265" l="1"/>
  <c r="L20" i="265"/>
  <c r="K15" i="265"/>
  <c r="K29" i="265"/>
  <c r="K28" i="265"/>
  <c r="K27" i="265"/>
  <c r="I14" i="265"/>
  <c r="K14" i="265"/>
  <c r="K26" i="265"/>
  <c r="K24" i="265"/>
  <c r="I24" i="265"/>
  <c r="I23" i="265"/>
  <c r="K23" i="265"/>
  <c r="K25" i="265"/>
  <c r="I22" i="265"/>
  <c r="K22" i="265"/>
  <c r="K19" i="265"/>
  <c r="K18" i="265"/>
  <c r="N22" i="342"/>
  <c r="N30" i="335"/>
  <c r="N22" i="335"/>
  <c r="D14" i="347"/>
  <c r="B14" i="347"/>
  <c r="C14" i="347" s="1"/>
  <c r="B35" i="347"/>
  <c r="K34" i="347"/>
  <c r="F34" i="347"/>
  <c r="N17" i="347"/>
  <c r="N30" i="347" s="1"/>
  <c r="N33" i="347" s="1"/>
  <c r="L13" i="347"/>
  <c r="D10" i="347"/>
  <c r="N9" i="347"/>
  <c r="M9" i="347"/>
  <c r="H9" i="347"/>
  <c r="I6" i="347"/>
  <c r="N18" i="339"/>
  <c r="N21" i="342"/>
  <c r="N20" i="342"/>
  <c r="N17" i="345"/>
  <c r="N17" i="338"/>
  <c r="D14" i="335"/>
  <c r="B14" i="335"/>
  <c r="D11" i="342"/>
  <c r="D10" i="342"/>
  <c r="D14" i="342"/>
  <c r="B14" i="342"/>
  <c r="D14" i="345"/>
  <c r="B14" i="345"/>
  <c r="D14" i="341"/>
  <c r="B14" i="341"/>
  <c r="D14" i="340"/>
  <c r="B14" i="340"/>
  <c r="D11" i="339"/>
  <c r="D10" i="339"/>
  <c r="D14" i="339"/>
  <c r="B14" i="339"/>
  <c r="D11" i="338"/>
  <c r="D10" i="338"/>
  <c r="D14" i="338"/>
  <c r="B14" i="338"/>
  <c r="D11" i="337"/>
  <c r="D10" i="337"/>
  <c r="D14" i="337"/>
  <c r="B14" i="337"/>
  <c r="D11" i="336"/>
  <c r="D10" i="336"/>
  <c r="D14" i="336"/>
  <c r="B14" i="336"/>
  <c r="D11" i="347" l="1"/>
  <c r="N21" i="335"/>
  <c r="N17" i="341"/>
  <c r="N30" i="341" s="1"/>
  <c r="N33" i="341" s="1"/>
  <c r="N18" i="342"/>
  <c r="N19" i="342"/>
  <c r="N17" i="342"/>
  <c r="N18" i="338"/>
  <c r="N19" i="338"/>
  <c r="N20" i="338"/>
  <c r="N18" i="335"/>
  <c r="N19" i="335"/>
  <c r="N20" i="335"/>
  <c r="N17" i="335"/>
  <c r="N30" i="345"/>
  <c r="N33" i="345" s="1"/>
  <c r="C14" i="345"/>
  <c r="B35" i="345"/>
  <c r="K34" i="345"/>
  <c r="F34" i="345"/>
  <c r="L13" i="345"/>
  <c r="D10" i="345"/>
  <c r="N9" i="345"/>
  <c r="M9" i="345"/>
  <c r="H9" i="345"/>
  <c r="I6" i="345"/>
  <c r="N17" i="340"/>
  <c r="N17" i="339"/>
  <c r="N30" i="339" s="1"/>
  <c r="N33" i="339" s="1"/>
  <c r="B35" i="342"/>
  <c r="K34" i="342"/>
  <c r="F34" i="342"/>
  <c r="L13" i="342"/>
  <c r="N9" i="342"/>
  <c r="M9" i="342"/>
  <c r="H9" i="342"/>
  <c r="I6" i="342"/>
  <c r="D11" i="341"/>
  <c r="B35" i="341"/>
  <c r="K34" i="341"/>
  <c r="F34" i="341"/>
  <c r="L13" i="341"/>
  <c r="D10" i="341"/>
  <c r="N9" i="341"/>
  <c r="M9" i="341"/>
  <c r="H9" i="341"/>
  <c r="I6" i="341"/>
  <c r="C14" i="340"/>
  <c r="B35" i="340"/>
  <c r="K34" i="340"/>
  <c r="F34" i="340"/>
  <c r="N30" i="340"/>
  <c r="N33" i="340" s="1"/>
  <c r="L13" i="340"/>
  <c r="D10" i="340"/>
  <c r="N9" i="340"/>
  <c r="M9" i="340"/>
  <c r="H9" i="340"/>
  <c r="I6" i="340"/>
  <c r="B35" i="339"/>
  <c r="K34" i="339"/>
  <c r="F34" i="339"/>
  <c r="L13" i="339"/>
  <c r="N9" i="339"/>
  <c r="M9" i="339"/>
  <c r="H9" i="339"/>
  <c r="I6" i="339"/>
  <c r="C14" i="338"/>
  <c r="B35" i="338"/>
  <c r="K34" i="338"/>
  <c r="F34" i="338"/>
  <c r="L13" i="338"/>
  <c r="N9" i="338"/>
  <c r="M9" i="338"/>
  <c r="H9" i="338"/>
  <c r="I6" i="338"/>
  <c r="C14" i="337"/>
  <c r="B35" i="337"/>
  <c r="K34" i="337"/>
  <c r="F34" i="337"/>
  <c r="N17" i="337"/>
  <c r="N30" i="337" s="1"/>
  <c r="N33" i="337" s="1"/>
  <c r="L13" i="337"/>
  <c r="N9" i="337"/>
  <c r="M9" i="337"/>
  <c r="H9" i="337"/>
  <c r="I6" i="337"/>
  <c r="C14" i="336"/>
  <c r="B35" i="336"/>
  <c r="K34" i="336"/>
  <c r="F34" i="336"/>
  <c r="N17" i="336"/>
  <c r="N30" i="336" s="1"/>
  <c r="N33" i="336" s="1"/>
  <c r="L13" i="336"/>
  <c r="N9" i="336"/>
  <c r="M9" i="336"/>
  <c r="H9" i="336"/>
  <c r="I6" i="336"/>
  <c r="D11" i="335"/>
  <c r="B35" i="335"/>
  <c r="K34" i="335"/>
  <c r="F34" i="335"/>
  <c r="L13" i="335"/>
  <c r="D10" i="335"/>
  <c r="N9" i="335"/>
  <c r="M9" i="335"/>
  <c r="H9" i="335"/>
  <c r="I6" i="335"/>
  <c r="D14" i="334"/>
  <c r="B14" i="334"/>
  <c r="C14" i="334" s="1"/>
  <c r="B35" i="334"/>
  <c r="K34" i="334"/>
  <c r="F34" i="334"/>
  <c r="N17" i="334"/>
  <c r="N30" i="334" s="1"/>
  <c r="N33" i="334" s="1"/>
  <c r="L13" i="334"/>
  <c r="D10" i="334"/>
  <c r="N9" i="334"/>
  <c r="M9" i="334"/>
  <c r="H9" i="334"/>
  <c r="I6" i="334"/>
  <c r="D11" i="345" l="1"/>
  <c r="N30" i="342"/>
  <c r="N33" i="342" s="1"/>
  <c r="N30" i="338"/>
  <c r="N33" i="338" s="1"/>
  <c r="N33" i="335"/>
  <c r="C14" i="342"/>
  <c r="C14" i="339"/>
  <c r="C14" i="341"/>
  <c r="D11" i="340"/>
  <c r="C14" i="335"/>
  <c r="D11" i="334"/>
  <c r="L31" i="265" l="1"/>
  <c r="L39" i="265" s="1"/>
</calcChain>
</file>

<file path=xl/sharedStrings.xml><?xml version="1.0" encoding="utf-8"?>
<sst xmlns="http://schemas.openxmlformats.org/spreadsheetml/2006/main" count="500" uniqueCount="142">
  <si>
    <t>Código</t>
  </si>
  <si>
    <t>CCE-EICP-FM-25</t>
  </si>
  <si>
    <t>Versión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</si>
  <si>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</si>
  <si>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</si>
  <si>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</si>
  <si>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</si>
  <si>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</si>
  <si>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</si>
  <si>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</si>
  <si>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</si>
  <si>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</si>
  <si>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</si>
  <si>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</si>
  <si>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</si>
  <si>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</si>
  <si>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</si>
  <si>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</si>
  <si>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</si>
  <si>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</si>
  <si>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</si>
  <si>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</si>
  <si>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</si>
  <si>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</si>
  <si>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</si>
  <si>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</si>
  <si>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</si>
  <si>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</si>
  <si>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</si>
  <si>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</si>
  <si>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</si>
  <si>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</si>
  <si>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</si>
  <si>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</si>
  <si>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r>
      <t xml:space="preserve">	</t>
    </r>
    <r>
      <rPr>
        <b/>
        <sz val="16"/>
        <rFont val="Arial Narrow"/>
        <family val="2"/>
      </rPr>
      <t>Firma del Proponente o de su Representante Legal</t>
    </r>
  </si>
  <si>
    <t>Formulario 1 - Propuesta económica  - Documento tipo de selección abreviada de menor cuantía - versión 2</t>
  </si>
  <si>
    <r>
      <t xml:space="preserve">[La entidad puede utilizar este formulario de presentación de </t>
    </r>
    <r>
      <rPr>
        <b/>
        <u/>
        <sz val="11"/>
        <rFont val="Arial Narrow"/>
        <family val="2"/>
      </rPr>
      <t>propuesta económica</t>
    </r>
    <r>
      <rPr>
        <sz val="11"/>
        <rFont val="Arial Narrow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</si>
  <si>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>UND</t>
  </si>
  <si>
    <t>ITEM</t>
  </si>
  <si>
    <t>MEMORIAS DE CALCULO DE CANTIDADES</t>
  </si>
  <si>
    <t xml:space="preserve">MEMORIAS DE CALCULO CANTIDADES </t>
  </si>
  <si>
    <t>PROYECTO:</t>
  </si>
  <si>
    <t xml:space="preserve">CONTRATISTA:  </t>
  </si>
  <si>
    <t xml:space="preserve">INTERVENTOR: </t>
  </si>
  <si>
    <t>FECHA:</t>
  </si>
  <si>
    <t>N/A</t>
  </si>
  <si>
    <t>CAPITULO:</t>
  </si>
  <si>
    <t>UBICACIÓN</t>
  </si>
  <si>
    <t>Localización</t>
  </si>
  <si>
    <t>Dimensiones</t>
  </si>
  <si>
    <t>OBSERVACION</t>
  </si>
  <si>
    <t>Total</t>
  </si>
  <si>
    <t>No.  Elem.</t>
  </si>
  <si>
    <t>Largo</t>
  </si>
  <si>
    <t>Alto</t>
  </si>
  <si>
    <t>EJECUTADO ACTA 1</t>
  </si>
  <si>
    <t>EJECUTADO ACTA 2</t>
  </si>
  <si>
    <t>EJECUTADO PRESENTE ACTA</t>
  </si>
  <si>
    <t>Otanche - Boyacá</t>
  </si>
  <si>
    <t>Ancho</t>
  </si>
  <si>
    <t>TOTAL PRESENTE ACTA</t>
  </si>
  <si>
    <t>Hoja Nov. de 1</t>
  </si>
  <si>
    <t>CACULO:</t>
  </si>
  <si>
    <t xml:space="preserve">Calculó: </t>
  </si>
  <si>
    <t>INFORMACIÓN GENERAL</t>
  </si>
  <si>
    <t>OBJETO :</t>
  </si>
  <si>
    <t>Vo.Bo. Supervisión</t>
  </si>
  <si>
    <t>Vo.Bo. Secretario de Planeación e Infraestructura</t>
  </si>
  <si>
    <t>Vo.Bo. Secretaria de Planeación</t>
  </si>
  <si>
    <t>Contratista:</t>
  </si>
  <si>
    <t>Interventor:</t>
  </si>
  <si>
    <t>Fecha:</t>
  </si>
  <si>
    <t>ENTIDAD:</t>
  </si>
  <si>
    <t xml:space="preserve"> ALCALDÍA MUNICIPAL DE OTANCHE - BOYACÁ</t>
  </si>
  <si>
    <t>OBJETO:</t>
  </si>
  <si>
    <t>ITEM DE PAGO:</t>
  </si>
  <si>
    <t>Ubiucacion:</t>
  </si>
  <si>
    <t>DESCRIPCIÓN</t>
  </si>
  <si>
    <t>ADMINISTRACIÓN</t>
  </si>
  <si>
    <t>combo sanitario</t>
  </si>
  <si>
    <t>3. ESTRUCTURA</t>
  </si>
  <si>
    <t>M2</t>
  </si>
  <si>
    <t xml:space="preserve">EDIFICIO ITELIGENTE Y BIBLIOTECA MUNICIPAL </t>
  </si>
  <si>
    <t xml:space="preserve">PUERTA PARA UNIDADES SANITARIAS </t>
  </si>
  <si>
    <t xml:space="preserve">MARCO DE PUERTAS </t>
  </si>
  <si>
    <t xml:space="preserve">CIELO RAZO </t>
  </si>
  <si>
    <t xml:space="preserve">FLANCHE </t>
  </si>
  <si>
    <t xml:space="preserve">PLACA </t>
  </si>
  <si>
    <t>MUROS 1</t>
  </si>
  <si>
    <t>MUROS 2</t>
  </si>
  <si>
    <t>MUROS 3</t>
  </si>
  <si>
    <t>MUROS 4</t>
  </si>
  <si>
    <t xml:space="preserve">VENTANA </t>
  </si>
  <si>
    <t>DEMOLICION 1</t>
  </si>
  <si>
    <t>DEMOLICION 2</t>
  </si>
  <si>
    <t>DEMOLICION 3</t>
  </si>
  <si>
    <t>DEMOLICION 4</t>
  </si>
  <si>
    <t>VIGA CANAL</t>
  </si>
  <si>
    <t>CANAL</t>
  </si>
  <si>
    <t>Formulario 1 - Propuesta económica  - Documento tipo de mínima cuantía de obra pública de infraestructura social</t>
  </si>
  <si>
    <t>Versión: 1 de 21 de agosto de 2025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</si>
  <si>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</si>
  <si>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</si>
  <si>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ÍTEM DE PAGO</t>
  </si>
  <si>
    <t>INCREMENTO X TRANSPORTE</t>
  </si>
  <si>
    <t>2.05.19</t>
  </si>
  <si>
    <t>PISO EN CERÁMICA</t>
  </si>
  <si>
    <t xml:space="preserve">   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</si>
  <si>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INCREMENTO DE TRANSPORTE </t>
    </r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</si>
  <si>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</si>
  <si>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</si>
  <si>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BIBLIOTECA </t>
  </si>
  <si>
    <t>DEMOLICIÓN</t>
  </si>
  <si>
    <t>SUMINISTRO E INSTALACIÓN DE ESTUCO Y VINILO A TRES MANOS EN MUROS</t>
  </si>
  <si>
    <t>SUMINISTRO E INSTALACIÓN DE VINILO TIPO I SOBRE PAÑETE O ESTUCO A TRES MANOS.</t>
  </si>
  <si>
    <t>2.07.10</t>
  </si>
  <si>
    <t>2.07.14</t>
  </si>
  <si>
    <t>GOBERNACIÓN</t>
  </si>
  <si>
    <t>SUMINISTRO E INSTALACIÓN DE VÁLVULA CON FLOTADOR PARA TANQUE ELEVADO 1/2", CON FLOTADOR EN BOLA PLÁSTICA</t>
  </si>
  <si>
    <t>2.12.170</t>
  </si>
  <si>
    <t>DESMONTE DE ADOQUÍN PREFABRICADO. (INCLUYE RETIRO Y ACARREO LIBRE HASTA 5 KM.)</t>
  </si>
  <si>
    <t>2.01.43</t>
  </si>
  <si>
    <t>SUMINISTRO E INSTALACIÓN ADOQUÍN DE ARCILLA VEHICULAR LIVIANO 10 X 6 X 20 CM (NTC 3289)</t>
  </si>
  <si>
    <t>3.07.05</t>
  </si>
  <si>
    <t>CORTE ARBOL (INCLUYE DETOCONAMIENTO DE RAICES). H &gt; 3.0 M. (INCLUYE RETIRO Y ACARREO LIBRE HASTA 5 KM.)</t>
  </si>
  <si>
    <t>2.01.07</t>
  </si>
  <si>
    <t>1. PRELIMINARES</t>
  </si>
  <si>
    <t>2.PINTURA</t>
  </si>
  <si>
    <t>EXCAVACIÓN MANUAL EN MATERIAL COMÚN</t>
  </si>
  <si>
    <t>M3</t>
  </si>
  <si>
    <t>2.01.70</t>
  </si>
  <si>
    <t>DESHINCADO DE POSTE DE 8 M (INCLUYE RETIRO O ENTREGA EN BODEGA)</t>
  </si>
  <si>
    <t>6.01.06</t>
  </si>
  <si>
    <t>ASEO DE OBRA DE INFRAESTRUCTURA PARA ENTREGA FINAL (PARQUES, CANCHAS, JUEGOS INFANTILES, OBRAS EXTERIORES, ETC.)</t>
  </si>
  <si>
    <t>2.19.12</t>
  </si>
  <si>
    <t>SUMINISTRO, TRANSPORTE, FABRICACIÓN, FIGURADA Y/O ROLADO, ENSAMBLAJE Y MONTAJE MANUAL DE ESTRUCTURA METALICA</t>
  </si>
  <si>
    <t>KG</t>
  </si>
  <si>
    <t>3.13.21</t>
  </si>
  <si>
    <t>DESMONTE DE ESTRUCTURA METÁLICA PERFILES - VIGAS.</t>
  </si>
  <si>
    <t>2.01.57</t>
  </si>
  <si>
    <t>“ MANTENIMIENTO Y REPARACIONES A LA INFRAESTRUCTURA DEL JARDIN INFANTIL  DEL MUNICIPIO DE OTANCHE BOYACÁ 2026"</t>
  </si>
  <si>
    <t>"DIEZ MILLONES CIENTO SETENTA Y NUEVE MIL SETENTA Y SIETE PESOS (10.179.077.00) M/CTE"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</si>
</sst>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dd/mm/yy;@"/>
    <numFmt numFmtId="204" formatCode="_ * #,##0.0_ ;_ * \-#,##0.0_ ;_ * &quot;-&quot;??_ ;_ @_ "/>
    <numFmt numFmtId="205" formatCode="_(&quot;$&quot;\ * #,##0_);_(&quot;$&quot;\ * \(#,##0\);_(&quot;$&quot;\ * &quot;-&quot;_);_(@_)"/>
    <numFmt numFmtId="206" formatCode="&quot; &quot;&quot; &quot;#,##0.00"/>
    <numFmt numFmtId="207" formatCode="_-&quot; &quot;&quot; &quot;* #,##0.00_-;\-&quot; &quot;&quot; &quot;* #,##0.00_-;_-&quot; &quot;&quot; &quot;* &quot;-&quot;??_-;_-@_-"/>
  </numFmts>
  <fonts count="7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6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u/>
      <sz val="11"/>
      <name val="Arial Narrow"/>
      <family val="2"/>
    </font>
    <font>
      <sz val="12"/>
      <color theme="1"/>
      <name val="Arial Narrow"/>
      <family val="2"/>
    </font>
    <font>
      <b/>
      <sz val="16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1"/>
      <color indexed="8"/>
      <name val="Tahoma"/>
      <family val="2"/>
    </font>
    <font>
      <b/>
      <sz val="8"/>
      <color indexed="8"/>
      <name val="Tahoma"/>
      <family val="2"/>
    </font>
    <font>
      <b/>
      <sz val="10"/>
      <name val="Tahoma"/>
      <family val="2"/>
    </font>
    <font>
      <b/>
      <sz val="1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sz val="8"/>
      <color theme="7" tint="0.39997558519241921"/>
      <name val="Calibri"/>
      <family val="2"/>
      <scheme val="minor"/>
    </font>
    <font>
      <sz val="8"/>
      <color theme="7" tint="0.39997558519241921"/>
      <name val="Arial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name val="Arial"/>
      <family val="2"/>
    </font>
    <font>
      <b/>
      <sz val="7"/>
      <name val="Tahoma"/>
      <family val="2"/>
    </font>
    <font>
      <b/>
      <sz val="7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Arial Narrow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4"/>
      <name val="Verdana"/>
      <family val="2"/>
    </font>
    <font>
      <b/>
      <sz val="12"/>
      <color theme="1"/>
      <name val="Arial Narrow"/>
      <family val="2"/>
    </font>
    <font>
      <b/>
      <sz val="11"/>
      <color theme="0"/>
      <name val="Verdana"/>
      <family val="2"/>
    </font>
    <font>
      <sz val="1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 style="hair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63">
    <xf numFmtId="0" fontId="0" fillId="0" borderId="0"/>
    <xf numFmtId="202" fontId="64" fillId="0" borderId="0">
      <protection locked="0"/>
    </xf>
    <xf numFmtId="191" fontId="64" fillId="0" borderId="0">
      <protection locked="0"/>
    </xf>
    <xf numFmtId="190" fontId="64" fillId="0" borderId="0">
      <protection locked="0"/>
    </xf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3" fillId="0" borderId="0">
      <alignment vertical="top"/>
    </xf>
    <xf numFmtId="182" fontId="64" fillId="0" borderId="0" applyFont="0" applyFill="0" applyBorder="0" applyAlignment="0" applyProtection="0"/>
    <xf numFmtId="0" fontId="14" fillId="3" borderId="0" applyNumberFormat="0" applyBorder="0" applyAlignment="0" applyProtection="0"/>
    <xf numFmtId="172" fontId="64" fillId="0" borderId="0" applyFont="0" applyFill="0" applyBorder="0" applyAlignment="0" applyProtection="0"/>
    <xf numFmtId="2" fontId="4" fillId="0" borderId="4" applyFont="0" applyBorder="0"/>
    <xf numFmtId="172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70" fontId="64" fillId="0" borderId="0" applyFont="0" applyFill="0" applyBorder="0" applyAlignment="0" applyProtection="0"/>
    <xf numFmtId="170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68" fontId="64" fillId="0" borderId="0" applyFont="0" applyFill="0" applyBorder="0" applyAlignment="0" applyProtection="0"/>
    <xf numFmtId="177" fontId="64" fillId="0" borderId="0" applyFont="0" applyFill="0" applyBorder="0" applyAlignment="0" applyProtection="0"/>
    <xf numFmtId="174" fontId="64" fillId="0" borderId="0" applyFont="0" applyFill="0" applyBorder="0" applyAlignment="0" applyProtection="0"/>
    <xf numFmtId="174" fontId="64" fillId="0" borderId="0" applyFont="0" applyFill="0" applyBorder="0" applyAlignment="0" applyProtection="0"/>
    <xf numFmtId="174" fontId="64" fillId="0" borderId="0" applyFont="0" applyFill="0" applyBorder="0" applyAlignment="0" applyProtection="0"/>
    <xf numFmtId="177" fontId="64" fillId="0" borderId="0" applyFont="0" applyFill="0" applyBorder="0" applyAlignment="0" applyProtection="0"/>
    <xf numFmtId="173" fontId="64" fillId="0" borderId="0" applyFont="0" applyFill="0" applyBorder="0" applyAlignment="0" applyProtection="0"/>
    <xf numFmtId="168" fontId="6" fillId="0" borderId="0" applyFont="0" applyFill="0" applyBorder="0" applyAlignment="0" applyProtection="0"/>
    <xf numFmtId="173" fontId="64" fillId="0" borderId="0" applyFont="0" applyFill="0" applyBorder="0" applyAlignment="0" applyProtection="0"/>
    <xf numFmtId="168" fontId="64" fillId="0" borderId="0" applyFont="0" applyFill="0" applyBorder="0" applyAlignment="0" applyProtection="0"/>
    <xf numFmtId="168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72" fontId="64" fillId="0" borderId="0" applyFont="0" applyFill="0" applyBorder="0" applyAlignment="0" applyProtection="0"/>
    <xf numFmtId="178" fontId="64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76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76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71" fontId="64" fillId="0" borderId="0" applyFont="0" applyFill="0" applyBorder="0" applyAlignment="0" applyProtection="0"/>
    <xf numFmtId="171" fontId="64" fillId="0" borderId="0" applyFont="0" applyFill="0" applyBorder="0" applyAlignment="0" applyProtection="0"/>
    <xf numFmtId="0" fontId="15" fillId="22" borderId="0" applyNumberFormat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3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" fillId="0" borderId="0"/>
    <xf numFmtId="0" fontId="3" fillId="0" borderId="0"/>
    <xf numFmtId="0" fontId="3" fillId="0" borderId="0"/>
    <xf numFmtId="0" fontId="64" fillId="0" borderId="0"/>
    <xf numFmtId="0" fontId="64" fillId="0" borderId="0"/>
    <xf numFmtId="0" fontId="64" fillId="0" borderId="0"/>
    <xf numFmtId="0" fontId="64" fillId="23" borderId="5" applyNumberFormat="0" applyFont="0" applyAlignment="0" applyProtection="0"/>
    <xf numFmtId="9" fontId="6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2" fillId="0" borderId="10" applyNumberFormat="0" applyFill="0" applyAlignment="0" applyProtection="0"/>
    <xf numFmtId="172" fontId="64" fillId="0" borderId="0" applyFont="0" applyFill="0" applyBorder="0" applyAlignment="0" applyProtection="0"/>
    <xf numFmtId="0" fontId="64" fillId="0" borderId="0"/>
    <xf numFmtId="9" fontId="64" fillId="0" borderId="0" applyFont="0" applyFill="0" applyBorder="0" applyAlignment="0" applyProtection="0"/>
    <xf numFmtId="0" fontId="64" fillId="0" borderId="0"/>
    <xf numFmtId="176" fontId="64" fillId="0" borderId="0" applyFont="0" applyFill="0" applyBorder="0" applyAlignment="0" applyProtection="0"/>
    <xf numFmtId="0" fontId="3" fillId="0" borderId="0"/>
    <xf numFmtId="0" fontId="64" fillId="0" borderId="0"/>
    <xf numFmtId="0" fontId="64" fillId="0" borderId="0"/>
    <xf numFmtId="0" fontId="3" fillId="0" borderId="0"/>
    <xf numFmtId="43" fontId="3" fillId="0" borderId="0" applyFont="0" applyFill="0" applyBorder="0" applyAlignment="0" applyProtection="0"/>
    <xf numFmtId="0" fontId="64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64" fillId="0" borderId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187" fontId="4" fillId="0" borderId="11">
      <alignment horizontal="right"/>
    </xf>
    <xf numFmtId="187" fontId="4" fillId="0" borderId="11">
      <alignment horizontal="right"/>
    </xf>
    <xf numFmtId="2" fontId="4" fillId="0" borderId="0"/>
    <xf numFmtId="2" fontId="4" fillId="0" borderId="0"/>
    <xf numFmtId="2" fontId="4" fillId="0" borderId="0"/>
    <xf numFmtId="188" fontId="4" fillId="0" borderId="0"/>
    <xf numFmtId="188" fontId="4" fillId="0" borderId="0"/>
    <xf numFmtId="188" fontId="4" fillId="0" borderId="0"/>
    <xf numFmtId="189" fontId="5" fillId="0" borderId="0"/>
    <xf numFmtId="189" fontId="5" fillId="0" borderId="0"/>
    <xf numFmtId="189" fontId="5" fillId="0" borderId="0"/>
    <xf numFmtId="187" fontId="4" fillId="0" borderId="11">
      <alignment horizontal="right"/>
    </xf>
    <xf numFmtId="3" fontId="30" fillId="0" borderId="0" applyFont="0" applyFill="0" applyBorder="0" applyAlignment="0" applyProtection="0"/>
    <xf numFmtId="192" fontId="30" fillId="0" borderId="0" applyFont="0" applyFill="0" applyBorder="0" applyAlignment="0" applyProtection="0"/>
    <xf numFmtId="193" fontId="64" fillId="0" borderId="0">
      <protection locked="0"/>
    </xf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4" fontId="31" fillId="0" borderId="0">
      <protection locked="0"/>
    </xf>
    <xf numFmtId="195" fontId="64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96" fontId="64" fillId="0" borderId="0">
      <protection locked="0"/>
    </xf>
    <xf numFmtId="196" fontId="64" fillId="0" borderId="0">
      <protection locked="0"/>
    </xf>
    <xf numFmtId="0" fontId="14" fillId="3" borderId="0" applyNumberFormat="0" applyBorder="0" applyAlignment="0" applyProtection="0"/>
    <xf numFmtId="197" fontId="4" fillId="0" borderId="0">
      <alignment horizontal="right"/>
    </xf>
    <xf numFmtId="197" fontId="4" fillId="0" borderId="0">
      <alignment horizontal="right"/>
    </xf>
    <xf numFmtId="197" fontId="4" fillId="0" borderId="0">
      <alignment horizontal="right"/>
    </xf>
    <xf numFmtId="198" fontId="4" fillId="0" borderId="0" applyFont="0" applyFill="0" applyBorder="0"/>
    <xf numFmtId="198" fontId="4" fillId="0" borderId="0" applyFont="0" applyFill="0" applyBorder="0"/>
    <xf numFmtId="2" fontId="4" fillId="0" borderId="4" applyFont="0" applyBorder="0"/>
    <xf numFmtId="168" fontId="6" fillId="0" borderId="0" applyFont="0" applyFill="0" applyBorder="0" applyAlignment="0" applyProtection="0"/>
    <xf numFmtId="172" fontId="64" fillId="0" borderId="0" applyFont="0" applyFill="0" applyBorder="0" applyAlignment="0" applyProtection="0"/>
    <xf numFmtId="168" fontId="6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199" fontId="4" fillId="0" borderId="0">
      <alignment horizontal="right"/>
    </xf>
    <xf numFmtId="199" fontId="4" fillId="0" borderId="0">
      <alignment horizontal="right"/>
    </xf>
    <xf numFmtId="199" fontId="4" fillId="0" borderId="0">
      <alignment horizontal="right"/>
    </xf>
    <xf numFmtId="200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164" fontId="64" fillId="0" borderId="0" applyFont="0" applyFill="0" applyBorder="0" applyAlignment="0" applyProtection="0"/>
    <xf numFmtId="167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200" fontId="64" fillId="0" borderId="0" applyFont="0" applyFill="0" applyBorder="0" applyAlignment="0" applyProtection="0"/>
    <xf numFmtId="164" fontId="64" fillId="0" borderId="0" applyFont="0" applyFill="0" applyBorder="0" applyAlignment="0" applyProtection="0"/>
    <xf numFmtId="167" fontId="6" fillId="0" borderId="0" applyFont="0" applyFill="0" applyBorder="0" applyAlignment="0" applyProtection="0"/>
    <xf numFmtId="192" fontId="35" fillId="0" borderId="0" applyFont="0" applyFill="0" applyBorder="0" applyAlignment="0" applyProtection="0"/>
    <xf numFmtId="0" fontId="15" fillId="22" borderId="0" applyNumberFormat="0" applyBorder="0" applyAlignment="0" applyProtection="0"/>
    <xf numFmtId="201" fontId="4" fillId="0" borderId="0" applyFont="0" applyFill="0" applyBorder="0"/>
    <xf numFmtId="201" fontId="4" fillId="0" borderId="0" applyFont="0" applyFill="0" applyBorder="0"/>
    <xf numFmtId="0" fontId="64" fillId="0" borderId="0"/>
    <xf numFmtId="0" fontId="64" fillId="0" borderId="0"/>
    <xf numFmtId="0" fontId="34" fillId="0" borderId="0"/>
    <xf numFmtId="0" fontId="3" fillId="0" borderId="0"/>
    <xf numFmtId="0" fontId="3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36" fillId="0" borderId="0"/>
    <xf numFmtId="0" fontId="64" fillId="0" borderId="0"/>
    <xf numFmtId="0" fontId="64" fillId="23" borderId="5" applyNumberFormat="0" applyFont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6" fillId="16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2" fillId="0" borderId="9" applyNumberFormat="0" applyFill="0" applyAlignment="0" applyProtection="0"/>
    <xf numFmtId="0" fontId="19" fillId="0" borderId="0" applyNumberFormat="0" applyFill="0" applyBorder="0" applyAlignment="0" applyProtection="0"/>
    <xf numFmtId="196" fontId="64" fillId="0" borderId="12">
      <protection locked="0"/>
    </xf>
    <xf numFmtId="44" fontId="64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2" fillId="0" borderId="0"/>
    <xf numFmtId="44" fontId="2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64" fillId="0" borderId="0" applyFont="0" applyFill="0" applyBorder="0" applyAlignment="0" applyProtection="0"/>
    <xf numFmtId="205" fontId="1" fillId="0" borderId="0" applyFont="0" applyFill="0" applyBorder="0" applyAlignment="0" applyProtection="0"/>
    <xf numFmtId="172" fontId="64" fillId="0" borderId="0" applyFont="0" applyFill="0" applyBorder="0" applyAlignment="0" applyProtection="0"/>
  </cellStyleXfs>
  <cellXfs count="602">
    <xf numFmtId="0" fontId="0" fillId="0" borderId="0" xfId="0"/>
    <xf numFmtId="0" fontId="24" fillId="0" borderId="0" xfId="91" applyFont="1"/>
    <xf numFmtId="0" fontId="24" fillId="0" borderId="0" xfId="91" applyFont="1" applyAlignment="1">
      <alignment horizontal="center"/>
    </xf>
    <xf numFmtId="0" fontId="27" fillId="0" borderId="0" xfId="92" applyFont="1"/>
    <xf numFmtId="0" fontId="26" fillId="0" borderId="0" xfId="92" applyFont="1"/>
    <xf numFmtId="0" fontId="28" fillId="0" borderId="0" xfId="91" applyFont="1"/>
    <xf numFmtId="0" fontId="28" fillId="0" borderId="0" xfId="91" applyFont="1" applyAlignment="1">
      <alignment horizontal="center"/>
    </xf>
    <xf numFmtId="0" fontId="28" fillId="0" borderId="13" xfId="91" applyFont="1" applyBorder="1"/>
    <xf numFmtId="0" fontId="28" fillId="0" borderId="14" xfId="91" applyFont="1" applyBorder="1"/>
    <xf numFmtId="0" fontId="25" fillId="0" borderId="15" xfId="127" applyFont="1" applyBorder="1" applyAlignment="1">
      <alignment horizontal="center" vertical="center" wrapText="1"/>
    </xf>
    <xf numFmtId="0" fontId="25" fillId="24" borderId="16" xfId="75" applyFont="1" applyFill="1" applyBorder="1" applyAlignment="1">
      <alignment vertical="center"/>
    </xf>
    <xf numFmtId="0" fontId="25" fillId="24" borderId="17" xfId="75" applyFont="1" applyFill="1" applyBorder="1" applyAlignment="1">
      <alignment vertical="center"/>
    </xf>
    <xf numFmtId="0" fontId="25" fillId="24" borderId="18" xfId="75" applyFont="1" applyFill="1" applyBorder="1" applyAlignment="1">
      <alignment vertical="center"/>
    </xf>
    <xf numFmtId="0" fontId="28" fillId="0" borderId="19" xfId="75" applyFont="1" applyBorder="1" applyAlignment="1">
      <alignment horizontal="center" vertical="center"/>
    </xf>
    <xf numFmtId="0" fontId="28" fillId="0" borderId="20" xfId="75" applyFont="1" applyBorder="1" applyAlignment="1">
      <alignment horizontal="center" vertical="center"/>
    </xf>
    <xf numFmtId="0" fontId="28" fillId="0" borderId="20" xfId="75" applyFont="1" applyBorder="1" applyAlignment="1">
      <alignment horizontal="left" vertical="center" wrapText="1"/>
    </xf>
    <xf numFmtId="0" fontId="28" fillId="0" borderId="20" xfId="75" applyFont="1" applyBorder="1" applyAlignment="1">
      <alignment horizontal="center" vertical="center" wrapText="1"/>
    </xf>
    <xf numFmtId="4" fontId="28" fillId="0" borderId="20" xfId="42" applyNumberFormat="1" applyFont="1" applyBorder="1" applyAlignment="1">
      <alignment vertical="center" wrapText="1"/>
    </xf>
    <xf numFmtId="166" fontId="28" fillId="0" borderId="20" xfId="65" applyNumberFormat="1" applyFont="1" applyBorder="1" applyAlignment="1">
      <alignment horizontal="right" vertical="center" wrapText="1"/>
    </xf>
    <xf numFmtId="166" fontId="28" fillId="0" borderId="21" xfId="65" applyNumberFormat="1" applyFont="1" applyBorder="1" applyAlignment="1">
      <alignment horizontal="right" vertical="center" wrapText="1"/>
    </xf>
    <xf numFmtId="0" fontId="28" fillId="0" borderId="22" xfId="75" applyFont="1" applyBorder="1" applyAlignment="1">
      <alignment horizontal="left" vertical="center"/>
    </xf>
    <xf numFmtId="0" fontId="28" fillId="0" borderId="23" xfId="75" applyFont="1" applyBorder="1" applyAlignment="1">
      <alignment horizontal="center" vertical="center"/>
    </xf>
    <xf numFmtId="0" fontId="28" fillId="0" borderId="23" xfId="75" applyFont="1" applyBorder="1" applyAlignment="1">
      <alignment horizontal="left" vertical="center" wrapText="1"/>
    </xf>
    <xf numFmtId="166" fontId="28" fillId="0" borderId="24" xfId="65" applyNumberFormat="1" applyFont="1" applyBorder="1" applyAlignment="1">
      <alignment horizontal="right" vertical="center" wrapText="1"/>
    </xf>
    <xf numFmtId="175" fontId="25" fillId="0" borderId="25" xfId="42" applyNumberFormat="1" applyFont="1" applyBorder="1" applyAlignment="1">
      <alignment horizontal="right" vertical="center"/>
    </xf>
    <xf numFmtId="0" fontId="28" fillId="0" borderId="26" xfId="75" applyFont="1" applyBorder="1" applyAlignment="1">
      <alignment horizontal="center" vertical="center"/>
    </xf>
    <xf numFmtId="166" fontId="28" fillId="0" borderId="27" xfId="65" applyNumberFormat="1" applyFont="1" applyBorder="1" applyAlignment="1">
      <alignment horizontal="right" vertical="center" wrapText="1"/>
    </xf>
    <xf numFmtId="0" fontId="28" fillId="0" borderId="20" xfId="76" applyFont="1" applyBorder="1" applyAlignment="1">
      <alignment horizontal="center" vertical="center"/>
    </xf>
    <xf numFmtId="0" fontId="28" fillId="0" borderId="20" xfId="76" applyFont="1" applyBorder="1" applyAlignment="1">
      <alignment horizontal="left" vertical="center" wrapText="1"/>
    </xf>
    <xf numFmtId="0" fontId="28" fillId="0" borderId="23" xfId="76" applyFont="1" applyBorder="1" applyAlignment="1">
      <alignment horizontal="center" vertical="center"/>
    </xf>
    <xf numFmtId="0" fontId="28" fillId="0" borderId="23" xfId="76" applyFont="1" applyBorder="1" applyAlignment="1">
      <alignment horizontal="left" vertical="center" wrapText="1"/>
    </xf>
    <xf numFmtId="0" fontId="28" fillId="0" borderId="20" xfId="76" applyFont="1" applyBorder="1" applyAlignment="1">
      <alignment horizontal="left" vertical="center"/>
    </xf>
    <xf numFmtId="0" fontId="28" fillId="0" borderId="20" xfId="136" applyFont="1" applyBorder="1" applyAlignment="1">
      <alignment horizontal="center" vertical="center"/>
    </xf>
    <xf numFmtId="0" fontId="28" fillId="0" borderId="20" xfId="136" applyFont="1" applyBorder="1" applyAlignment="1">
      <alignment horizontal="left" vertical="center" wrapText="1"/>
    </xf>
    <xf numFmtId="0" fontId="28" fillId="0" borderId="23" xfId="91" applyFont="1" applyBorder="1"/>
    <xf numFmtId="0" fontId="28" fillId="0" borderId="23" xfId="91" applyFont="1" applyBorder="1" applyAlignment="1">
      <alignment horizontal="center"/>
    </xf>
    <xf numFmtId="166" fontId="28" fillId="0" borderId="20" xfId="65" quotePrefix="1" applyNumberFormat="1" applyFont="1" applyBorder="1" applyAlignment="1">
      <alignment horizontal="right" vertical="center" wrapText="1"/>
    </xf>
    <xf numFmtId="0" fontId="28" fillId="0" borderId="28" xfId="75" applyFont="1" applyBorder="1" applyAlignment="1">
      <alignment horizontal="left" vertical="center"/>
    </xf>
    <xf numFmtId="166" fontId="28" fillId="0" borderId="29" xfId="65" applyNumberFormat="1" applyFont="1" applyBorder="1" applyAlignment="1">
      <alignment horizontal="right" vertical="center" wrapText="1"/>
    </xf>
    <xf numFmtId="175" fontId="25" fillId="0" borderId="30" xfId="42" applyNumberFormat="1" applyFont="1" applyBorder="1" applyAlignment="1">
      <alignment horizontal="right" vertical="center"/>
    </xf>
    <xf numFmtId="2" fontId="28" fillId="0" borderId="23" xfId="75" applyNumberFormat="1" applyFont="1" applyBorder="1" applyAlignment="1">
      <alignment horizontal="center" vertical="center"/>
    </xf>
    <xf numFmtId="0" fontId="28" fillId="0" borderId="23" xfId="75" applyFont="1" applyBorder="1" applyAlignment="1">
      <alignment horizontal="left" vertical="center"/>
    </xf>
    <xf numFmtId="0" fontId="28" fillId="0" borderId="0" xfId="92" applyFont="1"/>
    <xf numFmtId="0" fontId="28" fillId="0" borderId="13" xfId="92" applyFont="1" applyBorder="1"/>
    <xf numFmtId="186" fontId="25" fillId="24" borderId="18" xfId="75" applyNumberFormat="1" applyFont="1" applyFill="1" applyBorder="1" applyAlignment="1">
      <alignment vertical="center"/>
    </xf>
    <xf numFmtId="0" fontId="28" fillId="0" borderId="14" xfId="92" applyFont="1" applyBorder="1"/>
    <xf numFmtId="0" fontId="25" fillId="0" borderId="31" xfId="129" applyFont="1" applyBorder="1" applyAlignment="1">
      <alignment horizontal="left" vertical="center" wrapText="1"/>
    </xf>
    <xf numFmtId="0" fontId="28" fillId="0" borderId="31" xfId="129" applyFont="1" applyBorder="1" applyAlignment="1">
      <alignment horizontal="left" vertical="center"/>
    </xf>
    <xf numFmtId="0" fontId="25" fillId="0" borderId="32" xfId="81" applyFont="1" applyBorder="1" applyAlignment="1">
      <alignment vertical="center"/>
    </xf>
    <xf numFmtId="181" fontId="28" fillId="0" borderId="14" xfId="92" applyNumberFormat="1" applyFont="1" applyBorder="1"/>
    <xf numFmtId="183" fontId="28" fillId="0" borderId="14" xfId="92" applyNumberFormat="1" applyFont="1" applyBorder="1"/>
    <xf numFmtId="0" fontId="28" fillId="0" borderId="20" xfId="127" applyFont="1" applyBorder="1" applyAlignment="1">
      <alignment horizontal="center" vertical="center"/>
    </xf>
    <xf numFmtId="0" fontId="29" fillId="0" borderId="33" xfId="129" applyFont="1" applyBorder="1" applyAlignment="1">
      <alignment horizontal="right" vertical="center"/>
    </xf>
    <xf numFmtId="180" fontId="28" fillId="0" borderId="34" xfId="130" applyNumberFormat="1" applyFont="1" applyBorder="1" applyAlignment="1">
      <alignment vertical="center"/>
    </xf>
    <xf numFmtId="179" fontId="28" fillId="0" borderId="35" xfId="130" applyNumberFormat="1" applyFont="1" applyBorder="1" applyAlignment="1">
      <alignment horizontal="center" vertical="center"/>
    </xf>
    <xf numFmtId="0" fontId="25" fillId="0" borderId="35" xfId="129" applyFont="1" applyBorder="1" applyAlignment="1">
      <alignment vertical="center"/>
    </xf>
    <xf numFmtId="0" fontId="25" fillId="0" borderId="36" xfId="129" applyFont="1" applyBorder="1" applyAlignment="1">
      <alignment horizontal="right" vertical="center"/>
    </xf>
    <xf numFmtId="180" fontId="28" fillId="0" borderId="21" xfId="130" applyNumberFormat="1" applyFont="1" applyBorder="1" applyAlignment="1">
      <alignment vertical="center"/>
    </xf>
    <xf numFmtId="9" fontId="28" fillId="0" borderId="35" xfId="130" applyNumberFormat="1" applyFont="1" applyBorder="1" applyAlignment="1">
      <alignment horizontal="center" vertical="center"/>
    </xf>
    <xf numFmtId="180" fontId="28" fillId="0" borderId="35" xfId="130" applyNumberFormat="1" applyFont="1" applyBorder="1" applyAlignment="1">
      <alignment vertical="center"/>
    </xf>
    <xf numFmtId="0" fontId="28" fillId="0" borderId="36" xfId="129" applyFont="1" applyBorder="1" applyAlignment="1">
      <alignment vertical="center"/>
    </xf>
    <xf numFmtId="0" fontId="25" fillId="0" borderId="31" xfId="129" applyFont="1" applyBorder="1" applyAlignment="1">
      <alignment horizontal="left" vertical="center"/>
    </xf>
    <xf numFmtId="180" fontId="25" fillId="0" borderId="21" xfId="130" applyNumberFormat="1" applyFont="1" applyBorder="1" applyAlignment="1">
      <alignment vertical="center"/>
    </xf>
    <xf numFmtId="0" fontId="28" fillId="0" borderId="36" xfId="129" applyFont="1" applyBorder="1" applyAlignment="1">
      <alignment horizontal="right" vertical="center"/>
    </xf>
    <xf numFmtId="0" fontId="25" fillId="0" borderId="37" xfId="129" applyFont="1" applyBorder="1" applyAlignment="1">
      <alignment horizontal="left" vertical="center"/>
    </xf>
    <xf numFmtId="9" fontId="28" fillId="0" borderId="38" xfId="130" applyNumberFormat="1" applyFont="1" applyBorder="1" applyAlignment="1">
      <alignment horizontal="center" vertical="center"/>
    </xf>
    <xf numFmtId="180" fontId="25" fillId="0" borderId="38" xfId="130" applyNumberFormat="1" applyFont="1" applyBorder="1" applyAlignment="1">
      <alignment vertical="center"/>
    </xf>
    <xf numFmtId="0" fontId="28" fillId="0" borderId="39" xfId="129" applyFont="1" applyBorder="1" applyAlignment="1">
      <alignment vertical="center"/>
    </xf>
    <xf numFmtId="0" fontId="24" fillId="0" borderId="13" xfId="91" applyFont="1" applyBorder="1"/>
    <xf numFmtId="0" fontId="24" fillId="0" borderId="14" xfId="91" applyFont="1" applyBorder="1"/>
    <xf numFmtId="0" fontId="28" fillId="0" borderId="31" xfId="129" applyFont="1" applyBorder="1" applyAlignment="1">
      <alignment horizontal="left" vertical="center" wrapText="1"/>
    </xf>
    <xf numFmtId="0" fontId="28" fillId="0" borderId="26" xfId="136" applyFont="1" applyBorder="1" applyAlignment="1">
      <alignment horizontal="center" vertical="center"/>
    </xf>
    <xf numFmtId="0" fontId="28" fillId="0" borderId="20" xfId="136" applyFont="1" applyBorder="1" applyAlignment="1">
      <alignment horizontal="left" vertical="center"/>
    </xf>
    <xf numFmtId="0" fontId="28" fillId="25" borderId="0" xfId="91" applyFont="1" applyFill="1"/>
    <xf numFmtId="0" fontId="28" fillId="25" borderId="13" xfId="91" applyFont="1" applyFill="1" applyBorder="1"/>
    <xf numFmtId="0" fontId="24" fillId="25" borderId="0" xfId="91" applyFont="1" applyFill="1"/>
    <xf numFmtId="0" fontId="28" fillId="25" borderId="14" xfId="91" applyFont="1" applyFill="1" applyBorder="1"/>
    <xf numFmtId="9" fontId="28" fillId="26" borderId="21" xfId="97" applyFont="1" applyFill="1" applyBorder="1" applyAlignment="1">
      <alignment horizontal="center" vertical="center"/>
    </xf>
    <xf numFmtId="185" fontId="25" fillId="27" borderId="27" xfId="63" applyNumberFormat="1" applyFont="1" applyFill="1" applyBorder="1" applyAlignment="1">
      <alignment horizontal="center" vertical="center"/>
    </xf>
    <xf numFmtId="185" fontId="25" fillId="27" borderId="20" xfId="63" applyNumberFormat="1" applyFont="1" applyFill="1" applyBorder="1" applyAlignment="1">
      <alignment horizontal="center" vertical="center"/>
    </xf>
    <xf numFmtId="0" fontId="28" fillId="25" borderId="0" xfId="131" applyFont="1" applyFill="1" applyAlignment="1">
      <alignment horizontal="center" vertical="center" wrapText="1"/>
    </xf>
    <xf numFmtId="0" fontId="25" fillId="25" borderId="40" xfId="131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0" fontId="28" fillId="0" borderId="0" xfId="75" applyFont="1" applyAlignment="1">
      <alignment horizontal="center" vertical="center"/>
    </xf>
    <xf numFmtId="0" fontId="28" fillId="0" borderId="0" xfId="75" applyFont="1" applyAlignment="1">
      <alignment horizontal="left" vertical="center" wrapText="1"/>
    </xf>
    <xf numFmtId="49" fontId="25" fillId="0" borderId="0" xfId="132" applyNumberFormat="1" applyFont="1" applyAlignment="1">
      <alignment horizontal="right" vertical="center"/>
    </xf>
    <xf numFmtId="185" fontId="25" fillId="0" borderId="0" xfId="132" applyNumberFormat="1" applyFont="1" applyAlignment="1">
      <alignment vertical="center"/>
    </xf>
    <xf numFmtId="0" fontId="28" fillId="0" borderId="0" xfId="129" applyFont="1"/>
    <xf numFmtId="0" fontId="28" fillId="0" borderId="0" xfId="129" applyFont="1" applyAlignment="1">
      <alignment horizontal="center"/>
    </xf>
    <xf numFmtId="0" fontId="28" fillId="0" borderId="0" xfId="127" applyFont="1" applyAlignment="1">
      <alignment horizontal="center" vertical="center"/>
    </xf>
    <xf numFmtId="2" fontId="28" fillId="0" borderId="0" xfId="129" applyNumberFormat="1" applyFont="1"/>
    <xf numFmtId="180" fontId="28" fillId="0" borderId="0" xfId="130" applyNumberFormat="1" applyFont="1" applyBorder="1"/>
    <xf numFmtId="39" fontId="25" fillId="0" borderId="0" xfId="130" applyNumberFormat="1" applyFont="1" applyBorder="1" applyAlignment="1">
      <alignment vertical="center"/>
    </xf>
    <xf numFmtId="0" fontId="28" fillId="0" borderId="41" xfId="92" applyFont="1" applyBorder="1"/>
    <xf numFmtId="0" fontId="28" fillId="0" borderId="42" xfId="91" applyFont="1" applyBorder="1"/>
    <xf numFmtId="0" fontId="28" fillId="0" borderId="42" xfId="91" applyFont="1" applyBorder="1" applyAlignment="1">
      <alignment horizontal="center"/>
    </xf>
    <xf numFmtId="184" fontId="28" fillId="0" borderId="42" xfId="37" applyNumberFormat="1" applyFont="1" applyBorder="1"/>
    <xf numFmtId="0" fontId="28" fillId="0" borderId="43" xfId="91" applyFont="1" applyBorder="1"/>
    <xf numFmtId="0" fontId="40" fillId="0" borderId="23" xfId="0" applyFont="1" applyBorder="1" applyAlignment="1">
      <alignment horizontal="left"/>
    </xf>
    <xf numFmtId="0" fontId="39" fillId="0" borderId="44" xfId="0" applyFont="1" applyBorder="1" applyAlignment="1">
      <alignment horizontal="left"/>
    </xf>
    <xf numFmtId="0" fontId="39" fillId="0" borderId="45" xfId="0" applyFont="1" applyBorder="1" applyAlignment="1">
      <alignment horizontal="left"/>
    </xf>
    <xf numFmtId="0" fontId="4" fillId="0" borderId="4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24" fillId="0" borderId="0" xfId="91" applyFont="1" applyAlignment="1">
      <alignment horizontal="justify" vertical="center"/>
    </xf>
    <xf numFmtId="0" fontId="44" fillId="0" borderId="52" xfId="227" applyFont="1" applyBorder="1" applyAlignment="1">
      <alignment horizontal="center" vertical="center" wrapText="1"/>
    </xf>
    <xf numFmtId="0" fontId="44" fillId="0" borderId="52" xfId="227" applyFont="1" applyBorder="1" applyAlignment="1">
      <alignment horizontal="center" vertical="center"/>
    </xf>
    <xf numFmtId="203" fontId="44" fillId="0" borderId="53" xfId="227" applyNumberFormat="1" applyFont="1" applyBorder="1" applyAlignment="1">
      <alignment horizontal="center" vertical="center"/>
    </xf>
    <xf numFmtId="0" fontId="51" fillId="0" borderId="54" xfId="227" applyFont="1" applyBorder="1" applyAlignment="1">
      <alignment horizontal="center" vertical="center"/>
    </xf>
    <xf numFmtId="0" fontId="51" fillId="0" borderId="55" xfId="227" applyFont="1" applyBorder="1" applyAlignment="1">
      <alignment horizontal="center" vertical="center"/>
    </xf>
    <xf numFmtId="0" fontId="4" fillId="25" borderId="56" xfId="227" applyFont="1" applyFill="1" applyBorder="1" applyAlignment="1">
      <alignment horizontal="center" vertical="center"/>
    </xf>
    <xf numFmtId="0" fontId="4" fillId="25" borderId="0" xfId="227" applyFont="1" applyFill="1" applyAlignment="1">
      <alignment horizontal="center" vertical="center"/>
    </xf>
    <xf numFmtId="0" fontId="4" fillId="25" borderId="57" xfId="227" applyFont="1" applyFill="1" applyBorder="1" applyAlignment="1">
      <alignment horizontal="center" vertical="center"/>
    </xf>
    <xf numFmtId="0" fontId="5" fillId="28" borderId="39" xfId="227" applyFont="1" applyFill="1" applyBorder="1" applyAlignment="1">
      <alignment horizontal="center" vertical="center" wrapText="1"/>
    </xf>
    <xf numFmtId="0" fontId="5" fillId="28" borderId="15" xfId="227" applyFont="1" applyFill="1" applyBorder="1" applyAlignment="1">
      <alignment horizontal="center" vertical="center" wrapText="1"/>
    </xf>
    <xf numFmtId="0" fontId="5" fillId="28" borderId="59" xfId="227" applyFont="1" applyFill="1" applyBorder="1" applyAlignment="1">
      <alignment horizontal="center" vertical="center" wrapText="1"/>
    </xf>
    <xf numFmtId="0" fontId="53" fillId="0" borderId="19" xfId="0" applyFont="1" applyBorder="1" applyAlignment="1">
      <alignment horizontal="left" vertical="center" wrapText="1"/>
    </xf>
    <xf numFmtId="172" fontId="54" fillId="0" borderId="55" xfId="37" applyFont="1" applyBorder="1" applyAlignment="1">
      <alignment vertical="center"/>
    </xf>
    <xf numFmtId="172" fontId="54" fillId="0" borderId="20" xfId="37" applyFont="1" applyBorder="1" applyAlignment="1">
      <alignment vertical="center"/>
    </xf>
    <xf numFmtId="172" fontId="54" fillId="0" borderId="20" xfId="37" applyFont="1" applyFill="1" applyBorder="1" applyAlignment="1">
      <alignment vertical="center"/>
    </xf>
    <xf numFmtId="0" fontId="57" fillId="0" borderId="19" xfId="0" applyFont="1" applyBorder="1" applyAlignment="1">
      <alignment horizontal="left" vertical="center" wrapText="1"/>
    </xf>
    <xf numFmtId="0" fontId="4" fillId="0" borderId="60" xfId="227" applyFont="1" applyBorder="1" applyAlignment="1">
      <alignment horizontal="center" vertical="center" wrapText="1"/>
    </xf>
    <xf numFmtId="172" fontId="54" fillId="0" borderId="36" xfId="37" applyFont="1" applyBorder="1" applyAlignment="1">
      <alignment vertical="center"/>
    </xf>
    <xf numFmtId="172" fontId="54" fillId="0" borderId="36" xfId="37" applyFont="1" applyFill="1" applyBorder="1" applyAlignment="1">
      <alignment vertical="center"/>
    </xf>
    <xf numFmtId="204" fontId="0" fillId="29" borderId="58" xfId="37" applyNumberFormat="1" applyFont="1" applyFill="1" applyBorder="1" applyAlignment="1">
      <alignment horizontal="center" vertical="center"/>
    </xf>
    <xf numFmtId="4" fontId="61" fillId="0" borderId="15" xfId="227" applyNumberFormat="1" applyFont="1" applyBorder="1" applyAlignment="1">
      <alignment horizontal="center" vertical="center"/>
    </xf>
    <xf numFmtId="0" fontId="4" fillId="0" borderId="49" xfId="227" applyFont="1" applyBorder="1"/>
    <xf numFmtId="172" fontId="55" fillId="0" borderId="27" xfId="37" applyFont="1" applyBorder="1" applyAlignment="1">
      <alignment horizontal="center" vertical="center"/>
    </xf>
    <xf numFmtId="172" fontId="5" fillId="0" borderId="27" xfId="37" applyFont="1" applyBorder="1" applyAlignment="1">
      <alignment horizontal="center" vertical="center"/>
    </xf>
    <xf numFmtId="172" fontId="4" fillId="0" borderId="61" xfId="37" applyFont="1" applyBorder="1" applyAlignment="1">
      <alignment horizontal="center" vertical="center"/>
    </xf>
    <xf numFmtId="172" fontId="24" fillId="0" borderId="0" xfId="37" applyFont="1" applyAlignment="1">
      <alignment vertical="center"/>
    </xf>
    <xf numFmtId="0" fontId="24" fillId="0" borderId="0" xfId="91" applyFont="1" applyAlignment="1">
      <alignment vertical="center"/>
    </xf>
    <xf numFmtId="172" fontId="24" fillId="25" borderId="0" xfId="37" applyFont="1" applyFill="1" applyAlignment="1">
      <alignment vertical="center"/>
    </xf>
    <xf numFmtId="0" fontId="24" fillId="25" borderId="0" xfId="91" applyFont="1" applyFill="1" applyAlignment="1">
      <alignment vertical="center"/>
    </xf>
    <xf numFmtId="172" fontId="27" fillId="0" borderId="0" xfId="37" applyFont="1" applyAlignment="1">
      <alignment vertical="center"/>
    </xf>
    <xf numFmtId="0" fontId="27" fillId="0" borderId="0" xfId="92" applyFont="1" applyAlignment="1">
      <alignment vertical="center"/>
    </xf>
    <xf numFmtId="172" fontId="26" fillId="0" borderId="0" xfId="37" applyFont="1" applyAlignment="1">
      <alignment vertical="center"/>
    </xf>
    <xf numFmtId="0" fontId="26" fillId="0" borderId="0" xfId="92" applyFont="1" applyAlignment="1">
      <alignment vertical="center"/>
    </xf>
    <xf numFmtId="0" fontId="24" fillId="0" borderId="0" xfId="91" applyFont="1" applyAlignment="1">
      <alignment horizontal="center" vertical="center"/>
    </xf>
    <xf numFmtId="4" fontId="24" fillId="0" borderId="0" xfId="91" applyNumberFormat="1" applyFont="1" applyAlignment="1">
      <alignment vertical="center"/>
    </xf>
    <xf numFmtId="172" fontId="59" fillId="0" borderId="52" xfId="37" applyFont="1" applyBorder="1" applyAlignment="1">
      <alignment horizontal="center" vertical="center"/>
    </xf>
    <xf numFmtId="172" fontId="59" fillId="0" borderId="66" xfId="37" applyFont="1" applyBorder="1" applyAlignment="1">
      <alignment horizontal="center" vertical="center"/>
    </xf>
    <xf numFmtId="172" fontId="59" fillId="0" borderId="67" xfId="37" applyFont="1" applyBorder="1" applyAlignment="1">
      <alignment horizontal="center" vertical="center"/>
    </xf>
    <xf numFmtId="172" fontId="59" fillId="0" borderId="68" xfId="37" applyFont="1" applyBorder="1" applyAlignment="1">
      <alignment horizontal="center" vertical="center"/>
    </xf>
    <xf numFmtId="172" fontId="4" fillId="0" borderId="55" xfId="37" applyFont="1" applyBorder="1" applyAlignment="1">
      <alignment horizontal="center" vertical="center" wrapText="1"/>
    </xf>
    <xf numFmtId="172" fontId="4" fillId="0" borderId="20" xfId="37" applyFont="1" applyBorder="1" applyAlignment="1">
      <alignment horizontal="center" vertical="center" wrapText="1"/>
    </xf>
    <xf numFmtId="172" fontId="4" fillId="0" borderId="20" xfId="37" applyFont="1" applyBorder="1" applyAlignment="1">
      <alignment horizontal="center" vertical="center"/>
    </xf>
    <xf numFmtId="172" fontId="56" fillId="0" borderId="20" xfId="37" applyFont="1" applyBorder="1" applyAlignment="1">
      <alignment horizontal="center" vertical="center"/>
    </xf>
    <xf numFmtId="172" fontId="58" fillId="0" borderId="20" xfId="37" applyFont="1" applyBorder="1" applyAlignment="1">
      <alignment horizontal="center" vertical="center"/>
    </xf>
    <xf numFmtId="172" fontId="4" fillId="0" borderId="69" xfId="37" applyFont="1" applyBorder="1" applyAlignment="1">
      <alignment horizontal="center" vertical="center"/>
    </xf>
    <xf numFmtId="172" fontId="4" fillId="0" borderId="70" xfId="37" applyFont="1" applyBorder="1" applyAlignment="1">
      <alignment horizontal="center"/>
    </xf>
    <xf numFmtId="172" fontId="4" fillId="0" borderId="70" xfId="37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1" fillId="0" borderId="20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0" xfId="0" applyBorder="1" applyAlignment="1">
      <alignment vertical="center"/>
    </xf>
    <xf numFmtId="0" fontId="0" fillId="0" borderId="20" xfId="0" applyBorder="1"/>
    <xf numFmtId="0" fontId="0" fillId="0" borderId="0" xfId="0" applyAlignment="1">
      <alignment horizontal="center"/>
    </xf>
    <xf numFmtId="0" fontId="51" fillId="0" borderId="69" xfId="0" applyFont="1" applyBorder="1" applyAlignment="1">
      <alignment vertical="center"/>
    </xf>
    <xf numFmtId="0" fontId="0" fillId="0" borderId="69" xfId="0" applyBorder="1" applyAlignment="1">
      <alignment vertical="center"/>
    </xf>
    <xf numFmtId="203" fontId="45" fillId="0" borderId="53" xfId="227" applyNumberFormat="1" applyFont="1" applyBorder="1" applyAlignment="1">
      <alignment horizontal="left" vertical="center"/>
    </xf>
    <xf numFmtId="172" fontId="54" fillId="0" borderId="93" xfId="37" applyFont="1" applyBorder="1" applyAlignment="1">
      <alignment vertical="center"/>
    </xf>
    <xf numFmtId="172" fontId="4" fillId="0" borderId="93" xfId="37" applyFont="1" applyBorder="1" applyAlignment="1">
      <alignment horizontal="center" vertical="center" wrapText="1"/>
    </xf>
    <xf numFmtId="172" fontId="4" fillId="0" borderId="93" xfId="37" applyFont="1" applyBorder="1" applyAlignment="1">
      <alignment horizontal="center" vertical="center"/>
    </xf>
    <xf numFmtId="172" fontId="56" fillId="0" borderId="93" xfId="37" applyFont="1" applyBorder="1" applyAlignment="1">
      <alignment horizontal="center" vertical="center"/>
    </xf>
    <xf numFmtId="0" fontId="5" fillId="28" borderId="95" xfId="227" applyFont="1" applyFill="1" applyBorder="1" applyAlignment="1">
      <alignment horizontal="center" vertical="center" wrapText="1"/>
    </xf>
    <xf numFmtId="0" fontId="5" fillId="28" borderId="49" xfId="227" applyFont="1" applyFill="1" applyBorder="1" applyAlignment="1">
      <alignment horizontal="center" vertical="center" wrapText="1"/>
    </xf>
    <xf numFmtId="0" fontId="26" fillId="0" borderId="0" xfId="0" applyFont="1" applyAlignment="1">
      <alignment wrapText="1"/>
    </xf>
    <xf numFmtId="0" fontId="53" fillId="25" borderId="92" xfId="0" applyFont="1" applyFill="1" applyBorder="1" applyAlignment="1">
      <alignment horizontal="left" vertical="center" wrapText="1"/>
    </xf>
    <xf numFmtId="172" fontId="54" fillId="25" borderId="20" xfId="37" applyFont="1" applyFill="1" applyBorder="1" applyAlignment="1">
      <alignment vertical="center"/>
    </xf>
    <xf numFmtId="172" fontId="4" fillId="25" borderId="69" xfId="37" applyFont="1" applyFill="1" applyBorder="1" applyAlignment="1">
      <alignment horizontal="center" vertical="center"/>
    </xf>
    <xf numFmtId="0" fontId="66" fillId="0" borderId="19" xfId="0" applyFont="1" applyBorder="1" applyAlignment="1">
      <alignment horizontal="left" vertical="center" wrapText="1"/>
    </xf>
    <xf numFmtId="172" fontId="67" fillId="0" borderId="93" xfId="37" applyFont="1" applyBorder="1" applyAlignment="1">
      <alignment vertical="center"/>
    </xf>
    <xf numFmtId="172" fontId="67" fillId="0" borderId="36" xfId="37" applyFont="1" applyBorder="1" applyAlignment="1">
      <alignment vertical="center"/>
    </xf>
    <xf numFmtId="2" fontId="68" fillId="25" borderId="93" xfId="0" applyNumberFormat="1" applyFont="1" applyFill="1" applyBorder="1" applyAlignment="1">
      <alignment horizontal="center" vertical="center"/>
    </xf>
    <xf numFmtId="172" fontId="67" fillId="0" borderId="55" xfId="37" applyFont="1" applyBorder="1" applyAlignment="1">
      <alignment vertical="center"/>
    </xf>
    <xf numFmtId="172" fontId="52" fillId="0" borderId="55" xfId="37" applyFont="1" applyBorder="1" applyAlignment="1">
      <alignment horizontal="center" vertical="center" wrapText="1"/>
    </xf>
    <xf numFmtId="172" fontId="52" fillId="0" borderId="20" xfId="37" applyFont="1" applyBorder="1" applyAlignment="1">
      <alignment horizontal="center" vertical="center" wrapText="1"/>
    </xf>
    <xf numFmtId="172" fontId="52" fillId="0" borderId="20" xfId="37" applyFont="1" applyBorder="1" applyAlignment="1">
      <alignment horizontal="center" vertical="center"/>
    </xf>
    <xf numFmtId="172" fontId="67" fillId="0" borderId="20" xfId="37" applyFont="1" applyBorder="1" applyAlignment="1">
      <alignment vertical="center"/>
    </xf>
    <xf numFmtId="4" fontId="28" fillId="25" borderId="69" xfId="254" applyNumberFormat="1" applyFont="1" applyFill="1" applyBorder="1" applyAlignment="1" applyProtection="1">
      <alignment horizontal="center" vertical="center"/>
    </xf>
    <xf numFmtId="0" fontId="28" fillId="0" borderId="69" xfId="76" applyFont="1" applyBorder="1" applyAlignment="1">
      <alignment horizontal="center" vertical="center"/>
    </xf>
    <xf numFmtId="0" fontId="28" fillId="0" borderId="69" xfId="76" applyFont="1" applyBorder="1" applyAlignment="1">
      <alignment horizontal="justify" vertical="center" wrapText="1"/>
    </xf>
    <xf numFmtId="172" fontId="67" fillId="0" borderId="96" xfId="37" applyFont="1" applyBorder="1" applyAlignment="1"/>
    <xf numFmtId="0" fontId="4" fillId="25" borderId="0" xfId="227" applyFont="1" applyFill="1" applyBorder="1" applyAlignment="1">
      <alignment horizontal="center" vertical="center"/>
    </xf>
    <xf numFmtId="0" fontId="53" fillId="0" borderId="96" xfId="0" applyFont="1" applyBorder="1" applyAlignment="1">
      <alignment horizontal="left" vertical="center" wrapText="1"/>
    </xf>
    <xf numFmtId="172" fontId="54" fillId="0" borderId="96" xfId="37" applyFont="1" applyBorder="1" applyAlignment="1">
      <alignment vertical="center"/>
    </xf>
    <xf numFmtId="0" fontId="53" fillId="25" borderId="96" xfId="0" applyFont="1" applyFill="1" applyBorder="1" applyAlignment="1">
      <alignment vertical="center" wrapText="1"/>
    </xf>
    <xf numFmtId="172" fontId="55" fillId="0" borderId="27" xfId="37" applyFont="1" applyBorder="1" applyAlignment="1">
      <alignment horizontal="center" vertical="center"/>
    </xf>
    <xf numFmtId="0" fontId="69" fillId="0" borderId="0" xfId="91" applyFont="1"/>
    <xf numFmtId="0" fontId="69" fillId="0" borderId="0" xfId="91" applyFont="1" applyAlignment="1">
      <alignment horizontal="center"/>
    </xf>
    <xf numFmtId="0" fontId="70" fillId="0" borderId="0" xfId="91" applyFont="1"/>
    <xf numFmtId="0" fontId="70" fillId="0" borderId="0" xfId="91" applyFont="1" applyAlignment="1">
      <alignment horizontal="center"/>
    </xf>
    <xf numFmtId="0" fontId="70" fillId="0" borderId="97" xfId="91" applyFont="1" applyBorder="1"/>
    <xf numFmtId="0" fontId="70" fillId="0" borderId="78" xfId="91" applyFont="1" applyBorder="1"/>
    <xf numFmtId="0" fontId="70" fillId="0" borderId="78" xfId="91" applyFont="1" applyBorder="1" applyAlignment="1">
      <alignment horizontal="center"/>
    </xf>
    <xf numFmtId="0" fontId="70" fillId="0" borderId="98" xfId="91" applyFont="1" applyBorder="1"/>
    <xf numFmtId="0" fontId="70" fillId="0" borderId="13" xfId="91" applyFont="1" applyBorder="1"/>
    <xf numFmtId="0" fontId="70" fillId="0" borderId="14" xfId="91" applyFont="1" applyBorder="1"/>
    <xf numFmtId="0" fontId="70" fillId="25" borderId="0" xfId="91" applyFont="1" applyFill="1"/>
    <xf numFmtId="0" fontId="70" fillId="25" borderId="100" xfId="91" applyFont="1" applyFill="1" applyBorder="1"/>
    <xf numFmtId="0" fontId="70" fillId="25" borderId="14" xfId="91" applyFont="1" applyFill="1" applyBorder="1"/>
    <xf numFmtId="0" fontId="70" fillId="0" borderId="100" xfId="91" applyFont="1" applyBorder="1"/>
    <xf numFmtId="0" fontId="71" fillId="32" borderId="102" xfId="75" applyFont="1" applyFill="1" applyBorder="1" applyAlignment="1">
      <alignment vertical="center"/>
    </xf>
    <xf numFmtId="0" fontId="71" fillId="32" borderId="99" xfId="75" applyFont="1" applyFill="1" applyBorder="1" applyAlignment="1">
      <alignment vertical="center"/>
    </xf>
    <xf numFmtId="0" fontId="71" fillId="32" borderId="103" xfId="75" applyFont="1" applyFill="1" applyBorder="1" applyAlignment="1">
      <alignment vertical="center"/>
    </xf>
    <xf numFmtId="0" fontId="69" fillId="0" borderId="106" xfId="75" applyFont="1" applyBorder="1" applyAlignment="1">
      <alignment horizontal="center" vertical="center" wrapText="1"/>
    </xf>
    <xf numFmtId="4" fontId="28" fillId="25" borderId="106" xfId="254" applyNumberFormat="1" applyFont="1" applyFill="1" applyBorder="1" applyAlignment="1" applyProtection="1">
      <alignment horizontal="center" vertical="center"/>
    </xf>
    <xf numFmtId="0" fontId="28" fillId="0" borderId="106" xfId="76" applyFont="1" applyBorder="1" applyAlignment="1">
      <alignment horizontal="center" vertical="center"/>
    </xf>
    <xf numFmtId="0" fontId="28" fillId="0" borderId="106" xfId="76" applyFont="1" applyBorder="1" applyAlignment="1">
      <alignment horizontal="justify" vertical="center" wrapText="1"/>
    </xf>
    <xf numFmtId="10" fontId="42" fillId="0" borderId="69" xfId="97" applyNumberFormat="1" applyFont="1" applyBorder="1" applyAlignment="1">
      <alignment horizontal="center" vertical="center" wrapText="1"/>
    </xf>
    <xf numFmtId="0" fontId="73" fillId="0" borderId="56" xfId="75" applyFont="1" applyBorder="1" applyAlignment="1">
      <alignment horizontal="left" vertical="center"/>
    </xf>
    <xf numFmtId="0" fontId="71" fillId="0" borderId="0" xfId="75" applyFont="1" applyAlignment="1">
      <alignment horizontal="center" vertical="center" wrapText="1"/>
    </xf>
    <xf numFmtId="0" fontId="71" fillId="0" borderId="0" xfId="127" applyFont="1" applyAlignment="1">
      <alignment horizontal="center" vertical="center" wrapText="1"/>
    </xf>
    <xf numFmtId="0" fontId="71" fillId="0" borderId="29" xfId="75" applyFont="1" applyBorder="1" applyAlignment="1">
      <alignment horizontal="center" vertical="center" wrapText="1"/>
    </xf>
    <xf numFmtId="4" fontId="71" fillId="0" borderId="11" xfId="75" applyNumberFormat="1" applyFont="1" applyBorder="1" applyAlignment="1">
      <alignment horizontal="center" vertical="center" wrapText="1"/>
    </xf>
    <xf numFmtId="175" fontId="71" fillId="0" borderId="30" xfId="42" applyNumberFormat="1" applyFont="1" applyBorder="1" applyAlignment="1">
      <alignment horizontal="right" vertical="center"/>
    </xf>
    <xf numFmtId="0" fontId="28" fillId="0" borderId="107" xfId="76" applyFont="1" applyBorder="1" applyAlignment="1">
      <alignment horizontal="center" vertical="center"/>
    </xf>
    <xf numFmtId="206" fontId="42" fillId="0" borderId="69" xfId="0" applyNumberFormat="1" applyFont="1" applyBorder="1" applyAlignment="1">
      <alignment horizontal="center" vertical="center"/>
    </xf>
    <xf numFmtId="166" fontId="69" fillId="0" borderId="69" xfId="214" applyNumberFormat="1" applyFont="1" applyBorder="1" applyAlignment="1">
      <alignment horizontal="right" vertical="center" wrapText="1"/>
    </xf>
    <xf numFmtId="0" fontId="42" fillId="0" borderId="69" xfId="0" applyFont="1" applyBorder="1" applyAlignment="1">
      <alignment horizontal="center" vertical="center"/>
    </xf>
    <xf numFmtId="0" fontId="70" fillId="0" borderId="0" xfId="92" applyFont="1"/>
    <xf numFmtId="0" fontId="70" fillId="0" borderId="13" xfId="92" applyFont="1" applyBorder="1"/>
    <xf numFmtId="186" fontId="71" fillId="32" borderId="18" xfId="75" applyNumberFormat="1" applyFont="1" applyFill="1" applyBorder="1" applyAlignment="1">
      <alignment vertical="center"/>
    </xf>
    <xf numFmtId="0" fontId="70" fillId="0" borderId="14" xfId="92" applyFont="1" applyBorder="1"/>
    <xf numFmtId="0" fontId="69" fillId="0" borderId="0" xfId="129" applyFont="1"/>
    <xf numFmtId="0" fontId="69" fillId="0" borderId="0" xfId="129" applyFont="1" applyAlignment="1">
      <alignment horizontal="center"/>
    </xf>
    <xf numFmtId="180" fontId="69" fillId="0" borderId="27" xfId="130" applyNumberFormat="1" applyFont="1" applyBorder="1" applyAlignment="1">
      <alignment vertical="center"/>
    </xf>
    <xf numFmtId="0" fontId="69" fillId="0" borderId="112" xfId="129" applyFont="1" applyBorder="1" applyAlignment="1">
      <alignment horizontal="left" vertical="center"/>
    </xf>
    <xf numFmtId="179" fontId="69" fillId="0" borderId="110" xfId="130" applyNumberFormat="1" applyFont="1" applyBorder="1" applyAlignment="1">
      <alignment horizontal="center" vertical="center"/>
    </xf>
    <xf numFmtId="10" fontId="71" fillId="0" borderId="110" xfId="129" applyNumberFormat="1" applyFont="1" applyBorder="1" applyAlignment="1">
      <alignment vertical="center"/>
    </xf>
    <xf numFmtId="44" fontId="71" fillId="0" borderId="110" xfId="253" applyFont="1" applyBorder="1" applyAlignment="1">
      <alignment vertical="center"/>
    </xf>
    <xf numFmtId="186" fontId="71" fillId="0" borderId="111" xfId="129" applyNumberFormat="1" applyFont="1" applyBorder="1" applyAlignment="1">
      <alignment horizontal="right" vertical="center"/>
    </xf>
    <xf numFmtId="180" fontId="69" fillId="0" borderId="113" xfId="130" applyNumberFormat="1" applyFont="1" applyBorder="1" applyAlignment="1">
      <alignment vertical="center"/>
    </xf>
    <xf numFmtId="0" fontId="69" fillId="0" borderId="0" xfId="127" applyFont="1" applyAlignment="1">
      <alignment horizontal="center" vertical="center"/>
    </xf>
    <xf numFmtId="9" fontId="69" fillId="0" borderId="110" xfId="130" applyNumberFormat="1" applyFont="1" applyBorder="1" applyAlignment="1">
      <alignment horizontal="center" vertical="center"/>
    </xf>
    <xf numFmtId="180" fontId="69" fillId="0" borderId="110" xfId="130" applyNumberFormat="1" applyFont="1" applyBorder="1" applyAlignment="1">
      <alignment vertical="center"/>
    </xf>
    <xf numFmtId="0" fontId="69" fillId="0" borderId="111" xfId="129" applyFont="1" applyBorder="1" applyAlignment="1">
      <alignment vertical="center"/>
    </xf>
    <xf numFmtId="0" fontId="71" fillId="0" borderId="112" xfId="129" applyFont="1" applyBorder="1" applyAlignment="1">
      <alignment horizontal="left" vertical="center"/>
    </xf>
    <xf numFmtId="9" fontId="69" fillId="0" borderId="110" xfId="97" applyFont="1" applyBorder="1" applyAlignment="1">
      <alignment vertical="center"/>
    </xf>
    <xf numFmtId="44" fontId="69" fillId="0" borderId="111" xfId="253" applyFont="1" applyBorder="1" applyAlignment="1">
      <alignment vertical="center"/>
    </xf>
    <xf numFmtId="180" fontId="71" fillId="0" borderId="113" xfId="130" applyNumberFormat="1" applyFont="1" applyBorder="1" applyAlignment="1">
      <alignment vertical="center"/>
    </xf>
    <xf numFmtId="0" fontId="69" fillId="0" borderId="112" xfId="129" applyFont="1" applyBorder="1" applyAlignment="1">
      <alignment vertical="center"/>
    </xf>
    <xf numFmtId="0" fontId="69" fillId="0" borderId="110" xfId="129" applyFont="1" applyBorder="1" applyAlignment="1">
      <alignment vertical="center"/>
    </xf>
    <xf numFmtId="186" fontId="70" fillId="0" borderId="0" xfId="92" applyNumberFormat="1" applyFont="1"/>
    <xf numFmtId="206" fontId="70" fillId="0" borderId="0" xfId="92" applyNumberFormat="1" applyFont="1"/>
    <xf numFmtId="0" fontId="69" fillId="0" borderId="112" xfId="129" applyFont="1" applyBorder="1" applyAlignment="1">
      <alignment horizontal="left" vertical="center" wrapText="1"/>
    </xf>
    <xf numFmtId="0" fontId="69" fillId="0" borderId="111" xfId="129" applyFont="1" applyBorder="1" applyAlignment="1">
      <alignment horizontal="right" vertical="center"/>
    </xf>
    <xf numFmtId="0" fontId="69" fillId="0" borderId="0" xfId="129" applyFont="1" applyAlignment="1">
      <alignment horizontal="center" vertical="center" wrapText="1"/>
    </xf>
    <xf numFmtId="0" fontId="71" fillId="0" borderId="114" xfId="129" applyFont="1" applyBorder="1" applyAlignment="1">
      <alignment horizontal="left" vertical="center"/>
    </xf>
    <xf numFmtId="9" fontId="69" fillId="0" borderId="115" xfId="130" applyNumberFormat="1" applyFont="1" applyBorder="1" applyAlignment="1">
      <alignment horizontal="center" vertical="center"/>
    </xf>
    <xf numFmtId="180" fontId="71" fillId="0" borderId="115" xfId="130" applyNumberFormat="1" applyFont="1" applyBorder="1" applyAlignment="1">
      <alignment vertical="center"/>
    </xf>
    <xf numFmtId="0" fontId="69" fillId="0" borderId="116" xfId="129" applyFont="1" applyBorder="1" applyAlignment="1">
      <alignment vertical="center"/>
    </xf>
    <xf numFmtId="9" fontId="70" fillId="0" borderId="0" xfId="92" applyNumberFormat="1" applyFont="1"/>
    <xf numFmtId="207" fontId="0" fillId="0" borderId="0" xfId="0" applyNumberFormat="1"/>
    <xf numFmtId="2" fontId="69" fillId="0" borderId="0" xfId="129" applyNumberFormat="1" applyFont="1"/>
    <xf numFmtId="180" fontId="69" fillId="0" borderId="0" xfId="130" applyNumberFormat="1" applyFont="1"/>
    <xf numFmtId="39" fontId="71" fillId="0" borderId="0" xfId="130" applyNumberFormat="1" applyFont="1" applyAlignment="1">
      <alignment vertical="center"/>
    </xf>
    <xf numFmtId="9" fontId="70" fillId="0" borderId="0" xfId="97" applyFont="1" applyBorder="1"/>
    <xf numFmtId="0" fontId="71" fillId="0" borderId="32" xfId="81" applyFont="1" applyBorder="1" applyAlignment="1">
      <alignment vertical="center"/>
    </xf>
    <xf numFmtId="181" fontId="70" fillId="0" borderId="14" xfId="92" applyNumberFormat="1" applyFont="1" applyBorder="1"/>
    <xf numFmtId="185" fontId="71" fillId="27" borderId="27" xfId="63" applyNumberFormat="1" applyFont="1" applyFill="1" applyBorder="1" applyAlignment="1">
      <alignment horizontal="center" vertical="center"/>
    </xf>
    <xf numFmtId="183" fontId="70" fillId="0" borderId="14" xfId="92" applyNumberFormat="1" applyFont="1" applyBorder="1"/>
    <xf numFmtId="185" fontId="71" fillId="27" borderId="106" xfId="63" applyNumberFormat="1" applyFont="1" applyFill="1" applyBorder="1" applyAlignment="1">
      <alignment horizontal="center" vertical="center"/>
    </xf>
    <xf numFmtId="9" fontId="69" fillId="31" borderId="113" xfId="97" applyFont="1" applyFill="1" applyBorder="1" applyAlignment="1">
      <alignment horizontal="center" vertical="center"/>
    </xf>
    <xf numFmtId="0" fontId="69" fillId="0" borderId="119" xfId="0" applyFont="1" applyBorder="1" applyAlignment="1">
      <alignment vertical="center" wrapText="1"/>
    </xf>
    <xf numFmtId="0" fontId="76" fillId="0" borderId="0" xfId="92" applyFont="1"/>
    <xf numFmtId="0" fontId="69" fillId="0" borderId="108" xfId="0" applyFont="1" applyBorder="1" applyAlignment="1">
      <alignment vertical="center" wrapText="1"/>
    </xf>
    <xf numFmtId="0" fontId="69" fillId="0" borderId="109" xfId="0" applyFont="1" applyBorder="1" applyAlignment="1">
      <alignment vertical="center" wrapText="1"/>
    </xf>
    <xf numFmtId="0" fontId="69" fillId="0" borderId="56" xfId="0" applyFont="1" applyBorder="1" applyAlignment="1">
      <alignment vertical="center" wrapText="1"/>
    </xf>
    <xf numFmtId="0" fontId="69" fillId="0" borderId="0" xfId="0" applyFont="1" applyAlignment="1">
      <alignment vertical="center" wrapText="1"/>
    </xf>
    <xf numFmtId="0" fontId="69" fillId="0" borderId="29" xfId="0" applyFont="1" applyBorder="1" applyAlignment="1">
      <alignment vertical="center" wrapText="1"/>
    </xf>
    <xf numFmtId="0" fontId="69" fillId="0" borderId="102" xfId="0" applyFont="1" applyBorder="1" applyAlignment="1">
      <alignment vertical="center" wrapText="1"/>
    </xf>
    <xf numFmtId="0" fontId="69" fillId="0" borderId="99" xfId="0" applyFont="1" applyBorder="1" applyAlignment="1">
      <alignment vertical="center" wrapText="1"/>
    </xf>
    <xf numFmtId="0" fontId="69" fillId="0" borderId="120" xfId="0" applyFont="1" applyBorder="1" applyAlignment="1">
      <alignment vertical="center" wrapText="1"/>
    </xf>
    <xf numFmtId="0" fontId="70" fillId="0" borderId="41" xfId="92" applyFont="1" applyBorder="1"/>
    <xf numFmtId="0" fontId="70" fillId="0" borderId="42" xfId="91" applyFont="1" applyBorder="1"/>
    <xf numFmtId="0" fontId="70" fillId="0" borderId="42" xfId="91" applyFont="1" applyBorder="1" applyAlignment="1">
      <alignment horizontal="center"/>
    </xf>
    <xf numFmtId="184" fontId="70" fillId="0" borderId="42" xfId="37" applyNumberFormat="1" applyFont="1" applyBorder="1"/>
    <xf numFmtId="0" fontId="70" fillId="0" borderId="43" xfId="91" applyFont="1" applyBorder="1"/>
    <xf numFmtId="0" fontId="74" fillId="33" borderId="16" xfId="0" applyFont="1" applyFill="1" applyBorder="1" applyAlignment="1">
      <alignment horizontal="left" vertical="center"/>
    </xf>
    <xf numFmtId="0" fontId="42" fillId="33" borderId="17" xfId="0" applyFont="1" applyFill="1" applyBorder="1" applyAlignment="1">
      <alignment horizontal="center" vertical="center"/>
    </xf>
    <xf numFmtId="0" fontId="42" fillId="33" borderId="17" xfId="0" applyFont="1" applyFill="1" applyBorder="1" applyAlignment="1">
      <alignment vertical="center"/>
    </xf>
    <xf numFmtId="0" fontId="42" fillId="33" borderId="17" xfId="0" applyFont="1" applyFill="1" applyBorder="1" applyAlignment="1">
      <alignment horizontal="left" vertical="center" wrapText="1"/>
    </xf>
    <xf numFmtId="2" fontId="42" fillId="33" borderId="17" xfId="0" applyNumberFormat="1" applyFont="1" applyFill="1" applyBorder="1" applyAlignment="1">
      <alignment horizontal="right" vertical="center" wrapText="1"/>
    </xf>
    <xf numFmtId="10" fontId="42" fillId="33" borderId="17" xfId="97" applyNumberFormat="1" applyFont="1" applyFill="1" applyBorder="1" applyAlignment="1">
      <alignment horizontal="center" vertical="center" wrapText="1"/>
    </xf>
    <xf numFmtId="206" fontId="42" fillId="33" borderId="17" xfId="0" applyNumberFormat="1" applyFont="1" applyFill="1" applyBorder="1" applyAlignment="1">
      <alignment horizontal="center" vertical="center"/>
    </xf>
    <xf numFmtId="166" fontId="69" fillId="33" borderId="18" xfId="214" applyNumberFormat="1" applyFont="1" applyFill="1" applyBorder="1" applyAlignment="1">
      <alignment horizontal="right" vertical="center" wrapText="1"/>
    </xf>
    <xf numFmtId="0" fontId="66" fillId="0" borderId="117" xfId="0" applyFont="1" applyBorder="1" applyAlignment="1">
      <alignment horizontal="left" vertical="center" wrapText="1"/>
    </xf>
    <xf numFmtId="172" fontId="67" fillId="0" borderId="106" xfId="37" applyFont="1" applyBorder="1" applyAlignment="1">
      <alignment vertical="center"/>
    </xf>
    <xf numFmtId="2" fontId="68" fillId="25" borderId="106" xfId="0" applyNumberFormat="1" applyFont="1" applyFill="1" applyBorder="1" applyAlignment="1">
      <alignment horizontal="center" vertical="center"/>
    </xf>
    <xf numFmtId="0" fontId="69" fillId="0" borderId="121" xfId="75" applyFont="1" applyBorder="1" applyAlignment="1">
      <alignment horizontal="center" vertical="center" wrapText="1"/>
    </xf>
    <xf numFmtId="4" fontId="28" fillId="25" borderId="121" xfId="254" applyNumberFormat="1" applyFont="1" applyFill="1" applyBorder="1" applyAlignment="1" applyProtection="1">
      <alignment horizontal="center" vertical="center"/>
    </xf>
    <xf numFmtId="0" fontId="28" fillId="0" borderId="121" xfId="76" applyFont="1" applyBorder="1" applyAlignment="1">
      <alignment horizontal="center" vertical="center"/>
    </xf>
    <xf numFmtId="0" fontId="28" fillId="0" borderId="121" xfId="76" applyFont="1" applyBorder="1" applyAlignment="1">
      <alignment horizontal="justify" vertical="center" wrapText="1"/>
    </xf>
    <xf numFmtId="10" fontId="42" fillId="0" borderId="121" xfId="97" applyNumberFormat="1" applyFont="1" applyBorder="1" applyAlignment="1">
      <alignment horizontal="center" vertical="center" wrapText="1"/>
    </xf>
    <xf numFmtId="4" fontId="69" fillId="0" borderId="121" xfId="75" applyNumberFormat="1" applyFont="1" applyBorder="1" applyAlignment="1">
      <alignment horizontal="center" vertical="center" wrapText="1"/>
    </xf>
    <xf numFmtId="0" fontId="28" fillId="0" borderId="122" xfId="76" applyFont="1" applyBorder="1" applyAlignment="1">
      <alignment horizontal="center" vertical="center"/>
    </xf>
    <xf numFmtId="0" fontId="42" fillId="0" borderId="122" xfId="0" applyFont="1" applyBorder="1" applyAlignment="1">
      <alignment horizontal="center" vertical="center"/>
    </xf>
    <xf numFmtId="4" fontId="28" fillId="25" borderId="122" xfId="254" applyNumberFormat="1" applyFont="1" applyFill="1" applyBorder="1" applyAlignment="1" applyProtection="1">
      <alignment horizontal="center" vertical="center"/>
    </xf>
    <xf numFmtId="0" fontId="28" fillId="0" borderId="122" xfId="76" applyFont="1" applyBorder="1" applyAlignment="1">
      <alignment horizontal="justify" vertical="center" wrapText="1"/>
    </xf>
    <xf numFmtId="0" fontId="69" fillId="0" borderId="122" xfId="75" applyFont="1" applyBorder="1" applyAlignment="1">
      <alignment horizontal="center" vertical="center" wrapText="1"/>
    </xf>
    <xf numFmtId="10" fontId="42" fillId="0" borderId="122" xfId="97" applyNumberFormat="1" applyFont="1" applyBorder="1" applyAlignment="1">
      <alignment horizontal="center" vertical="center" wrapText="1"/>
    </xf>
    <xf numFmtId="206" fontId="42" fillId="0" borderId="122" xfId="0" applyNumberFormat="1" applyFont="1" applyBorder="1" applyAlignment="1">
      <alignment horizontal="center" vertical="center"/>
    </xf>
    <xf numFmtId="166" fontId="69" fillId="0" borderId="122" xfId="214" applyNumberFormat="1" applyFont="1" applyBorder="1" applyAlignment="1">
      <alignment horizontal="right" vertical="center" wrapText="1"/>
    </xf>
    <xf numFmtId="0" fontId="71" fillId="0" borderId="124" xfId="127" applyFont="1" applyBorder="1" applyAlignment="1">
      <alignment horizontal="center" vertical="center" wrapText="1"/>
    </xf>
    <xf numFmtId="0" fontId="71" fillId="0" borderId="125" xfId="127" applyFont="1" applyBorder="1" applyAlignment="1">
      <alignment horizontal="center" vertical="center" wrapText="1"/>
    </xf>
    <xf numFmtId="0" fontId="42" fillId="0" borderId="127" xfId="0" applyFont="1" applyBorder="1" applyAlignment="1">
      <alignment horizontal="center" vertical="center"/>
    </xf>
    <xf numFmtId="4" fontId="28" fillId="25" borderId="127" xfId="254" applyNumberFormat="1" applyFont="1" applyFill="1" applyBorder="1" applyAlignment="1" applyProtection="1">
      <alignment horizontal="center" vertical="center"/>
    </xf>
    <xf numFmtId="0" fontId="28" fillId="0" borderId="127" xfId="76" applyFont="1" applyBorder="1" applyAlignment="1">
      <alignment horizontal="center" vertical="center"/>
    </xf>
    <xf numFmtId="0" fontId="28" fillId="0" borderId="127" xfId="76" applyFont="1" applyBorder="1" applyAlignment="1">
      <alignment horizontal="justify" vertical="center" wrapText="1"/>
    </xf>
    <xf numFmtId="0" fontId="69" fillId="0" borderId="127" xfId="75" applyFont="1" applyBorder="1" applyAlignment="1">
      <alignment horizontal="center" vertical="center" wrapText="1"/>
    </xf>
    <xf numFmtId="10" fontId="42" fillId="0" borderId="127" xfId="97" applyNumberFormat="1" applyFont="1" applyBorder="1" applyAlignment="1">
      <alignment horizontal="center" vertical="center" wrapText="1"/>
    </xf>
    <xf numFmtId="206" fontId="42" fillId="0" borderId="127" xfId="0" applyNumberFormat="1" applyFont="1" applyBorder="1" applyAlignment="1">
      <alignment horizontal="center" vertical="center"/>
    </xf>
    <xf numFmtId="4" fontId="28" fillId="25" borderId="128" xfId="254" applyNumberFormat="1" applyFont="1" applyFill="1" applyBorder="1" applyAlignment="1" applyProtection="1">
      <alignment horizontal="center" vertical="center"/>
    </xf>
    <xf numFmtId="0" fontId="28" fillId="0" borderId="128" xfId="76" applyFont="1" applyBorder="1" applyAlignment="1">
      <alignment horizontal="center" vertical="center"/>
    </xf>
    <xf numFmtId="0" fontId="28" fillId="0" borderId="128" xfId="76" applyFont="1" applyBorder="1" applyAlignment="1">
      <alignment horizontal="justify" vertical="center" wrapText="1"/>
    </xf>
    <xf numFmtId="10" fontId="42" fillId="0" borderId="128" xfId="97" applyNumberFormat="1" applyFont="1" applyBorder="1" applyAlignment="1">
      <alignment horizontal="center" vertical="center" wrapText="1"/>
    </xf>
    <xf numFmtId="206" fontId="42" fillId="0" borderId="128" xfId="0" applyNumberFormat="1" applyFont="1" applyBorder="1" applyAlignment="1">
      <alignment horizontal="center" vertical="center"/>
    </xf>
    <xf numFmtId="0" fontId="73" fillId="0" borderId="16" xfId="75" applyFont="1" applyBorder="1" applyAlignment="1">
      <alignment horizontal="left" vertical="center"/>
    </xf>
    <xf numFmtId="0" fontId="42" fillId="0" borderId="17" xfId="0" applyFont="1" applyBorder="1" applyAlignment="1">
      <alignment horizontal="center" vertical="center"/>
    </xf>
    <xf numFmtId="0" fontId="42" fillId="0" borderId="17" xfId="0" applyFont="1" applyBorder="1" applyAlignment="1">
      <alignment vertical="center"/>
    </xf>
    <xf numFmtId="0" fontId="42" fillId="0" borderId="17" xfId="0" applyFont="1" applyBorder="1" applyAlignment="1">
      <alignment horizontal="left" vertical="center" wrapText="1"/>
    </xf>
    <xf numFmtId="2" fontId="42" fillId="0" borderId="63" xfId="0" applyNumberFormat="1" applyFont="1" applyBorder="1" applyAlignment="1">
      <alignment horizontal="right" vertical="center" wrapText="1"/>
    </xf>
    <xf numFmtId="10" fontId="42" fillId="0" borderId="63" xfId="97" applyNumberFormat="1" applyFont="1" applyBorder="1" applyAlignment="1">
      <alignment horizontal="center" vertical="center" wrapText="1"/>
    </xf>
    <xf numFmtId="206" fontId="42" fillId="0" borderId="73" xfId="0" applyNumberFormat="1" applyFont="1" applyBorder="1" applyAlignment="1">
      <alignment horizontal="center" vertical="center"/>
    </xf>
    <xf numFmtId="166" fontId="71" fillId="0" borderId="64" xfId="214" applyNumberFormat="1" applyFont="1" applyBorder="1" applyAlignment="1">
      <alignment horizontal="right" vertical="center" wrapText="1"/>
    </xf>
    <xf numFmtId="0" fontId="71" fillId="32" borderId="72" xfId="75" applyFont="1" applyFill="1" applyBorder="1" applyAlignment="1">
      <alignment horizontal="left" vertical="center"/>
    </xf>
    <xf numFmtId="0" fontId="71" fillId="32" borderId="73" xfId="75" applyFont="1" applyFill="1" applyBorder="1" applyAlignment="1">
      <alignment horizontal="center" vertical="center" wrapText="1"/>
    </xf>
    <xf numFmtId="0" fontId="71" fillId="32" borderId="73" xfId="127" applyFont="1" applyFill="1" applyBorder="1" applyAlignment="1">
      <alignment horizontal="center" vertical="center" wrapText="1"/>
    </xf>
    <xf numFmtId="4" fontId="71" fillId="32" borderId="73" xfId="75" applyNumberFormat="1" applyFont="1" applyFill="1" applyBorder="1" applyAlignment="1">
      <alignment horizontal="center" vertical="center" wrapText="1"/>
    </xf>
    <xf numFmtId="4" fontId="71" fillId="32" borderId="64" xfId="75" applyNumberFormat="1" applyFont="1" applyFill="1" applyBorder="1" applyAlignment="1">
      <alignment horizontal="center" vertical="center" wrapText="1"/>
    </xf>
    <xf numFmtId="0" fontId="69" fillId="25" borderId="54" xfId="75" applyFont="1" applyFill="1" applyBorder="1" applyAlignment="1">
      <alignment horizontal="center" vertical="center" wrapText="1"/>
    </xf>
    <xf numFmtId="0" fontId="69" fillId="25" borderId="55" xfId="75" applyFont="1" applyFill="1" applyBorder="1" applyAlignment="1">
      <alignment horizontal="center" vertical="center" wrapText="1"/>
    </xf>
    <xf numFmtId="0" fontId="28" fillId="0" borderId="55" xfId="76" applyFont="1" applyBorder="1" applyAlignment="1">
      <alignment horizontal="center" vertical="center"/>
    </xf>
    <xf numFmtId="0" fontId="69" fillId="0" borderId="55" xfId="127" applyFont="1" applyBorder="1" applyAlignment="1">
      <alignment horizontal="center" vertical="center" wrapText="1"/>
    </xf>
    <xf numFmtId="0" fontId="69" fillId="25" borderId="55" xfId="75" applyFont="1" applyFill="1" applyBorder="1" applyAlignment="1">
      <alignment horizontal="left" vertical="center" wrapText="1"/>
    </xf>
    <xf numFmtId="10" fontId="42" fillId="0" borderId="55" xfId="97" applyNumberFormat="1" applyFont="1" applyBorder="1" applyAlignment="1">
      <alignment horizontal="center" vertical="center" wrapText="1"/>
    </xf>
    <xf numFmtId="4" fontId="69" fillId="25" borderId="55" xfId="75" applyNumberFormat="1" applyFont="1" applyFill="1" applyBorder="1" applyAlignment="1">
      <alignment horizontal="center" vertical="center" wrapText="1"/>
    </xf>
    <xf numFmtId="0" fontId="69" fillId="25" borderId="129" xfId="75" applyFont="1" applyFill="1" applyBorder="1" applyAlignment="1">
      <alignment horizontal="center" vertical="center" wrapText="1"/>
    </xf>
    <xf numFmtId="0" fontId="69" fillId="25" borderId="130" xfId="75" applyFont="1" applyFill="1" applyBorder="1" applyAlignment="1">
      <alignment horizontal="center" vertical="center" wrapText="1"/>
    </xf>
    <xf numFmtId="0" fontId="28" fillId="0" borderId="130" xfId="76" applyFont="1" applyBorder="1" applyAlignment="1">
      <alignment horizontal="center" vertical="center"/>
    </xf>
    <xf numFmtId="0" fontId="69" fillId="0" borderId="130" xfId="127" applyFont="1" applyBorder="1" applyAlignment="1">
      <alignment horizontal="center" vertical="center" wrapText="1"/>
    </xf>
    <xf numFmtId="0" fontId="69" fillId="25" borderId="130" xfId="75" applyFont="1" applyFill="1" applyBorder="1" applyAlignment="1">
      <alignment horizontal="left" vertical="center" wrapText="1"/>
    </xf>
    <xf numFmtId="10" fontId="42" fillId="0" borderId="130" xfId="97" applyNumberFormat="1" applyFont="1" applyBorder="1" applyAlignment="1">
      <alignment horizontal="center" vertical="center" wrapText="1"/>
    </xf>
    <xf numFmtId="4" fontId="69" fillId="25" borderId="130" xfId="75" applyNumberFormat="1" applyFont="1" applyFill="1" applyBorder="1" applyAlignment="1">
      <alignment horizontal="center" vertical="center" wrapText="1"/>
    </xf>
    <xf numFmtId="0" fontId="73" fillId="0" borderId="132" xfId="75" applyFont="1" applyBorder="1" applyAlignment="1">
      <alignment horizontal="left" vertical="center"/>
    </xf>
    <xf numFmtId="0" fontId="71" fillId="25" borderId="133" xfId="75" applyFont="1" applyFill="1" applyBorder="1" applyAlignment="1">
      <alignment horizontal="center" vertical="center" wrapText="1"/>
    </xf>
    <xf numFmtId="0" fontId="71" fillId="0" borderId="133" xfId="127" applyFont="1" applyBorder="1" applyAlignment="1">
      <alignment horizontal="center" vertical="center" wrapText="1"/>
    </xf>
    <xf numFmtId="4" fontId="71" fillId="25" borderId="133" xfId="75" applyNumberFormat="1" applyFont="1" applyFill="1" applyBorder="1" applyAlignment="1">
      <alignment horizontal="center" vertical="center" wrapText="1"/>
    </xf>
    <xf numFmtId="175" fontId="71" fillId="0" borderId="134" xfId="42" applyNumberFormat="1" applyFont="1" applyBorder="1" applyAlignment="1">
      <alignment horizontal="right" vertical="center"/>
    </xf>
    <xf numFmtId="0" fontId="69" fillId="0" borderId="69" xfId="75" applyFont="1" applyBorder="1" applyAlignment="1">
      <alignment horizontal="center" vertical="center" wrapText="1"/>
    </xf>
    <xf numFmtId="0" fontId="28" fillId="0" borderId="11" xfId="76" applyFont="1" applyBorder="1" applyAlignment="1">
      <alignment horizontal="center" vertical="center"/>
    </xf>
    <xf numFmtId="4" fontId="69" fillId="0" borderId="69" xfId="75" applyNumberFormat="1" applyFont="1" applyBorder="1" applyAlignment="1">
      <alignment horizontal="center" vertical="center" wrapText="1"/>
    </xf>
    <xf numFmtId="0" fontId="71" fillId="32" borderId="16" xfId="75" applyFont="1" applyFill="1" applyBorder="1" applyAlignment="1">
      <alignment horizontal="left" vertical="center"/>
    </xf>
    <xf numFmtId="0" fontId="71" fillId="32" borderId="17" xfId="75" applyFont="1" applyFill="1" applyBorder="1" applyAlignment="1">
      <alignment horizontal="center" vertical="center" wrapText="1"/>
    </xf>
    <xf numFmtId="0" fontId="71" fillId="32" borderId="17" xfId="127" applyFont="1" applyFill="1" applyBorder="1" applyAlignment="1">
      <alignment horizontal="center" vertical="center" wrapText="1"/>
    </xf>
    <xf numFmtId="4" fontId="71" fillId="32" borderId="17" xfId="75" applyNumberFormat="1" applyFont="1" applyFill="1" applyBorder="1" applyAlignment="1">
      <alignment horizontal="center" vertical="center" wrapText="1"/>
    </xf>
    <xf numFmtId="4" fontId="69" fillId="25" borderId="34" xfId="75" applyNumberFormat="1" applyFont="1" applyFill="1" applyBorder="1" applyAlignment="1">
      <alignment horizontal="right" vertical="center" wrapText="1"/>
    </xf>
    <xf numFmtId="4" fontId="69" fillId="25" borderId="131" xfId="75" applyNumberFormat="1" applyFont="1" applyFill="1" applyBorder="1" applyAlignment="1">
      <alignment horizontal="right" vertical="center" wrapText="1"/>
    </xf>
    <xf numFmtId="4" fontId="71" fillId="32" borderId="18" xfId="75" applyNumberFormat="1" applyFont="1" applyFill="1" applyBorder="1" applyAlignment="1">
      <alignment horizontal="right" vertical="center" wrapText="1"/>
    </xf>
    <xf numFmtId="4" fontId="69" fillId="0" borderId="69" xfId="75" applyNumberFormat="1" applyFont="1" applyBorder="1" applyAlignment="1">
      <alignment horizontal="right" vertical="center" wrapText="1"/>
    </xf>
    <xf numFmtId="4" fontId="69" fillId="0" borderId="121" xfId="75" applyNumberFormat="1" applyFont="1" applyBorder="1" applyAlignment="1">
      <alignment horizontal="right" vertical="center" wrapText="1"/>
    </xf>
    <xf numFmtId="1" fontId="69" fillId="0" borderId="128" xfId="75" applyNumberFormat="1" applyFont="1" applyBorder="1" applyAlignment="1">
      <alignment horizontal="center" vertical="center" wrapText="1"/>
    </xf>
    <xf numFmtId="0" fontId="25" fillId="0" borderId="74" xfId="131" applyFont="1" applyBorder="1" applyAlignment="1">
      <alignment horizontal="center"/>
    </xf>
    <xf numFmtId="0" fontId="25" fillId="0" borderId="75" xfId="131" applyFont="1" applyBorder="1" applyAlignment="1">
      <alignment horizontal="center"/>
    </xf>
    <xf numFmtId="0" fontId="25" fillId="0" borderId="76" xfId="131" applyFont="1" applyBorder="1" applyAlignment="1">
      <alignment horizontal="center"/>
    </xf>
    <xf numFmtId="0" fontId="39" fillId="0" borderId="83" xfId="0" applyFont="1" applyBorder="1" applyAlignment="1">
      <alignment horizontal="center" wrapText="1"/>
    </xf>
    <xf numFmtId="0" fontId="39" fillId="0" borderId="84" xfId="0" applyFont="1" applyBorder="1" applyAlignment="1">
      <alignment horizontal="center" wrapText="1"/>
    </xf>
    <xf numFmtId="0" fontId="39" fillId="0" borderId="85" xfId="0" applyFont="1" applyBorder="1" applyAlignment="1">
      <alignment horizontal="center" wrapText="1"/>
    </xf>
    <xf numFmtId="0" fontId="28" fillId="0" borderId="77" xfId="91" applyFont="1" applyBorder="1" applyAlignment="1">
      <alignment horizontal="center"/>
    </xf>
    <xf numFmtId="0" fontId="28" fillId="0" borderId="78" xfId="91" applyFont="1" applyBorder="1" applyAlignment="1">
      <alignment horizontal="center"/>
    </xf>
    <xf numFmtId="0" fontId="28" fillId="0" borderId="79" xfId="91" applyFont="1" applyBorder="1" applyAlignment="1">
      <alignment horizontal="center"/>
    </xf>
    <xf numFmtId="3" fontId="25" fillId="27" borderId="20" xfId="131" applyNumberFormat="1" applyFont="1" applyFill="1" applyBorder="1" applyAlignment="1">
      <alignment horizontal="center" vertical="center" wrapText="1"/>
    </xf>
    <xf numFmtId="3" fontId="25" fillId="27" borderId="20" xfId="131" applyNumberFormat="1" applyFont="1" applyFill="1" applyBorder="1" applyAlignment="1">
      <alignment horizontal="center" vertical="center"/>
    </xf>
    <xf numFmtId="0" fontId="28" fillId="0" borderId="48" xfId="81" applyFont="1" applyBorder="1" applyAlignment="1">
      <alignment horizontal="center" vertical="center"/>
    </xf>
    <xf numFmtId="0" fontId="28" fillId="0" borderId="62" xfId="81" applyFont="1" applyBorder="1" applyAlignment="1">
      <alignment horizontal="center" vertical="center"/>
    </xf>
    <xf numFmtId="0" fontId="25" fillId="0" borderId="56" xfId="131" applyFont="1" applyBorder="1" applyAlignment="1">
      <alignment horizontal="center"/>
    </xf>
    <xf numFmtId="0" fontId="25" fillId="0" borderId="0" xfId="131" applyFont="1" applyAlignment="1">
      <alignment horizontal="center"/>
    </xf>
    <xf numFmtId="0" fontId="25" fillId="0" borderId="57" xfId="131" applyFont="1" applyBorder="1" applyAlignment="1">
      <alignment horizontal="center"/>
    </xf>
    <xf numFmtId="0" fontId="24" fillId="26" borderId="20" xfId="91" applyFont="1" applyFill="1" applyBorder="1" applyAlignment="1">
      <alignment horizontal="left" vertical="center" wrapText="1"/>
    </xf>
    <xf numFmtId="0" fontId="24" fillId="27" borderId="86" xfId="91" applyFont="1" applyFill="1" applyBorder="1" applyAlignment="1">
      <alignment horizontal="center" wrapText="1"/>
    </xf>
    <xf numFmtId="0" fontId="24" fillId="27" borderId="35" xfId="91" applyFont="1" applyFill="1" applyBorder="1" applyAlignment="1">
      <alignment horizontal="center" wrapText="1"/>
    </xf>
    <xf numFmtId="0" fontId="24" fillId="27" borderId="36" xfId="91" applyFont="1" applyFill="1" applyBorder="1" applyAlignment="1">
      <alignment horizontal="center" wrapText="1"/>
    </xf>
    <xf numFmtId="0" fontId="25" fillId="24" borderId="22" xfId="75" applyFont="1" applyFill="1" applyBorder="1" applyAlignment="1">
      <alignment horizontal="left" vertical="center"/>
    </xf>
    <xf numFmtId="0" fontId="25" fillId="24" borderId="23" xfId="75" applyFont="1" applyFill="1" applyBorder="1" applyAlignment="1">
      <alignment horizontal="left" vertical="center"/>
    </xf>
    <xf numFmtId="0" fontId="25" fillId="24" borderId="50" xfId="75" applyFont="1" applyFill="1" applyBorder="1" applyAlignment="1">
      <alignment horizontal="left" vertical="center"/>
    </xf>
    <xf numFmtId="0" fontId="25" fillId="25" borderId="54" xfId="75" applyFont="1" applyFill="1" applyBorder="1" applyAlignment="1">
      <alignment horizontal="center" vertical="center" wrapText="1"/>
    </xf>
    <xf numFmtId="0" fontId="25" fillId="25" borderId="58" xfId="75" applyFont="1" applyFill="1" applyBorder="1" applyAlignment="1">
      <alignment horizontal="center" vertical="center" wrapText="1"/>
    </xf>
    <xf numFmtId="0" fontId="25" fillId="25" borderId="55" xfId="75" applyFont="1" applyFill="1" applyBorder="1" applyAlignment="1">
      <alignment horizontal="center" vertical="center" wrapText="1"/>
    </xf>
    <xf numFmtId="0" fontId="25" fillId="25" borderId="15" xfId="75" applyFont="1" applyFill="1" applyBorder="1" applyAlignment="1">
      <alignment horizontal="center" vertical="center" wrapText="1"/>
    </xf>
    <xf numFmtId="0" fontId="25" fillId="0" borderId="55" xfId="127" applyFont="1" applyBorder="1" applyAlignment="1">
      <alignment horizontal="center" vertical="center" wrapText="1"/>
    </xf>
    <xf numFmtId="4" fontId="25" fillId="25" borderId="55" xfId="75" applyNumberFormat="1" applyFont="1" applyFill="1" applyBorder="1" applyAlignment="1">
      <alignment horizontal="center" vertical="center" wrapText="1"/>
    </xf>
    <xf numFmtId="4" fontId="25" fillId="25" borderId="15" xfId="75" applyNumberFormat="1" applyFont="1" applyFill="1" applyBorder="1" applyAlignment="1">
      <alignment horizontal="center" vertical="center" wrapText="1"/>
    </xf>
    <xf numFmtId="4" fontId="25" fillId="25" borderId="34" xfId="75" applyNumberFormat="1" applyFont="1" applyFill="1" applyBorder="1" applyAlignment="1">
      <alignment horizontal="center" vertical="center" wrapText="1"/>
    </xf>
    <xf numFmtId="4" fontId="25" fillId="25" borderId="59" xfId="75" applyNumberFormat="1" applyFont="1" applyFill="1" applyBorder="1" applyAlignment="1">
      <alignment horizontal="center" vertical="center" wrapText="1"/>
    </xf>
    <xf numFmtId="0" fontId="25" fillId="24" borderId="16" xfId="75" applyFont="1" applyFill="1" applyBorder="1" applyAlignment="1">
      <alignment horizontal="right" vertical="center"/>
    </xf>
    <xf numFmtId="0" fontId="25" fillId="24" borderId="17" xfId="75" applyFont="1" applyFill="1" applyBorder="1" applyAlignment="1">
      <alignment horizontal="right" vertical="center"/>
    </xf>
    <xf numFmtId="0" fontId="25" fillId="24" borderId="63" xfId="75" applyFont="1" applyFill="1" applyBorder="1" applyAlignment="1">
      <alignment horizontal="right" vertical="center"/>
    </xf>
    <xf numFmtId="0" fontId="28" fillId="0" borderId="32" xfId="129" applyFont="1" applyBorder="1" applyAlignment="1">
      <alignment horizontal="left" vertical="center" wrapText="1"/>
    </xf>
    <xf numFmtId="0" fontId="28" fillId="0" borderId="48" xfId="129" applyFont="1" applyBorder="1" applyAlignment="1">
      <alignment horizontal="left" vertical="center" wrapText="1"/>
    </xf>
    <xf numFmtId="0" fontId="28" fillId="0" borderId="33" xfId="129" applyFont="1" applyBorder="1" applyAlignment="1">
      <alignment horizontal="left" vertical="center" wrapText="1"/>
    </xf>
    <xf numFmtId="0" fontId="28" fillId="25" borderId="15" xfId="131" applyFont="1" applyFill="1" applyBorder="1" applyAlignment="1">
      <alignment horizontal="center" vertical="center" wrapText="1"/>
    </xf>
    <xf numFmtId="0" fontId="28" fillId="25" borderId="59" xfId="131" applyFont="1" applyFill="1" applyBorder="1" applyAlignment="1">
      <alignment horizontal="center" vertical="center" wrapText="1"/>
    </xf>
    <xf numFmtId="0" fontId="28" fillId="27" borderId="19" xfId="131" applyFont="1" applyFill="1" applyBorder="1" applyAlignment="1">
      <alignment vertical="center" wrapText="1"/>
    </xf>
    <xf numFmtId="0" fontId="28" fillId="27" borderId="20" xfId="131" applyFont="1" applyFill="1" applyBorder="1" applyAlignment="1">
      <alignment vertical="center" wrapText="1"/>
    </xf>
    <xf numFmtId="3" fontId="25" fillId="27" borderId="69" xfId="131" applyNumberFormat="1" applyFont="1" applyFill="1" applyBorder="1" applyAlignment="1">
      <alignment horizontal="center" vertical="center" wrapText="1"/>
    </xf>
    <xf numFmtId="0" fontId="25" fillId="27" borderId="20" xfId="131" applyFont="1" applyFill="1" applyBorder="1" applyAlignment="1">
      <alignment horizontal="center" vertical="center" wrapText="1"/>
    </xf>
    <xf numFmtId="0" fontId="25" fillId="27" borderId="20" xfId="131" applyFont="1" applyFill="1" applyBorder="1" applyAlignment="1">
      <alignment horizontal="center" vertical="center"/>
    </xf>
    <xf numFmtId="0" fontId="28" fillId="0" borderId="51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9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51" fillId="30" borderId="72" xfId="0" applyFont="1" applyFill="1" applyBorder="1" applyAlignment="1">
      <alignment horizontal="center"/>
    </xf>
    <xf numFmtId="0" fontId="51" fillId="30" borderId="73" xfId="0" applyFont="1" applyFill="1" applyBorder="1" applyAlignment="1">
      <alignment horizontal="center"/>
    </xf>
    <xf numFmtId="0" fontId="51" fillId="30" borderId="64" xfId="0" applyFont="1" applyFill="1" applyBorder="1" applyAlignment="1">
      <alignment horizontal="center"/>
    </xf>
    <xf numFmtId="0" fontId="75" fillId="32" borderId="16" xfId="75" applyFont="1" applyFill="1" applyBorder="1" applyAlignment="1">
      <alignment horizontal="right" vertical="center"/>
    </xf>
    <xf numFmtId="0" fontId="71" fillId="32" borderId="17" xfId="75" applyFont="1" applyFill="1" applyBorder="1" applyAlignment="1">
      <alignment horizontal="right" vertical="center"/>
    </xf>
    <xf numFmtId="0" fontId="71" fillId="32" borderId="63" xfId="75" applyFont="1" applyFill="1" applyBorder="1" applyAlignment="1">
      <alignment horizontal="right" vertical="center"/>
    </xf>
    <xf numFmtId="0" fontId="71" fillId="0" borderId="99" xfId="131" applyFont="1" applyBorder="1" applyAlignment="1">
      <alignment horizontal="center"/>
    </xf>
    <xf numFmtId="0" fontId="69" fillId="0" borderId="0" xfId="91" applyFont="1" applyAlignment="1">
      <alignment horizontal="left"/>
    </xf>
    <xf numFmtId="0" fontId="71" fillId="0" borderId="0" xfId="131" applyFont="1" applyAlignment="1">
      <alignment horizontal="center" vertical="top"/>
    </xf>
    <xf numFmtId="0" fontId="69" fillId="31" borderId="26" xfId="91" applyFont="1" applyFill="1" applyBorder="1" applyAlignment="1">
      <alignment horizontal="left" vertical="center" wrapText="1"/>
    </xf>
    <xf numFmtId="0" fontId="69" fillId="31" borderId="69" xfId="91" applyFont="1" applyFill="1" applyBorder="1" applyAlignment="1">
      <alignment horizontal="left" vertical="center" wrapText="1"/>
    </xf>
    <xf numFmtId="0" fontId="69" fillId="31" borderId="27" xfId="91" applyFont="1" applyFill="1" applyBorder="1" applyAlignment="1">
      <alignment horizontal="left" vertical="center" wrapText="1"/>
    </xf>
    <xf numFmtId="0" fontId="69" fillId="31" borderId="92" xfId="91" applyFont="1" applyFill="1" applyBorder="1" applyAlignment="1">
      <alignment horizontal="left" vertical="center" wrapText="1"/>
    </xf>
    <xf numFmtId="0" fontId="69" fillId="31" borderId="96" xfId="91" applyFont="1" applyFill="1" applyBorder="1" applyAlignment="1">
      <alignment horizontal="left" vertical="center" wrapText="1"/>
    </xf>
    <xf numFmtId="0" fontId="69" fillId="31" borderId="21" xfId="91" applyFont="1" applyFill="1" applyBorder="1" applyAlignment="1">
      <alignment horizontal="left" vertical="center" wrapText="1"/>
    </xf>
    <xf numFmtId="0" fontId="69" fillId="27" borderId="31" xfId="91" applyFont="1" applyFill="1" applyBorder="1" applyAlignment="1">
      <alignment horizontal="center" vertical="center" wrapText="1"/>
    </xf>
    <xf numFmtId="0" fontId="69" fillId="27" borderId="35" xfId="91" applyFont="1" applyFill="1" applyBorder="1" applyAlignment="1">
      <alignment horizontal="center" vertical="center" wrapText="1"/>
    </xf>
    <xf numFmtId="0" fontId="69" fillId="27" borderId="101" xfId="91" applyFont="1" applyFill="1" applyBorder="1" applyAlignment="1">
      <alignment horizontal="center" vertical="center" wrapText="1"/>
    </xf>
    <xf numFmtId="0" fontId="71" fillId="25" borderId="54" xfId="75" applyFont="1" applyFill="1" applyBorder="1" applyAlignment="1">
      <alignment horizontal="center" vertical="center" wrapText="1"/>
    </xf>
    <xf numFmtId="0" fontId="71" fillId="25" borderId="123" xfId="75" applyFont="1" applyFill="1" applyBorder="1" applyAlignment="1">
      <alignment horizontal="center" vertical="center" wrapText="1"/>
    </xf>
    <xf numFmtId="0" fontId="71" fillId="25" borderId="55" xfId="75" applyFont="1" applyFill="1" applyBorder="1" applyAlignment="1">
      <alignment horizontal="center" vertical="center" wrapText="1"/>
    </xf>
    <xf numFmtId="0" fontId="71" fillId="25" borderId="124" xfId="75" applyFont="1" applyFill="1" applyBorder="1" applyAlignment="1">
      <alignment horizontal="center" vertical="center" wrapText="1"/>
    </xf>
    <xf numFmtId="0" fontId="71" fillId="0" borderId="55" xfId="127" applyFont="1" applyBorder="1" applyAlignment="1">
      <alignment horizontal="center" vertical="center" wrapText="1"/>
    </xf>
    <xf numFmtId="0" fontId="71" fillId="0" borderId="87" xfId="127" applyFont="1" applyBorder="1" applyAlignment="1">
      <alignment horizontal="center" vertical="center" wrapText="1"/>
    </xf>
    <xf numFmtId="0" fontId="71" fillId="25" borderId="71" xfId="75" applyFont="1" applyFill="1" applyBorder="1" applyAlignment="1">
      <alignment horizontal="center" vertical="center" wrapText="1"/>
    </xf>
    <xf numFmtId="0" fontId="71" fillId="25" borderId="11" xfId="75" applyFont="1" applyFill="1" applyBorder="1" applyAlignment="1">
      <alignment horizontal="center" vertical="center" wrapText="1"/>
    </xf>
    <xf numFmtId="4" fontId="71" fillId="25" borderId="55" xfId="75" applyNumberFormat="1" applyFont="1" applyFill="1" applyBorder="1" applyAlignment="1">
      <alignment horizontal="center" vertical="center" wrapText="1"/>
    </xf>
    <xf numFmtId="4" fontId="71" fillId="25" borderId="124" xfId="75" applyNumberFormat="1" applyFont="1" applyFill="1" applyBorder="1" applyAlignment="1">
      <alignment horizontal="center" vertical="center" wrapText="1"/>
    </xf>
    <xf numFmtId="4" fontId="71" fillId="25" borderId="34" xfId="75" applyNumberFormat="1" applyFont="1" applyFill="1" applyBorder="1" applyAlignment="1">
      <alignment horizontal="center" vertical="center" wrapText="1"/>
    </xf>
    <xf numFmtId="4" fontId="71" fillId="25" borderId="126" xfId="75" applyNumberFormat="1" applyFont="1" applyFill="1" applyBorder="1" applyAlignment="1">
      <alignment horizontal="center" vertical="center" wrapText="1"/>
    </xf>
    <xf numFmtId="0" fontId="69" fillId="0" borderId="80" xfId="129" applyFont="1" applyBorder="1" applyAlignment="1">
      <alignment horizontal="center" vertical="center" wrapText="1"/>
    </xf>
    <xf numFmtId="0" fontId="69" fillId="0" borderId="81" xfId="129" applyFont="1" applyBorder="1" applyAlignment="1">
      <alignment horizontal="center" vertical="center" wrapText="1"/>
    </xf>
    <xf numFmtId="0" fontId="69" fillId="0" borderId="60" xfId="129" applyFont="1" applyBorder="1" applyAlignment="1">
      <alignment horizontal="center" vertical="center" wrapText="1"/>
    </xf>
    <xf numFmtId="0" fontId="69" fillId="0" borderId="48" xfId="81" applyFont="1" applyBorder="1" applyAlignment="1">
      <alignment horizontal="center" vertical="center"/>
    </xf>
    <xf numFmtId="0" fontId="69" fillId="0" borderId="62" xfId="81" applyFont="1" applyBorder="1" applyAlignment="1">
      <alignment horizontal="center" vertical="center"/>
    </xf>
    <xf numFmtId="0" fontId="69" fillId="27" borderId="117" xfId="131" applyFont="1" applyFill="1" applyBorder="1" applyAlignment="1">
      <alignment vertical="center" wrapText="1"/>
    </xf>
    <xf numFmtId="0" fontId="69" fillId="27" borderId="106" xfId="131" applyFont="1" applyFill="1" applyBorder="1" applyAlignment="1">
      <alignment vertical="center" wrapText="1"/>
    </xf>
    <xf numFmtId="3" fontId="71" fillId="27" borderId="69" xfId="131" applyNumberFormat="1" applyFont="1" applyFill="1" applyBorder="1" applyAlignment="1">
      <alignment horizontal="center" vertical="center" wrapText="1"/>
    </xf>
    <xf numFmtId="3" fontId="71" fillId="27" borderId="118" xfId="131" applyNumberFormat="1" applyFont="1" applyFill="1" applyBorder="1" applyAlignment="1">
      <alignment horizontal="center" vertical="center"/>
    </xf>
    <xf numFmtId="3" fontId="71" fillId="27" borderId="110" xfId="131" applyNumberFormat="1" applyFont="1" applyFill="1" applyBorder="1" applyAlignment="1">
      <alignment horizontal="center" vertical="center"/>
    </xf>
    <xf numFmtId="3" fontId="71" fillId="27" borderId="111" xfId="131" applyNumberFormat="1" applyFont="1" applyFill="1" applyBorder="1" applyAlignment="1">
      <alignment horizontal="center" vertical="center"/>
    </xf>
    <xf numFmtId="0" fontId="71" fillId="27" borderId="118" xfId="131" applyFont="1" applyFill="1" applyBorder="1" applyAlignment="1">
      <alignment horizontal="center" vertical="center" wrapText="1"/>
    </xf>
    <xf numFmtId="0" fontId="71" fillId="27" borderId="110" xfId="131" applyFont="1" applyFill="1" applyBorder="1" applyAlignment="1">
      <alignment horizontal="center" vertical="center" wrapText="1"/>
    </xf>
    <xf numFmtId="0" fontId="71" fillId="27" borderId="111" xfId="131" applyFont="1" applyFill="1" applyBorder="1" applyAlignment="1">
      <alignment horizontal="center" vertical="center" wrapText="1"/>
    </xf>
    <xf numFmtId="3" fontId="71" fillId="27" borderId="118" xfId="131" applyNumberFormat="1" applyFont="1" applyFill="1" applyBorder="1" applyAlignment="1">
      <alignment horizontal="center" vertical="center" wrapText="1"/>
    </xf>
    <xf numFmtId="3" fontId="71" fillId="27" borderId="110" xfId="131" applyNumberFormat="1" applyFont="1" applyFill="1" applyBorder="1" applyAlignment="1">
      <alignment horizontal="center" vertical="center" wrapText="1"/>
    </xf>
    <xf numFmtId="3" fontId="71" fillId="27" borderId="111" xfId="131" applyNumberFormat="1" applyFont="1" applyFill="1" applyBorder="1" applyAlignment="1">
      <alignment horizontal="center" vertical="center" wrapText="1"/>
    </xf>
    <xf numFmtId="0" fontId="69" fillId="25" borderId="104" xfId="131" applyFont="1" applyFill="1" applyBorder="1" applyAlignment="1">
      <alignment horizontal="center" vertical="center" wrapText="1"/>
    </xf>
    <xf numFmtId="0" fontId="69" fillId="25" borderId="105" xfId="131" applyFont="1" applyFill="1" applyBorder="1" applyAlignment="1">
      <alignment horizontal="center" vertical="center" wrapText="1"/>
    </xf>
    <xf numFmtId="0" fontId="43" fillId="0" borderId="16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44" fillId="0" borderId="54" xfId="227" applyFont="1" applyBorder="1" applyAlignment="1">
      <alignment vertical="center"/>
    </xf>
    <xf numFmtId="0" fontId="45" fillId="0" borderId="34" xfId="227" applyFont="1" applyBorder="1" applyAlignment="1">
      <alignment vertical="center"/>
    </xf>
    <xf numFmtId="0" fontId="45" fillId="0" borderId="19" xfId="227" applyFont="1" applyBorder="1" applyAlignment="1">
      <alignment vertical="center"/>
    </xf>
    <xf numFmtId="0" fontId="45" fillId="0" borderId="21" xfId="227" applyFont="1" applyBorder="1" applyAlignment="1">
      <alignment vertical="center"/>
    </xf>
    <xf numFmtId="0" fontId="45" fillId="0" borderId="58" xfId="227" applyFont="1" applyBorder="1" applyAlignment="1">
      <alignment vertical="center"/>
    </xf>
    <xf numFmtId="0" fontId="45" fillId="0" borderId="59" xfId="227" applyFont="1" applyBorder="1" applyAlignment="1">
      <alignment vertical="center"/>
    </xf>
    <xf numFmtId="0" fontId="46" fillId="0" borderId="54" xfId="227" applyFont="1" applyBorder="1" applyAlignment="1">
      <alignment horizontal="center" vertical="center" wrapText="1"/>
    </xf>
    <xf numFmtId="0" fontId="47" fillId="0" borderId="55" xfId="227" applyFont="1" applyBorder="1" applyAlignment="1">
      <alignment horizontal="center" vertical="center" wrapText="1"/>
    </xf>
    <xf numFmtId="0" fontId="47" fillId="0" borderId="34" xfId="227" applyFont="1" applyBorder="1" applyAlignment="1">
      <alignment horizontal="center" vertical="center" wrapText="1"/>
    </xf>
    <xf numFmtId="0" fontId="47" fillId="0" borderId="19" xfId="227" applyFont="1" applyBorder="1" applyAlignment="1">
      <alignment horizontal="center" vertical="center" wrapText="1"/>
    </xf>
    <xf numFmtId="0" fontId="47" fillId="0" borderId="20" xfId="227" applyFont="1" applyBorder="1" applyAlignment="1">
      <alignment horizontal="center" vertical="center" wrapText="1"/>
    </xf>
    <xf numFmtId="0" fontId="47" fillId="0" borderId="21" xfId="227" applyFont="1" applyBorder="1" applyAlignment="1">
      <alignment horizontal="center" vertical="center" wrapText="1"/>
    </xf>
    <xf numFmtId="0" fontId="47" fillId="0" borderId="58" xfId="227" applyFont="1" applyBorder="1" applyAlignment="1">
      <alignment horizontal="center" vertical="center" wrapText="1"/>
    </xf>
    <xf numFmtId="0" fontId="47" fillId="0" borderId="15" xfId="227" applyFont="1" applyBorder="1" applyAlignment="1">
      <alignment horizontal="center" vertical="center" wrapText="1"/>
    </xf>
    <xf numFmtId="0" fontId="47" fillId="0" borderId="59" xfId="227" applyFont="1" applyBorder="1" applyAlignment="1">
      <alignment horizontal="center" vertical="center" wrapText="1"/>
    </xf>
    <xf numFmtId="4" fontId="48" fillId="0" borderId="74" xfId="227" applyNumberFormat="1" applyFont="1" applyBorder="1" applyAlignment="1">
      <alignment horizontal="center" vertical="center" wrapText="1"/>
    </xf>
    <xf numFmtId="0" fontId="48" fillId="0" borderId="75" xfId="227" applyFont="1" applyBorder="1" applyAlignment="1">
      <alignment horizontal="center" vertical="center" wrapText="1"/>
    </xf>
    <xf numFmtId="0" fontId="48" fillId="0" borderId="76" xfId="227" applyFont="1" applyBorder="1" applyAlignment="1">
      <alignment horizontal="center" vertical="center" wrapText="1"/>
    </xf>
    <xf numFmtId="0" fontId="48" fillId="0" borderId="80" xfId="227" applyFont="1" applyBorder="1" applyAlignment="1">
      <alignment horizontal="center" vertical="center" wrapText="1"/>
    </xf>
    <xf numFmtId="0" fontId="48" fillId="0" borderId="81" xfId="227" applyFont="1" applyBorder="1" applyAlignment="1">
      <alignment horizontal="center" vertical="center" wrapText="1"/>
    </xf>
    <xf numFmtId="0" fontId="48" fillId="0" borderId="53" xfId="227" applyFont="1" applyBorder="1" applyAlignment="1">
      <alignment horizontal="center" vertical="center" wrapText="1"/>
    </xf>
    <xf numFmtId="4" fontId="49" fillId="0" borderId="74" xfId="227" applyNumberFormat="1" applyFont="1" applyBorder="1" applyAlignment="1">
      <alignment horizontal="center" vertical="center" wrapText="1"/>
    </xf>
    <xf numFmtId="4" fontId="49" fillId="0" borderId="22" xfId="227" applyNumberFormat="1" applyFont="1" applyBorder="1" applyAlignment="1">
      <alignment horizontal="center" vertical="center" wrapText="1"/>
    </xf>
    <xf numFmtId="0" fontId="49" fillId="0" borderId="75" xfId="227" applyFont="1" applyBorder="1" applyAlignment="1">
      <alignment horizontal="center" vertical="center" wrapText="1"/>
    </xf>
    <xf numFmtId="0" fontId="49" fillId="0" borderId="76" xfId="227" applyFont="1" applyBorder="1" applyAlignment="1">
      <alignment horizontal="center" vertical="center" wrapText="1"/>
    </xf>
    <xf numFmtId="0" fontId="49" fillId="0" borderId="23" xfId="227" applyFont="1" applyBorder="1" applyAlignment="1">
      <alignment horizontal="center" vertical="center" wrapText="1"/>
    </xf>
    <xf numFmtId="0" fontId="49" fillId="0" borderId="50" xfId="227" applyFont="1" applyBorder="1" applyAlignment="1">
      <alignment horizontal="center" vertical="center" wrapText="1"/>
    </xf>
    <xf numFmtId="0" fontId="44" fillId="0" borderId="74" xfId="227" applyFont="1" applyBorder="1" applyAlignment="1">
      <alignment horizontal="left" vertical="center"/>
    </xf>
    <xf numFmtId="0" fontId="44" fillId="0" borderId="75" xfId="227" applyFont="1" applyBorder="1" applyAlignment="1">
      <alignment horizontal="left" vertical="center"/>
    </xf>
    <xf numFmtId="0" fontId="44" fillId="0" borderId="80" xfId="227" applyFont="1" applyBorder="1" applyAlignment="1">
      <alignment horizontal="left" vertical="center"/>
    </xf>
    <xf numFmtId="0" fontId="44" fillId="0" borderId="81" xfId="227" applyFont="1" applyBorder="1" applyAlignment="1">
      <alignment horizontal="left" vertical="center"/>
    </xf>
    <xf numFmtId="0" fontId="45" fillId="0" borderId="75" xfId="227" applyFont="1" applyBorder="1" applyAlignment="1">
      <alignment horizontal="center" vertical="center"/>
    </xf>
    <xf numFmtId="0" fontId="45" fillId="0" borderId="76" xfId="227" applyFont="1" applyBorder="1" applyAlignment="1">
      <alignment horizontal="center" vertical="center"/>
    </xf>
    <xf numFmtId="0" fontId="45" fillId="0" borderId="81" xfId="227" applyFont="1" applyBorder="1" applyAlignment="1">
      <alignment horizontal="center" vertical="center"/>
    </xf>
    <xf numFmtId="0" fontId="45" fillId="0" borderId="53" xfId="227" applyFont="1" applyBorder="1" applyAlignment="1">
      <alignment horizontal="center" vertical="center"/>
    </xf>
    <xf numFmtId="0" fontId="44" fillId="0" borderId="72" xfId="227" applyFont="1" applyBorder="1" applyAlignment="1">
      <alignment horizontal="center" vertical="center" wrapText="1"/>
    </xf>
    <xf numFmtId="0" fontId="44" fillId="0" borderId="73" xfId="227" applyFont="1" applyBorder="1" applyAlignment="1">
      <alignment horizontal="center" vertical="center" wrapText="1"/>
    </xf>
    <xf numFmtId="0" fontId="44" fillId="0" borderId="64" xfId="227" applyFont="1" applyBorder="1" applyAlignment="1">
      <alignment horizontal="center" vertical="center" wrapText="1"/>
    </xf>
    <xf numFmtId="0" fontId="50" fillId="0" borderId="56" xfId="227" applyFont="1" applyBorder="1" applyAlignment="1">
      <alignment horizontal="center" vertical="center" wrapText="1"/>
    </xf>
    <xf numFmtId="0" fontId="50" fillId="0" borderId="0" xfId="227" applyFont="1" applyAlignment="1">
      <alignment horizontal="center" vertical="center" wrapText="1"/>
    </xf>
    <xf numFmtId="0" fontId="50" fillId="0" borderId="29" xfId="227" applyFont="1" applyBorder="1" applyAlignment="1">
      <alignment horizontal="center" vertical="center" wrapText="1"/>
    </xf>
    <xf numFmtId="0" fontId="50" fillId="0" borderId="22" xfId="227" applyFont="1" applyBorder="1" applyAlignment="1">
      <alignment horizontal="center" vertical="center" wrapText="1"/>
    </xf>
    <xf numFmtId="0" fontId="50" fillId="0" borderId="23" xfId="227" applyFont="1" applyBorder="1" applyAlignment="1">
      <alignment horizontal="center" vertical="center" wrapText="1"/>
    </xf>
    <xf numFmtId="0" fontId="50" fillId="0" borderId="24" xfId="227" applyFont="1" applyBorder="1" applyAlignment="1">
      <alignment horizontal="center" vertical="center" wrapText="1"/>
    </xf>
    <xf numFmtId="0" fontId="50" fillId="0" borderId="11" xfId="227" applyFont="1" applyBorder="1" applyAlignment="1">
      <alignment horizontal="center" vertical="center" wrapText="1"/>
    </xf>
    <xf numFmtId="0" fontId="50" fillId="0" borderId="82" xfId="227" applyFont="1" applyBorder="1" applyAlignment="1">
      <alignment horizontal="center" vertical="center" wrapText="1"/>
    </xf>
    <xf numFmtId="0" fontId="44" fillId="0" borderId="19" xfId="227" applyFont="1" applyBorder="1" applyAlignment="1">
      <alignment horizontal="left" vertical="center" wrapText="1"/>
    </xf>
    <xf numFmtId="0" fontId="44" fillId="0" borderId="20" xfId="227" applyFont="1" applyBorder="1" applyAlignment="1">
      <alignment horizontal="left" vertical="center" wrapText="1"/>
    </xf>
    <xf numFmtId="4" fontId="44" fillId="0" borderId="20" xfId="227" applyNumberFormat="1" applyFont="1" applyBorder="1" applyAlignment="1">
      <alignment horizontal="left" vertical="center" wrapText="1"/>
    </xf>
    <xf numFmtId="0" fontId="44" fillId="0" borderId="21" xfId="227" applyFont="1" applyBorder="1" applyAlignment="1">
      <alignment horizontal="left" vertical="center" wrapText="1"/>
    </xf>
    <xf numFmtId="0" fontId="44" fillId="0" borderId="61" xfId="227" applyFont="1" applyBorder="1" applyAlignment="1">
      <alignment horizontal="center" vertical="center" wrapText="1"/>
    </xf>
    <xf numFmtId="0" fontId="44" fillId="0" borderId="25" xfId="227" applyFont="1" applyBorder="1" applyAlignment="1">
      <alignment horizontal="center" vertical="center" wrapText="1"/>
    </xf>
    <xf numFmtId="0" fontId="44" fillId="0" borderId="58" xfId="227" applyFont="1" applyBorder="1" applyAlignment="1">
      <alignment horizontal="left" vertical="center" wrapText="1"/>
    </xf>
    <xf numFmtId="0" fontId="44" fillId="0" borderId="15" xfId="227" applyFont="1" applyBorder="1" applyAlignment="1">
      <alignment horizontal="left" vertical="center" wrapText="1"/>
    </xf>
    <xf numFmtId="0" fontId="44" fillId="0" borderId="15" xfId="227" applyFont="1" applyBorder="1" applyAlignment="1">
      <alignment horizontal="center" vertical="center" wrapText="1"/>
    </xf>
    <xf numFmtId="0" fontId="44" fillId="0" borderId="59" xfId="227" applyFont="1" applyBorder="1" applyAlignment="1">
      <alignment horizontal="center" vertical="center" wrapText="1"/>
    </xf>
    <xf numFmtId="0" fontId="64" fillId="0" borderId="74" xfId="227" applyBorder="1" applyAlignment="1">
      <alignment horizontal="center" vertical="center"/>
    </xf>
    <xf numFmtId="0" fontId="64" fillId="0" borderId="75" xfId="227" applyBorder="1" applyAlignment="1">
      <alignment horizontal="center" vertical="center"/>
    </xf>
    <xf numFmtId="0" fontId="64" fillId="0" borderId="76" xfId="227" applyBorder="1" applyAlignment="1">
      <alignment horizontal="center" vertical="center"/>
    </xf>
    <xf numFmtId="0" fontId="51" fillId="0" borderId="87" xfId="227" applyFont="1" applyBorder="1" applyAlignment="1">
      <alignment horizontal="center" vertical="center"/>
    </xf>
    <xf numFmtId="0" fontId="51" fillId="0" borderId="48" xfId="227" applyFont="1" applyBorder="1" applyAlignment="1">
      <alignment horizontal="center" vertical="center"/>
    </xf>
    <xf numFmtId="0" fontId="51" fillId="0" borderId="33" xfId="227" applyFont="1" applyBorder="1" applyAlignment="1">
      <alignment horizontal="center" vertical="center"/>
    </xf>
    <xf numFmtId="0" fontId="51" fillId="0" borderId="88" xfId="227" applyFont="1" applyBorder="1" applyAlignment="1">
      <alignment horizontal="center" vertical="center"/>
    </xf>
    <xf numFmtId="0" fontId="51" fillId="0" borderId="75" xfId="227" applyFont="1" applyBorder="1" applyAlignment="1">
      <alignment horizontal="center" vertical="center"/>
    </xf>
    <xf numFmtId="0" fontId="51" fillId="0" borderId="89" xfId="227" applyFont="1" applyBorder="1" applyAlignment="1">
      <alignment horizontal="center" vertical="center"/>
    </xf>
    <xf numFmtId="0" fontId="51" fillId="0" borderId="90" xfId="227" applyFont="1" applyBorder="1" applyAlignment="1">
      <alignment horizontal="center" vertical="center"/>
    </xf>
    <xf numFmtId="0" fontId="51" fillId="0" borderId="23" xfId="227" applyFont="1" applyBorder="1" applyAlignment="1">
      <alignment horizontal="center" vertical="center"/>
    </xf>
    <xf numFmtId="0" fontId="51" fillId="0" borderId="24" xfId="227" applyFont="1" applyBorder="1" applyAlignment="1">
      <alignment horizontal="center" vertical="center"/>
    </xf>
    <xf numFmtId="0" fontId="52" fillId="0" borderId="88" xfId="227" applyFont="1" applyBorder="1" applyAlignment="1">
      <alignment horizontal="center" vertical="center" wrapText="1"/>
    </xf>
    <xf numFmtId="0" fontId="52" fillId="0" borderId="75" xfId="227" applyFont="1" applyBorder="1" applyAlignment="1">
      <alignment horizontal="center" vertical="center" wrapText="1"/>
    </xf>
    <xf numFmtId="0" fontId="52" fillId="0" borderId="76" xfId="227" applyFont="1" applyBorder="1" applyAlignment="1">
      <alignment horizontal="center" vertical="center" wrapText="1"/>
    </xf>
    <xf numFmtId="0" fontId="52" fillId="0" borderId="90" xfId="227" applyFont="1" applyBorder="1" applyAlignment="1">
      <alignment horizontal="center" vertical="center" wrapText="1"/>
    </xf>
    <xf numFmtId="0" fontId="52" fillId="0" borderId="23" xfId="227" applyFont="1" applyBorder="1" applyAlignment="1">
      <alignment horizontal="center" vertical="center" wrapText="1"/>
    </xf>
    <xf numFmtId="0" fontId="52" fillId="0" borderId="50" xfId="227" applyFont="1" applyBorder="1" applyAlignment="1">
      <alignment horizontal="center" vertical="center" wrapText="1"/>
    </xf>
    <xf numFmtId="4" fontId="52" fillId="0" borderId="91" xfId="227" applyNumberFormat="1" applyFont="1" applyBorder="1" applyAlignment="1">
      <alignment horizontal="left" vertical="center" wrapText="1"/>
    </xf>
    <xf numFmtId="0" fontId="52" fillId="0" borderId="38" xfId="227" applyFont="1" applyBorder="1" applyAlignment="1">
      <alignment horizontal="left" vertical="center" wrapText="1"/>
    </xf>
    <xf numFmtId="0" fontId="52" fillId="0" borderId="39" xfId="227" applyFont="1" applyBorder="1" applyAlignment="1">
      <alignment horizontal="left" vertical="center" wrapText="1"/>
    </xf>
    <xf numFmtId="0" fontId="5" fillId="28" borderId="32" xfId="227" applyFont="1" applyFill="1" applyBorder="1" applyAlignment="1">
      <alignment horizontal="center" vertical="center"/>
    </xf>
    <xf numFmtId="0" fontId="5" fillId="28" borderId="51" xfId="227" applyFont="1" applyFill="1" applyBorder="1" applyAlignment="1">
      <alignment horizontal="center" vertical="center"/>
    </xf>
    <xf numFmtId="0" fontId="5" fillId="28" borderId="54" xfId="227" applyFont="1" applyFill="1" applyBorder="1" applyAlignment="1">
      <alignment horizontal="center" vertical="center"/>
    </xf>
    <xf numFmtId="0" fontId="5" fillId="28" borderId="33" xfId="227" applyFont="1" applyFill="1" applyBorder="1" applyAlignment="1">
      <alignment horizontal="center" vertical="center"/>
    </xf>
    <xf numFmtId="0" fontId="5" fillId="28" borderId="55" xfId="227" applyFont="1" applyFill="1" applyBorder="1" applyAlignment="1">
      <alignment horizontal="center" vertical="center"/>
    </xf>
    <xf numFmtId="0" fontId="5" fillId="28" borderId="34" xfId="227" applyFont="1" applyFill="1" applyBorder="1" applyAlignment="1">
      <alignment horizontal="center" vertical="center"/>
    </xf>
    <xf numFmtId="0" fontId="5" fillId="28" borderId="66" xfId="227" applyFont="1" applyFill="1" applyBorder="1" applyAlignment="1">
      <alignment horizontal="center" vertical="center" wrapText="1"/>
    </xf>
    <xf numFmtId="0" fontId="5" fillId="28" borderId="68" xfId="227" applyFont="1" applyFill="1" applyBorder="1" applyAlignment="1">
      <alignment horizontal="center" vertical="center" wrapText="1"/>
    </xf>
    <xf numFmtId="0" fontId="5" fillId="28" borderId="62" xfId="227" applyFont="1" applyFill="1" applyBorder="1" applyAlignment="1">
      <alignment horizontal="center" vertical="center"/>
    </xf>
    <xf numFmtId="0" fontId="5" fillId="28" borderId="65" xfId="227" applyFont="1" applyFill="1" applyBorder="1" applyAlignment="1">
      <alignment horizontal="center" vertical="center"/>
    </xf>
    <xf numFmtId="0" fontId="53" fillId="25" borderId="95" xfId="0" applyFont="1" applyFill="1" applyBorder="1" applyAlignment="1">
      <alignment horizontal="center" vertical="center" wrapText="1"/>
    </xf>
    <xf numFmtId="0" fontId="53" fillId="25" borderId="26" xfId="0" applyFont="1" applyFill="1" applyBorder="1" applyAlignment="1">
      <alignment horizontal="center" vertical="center" wrapText="1"/>
    </xf>
    <xf numFmtId="172" fontId="54" fillId="25" borderId="70" xfId="37" applyFont="1" applyFill="1" applyBorder="1" applyAlignment="1">
      <alignment horizontal="center" vertical="center"/>
    </xf>
    <xf numFmtId="172" fontId="54" fillId="25" borderId="69" xfId="37" applyFont="1" applyFill="1" applyBorder="1" applyAlignment="1">
      <alignment horizontal="center" vertical="center"/>
    </xf>
    <xf numFmtId="172" fontId="54" fillId="0" borderId="70" xfId="37" applyFont="1" applyBorder="1" applyAlignment="1">
      <alignment horizontal="center" vertical="center"/>
    </xf>
    <xf numFmtId="172" fontId="54" fillId="0" borderId="69" xfId="37" applyFont="1" applyBorder="1" applyAlignment="1">
      <alignment horizontal="center" vertical="center"/>
    </xf>
    <xf numFmtId="172" fontId="55" fillId="0" borderId="61" xfId="37" applyFont="1" applyBorder="1" applyAlignment="1">
      <alignment horizontal="center" vertical="center"/>
    </xf>
    <xf numFmtId="172" fontId="55" fillId="0" borderId="27" xfId="37" applyFont="1" applyBorder="1" applyAlignment="1">
      <alignment horizontal="center" vertical="center"/>
    </xf>
    <xf numFmtId="0" fontId="59" fillId="0" borderId="16" xfId="227" applyFont="1" applyBorder="1" applyAlignment="1">
      <alignment horizontal="right" vertical="center"/>
    </xf>
    <xf numFmtId="0" fontId="59" fillId="0" borderId="17" xfId="227" applyFont="1" applyBorder="1" applyAlignment="1">
      <alignment horizontal="right" vertical="center"/>
    </xf>
    <xf numFmtId="0" fontId="59" fillId="0" borderId="18" xfId="227" applyFont="1" applyBorder="1" applyAlignment="1">
      <alignment horizontal="right" vertical="center"/>
    </xf>
    <xf numFmtId="0" fontId="4" fillId="0" borderId="74" xfId="227" applyFont="1" applyBorder="1" applyAlignment="1">
      <alignment horizontal="center" vertical="center"/>
    </xf>
    <xf numFmtId="0" fontId="4" fillId="0" borderId="75" xfId="227" applyFont="1" applyBorder="1" applyAlignment="1">
      <alignment horizontal="center" vertical="center"/>
    </xf>
    <xf numFmtId="0" fontId="4" fillId="0" borderId="76" xfId="227" applyFont="1" applyBorder="1" applyAlignment="1">
      <alignment horizontal="center" vertical="center"/>
    </xf>
    <xf numFmtId="0" fontId="4" fillId="0" borderId="56" xfId="227" applyFont="1" applyBorder="1" applyAlignment="1">
      <alignment horizontal="center" vertical="center"/>
    </xf>
    <xf numFmtId="0" fontId="4" fillId="0" borderId="0" xfId="227" applyFont="1" applyAlignment="1">
      <alignment horizontal="center" vertical="center"/>
    </xf>
    <xf numFmtId="0" fontId="4" fillId="0" borderId="57" xfId="227" applyFont="1" applyBorder="1" applyAlignment="1">
      <alignment horizontal="center" vertical="center"/>
    </xf>
    <xf numFmtId="0" fontId="4" fillId="0" borderId="22" xfId="227" applyFont="1" applyBorder="1" applyAlignment="1">
      <alignment horizontal="center" vertical="center"/>
    </xf>
    <xf numFmtId="0" fontId="4" fillId="0" borderId="23" xfId="227" applyFont="1" applyBorder="1" applyAlignment="1">
      <alignment horizontal="center" vertical="center"/>
    </xf>
    <xf numFmtId="0" fontId="4" fillId="0" borderId="50" xfId="227" applyFont="1" applyBorder="1" applyAlignment="1">
      <alignment horizontal="center" vertical="center"/>
    </xf>
    <xf numFmtId="0" fontId="59" fillId="0" borderId="75" xfId="227" applyFont="1" applyBorder="1" applyAlignment="1">
      <alignment horizontal="left" vertical="center"/>
    </xf>
    <xf numFmtId="0" fontId="59" fillId="0" borderId="76" xfId="227" applyFont="1" applyBorder="1" applyAlignment="1">
      <alignment horizontal="left" vertical="center"/>
    </xf>
    <xf numFmtId="0" fontId="59" fillId="0" borderId="0" xfId="227" applyFont="1" applyAlignment="1">
      <alignment horizontal="left" vertical="center"/>
    </xf>
    <xf numFmtId="0" fontId="59" fillId="0" borderId="57" xfId="227" applyFont="1" applyBorder="1" applyAlignment="1">
      <alignment horizontal="left" vertical="center"/>
    </xf>
    <xf numFmtId="0" fontId="59" fillId="0" borderId="23" xfId="227" applyFont="1" applyBorder="1" applyAlignment="1">
      <alignment horizontal="left" vertical="center"/>
    </xf>
    <xf numFmtId="0" fontId="59" fillId="0" borderId="50" xfId="227" applyFont="1" applyBorder="1" applyAlignment="1">
      <alignment horizontal="left" vertical="center"/>
    </xf>
    <xf numFmtId="0" fontId="5" fillId="0" borderId="74" xfId="227" applyFont="1" applyBorder="1" applyAlignment="1">
      <alignment horizontal="center" wrapText="1"/>
    </xf>
    <xf numFmtId="0" fontId="5" fillId="0" borderId="75" xfId="227" applyFont="1" applyBorder="1" applyAlignment="1">
      <alignment horizontal="center" wrapText="1"/>
    </xf>
    <xf numFmtId="0" fontId="5" fillId="0" borderId="76" xfId="227" applyFont="1" applyBorder="1" applyAlignment="1">
      <alignment horizontal="center" wrapText="1"/>
    </xf>
    <xf numFmtId="0" fontId="60" fillId="0" borderId="74" xfId="0" applyFont="1" applyBorder="1" applyAlignment="1">
      <alignment horizontal="center" wrapText="1"/>
    </xf>
    <xf numFmtId="0" fontId="60" fillId="0" borderId="75" xfId="0" applyFont="1" applyBorder="1" applyAlignment="1">
      <alignment horizontal="center" wrapText="1"/>
    </xf>
    <xf numFmtId="0" fontId="60" fillId="0" borderId="76" xfId="0" applyFont="1" applyBorder="1" applyAlignment="1">
      <alignment horizontal="center" wrapText="1"/>
    </xf>
    <xf numFmtId="0" fontId="60" fillId="0" borderId="22" xfId="0" applyFont="1" applyBorder="1" applyAlignment="1">
      <alignment horizontal="center" wrapText="1"/>
    </xf>
    <xf numFmtId="0" fontId="60" fillId="0" borderId="23" xfId="0" applyFont="1" applyBorder="1" applyAlignment="1">
      <alignment horizontal="center" wrapText="1"/>
    </xf>
    <xf numFmtId="0" fontId="60" fillId="0" borderId="50" xfId="0" applyFont="1" applyBorder="1" applyAlignment="1">
      <alignment horizontal="center" wrapText="1"/>
    </xf>
    <xf numFmtId="172" fontId="5" fillId="0" borderId="22" xfId="37" applyFont="1" applyBorder="1" applyAlignment="1">
      <alignment horizontal="center" wrapText="1"/>
    </xf>
    <xf numFmtId="172" fontId="5" fillId="0" borderId="23" xfId="37" applyFont="1" applyBorder="1" applyAlignment="1">
      <alignment horizontal="center" wrapText="1"/>
    </xf>
    <xf numFmtId="172" fontId="5" fillId="0" borderId="50" xfId="37" applyFont="1" applyBorder="1" applyAlignment="1">
      <alignment horizontal="center" wrapText="1"/>
    </xf>
    <xf numFmtId="0" fontId="62" fillId="0" borderId="22" xfId="0" applyFont="1" applyBorder="1" applyAlignment="1">
      <alignment horizontal="center" wrapText="1"/>
    </xf>
    <xf numFmtId="0" fontId="63" fillId="0" borderId="23" xfId="0" applyFont="1" applyBorder="1"/>
    <xf numFmtId="0" fontId="63" fillId="0" borderId="50" xfId="0" applyFont="1" applyBorder="1"/>
    <xf numFmtId="0" fontId="5" fillId="28" borderId="37" xfId="227" applyFont="1" applyFill="1" applyBorder="1" applyAlignment="1">
      <alignment horizontal="center" vertical="center"/>
    </xf>
    <xf numFmtId="172" fontId="67" fillId="0" borderId="86" xfId="37" applyFont="1" applyBorder="1" applyAlignment="1">
      <alignment horizontal="left"/>
    </xf>
    <xf numFmtId="172" fontId="67" fillId="0" borderId="94" xfId="37" applyFont="1" applyBorder="1" applyAlignment="1">
      <alignment horizontal="left"/>
    </xf>
    <xf numFmtId="4" fontId="44" fillId="0" borderId="15" xfId="227" applyNumberFormat="1" applyFont="1" applyBorder="1" applyAlignment="1">
      <alignment horizontal="center" vertical="center" wrapText="1"/>
    </xf>
  </cellXfs>
  <cellStyles count="263">
    <cellStyle name="20% - Énfasis1 2" xfId="4" xr:uid="{00000000-0005-0000-0000-000000000000}"/>
    <cellStyle name="20% - Énfasis1 3" xfId="137" xr:uid="{00000000-0005-0000-0000-000001000000}"/>
    <cellStyle name="20% - Énfasis2 2" xfId="5" xr:uid="{00000000-0005-0000-0000-000002000000}"/>
    <cellStyle name="20% - Énfasis2 3" xfId="138" xr:uid="{00000000-0005-0000-0000-000003000000}"/>
    <cellStyle name="20% - Énfasis3 2" xfId="6" xr:uid="{00000000-0005-0000-0000-000004000000}"/>
    <cellStyle name="20% - Énfasis3 3" xfId="139" xr:uid="{00000000-0005-0000-0000-000005000000}"/>
    <cellStyle name="20% - Énfasis4 2" xfId="7" xr:uid="{00000000-0005-0000-0000-000006000000}"/>
    <cellStyle name="20% - Énfasis4 3" xfId="140" xr:uid="{00000000-0005-0000-0000-000007000000}"/>
    <cellStyle name="20% - Énfasis5 2" xfId="8" xr:uid="{00000000-0005-0000-0000-000008000000}"/>
    <cellStyle name="20% - Énfasis5 3" xfId="141" xr:uid="{00000000-0005-0000-0000-000009000000}"/>
    <cellStyle name="20% - Énfasis6 2" xfId="9" xr:uid="{00000000-0005-0000-0000-00000A000000}"/>
    <cellStyle name="20% - Énfasis6 3" xfId="142" xr:uid="{00000000-0005-0000-0000-00000B000000}"/>
    <cellStyle name="40% - Énfasis1 2" xfId="10" xr:uid="{00000000-0005-0000-0000-00000C000000}"/>
    <cellStyle name="40% - Énfasis1 3" xfId="143" xr:uid="{00000000-0005-0000-0000-00000D000000}"/>
    <cellStyle name="40% - Énfasis2 2" xfId="11" xr:uid="{00000000-0005-0000-0000-00000E000000}"/>
    <cellStyle name="40% - Énfasis2 3" xfId="144" xr:uid="{00000000-0005-0000-0000-00000F000000}"/>
    <cellStyle name="40% - Énfasis3 2" xfId="12" xr:uid="{00000000-0005-0000-0000-000010000000}"/>
    <cellStyle name="40% - Énfasis3 3" xfId="145" xr:uid="{00000000-0005-0000-0000-000011000000}"/>
    <cellStyle name="40% - Énfasis4 2" xfId="13" xr:uid="{00000000-0005-0000-0000-000012000000}"/>
    <cellStyle name="40% - Énfasis4 3" xfId="146" xr:uid="{00000000-0005-0000-0000-000013000000}"/>
    <cellStyle name="40% - Énfasis5 2" xfId="14" xr:uid="{00000000-0005-0000-0000-000014000000}"/>
    <cellStyle name="40% - Énfasis5 3" xfId="147" xr:uid="{00000000-0005-0000-0000-000015000000}"/>
    <cellStyle name="40% - Énfasis6 2" xfId="15" xr:uid="{00000000-0005-0000-0000-000016000000}"/>
    <cellStyle name="40% - Énfasis6 3" xfId="148" xr:uid="{00000000-0005-0000-0000-000017000000}"/>
    <cellStyle name="60% - Énfasis1 2" xfId="16" xr:uid="{00000000-0005-0000-0000-000018000000}"/>
    <cellStyle name="60% - Énfasis1 3" xfId="149" xr:uid="{00000000-0005-0000-0000-000019000000}"/>
    <cellStyle name="60% - Énfasis2 2" xfId="17" xr:uid="{00000000-0005-0000-0000-00001A000000}"/>
    <cellStyle name="60% - Énfasis2 3" xfId="150" xr:uid="{00000000-0005-0000-0000-00001B000000}"/>
    <cellStyle name="60% - Énfasis3 2" xfId="18" xr:uid="{00000000-0005-0000-0000-00001C000000}"/>
    <cellStyle name="60% - Énfasis3 3" xfId="151" xr:uid="{00000000-0005-0000-0000-00001D000000}"/>
    <cellStyle name="60% - Énfasis4 2" xfId="19" xr:uid="{00000000-0005-0000-0000-00001E000000}"/>
    <cellStyle name="60% - Énfasis4 3" xfId="152" xr:uid="{00000000-0005-0000-0000-00001F000000}"/>
    <cellStyle name="60% - Énfasis5 2" xfId="20" xr:uid="{00000000-0005-0000-0000-000020000000}"/>
    <cellStyle name="60% - Énfasis5 3" xfId="153" xr:uid="{00000000-0005-0000-0000-000021000000}"/>
    <cellStyle name="60% - Énfasis6 2" xfId="21" xr:uid="{00000000-0005-0000-0000-000022000000}"/>
    <cellStyle name="60% - Énfasis6 3" xfId="154" xr:uid="{00000000-0005-0000-0000-000023000000}"/>
    <cellStyle name="Buena 2" xfId="22" xr:uid="{00000000-0005-0000-0000-000024000000}"/>
    <cellStyle name="Buena 3" xfId="155" xr:uid="{00000000-0005-0000-0000-000025000000}"/>
    <cellStyle name="Cálculo 2" xfId="23" xr:uid="{00000000-0005-0000-0000-000026000000}"/>
    <cellStyle name="Cálculo 3" xfId="156" xr:uid="{00000000-0005-0000-0000-000027000000}"/>
    <cellStyle name="Cancel" xfId="157" xr:uid="{00000000-0005-0000-0000-000028000000}"/>
    <cellStyle name="Celda de comprobación 2" xfId="24" xr:uid="{00000000-0005-0000-0000-000029000000}"/>
    <cellStyle name="Celda de comprobación 3" xfId="158" xr:uid="{00000000-0005-0000-0000-00002A000000}"/>
    <cellStyle name="Celda vinculada 2" xfId="25" xr:uid="{00000000-0005-0000-0000-00002B000000}"/>
    <cellStyle name="Celda vinculada 3" xfId="159" xr:uid="{00000000-0005-0000-0000-00002C000000}"/>
    <cellStyle name="CIENTOS" xfId="160" xr:uid="{00000000-0005-0000-0000-00002D000000}"/>
    <cellStyle name="CIENTOS 2" xfId="161" xr:uid="{00000000-0005-0000-0000-00002E000000}"/>
    <cellStyle name="CIENTOS 2D" xfId="162" xr:uid="{00000000-0005-0000-0000-00002F000000}"/>
    <cellStyle name="CIENTOS 2D 2" xfId="163" xr:uid="{00000000-0005-0000-0000-000030000000}"/>
    <cellStyle name="CIENTOS 2D_PRESUPUESTO FASE III ABR-2015 Rev3" xfId="164" xr:uid="{00000000-0005-0000-0000-000031000000}"/>
    <cellStyle name="CIENTOS 3D" xfId="165" xr:uid="{00000000-0005-0000-0000-000032000000}"/>
    <cellStyle name="CIENTOS 3D 2" xfId="166" xr:uid="{00000000-0005-0000-0000-000033000000}"/>
    <cellStyle name="CIENTOS 3D_PRESUPUESTO FASE III ABR-2015 Rev3" xfId="167" xr:uid="{00000000-0005-0000-0000-000034000000}"/>
    <cellStyle name="CIENTOS 4D" xfId="168" xr:uid="{00000000-0005-0000-0000-000035000000}"/>
    <cellStyle name="CIENTOS 4D 2" xfId="169" xr:uid="{00000000-0005-0000-0000-000036000000}"/>
    <cellStyle name="CIENTOS 4D_PRESUPUESTO FASE III ABR-2015 Rev3" xfId="170" xr:uid="{00000000-0005-0000-0000-000037000000}"/>
    <cellStyle name="CIENTOS_CantidadesGirardota" xfId="171" xr:uid="{00000000-0005-0000-0000-000038000000}"/>
    <cellStyle name="Comma" xfId="3" xr:uid="{00000000-0005-0000-0000-000039000000}"/>
    <cellStyle name="Comma0" xfId="172" xr:uid="{00000000-0005-0000-0000-00003A000000}"/>
    <cellStyle name="Currency" xfId="2" xr:uid="{00000000-0005-0000-0000-00003B000000}"/>
    <cellStyle name="Currency0" xfId="173" xr:uid="{00000000-0005-0000-0000-00003C000000}"/>
    <cellStyle name="Date" xfId="174" xr:uid="{00000000-0005-0000-0000-00003D000000}"/>
    <cellStyle name="Encabezado 4 2" xfId="26" xr:uid="{00000000-0005-0000-0000-00003E000000}"/>
    <cellStyle name="Encabezado 4 3" xfId="175" xr:uid="{00000000-0005-0000-0000-00003F000000}"/>
    <cellStyle name="Énfasis1 2" xfId="27" xr:uid="{00000000-0005-0000-0000-000040000000}"/>
    <cellStyle name="Énfasis1 3" xfId="176" xr:uid="{00000000-0005-0000-0000-000041000000}"/>
    <cellStyle name="Énfasis2 2" xfId="28" xr:uid="{00000000-0005-0000-0000-000042000000}"/>
    <cellStyle name="Énfasis2 3" xfId="177" xr:uid="{00000000-0005-0000-0000-000043000000}"/>
    <cellStyle name="Énfasis3 2" xfId="29" xr:uid="{00000000-0005-0000-0000-000044000000}"/>
    <cellStyle name="Énfasis3 3" xfId="178" xr:uid="{00000000-0005-0000-0000-000045000000}"/>
    <cellStyle name="Énfasis4 2" xfId="30" xr:uid="{00000000-0005-0000-0000-000046000000}"/>
    <cellStyle name="Énfasis4 3" xfId="179" xr:uid="{00000000-0005-0000-0000-000047000000}"/>
    <cellStyle name="Énfasis5 2" xfId="31" xr:uid="{00000000-0005-0000-0000-000048000000}"/>
    <cellStyle name="Énfasis5 3" xfId="180" xr:uid="{00000000-0005-0000-0000-000049000000}"/>
    <cellStyle name="Énfasis6 2" xfId="32" xr:uid="{00000000-0005-0000-0000-00004A000000}"/>
    <cellStyle name="Énfasis6 3" xfId="181" xr:uid="{00000000-0005-0000-0000-00004B000000}"/>
    <cellStyle name="Entrada 2" xfId="33" xr:uid="{00000000-0005-0000-0000-00004C000000}"/>
    <cellStyle name="Entrada 3" xfId="182" xr:uid="{00000000-0005-0000-0000-00004D000000}"/>
    <cellStyle name="Estilo 1" xfId="34" xr:uid="{00000000-0005-0000-0000-00004E000000}"/>
    <cellStyle name="Euro" xfId="35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 2" xfId="254" xr:uid="{00000000-0005-0000-0000-00005C000000}"/>
    <cellStyle name="Incorrecto 2" xfId="36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7" builtinId="3"/>
    <cellStyle name="Millares [2]" xfId="38" xr:uid="{00000000-0005-0000-0000-000065000000}"/>
    <cellStyle name="Millares [2] 2" xfId="201" xr:uid="{00000000-0005-0000-0000-000066000000}"/>
    <cellStyle name="Millares 10" xfId="39" xr:uid="{00000000-0005-0000-0000-000067000000}"/>
    <cellStyle name="Millares 10 2" xfId="40" xr:uid="{00000000-0005-0000-0000-000068000000}"/>
    <cellStyle name="Millares 11" xfId="41" xr:uid="{00000000-0005-0000-0000-000069000000}"/>
    <cellStyle name="Millares 11 2" xfId="202" xr:uid="{00000000-0005-0000-0000-00006A000000}"/>
    <cellStyle name="Millares 12" xfId="126" xr:uid="{00000000-0005-0000-0000-00006B000000}"/>
    <cellStyle name="Millares 13" xfId="135" xr:uid="{00000000-0005-0000-0000-00006C000000}"/>
    <cellStyle name="Millares 2" xfId="42" xr:uid="{00000000-0005-0000-0000-00006D000000}"/>
    <cellStyle name="Millares 2 2" xfId="43" xr:uid="{00000000-0005-0000-0000-00006E000000}"/>
    <cellStyle name="Millares 2 3" xfId="44" xr:uid="{00000000-0005-0000-0000-00006F000000}"/>
    <cellStyle name="Millares 2 4" xfId="203" xr:uid="{00000000-0005-0000-0000-000070000000}"/>
    <cellStyle name="Millares 2 5" xfId="45" xr:uid="{00000000-0005-0000-0000-000071000000}"/>
    <cellStyle name="Millares 2_APU´S_NO_PREVISTOS (1)" xfId="204" xr:uid="{00000000-0005-0000-0000-000072000000}"/>
    <cellStyle name="Millares 3" xfId="46" xr:uid="{00000000-0005-0000-0000-000073000000}"/>
    <cellStyle name="Millares 3 2" xfId="47" xr:uid="{00000000-0005-0000-0000-000074000000}"/>
    <cellStyle name="Millares 3 3" xfId="48" xr:uid="{00000000-0005-0000-0000-000075000000}"/>
    <cellStyle name="Millares 3 4" xfId="49" xr:uid="{00000000-0005-0000-0000-000076000000}"/>
    <cellStyle name="Millares 3 5" xfId="50" xr:uid="{00000000-0005-0000-0000-000077000000}"/>
    <cellStyle name="Millares 4" xfId="51" xr:uid="{00000000-0005-0000-0000-000078000000}"/>
    <cellStyle name="Millares 4 2" xfId="52" xr:uid="{00000000-0005-0000-0000-000079000000}"/>
    <cellStyle name="Millares 4 2 3" xfId="260" xr:uid="{D6F5163F-74BF-46BD-B176-38F29AA15AC1}"/>
    <cellStyle name="Millares 4 2 3 2" xfId="262" xr:uid="{6C781A2D-4859-4EA9-9436-5A10E4052C2D}"/>
    <cellStyle name="Millares 4 3" xfId="205" xr:uid="{00000000-0005-0000-0000-00007A000000}"/>
    <cellStyle name="Millares 4_APU´S_NO_PREVISTOS (1)" xfId="206" xr:uid="{00000000-0005-0000-0000-00007B000000}"/>
    <cellStyle name="Millares 5" xfId="53" xr:uid="{00000000-0005-0000-0000-00007C000000}"/>
    <cellStyle name="Millares 5 2" xfId="207" xr:uid="{00000000-0005-0000-0000-00007D000000}"/>
    <cellStyle name="Millares 6" xfId="54" xr:uid="{00000000-0005-0000-0000-00007E000000}"/>
    <cellStyle name="Millares 6 2" xfId="55" xr:uid="{00000000-0005-0000-0000-00007F000000}"/>
    <cellStyle name="Millares 7" xfId="56" xr:uid="{00000000-0005-0000-0000-000080000000}"/>
    <cellStyle name="Millares 7 2" xfId="57" xr:uid="{00000000-0005-0000-0000-000081000000}"/>
    <cellStyle name="Millares 7 2 2" xfId="58" xr:uid="{00000000-0005-0000-0000-000082000000}"/>
    <cellStyle name="Millares 8" xfId="59" xr:uid="{00000000-0005-0000-0000-000083000000}"/>
    <cellStyle name="Millares 8 2" xfId="60" xr:uid="{00000000-0005-0000-0000-000084000000}"/>
    <cellStyle name="Millares 9" xfId="61" xr:uid="{00000000-0005-0000-0000-000085000000}"/>
    <cellStyle name="Millares 9 2" xfId="62" xr:uid="{00000000-0005-0000-0000-000086000000}"/>
    <cellStyle name="Millares_FORMULARIO 4 - M-OFERENTE PPTA ECONOMICA" xfId="63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3" builtinId="4"/>
    <cellStyle name="Moneda [0] 3 2" xfId="261" xr:uid="{7236CCA3-F182-4B8B-A714-4676264B9968}"/>
    <cellStyle name="Moneda 10 2" xfId="64" xr:uid="{00000000-0005-0000-0000-00008C000000}"/>
    <cellStyle name="Moneda 2" xfId="65" xr:uid="{00000000-0005-0000-0000-00008D000000}"/>
    <cellStyle name="Moneda 2 10" xfId="211" xr:uid="{00000000-0005-0000-0000-00008E000000}"/>
    <cellStyle name="Moneda 2 11" xfId="212" xr:uid="{00000000-0005-0000-0000-00008F000000}"/>
    <cellStyle name="Moneda 2 12" xfId="213" xr:uid="{00000000-0005-0000-0000-000090000000}"/>
    <cellStyle name="Moneda 2 2" xfId="66" xr:uid="{00000000-0005-0000-0000-000091000000}"/>
    <cellStyle name="Moneda 2 2 2" xfId="67" xr:uid="{00000000-0005-0000-0000-000092000000}"/>
    <cellStyle name="Moneda 2 2 2 2" xfId="68" xr:uid="{00000000-0005-0000-0000-000093000000}"/>
    <cellStyle name="Moneda 2 2 2 2 2" xfId="130" xr:uid="{00000000-0005-0000-0000-000094000000}"/>
    <cellStyle name="Moneda 2 2 3" xfId="69" xr:uid="{00000000-0005-0000-0000-000095000000}"/>
    <cellStyle name="Moneda 2 2 4" xfId="70" xr:uid="{00000000-0005-0000-0000-000096000000}"/>
    <cellStyle name="Moneda 2 2 5" xfId="71" xr:uid="{00000000-0005-0000-0000-000097000000}"/>
    <cellStyle name="Moneda 2 2_APU´S_NO_PREVISTOS (1)" xfId="214" xr:uid="{00000000-0005-0000-0000-000098000000}"/>
    <cellStyle name="Moneda 2 3" xfId="72" xr:uid="{00000000-0005-0000-0000-000099000000}"/>
    <cellStyle name="Moneda 2 4" xfId="215" xr:uid="{00000000-0005-0000-0000-00009A000000}"/>
    <cellStyle name="Moneda 2 5" xfId="216" xr:uid="{00000000-0005-0000-0000-00009B000000}"/>
    <cellStyle name="Moneda 2 6" xfId="217" xr:uid="{00000000-0005-0000-0000-00009C000000}"/>
    <cellStyle name="Moneda 2 7" xfId="218" xr:uid="{00000000-0005-0000-0000-00009D000000}"/>
    <cellStyle name="Moneda 2 8" xfId="219" xr:uid="{00000000-0005-0000-0000-00009E000000}"/>
    <cellStyle name="Moneda 2 9" xfId="220" xr:uid="{00000000-0005-0000-0000-00009F000000}"/>
    <cellStyle name="Moneda 2_APU´S_NO_PREVISTOS (1)" xfId="221" xr:uid="{00000000-0005-0000-0000-0000A0000000}"/>
    <cellStyle name="Moneda 3" xfId="73" xr:uid="{00000000-0005-0000-0000-0000A1000000}"/>
    <cellStyle name="Moneda 4" xfId="222" xr:uid="{00000000-0005-0000-0000-0000A2000000}"/>
    <cellStyle name="Moneda 5" xfId="256" xr:uid="{00000000-0005-0000-0000-0000A3000000}"/>
    <cellStyle name="Moneda 6" xfId="258" xr:uid="{1DE638DB-9190-42D3-994D-FD2FC65A605D}"/>
    <cellStyle name="Monetario0" xfId="223" xr:uid="{00000000-0005-0000-0000-0000A4000000}"/>
    <cellStyle name="Neutral 2" xfId="74" xr:uid="{00000000-0005-0000-0000-0000A5000000}"/>
    <cellStyle name="Neutral 3" xfId="224" xr:uid="{00000000-0005-0000-0000-0000A6000000}"/>
    <cellStyle name="No. punto" xfId="225" xr:uid="{00000000-0005-0000-0000-0000A7000000}"/>
    <cellStyle name="No. punto 2" xfId="226" xr:uid="{00000000-0005-0000-0000-0000A8000000}"/>
    <cellStyle name="Normal" xfId="0" builtinId="0"/>
    <cellStyle name="Normal 10" xfId="255" xr:uid="{00000000-0005-0000-0000-0000AA000000}"/>
    <cellStyle name="Normal 11" xfId="257" xr:uid="{7437063A-21BE-41FC-9BED-04DF50B516F6}"/>
    <cellStyle name="Normal 2" xfId="75" xr:uid="{00000000-0005-0000-0000-0000AB000000}"/>
    <cellStyle name="Normal 2 10" xfId="76" xr:uid="{00000000-0005-0000-0000-0000AC000000}"/>
    <cellStyle name="Normal 2 10 2" xfId="77" xr:uid="{00000000-0005-0000-0000-0000AD000000}"/>
    <cellStyle name="Normal 2 10 2 2" xfId="136" xr:uid="{00000000-0005-0000-0000-0000AE000000}"/>
    <cellStyle name="Normal 2 10 3" xfId="127" xr:uid="{00000000-0005-0000-0000-0000AF000000}"/>
    <cellStyle name="Normal 2 11" xfId="78" xr:uid="{00000000-0005-0000-0000-0000B0000000}"/>
    <cellStyle name="Normal 2 12" xfId="79" xr:uid="{00000000-0005-0000-0000-0000B1000000}"/>
    <cellStyle name="Normal 2 13" xfId="80" xr:uid="{00000000-0005-0000-0000-0000B2000000}"/>
    <cellStyle name="Normal 2 2" xfId="81" xr:uid="{00000000-0005-0000-0000-0000B3000000}"/>
    <cellStyle name="Normal 2 2 2" xfId="227" xr:uid="{00000000-0005-0000-0000-0000B4000000}"/>
    <cellStyle name="Normal 2 2 3" xfId="228" xr:uid="{00000000-0005-0000-0000-0000B5000000}"/>
    <cellStyle name="Normal 2 3" xfId="82" xr:uid="{00000000-0005-0000-0000-0000B6000000}"/>
    <cellStyle name="Normal 2 3 2" xfId="229" xr:uid="{00000000-0005-0000-0000-0000B7000000}"/>
    <cellStyle name="Normal 2 4" xfId="83" xr:uid="{00000000-0005-0000-0000-0000B8000000}"/>
    <cellStyle name="Normal 2 5" xfId="84" xr:uid="{00000000-0005-0000-0000-0000B9000000}"/>
    <cellStyle name="Normal 2 6" xfId="85" xr:uid="{00000000-0005-0000-0000-0000BA000000}"/>
    <cellStyle name="Normal 2 7" xfId="86" xr:uid="{00000000-0005-0000-0000-0000BB000000}"/>
    <cellStyle name="Normal 2 8" xfId="87" xr:uid="{00000000-0005-0000-0000-0000BC000000}"/>
    <cellStyle name="Normal 2 9" xfId="88" xr:uid="{00000000-0005-0000-0000-0000BD000000}"/>
    <cellStyle name="Normal 2_APU NO PREVISTOS MTTO" xfId="89" xr:uid="{00000000-0005-0000-0000-0000BE000000}"/>
    <cellStyle name="Normal 29" xfId="90" xr:uid="{00000000-0005-0000-0000-0000BF000000}"/>
    <cellStyle name="Normal 3" xfId="91" xr:uid="{00000000-0005-0000-0000-0000C0000000}"/>
    <cellStyle name="Normal 3 11" xfId="131" xr:uid="{00000000-0005-0000-0000-0000C1000000}"/>
    <cellStyle name="Normal 3 2" xfId="92" xr:uid="{00000000-0005-0000-0000-0000C2000000}"/>
    <cellStyle name="Normal 3 2 2" xfId="129" xr:uid="{00000000-0005-0000-0000-0000C3000000}"/>
    <cellStyle name="Normal 3 3" xfId="230" xr:uid="{00000000-0005-0000-0000-0000C4000000}"/>
    <cellStyle name="Normal 3_APU´S_NO_PREVISTOS (1)" xfId="231" xr:uid="{00000000-0005-0000-0000-0000C5000000}"/>
    <cellStyle name="Normal 4" xfId="93" xr:uid="{00000000-0005-0000-0000-0000C6000000}"/>
    <cellStyle name="Normal 4 2" xfId="94" xr:uid="{00000000-0005-0000-0000-0000C7000000}"/>
    <cellStyle name="Normal 4 2 2" xfId="232" xr:uid="{00000000-0005-0000-0000-0000C8000000}"/>
    <cellStyle name="Normal 5" xfId="134" xr:uid="{00000000-0005-0000-0000-0000C9000000}"/>
    <cellStyle name="Normal 6" xfId="233" xr:uid="{00000000-0005-0000-0000-0000CA000000}"/>
    <cellStyle name="Normal 6 2" xfId="234" xr:uid="{00000000-0005-0000-0000-0000CB000000}"/>
    <cellStyle name="Normal 7" xfId="235" xr:uid="{00000000-0005-0000-0000-0000CC000000}"/>
    <cellStyle name="Normal 8" xfId="236" xr:uid="{00000000-0005-0000-0000-0000CD000000}"/>
    <cellStyle name="Normal 9" xfId="237" xr:uid="{00000000-0005-0000-0000-0000CE000000}"/>
    <cellStyle name="Normal 9 2" xfId="133" xr:uid="{00000000-0005-0000-0000-0000CF000000}"/>
    <cellStyle name="Normal_PTO OFICIAL PREPLIEGO (CORREGIDO) 2" xfId="132" xr:uid="{00000000-0005-0000-0000-0000D0000000}"/>
    <cellStyle name="Notas 2" xfId="95" xr:uid="{00000000-0005-0000-0000-0000D1000000}"/>
    <cellStyle name="Notas 3" xfId="238" xr:uid="{00000000-0005-0000-0000-0000D2000000}"/>
    <cellStyle name="Percent" xfId="1" xr:uid="{00000000-0005-0000-0000-0000D3000000}"/>
    <cellStyle name="Porcentaje" xfId="97" builtinId="5"/>
    <cellStyle name="Porcentaje 2" xfId="239" xr:uid="{00000000-0005-0000-0000-0000D5000000}"/>
    <cellStyle name="Porcentaje 3" xfId="96" xr:uid="{00000000-0005-0000-0000-0000D6000000}"/>
    <cellStyle name="Porcentaje 4" xfId="240" xr:uid="{00000000-0005-0000-0000-0000D7000000}"/>
    <cellStyle name="Porcentaje 5" xfId="241" xr:uid="{00000000-0005-0000-0000-0000D8000000}"/>
    <cellStyle name="Porcentaje 5 2" xfId="242" xr:uid="{00000000-0005-0000-0000-0000D9000000}"/>
    <cellStyle name="Porcentaje 7" xfId="259" xr:uid="{D77D1990-0FD2-49E9-AA19-D33E033D3FE5}"/>
    <cellStyle name="Porcentual 2" xfId="98" xr:uid="{00000000-0005-0000-0000-0000DA000000}"/>
    <cellStyle name="Porcentual 2 10" xfId="99" xr:uid="{00000000-0005-0000-0000-0000DB000000}"/>
    <cellStyle name="Porcentual 2 10 2" xfId="100" xr:uid="{00000000-0005-0000-0000-0000DC000000}"/>
    <cellStyle name="Porcentual 2 11" xfId="101" xr:uid="{00000000-0005-0000-0000-0000DD000000}"/>
    <cellStyle name="Porcentual 2 12" xfId="102" xr:uid="{00000000-0005-0000-0000-0000DE000000}"/>
    <cellStyle name="Porcentual 2 2" xfId="103" xr:uid="{00000000-0005-0000-0000-0000DF000000}"/>
    <cellStyle name="Porcentual 2 3" xfId="104" xr:uid="{00000000-0005-0000-0000-0000E0000000}"/>
    <cellStyle name="Porcentual 2 4" xfId="105" xr:uid="{00000000-0005-0000-0000-0000E1000000}"/>
    <cellStyle name="Porcentual 2 5" xfId="106" xr:uid="{00000000-0005-0000-0000-0000E2000000}"/>
    <cellStyle name="Porcentual 2 6" xfId="107" xr:uid="{00000000-0005-0000-0000-0000E3000000}"/>
    <cellStyle name="Porcentual 2 7" xfId="108" xr:uid="{00000000-0005-0000-0000-0000E4000000}"/>
    <cellStyle name="Porcentual 2 8" xfId="109" xr:uid="{00000000-0005-0000-0000-0000E5000000}"/>
    <cellStyle name="Porcentual 2 9" xfId="110" xr:uid="{00000000-0005-0000-0000-0000E6000000}"/>
    <cellStyle name="Porcentual 3" xfId="111" xr:uid="{00000000-0005-0000-0000-0000E7000000}"/>
    <cellStyle name="Porcentual 4" xfId="112" xr:uid="{00000000-0005-0000-0000-0000E8000000}"/>
    <cellStyle name="Porcentual 4 2" xfId="113" xr:uid="{00000000-0005-0000-0000-0000E9000000}"/>
    <cellStyle name="Porcentual 5" xfId="114" xr:uid="{00000000-0005-0000-0000-0000EA000000}"/>
    <cellStyle name="Porcentual 5 2" xfId="243" xr:uid="{00000000-0005-0000-0000-0000EB000000}"/>
    <cellStyle name="Porcentual 6" xfId="115" xr:uid="{00000000-0005-0000-0000-0000EC000000}"/>
    <cellStyle name="Porcentual 6 2" xfId="116" xr:uid="{00000000-0005-0000-0000-0000ED000000}"/>
    <cellStyle name="Porcentual 7" xfId="117" xr:uid="{00000000-0005-0000-0000-0000EE000000}"/>
    <cellStyle name="Porcentual 8" xfId="128" xr:uid="{00000000-0005-0000-0000-0000EF000000}"/>
    <cellStyle name="resaltado" xfId="244" xr:uid="{00000000-0005-0000-0000-0000F0000000}"/>
    <cellStyle name="Salida 2" xfId="118" xr:uid="{00000000-0005-0000-0000-0000F1000000}"/>
    <cellStyle name="Salida 3" xfId="245" xr:uid="{00000000-0005-0000-0000-0000F2000000}"/>
    <cellStyle name="Texto de advertencia 2" xfId="119" xr:uid="{00000000-0005-0000-0000-0000F3000000}"/>
    <cellStyle name="Texto de advertencia 3" xfId="246" xr:uid="{00000000-0005-0000-0000-0000F4000000}"/>
    <cellStyle name="Texto explicativo 2" xfId="120" xr:uid="{00000000-0005-0000-0000-0000F5000000}"/>
    <cellStyle name="Texto explicativo 3" xfId="247" xr:uid="{00000000-0005-0000-0000-0000F6000000}"/>
    <cellStyle name="Título 1 2" xfId="121" xr:uid="{00000000-0005-0000-0000-0000F7000000}"/>
    <cellStyle name="Título 1 3" xfId="248" xr:uid="{00000000-0005-0000-0000-0000F8000000}"/>
    <cellStyle name="Título 2 2" xfId="122" xr:uid="{00000000-0005-0000-0000-0000F9000000}"/>
    <cellStyle name="Título 2 3" xfId="249" xr:uid="{00000000-0005-0000-0000-0000FA000000}"/>
    <cellStyle name="Título 3 2" xfId="123" xr:uid="{00000000-0005-0000-0000-0000FB000000}"/>
    <cellStyle name="Título 3 3" xfId="250" xr:uid="{00000000-0005-0000-0000-0000FC000000}"/>
    <cellStyle name="Título 4" xfId="124" xr:uid="{00000000-0005-0000-0000-0000FD000000}"/>
    <cellStyle name="Título 5" xfId="251" xr:uid="{00000000-0005-0000-0000-0000FE000000}"/>
    <cellStyle name="Total 2" xfId="125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2"/>
  <sheetViews>
    <sheetView topLeftCell="A10" zoomScale="70" zoomScaleNormal="70" workbookViewId="0">
      <selection activeCell="C15" sqref="C15"/>
    </sheetView>
  </sheetViews>
  <sheetFormatPr baseColWidth="10" defaultColWidth="11.28515625" defaultRowHeight="16.5" x14ac:dyDescent="0.3"/>
  <cols>
    <col min="1" max="2" width="2.85546875" style="1" customWidth="1"/>
    <col min="3" max="3" width="11.140625" style="1" customWidth="1"/>
    <col min="4" max="4" width="22.28515625" style="1" customWidth="1"/>
    <col min="5" max="5" width="16.140625" style="2" customWidth="1"/>
    <col min="6" max="6" width="21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2.85546875" style="1" customWidth="1"/>
    <col min="14" max="16384" width="11.28515625" style="1"/>
  </cols>
  <sheetData>
    <row r="1" spans="1:13" ht="17.25" thickBot="1" x14ac:dyDescent="0.35">
      <c r="A1" s="5"/>
      <c r="B1" s="5"/>
      <c r="C1" s="82"/>
      <c r="D1" s="83"/>
      <c r="E1" s="82"/>
      <c r="F1" s="83"/>
      <c r="G1" s="5"/>
      <c r="H1" s="5"/>
      <c r="I1" s="5"/>
      <c r="J1" s="5"/>
      <c r="K1" s="5"/>
      <c r="L1" s="5"/>
      <c r="M1" s="5"/>
    </row>
    <row r="2" spans="1:13" ht="17.25" thickTop="1" x14ac:dyDescent="0.3">
      <c r="A2" s="5"/>
      <c r="B2" s="370"/>
      <c r="C2" s="371"/>
      <c r="D2" s="371"/>
      <c r="E2" s="371"/>
      <c r="F2" s="371"/>
      <c r="G2" s="371"/>
      <c r="H2" s="371"/>
      <c r="I2" s="371"/>
      <c r="J2" s="371"/>
      <c r="K2" s="371"/>
      <c r="L2" s="372"/>
      <c r="M2" s="5"/>
    </row>
    <row r="3" spans="1:13" ht="33" customHeight="1" x14ac:dyDescent="0.3">
      <c r="A3" s="5"/>
      <c r="B3" s="7"/>
      <c r="C3" s="367" t="s">
        <v>35</v>
      </c>
      <c r="D3" s="368"/>
      <c r="E3" s="368"/>
      <c r="F3" s="369"/>
      <c r="G3" s="5"/>
      <c r="H3" s="5"/>
      <c r="I3" s="5"/>
      <c r="J3" s="5"/>
      <c r="K3" s="5"/>
      <c r="L3" s="8"/>
      <c r="M3" s="5"/>
    </row>
    <row r="4" spans="1:13" x14ac:dyDescent="0.3">
      <c r="A4" s="5"/>
      <c r="B4" s="7"/>
      <c r="C4" s="100" t="s">
        <v>0</v>
      </c>
      <c r="D4" s="102" t="s">
        <v>1</v>
      </c>
      <c r="E4" s="101" t="s">
        <v>2</v>
      </c>
      <c r="F4" s="103">
        <v>2</v>
      </c>
      <c r="G4" s="5"/>
      <c r="H4" s="5"/>
      <c r="I4" s="5"/>
      <c r="J4" s="5"/>
      <c r="K4" s="5"/>
      <c r="L4" s="8"/>
      <c r="M4" s="5"/>
    </row>
    <row r="5" spans="1:13" ht="17.25" thickBot="1" x14ac:dyDescent="0.35">
      <c r="A5" s="5"/>
      <c r="B5" s="7"/>
      <c r="C5" s="82"/>
      <c r="D5" s="99"/>
      <c r="E5" s="82"/>
      <c r="F5" s="83"/>
      <c r="G5" s="5"/>
      <c r="H5" s="5"/>
      <c r="I5" s="5"/>
      <c r="J5" s="5"/>
      <c r="K5" s="5"/>
      <c r="L5" s="8"/>
      <c r="M5" s="5"/>
    </row>
    <row r="6" spans="1:13" ht="31.5" customHeight="1" x14ac:dyDescent="0.3">
      <c r="A6" s="5"/>
      <c r="B6" s="7"/>
      <c r="C6" s="364" t="s">
        <v>3</v>
      </c>
      <c r="D6" s="365"/>
      <c r="E6" s="365"/>
      <c r="F6" s="365"/>
      <c r="G6" s="365"/>
      <c r="H6" s="365"/>
      <c r="I6" s="365"/>
      <c r="J6" s="365"/>
      <c r="K6" s="366"/>
      <c r="L6" s="8"/>
      <c r="M6" s="5"/>
    </row>
    <row r="7" spans="1:13" x14ac:dyDescent="0.3">
      <c r="A7" s="5"/>
      <c r="B7" s="7"/>
      <c r="C7" s="377" t="s">
        <v>31</v>
      </c>
      <c r="D7" s="378"/>
      <c r="E7" s="378"/>
      <c r="F7" s="378"/>
      <c r="G7" s="378"/>
      <c r="H7" s="378"/>
      <c r="I7" s="378"/>
      <c r="J7" s="378"/>
      <c r="K7" s="379"/>
      <c r="L7" s="8"/>
      <c r="M7" s="5"/>
    </row>
    <row r="8" spans="1:13" s="75" customFormat="1" x14ac:dyDescent="0.3">
      <c r="A8" s="73"/>
      <c r="B8" s="74"/>
      <c r="C8" s="380" t="s">
        <v>36</v>
      </c>
      <c r="D8" s="380"/>
      <c r="E8" s="380"/>
      <c r="F8" s="380"/>
      <c r="G8" s="380"/>
      <c r="H8" s="380"/>
      <c r="I8" s="380"/>
      <c r="J8" s="380"/>
      <c r="K8" s="380"/>
      <c r="L8" s="76"/>
      <c r="M8" s="73"/>
    </row>
    <row r="9" spans="1:13" ht="55.5" customHeight="1" x14ac:dyDescent="0.3">
      <c r="A9" s="5"/>
      <c r="B9" s="7"/>
      <c r="C9" s="380"/>
      <c r="D9" s="380"/>
      <c r="E9" s="380"/>
      <c r="F9" s="380"/>
      <c r="G9" s="380"/>
      <c r="H9" s="380"/>
      <c r="I9" s="380"/>
      <c r="J9" s="380"/>
      <c r="K9" s="380"/>
      <c r="L9" s="8"/>
      <c r="M9" s="5"/>
    </row>
    <row r="10" spans="1:13" ht="34.5" customHeight="1" x14ac:dyDescent="0.3">
      <c r="A10" s="5"/>
      <c r="B10" s="7"/>
      <c r="C10" s="381" t="s">
        <v>32</v>
      </c>
      <c r="D10" s="382"/>
      <c r="E10" s="382"/>
      <c r="F10" s="382"/>
      <c r="G10" s="382"/>
      <c r="H10" s="382"/>
      <c r="I10" s="382"/>
      <c r="J10" s="382"/>
      <c r="K10" s="383"/>
      <c r="L10" s="8"/>
      <c r="M10" s="5"/>
    </row>
    <row r="11" spans="1:13" ht="30" customHeight="1" thickBot="1" x14ac:dyDescent="0.35">
      <c r="A11" s="5"/>
      <c r="B11" s="7"/>
      <c r="C11" s="384"/>
      <c r="D11" s="385"/>
      <c r="E11" s="385"/>
      <c r="F11" s="385"/>
      <c r="G11" s="385"/>
      <c r="H11" s="385"/>
      <c r="I11" s="385"/>
      <c r="J11" s="385"/>
      <c r="K11" s="386"/>
      <c r="L11" s="8"/>
      <c r="M11" s="5"/>
    </row>
    <row r="12" spans="1:13" ht="30" customHeight="1" x14ac:dyDescent="0.3">
      <c r="A12" s="5"/>
      <c r="B12" s="7"/>
      <c r="C12" s="387" t="s">
        <v>5</v>
      </c>
      <c r="D12" s="389" t="s">
        <v>6</v>
      </c>
      <c r="E12" s="391" t="s">
        <v>7</v>
      </c>
      <c r="F12" s="391"/>
      <c r="G12" s="387" t="s">
        <v>8</v>
      </c>
      <c r="H12" s="389" t="s">
        <v>9</v>
      </c>
      <c r="I12" s="389" t="s">
        <v>10</v>
      </c>
      <c r="J12" s="392" t="s">
        <v>11</v>
      </c>
      <c r="K12" s="394" t="s">
        <v>12</v>
      </c>
      <c r="L12" s="8"/>
      <c r="M12" s="5"/>
    </row>
    <row r="13" spans="1:13" ht="30" customHeight="1" thickBot="1" x14ac:dyDescent="0.35">
      <c r="A13" s="5"/>
      <c r="B13" s="7"/>
      <c r="C13" s="388"/>
      <c r="D13" s="390"/>
      <c r="E13" s="9" t="s">
        <v>13</v>
      </c>
      <c r="F13" s="9" t="s">
        <v>14</v>
      </c>
      <c r="G13" s="388"/>
      <c r="H13" s="390"/>
      <c r="I13" s="390"/>
      <c r="J13" s="393"/>
      <c r="K13" s="395"/>
      <c r="L13" s="8"/>
      <c r="M13" s="5"/>
    </row>
    <row r="14" spans="1:13" ht="30" customHeight="1" thickBot="1" x14ac:dyDescent="0.35">
      <c r="A14" s="5"/>
      <c r="B14" s="7"/>
      <c r="C14" s="10"/>
      <c r="D14" s="11"/>
      <c r="E14" s="11"/>
      <c r="F14" s="11"/>
      <c r="G14" s="11"/>
      <c r="H14" s="11"/>
      <c r="I14" s="11"/>
      <c r="J14" s="11"/>
      <c r="K14" s="12"/>
      <c r="L14" s="8"/>
      <c r="M14" s="5"/>
    </row>
    <row r="15" spans="1:13" ht="30" customHeight="1" x14ac:dyDescent="0.3">
      <c r="A15" s="5"/>
      <c r="B15" s="7"/>
      <c r="C15" s="25"/>
      <c r="D15" s="27"/>
      <c r="E15" s="27"/>
      <c r="F15" s="27"/>
      <c r="G15" s="28"/>
      <c r="H15" s="27"/>
      <c r="I15" s="17"/>
      <c r="J15" s="18"/>
      <c r="K15" s="26"/>
      <c r="L15" s="8"/>
      <c r="M15" s="5"/>
    </row>
    <row r="16" spans="1:13" ht="30" customHeight="1" thickBot="1" x14ac:dyDescent="0.35">
      <c r="A16" s="5"/>
      <c r="B16" s="7"/>
      <c r="C16" s="20" t="s">
        <v>15</v>
      </c>
      <c r="D16" s="29"/>
      <c r="E16" s="29"/>
      <c r="F16" s="29"/>
      <c r="G16" s="30"/>
      <c r="H16" s="29"/>
      <c r="I16" s="17"/>
      <c r="J16" s="23"/>
      <c r="K16" s="24"/>
      <c r="L16" s="8"/>
      <c r="M16" s="5"/>
    </row>
    <row r="17" spans="1:13" ht="30" customHeight="1" thickBot="1" x14ac:dyDescent="0.3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2"/>
      <c r="L17" s="8"/>
      <c r="M17" s="5"/>
    </row>
    <row r="18" spans="1:13" ht="30" customHeight="1" x14ac:dyDescent="0.3">
      <c r="A18" s="5"/>
      <c r="B18" s="7"/>
      <c r="C18" s="25"/>
      <c r="D18" s="27"/>
      <c r="E18" s="27"/>
      <c r="F18" s="27"/>
      <c r="G18" s="31"/>
      <c r="H18" s="27"/>
      <c r="I18" s="17"/>
      <c r="J18" s="18"/>
      <c r="K18" s="19"/>
      <c r="L18" s="8"/>
      <c r="M18" s="5"/>
    </row>
    <row r="19" spans="1:13" ht="30" customHeight="1" x14ac:dyDescent="0.3">
      <c r="A19" s="5"/>
      <c r="B19" s="7"/>
      <c r="C19" s="25"/>
      <c r="D19" s="27"/>
      <c r="E19" s="27"/>
      <c r="F19" s="27"/>
      <c r="G19" s="31"/>
      <c r="H19" s="27"/>
      <c r="I19" s="17"/>
      <c r="J19" s="18"/>
      <c r="K19" s="19"/>
      <c r="L19" s="8"/>
      <c r="M19" s="5"/>
    </row>
    <row r="20" spans="1:13" s="5" customFormat="1" ht="30" customHeight="1" x14ac:dyDescent="0.25">
      <c r="B20" s="7"/>
      <c r="C20" s="25"/>
      <c r="D20" s="32"/>
      <c r="E20" s="32"/>
      <c r="F20" s="32"/>
      <c r="G20" s="72"/>
      <c r="H20" s="32"/>
      <c r="I20" s="17"/>
      <c r="J20" s="18"/>
      <c r="K20" s="19"/>
      <c r="L20" s="8"/>
    </row>
    <row r="21" spans="1:13" ht="30" customHeight="1" x14ac:dyDescent="0.3">
      <c r="B21" s="68"/>
      <c r="C21" s="25"/>
      <c r="D21" s="27"/>
      <c r="E21" s="27"/>
      <c r="F21" s="27"/>
      <c r="G21" s="31"/>
      <c r="H21" s="27"/>
      <c r="I21" s="17"/>
      <c r="J21" s="18"/>
      <c r="K21" s="19"/>
      <c r="L21" s="69"/>
    </row>
    <row r="22" spans="1:13" ht="30" customHeight="1" thickBot="1" x14ac:dyDescent="0.35">
      <c r="A22" s="5"/>
      <c r="B22" s="7"/>
      <c r="C22" s="20" t="s">
        <v>15</v>
      </c>
      <c r="D22" s="34"/>
      <c r="E22" s="35"/>
      <c r="F22" s="34"/>
      <c r="G22" s="34"/>
      <c r="H22" s="34"/>
      <c r="I22" s="17"/>
      <c r="J22" s="34"/>
      <c r="K22" s="24"/>
      <c r="L22" s="8"/>
      <c r="M22" s="5"/>
    </row>
    <row r="23" spans="1:13" ht="30" customHeight="1" thickBot="1" x14ac:dyDescent="0.3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2"/>
      <c r="L23" s="8"/>
      <c r="M23" s="5"/>
    </row>
    <row r="24" spans="1:13" ht="30" customHeight="1" x14ac:dyDescent="0.3">
      <c r="A24" s="5"/>
      <c r="B24" s="7"/>
      <c r="C24" s="25"/>
      <c r="D24" s="14"/>
      <c r="E24" s="14"/>
      <c r="F24" s="14"/>
      <c r="G24" s="15"/>
      <c r="H24" s="14"/>
      <c r="I24" s="17"/>
      <c r="J24" s="18"/>
      <c r="K24" s="19"/>
      <c r="L24" s="8"/>
      <c r="M24" s="5"/>
    </row>
    <row r="25" spans="1:13" ht="30" customHeight="1" x14ac:dyDescent="0.3">
      <c r="A25" s="5"/>
      <c r="B25" s="7"/>
      <c r="C25" s="25"/>
      <c r="D25" s="51"/>
      <c r="E25" s="51"/>
      <c r="F25" s="51"/>
      <c r="G25" s="15"/>
      <c r="H25" s="14"/>
      <c r="I25" s="17"/>
      <c r="J25" s="18"/>
      <c r="K25" s="19"/>
      <c r="L25" s="8"/>
      <c r="M25" s="5"/>
    </row>
    <row r="26" spans="1:13" ht="30" customHeight="1" x14ac:dyDescent="0.3">
      <c r="A26" s="5"/>
      <c r="B26" s="7"/>
      <c r="C26" s="25"/>
      <c r="D26" s="14"/>
      <c r="E26" s="14"/>
      <c r="F26" s="14"/>
      <c r="G26" s="15"/>
      <c r="H26" s="14"/>
      <c r="I26" s="17"/>
      <c r="J26" s="18"/>
      <c r="K26" s="19"/>
      <c r="L26" s="8"/>
      <c r="M26" s="5"/>
    </row>
    <row r="27" spans="1:13" s="5" customFormat="1" ht="30" customHeight="1" x14ac:dyDescent="0.25">
      <c r="B27" s="7"/>
      <c r="C27" s="25"/>
      <c r="D27" s="32"/>
      <c r="E27" s="32"/>
      <c r="F27" s="32"/>
      <c r="G27" s="33"/>
      <c r="H27" s="32"/>
      <c r="I27" s="17"/>
      <c r="J27" s="18"/>
      <c r="K27" s="19"/>
      <c r="L27" s="8"/>
    </row>
    <row r="28" spans="1:13" ht="30" customHeight="1" x14ac:dyDescent="0.3">
      <c r="A28" s="5"/>
      <c r="B28" s="7"/>
      <c r="C28" s="25"/>
      <c r="D28" s="14"/>
      <c r="E28" s="14"/>
      <c r="F28" s="14"/>
      <c r="G28" s="15"/>
      <c r="H28" s="14"/>
      <c r="I28" s="17"/>
      <c r="J28" s="36"/>
      <c r="K28" s="19"/>
      <c r="L28" s="8"/>
      <c r="M28" s="5"/>
    </row>
    <row r="29" spans="1:13" s="5" customFormat="1" ht="30" customHeight="1" x14ac:dyDescent="0.25">
      <c r="B29" s="7"/>
      <c r="C29" s="71"/>
      <c r="D29" s="32"/>
      <c r="E29" s="32"/>
      <c r="F29" s="32"/>
      <c r="G29" s="33"/>
      <c r="H29" s="32"/>
      <c r="I29" s="17"/>
      <c r="J29" s="36"/>
      <c r="K29" s="19"/>
      <c r="L29" s="8"/>
    </row>
    <row r="30" spans="1:13" ht="30" customHeight="1" x14ac:dyDescent="0.3">
      <c r="A30" s="5"/>
      <c r="B30" s="7"/>
      <c r="C30" s="25"/>
      <c r="D30" s="14"/>
      <c r="E30" s="27"/>
      <c r="F30" s="14"/>
      <c r="G30" s="15"/>
      <c r="H30" s="14"/>
      <c r="I30" s="17"/>
      <c r="J30" s="18"/>
      <c r="K30" s="19"/>
      <c r="L30" s="8"/>
      <c r="M30" s="5"/>
    </row>
    <row r="31" spans="1:13" ht="30" customHeight="1" x14ac:dyDescent="0.3">
      <c r="A31" s="5"/>
      <c r="B31" s="7"/>
      <c r="C31" s="25"/>
      <c r="D31" s="14"/>
      <c r="E31" s="14"/>
      <c r="F31" s="14"/>
      <c r="G31" s="15"/>
      <c r="H31" s="16"/>
      <c r="I31" s="17"/>
      <c r="J31" s="18"/>
      <c r="K31" s="19"/>
      <c r="L31" s="8"/>
      <c r="M31" s="5"/>
    </row>
    <row r="32" spans="1:13" ht="30" customHeight="1" thickBot="1" x14ac:dyDescent="0.35">
      <c r="A32" s="5"/>
      <c r="B32" s="7"/>
      <c r="C32" s="37" t="s">
        <v>15</v>
      </c>
      <c r="D32" s="84"/>
      <c r="E32" s="84"/>
      <c r="F32" s="84"/>
      <c r="G32" s="85"/>
      <c r="H32" s="84"/>
      <c r="I32" s="17"/>
      <c r="J32" s="38"/>
      <c r="K32" s="39"/>
      <c r="L32" s="8"/>
      <c r="M32" s="5"/>
    </row>
    <row r="33" spans="1:13" ht="30" customHeight="1" thickBot="1" x14ac:dyDescent="0.35">
      <c r="A33" s="5"/>
      <c r="B33" s="7"/>
      <c r="C33" s="10"/>
      <c r="D33" s="11"/>
      <c r="E33" s="11"/>
      <c r="F33" s="11"/>
      <c r="G33" s="11"/>
      <c r="H33" s="11"/>
      <c r="I33" s="11"/>
      <c r="J33" s="11"/>
      <c r="K33" s="12"/>
      <c r="L33" s="8"/>
      <c r="M33" s="5"/>
    </row>
    <row r="34" spans="1:13" ht="30" customHeight="1" x14ac:dyDescent="0.3">
      <c r="A34" s="5"/>
      <c r="B34" s="7"/>
      <c r="C34" s="25"/>
      <c r="D34" s="14"/>
      <c r="E34" s="14"/>
      <c r="F34" s="14"/>
      <c r="G34" s="15"/>
      <c r="H34" s="14"/>
      <c r="I34" s="17"/>
      <c r="J34" s="18"/>
      <c r="K34" s="19"/>
      <c r="L34" s="8"/>
      <c r="M34" s="5"/>
    </row>
    <row r="35" spans="1:13" ht="30" customHeight="1" x14ac:dyDescent="0.3">
      <c r="A35" s="5"/>
      <c r="B35" s="7"/>
      <c r="C35" s="25"/>
      <c r="D35" s="14"/>
      <c r="E35" s="14"/>
      <c r="F35" s="14"/>
      <c r="G35" s="15"/>
      <c r="H35" s="14"/>
      <c r="I35" s="17"/>
      <c r="J35" s="18"/>
      <c r="K35" s="19"/>
      <c r="L35" s="8"/>
      <c r="M35" s="5"/>
    </row>
    <row r="36" spans="1:13" ht="30" customHeight="1" x14ac:dyDescent="0.3">
      <c r="A36" s="5"/>
      <c r="B36" s="7"/>
      <c r="C36" s="13"/>
      <c r="D36" s="14"/>
      <c r="E36" s="14"/>
      <c r="F36" s="14"/>
      <c r="G36" s="15"/>
      <c r="H36" s="14"/>
      <c r="I36" s="17"/>
      <c r="J36" s="18"/>
      <c r="K36" s="19"/>
      <c r="L36" s="8"/>
      <c r="M36" s="5"/>
    </row>
    <row r="37" spans="1:13" ht="30" customHeight="1" thickBot="1" x14ac:dyDescent="0.35">
      <c r="A37" s="5"/>
      <c r="B37" s="7"/>
      <c r="C37" s="20" t="s">
        <v>15</v>
      </c>
      <c r="D37" s="40"/>
      <c r="E37" s="40"/>
      <c r="F37" s="40"/>
      <c r="G37" s="41"/>
      <c r="H37" s="21"/>
      <c r="I37" s="17"/>
      <c r="J37" s="23"/>
      <c r="K37" s="24"/>
      <c r="L37" s="8"/>
      <c r="M37" s="5"/>
    </row>
    <row r="38" spans="1:13" ht="30" customHeight="1" thickBot="1" x14ac:dyDescent="0.35">
      <c r="A38" s="5"/>
      <c r="B38" s="7"/>
      <c r="C38" s="10"/>
      <c r="D38" s="11"/>
      <c r="E38" s="11"/>
      <c r="F38" s="11"/>
      <c r="G38" s="11"/>
      <c r="H38" s="11"/>
      <c r="I38" s="11"/>
      <c r="J38" s="11"/>
      <c r="K38" s="12"/>
      <c r="L38" s="8"/>
      <c r="M38" s="5"/>
    </row>
    <row r="39" spans="1:13" ht="30" customHeight="1" x14ac:dyDescent="0.3">
      <c r="A39" s="5"/>
      <c r="B39" s="7"/>
      <c r="C39" s="25"/>
      <c r="D39" s="14"/>
      <c r="E39" s="14"/>
      <c r="F39" s="14"/>
      <c r="G39" s="15"/>
      <c r="H39" s="14"/>
      <c r="I39" s="17"/>
      <c r="J39" s="18"/>
      <c r="K39" s="19"/>
      <c r="L39" s="8"/>
      <c r="M39" s="5"/>
    </row>
    <row r="40" spans="1:13" ht="30" customHeight="1" thickBot="1" x14ac:dyDescent="0.35">
      <c r="A40" s="5"/>
      <c r="B40" s="7"/>
      <c r="C40" s="20" t="s">
        <v>15</v>
      </c>
      <c r="D40" s="40"/>
      <c r="E40" s="40"/>
      <c r="F40" s="40"/>
      <c r="G40" s="22"/>
      <c r="H40" s="21"/>
      <c r="I40" s="17"/>
      <c r="J40" s="23"/>
      <c r="K40" s="24"/>
      <c r="L40" s="8"/>
      <c r="M40" s="5"/>
    </row>
    <row r="41" spans="1:13" s="3" customFormat="1" ht="30" customHeight="1" thickBot="1" x14ac:dyDescent="0.3">
      <c r="A41" s="42"/>
      <c r="B41" s="43"/>
      <c r="C41" s="396" t="s">
        <v>16</v>
      </c>
      <c r="D41" s="397"/>
      <c r="E41" s="397"/>
      <c r="F41" s="397"/>
      <c r="G41" s="397"/>
      <c r="H41" s="397"/>
      <c r="I41" s="397"/>
      <c r="J41" s="398"/>
      <c r="K41" s="44"/>
      <c r="L41" s="45"/>
      <c r="M41" s="42"/>
    </row>
    <row r="42" spans="1:13" s="3" customFormat="1" thickBot="1" x14ac:dyDescent="0.3">
      <c r="A42" s="42"/>
      <c r="B42" s="43"/>
      <c r="C42" s="86"/>
      <c r="D42" s="86"/>
      <c r="E42" s="86"/>
      <c r="F42" s="86"/>
      <c r="G42" s="86"/>
      <c r="H42" s="86"/>
      <c r="I42" s="86"/>
      <c r="J42" s="86"/>
      <c r="K42" s="87"/>
      <c r="L42" s="45"/>
      <c r="M42" s="42"/>
    </row>
    <row r="43" spans="1:13" s="3" customFormat="1" ht="30" customHeight="1" x14ac:dyDescent="0.25">
      <c r="A43" s="42"/>
      <c r="B43" s="43"/>
      <c r="C43" s="88"/>
      <c r="D43" s="89"/>
      <c r="E43" s="88"/>
      <c r="F43" s="88"/>
      <c r="G43" s="399"/>
      <c r="H43" s="400"/>
      <c r="I43" s="401"/>
      <c r="J43" s="52"/>
      <c r="K43" s="53"/>
      <c r="L43" s="45"/>
      <c r="M43" s="42"/>
    </row>
    <row r="44" spans="1:13" s="3" customFormat="1" ht="30" customHeight="1" x14ac:dyDescent="0.25">
      <c r="A44" s="42"/>
      <c r="B44" s="43"/>
      <c r="C44" s="88"/>
      <c r="D44" s="89"/>
      <c r="E44" s="88"/>
      <c r="F44" s="88"/>
      <c r="G44" s="47"/>
      <c r="H44" s="54"/>
      <c r="I44" s="55"/>
      <c r="J44" s="56"/>
      <c r="K44" s="57"/>
      <c r="L44" s="45"/>
      <c r="M44" s="42"/>
    </row>
    <row r="45" spans="1:13" s="3" customFormat="1" ht="30" customHeight="1" x14ac:dyDescent="0.25">
      <c r="A45" s="42"/>
      <c r="B45" s="43"/>
      <c r="C45" s="88"/>
      <c r="D45" s="90"/>
      <c r="E45" s="90"/>
      <c r="F45" s="90"/>
      <c r="G45" s="47"/>
      <c r="H45" s="58"/>
      <c r="I45" s="59"/>
      <c r="J45" s="60"/>
      <c r="K45" s="57"/>
      <c r="L45" s="45"/>
      <c r="M45" s="42"/>
    </row>
    <row r="46" spans="1:13" s="3" customFormat="1" ht="30" customHeight="1" x14ac:dyDescent="0.25">
      <c r="A46" s="42"/>
      <c r="B46" s="43"/>
      <c r="C46" s="88"/>
      <c r="D46" s="90"/>
      <c r="E46" s="90"/>
      <c r="F46" s="90"/>
      <c r="G46" s="61" t="s">
        <v>17</v>
      </c>
      <c r="H46" s="58"/>
      <c r="I46" s="59"/>
      <c r="J46" s="60"/>
      <c r="K46" s="62"/>
      <c r="L46" s="45"/>
      <c r="M46" s="42"/>
    </row>
    <row r="47" spans="1:13" s="3" customFormat="1" ht="30" customHeight="1" x14ac:dyDescent="0.25">
      <c r="A47" s="42"/>
      <c r="B47" s="43"/>
      <c r="C47" s="88"/>
      <c r="D47" s="89"/>
      <c r="E47" s="88"/>
      <c r="F47" s="88"/>
      <c r="G47" s="70"/>
      <c r="H47" s="58"/>
      <c r="I47" s="59"/>
      <c r="J47" s="63"/>
      <c r="K47" s="57"/>
      <c r="L47" s="45"/>
      <c r="M47" s="42"/>
    </row>
    <row r="48" spans="1:13" s="3" customFormat="1" ht="30" customHeight="1" x14ac:dyDescent="0.25">
      <c r="A48" s="42"/>
      <c r="B48" s="43"/>
      <c r="C48" s="88"/>
      <c r="D48" s="89"/>
      <c r="E48" s="88"/>
      <c r="F48" s="88"/>
      <c r="G48" s="70"/>
      <c r="H48" s="58"/>
      <c r="I48" s="59"/>
      <c r="J48" s="63"/>
      <c r="K48" s="57"/>
      <c r="L48" s="45"/>
      <c r="M48" s="42"/>
    </row>
    <row r="49" spans="1:13" s="3" customFormat="1" ht="30" customHeight="1" thickBot="1" x14ac:dyDescent="0.3">
      <c r="A49" s="42"/>
      <c r="B49" s="43"/>
      <c r="C49" s="88"/>
      <c r="D49" s="89"/>
      <c r="E49" s="88"/>
      <c r="F49" s="88"/>
      <c r="G49" s="46"/>
      <c r="H49" s="58"/>
      <c r="I49" s="59"/>
      <c r="J49" s="63"/>
      <c r="K49" s="62"/>
      <c r="L49" s="45"/>
      <c r="M49" s="42"/>
    </row>
    <row r="50" spans="1:13" s="3" customFormat="1" ht="30" customHeight="1" thickBot="1" x14ac:dyDescent="0.3">
      <c r="A50" s="42"/>
      <c r="B50" s="43"/>
      <c r="C50" s="88"/>
      <c r="D50" s="89"/>
      <c r="E50" s="88"/>
      <c r="F50" s="88"/>
      <c r="G50" s="64" t="s">
        <v>18</v>
      </c>
      <c r="H50" s="65"/>
      <c r="I50" s="66"/>
      <c r="J50" s="67"/>
      <c r="K50" s="44"/>
      <c r="L50" s="45"/>
      <c r="M50" s="42"/>
    </row>
    <row r="51" spans="1:13" s="3" customFormat="1" thickBot="1" x14ac:dyDescent="0.3">
      <c r="A51" s="42"/>
      <c r="B51" s="43"/>
      <c r="C51" s="88"/>
      <c r="D51" s="89"/>
      <c r="E51" s="89"/>
      <c r="F51" s="89"/>
      <c r="G51" s="88"/>
      <c r="H51" s="88"/>
      <c r="I51" s="91"/>
      <c r="J51" s="92"/>
      <c r="K51" s="93"/>
      <c r="L51" s="45"/>
      <c r="M51" s="42"/>
    </row>
    <row r="52" spans="1:13" s="3" customFormat="1" ht="15.75" x14ac:dyDescent="0.25">
      <c r="A52" s="42"/>
      <c r="B52" s="43"/>
      <c r="C52" s="48"/>
      <c r="D52" s="375"/>
      <c r="E52" s="375"/>
      <c r="F52" s="375"/>
      <c r="G52" s="375"/>
      <c r="H52" s="375"/>
      <c r="I52" s="375"/>
      <c r="J52" s="375"/>
      <c r="K52" s="376"/>
      <c r="L52" s="49"/>
      <c r="M52" s="42"/>
    </row>
    <row r="53" spans="1:13" s="3" customFormat="1" ht="46.5" customHeight="1" x14ac:dyDescent="0.25">
      <c r="A53" s="42"/>
      <c r="B53" s="43"/>
      <c r="C53" s="404" t="s">
        <v>19</v>
      </c>
      <c r="D53" s="405"/>
      <c r="E53" s="405"/>
      <c r="F53" s="405"/>
      <c r="G53" s="405"/>
      <c r="H53" s="406" t="s">
        <v>8</v>
      </c>
      <c r="I53" s="406"/>
      <c r="J53" s="406"/>
      <c r="K53" s="78" t="s">
        <v>20</v>
      </c>
      <c r="L53" s="50"/>
      <c r="M53" s="42"/>
    </row>
    <row r="54" spans="1:13" s="3" customFormat="1" ht="32.25" customHeight="1" x14ac:dyDescent="0.25">
      <c r="A54" s="42"/>
      <c r="B54" s="43"/>
      <c r="C54" s="404" t="s">
        <v>21</v>
      </c>
      <c r="D54" s="405"/>
      <c r="E54" s="405"/>
      <c r="F54" s="405"/>
      <c r="G54" s="405"/>
      <c r="H54" s="374" t="s">
        <v>22</v>
      </c>
      <c r="I54" s="374"/>
      <c r="J54" s="79" t="s">
        <v>23</v>
      </c>
      <c r="K54" s="77" t="s">
        <v>33</v>
      </c>
      <c r="L54" s="50"/>
      <c r="M54" s="42"/>
    </row>
    <row r="55" spans="1:13" s="3" customFormat="1" ht="30" customHeight="1" x14ac:dyDescent="0.25">
      <c r="A55" s="42"/>
      <c r="B55" s="43"/>
      <c r="C55" s="404" t="s">
        <v>24</v>
      </c>
      <c r="D55" s="405"/>
      <c r="E55" s="405"/>
      <c r="F55" s="405"/>
      <c r="G55" s="405"/>
      <c r="H55" s="407" t="s">
        <v>25</v>
      </c>
      <c r="I55" s="408"/>
      <c r="J55" s="79" t="s">
        <v>26</v>
      </c>
      <c r="K55" s="77" t="s">
        <v>33</v>
      </c>
      <c r="L55" s="50"/>
      <c r="M55" s="42"/>
    </row>
    <row r="56" spans="1:13" s="4" customFormat="1" ht="58.5" customHeight="1" x14ac:dyDescent="0.25">
      <c r="A56" s="42"/>
      <c r="B56" s="43"/>
      <c r="C56" s="409"/>
      <c r="D56" s="410"/>
      <c r="E56" s="410"/>
      <c r="F56" s="410"/>
      <c r="G56" s="411"/>
      <c r="H56" s="373" t="s">
        <v>27</v>
      </c>
      <c r="I56" s="374"/>
      <c r="J56" s="79" t="s">
        <v>28</v>
      </c>
      <c r="K56" s="77" t="s">
        <v>33</v>
      </c>
      <c r="L56" s="45"/>
      <c r="M56" s="42"/>
    </row>
    <row r="57" spans="1:13" ht="39" customHeight="1" x14ac:dyDescent="0.3">
      <c r="A57" s="5"/>
      <c r="B57" s="7"/>
      <c r="C57" s="412"/>
      <c r="D57" s="413"/>
      <c r="E57" s="413"/>
      <c r="F57" s="413"/>
      <c r="G57" s="414"/>
      <c r="H57" s="374" t="s">
        <v>29</v>
      </c>
      <c r="I57" s="374"/>
      <c r="J57" s="79" t="s">
        <v>30</v>
      </c>
      <c r="K57" s="77" t="s">
        <v>33</v>
      </c>
      <c r="L57" s="8"/>
      <c r="M57" s="5"/>
    </row>
    <row r="58" spans="1:13" ht="47.25" customHeight="1" thickBot="1" x14ac:dyDescent="0.35">
      <c r="A58" s="5"/>
      <c r="B58" s="7"/>
      <c r="C58" s="415"/>
      <c r="D58" s="416"/>
      <c r="E58" s="416"/>
      <c r="F58" s="416"/>
      <c r="G58" s="417"/>
      <c r="H58" s="402"/>
      <c r="I58" s="402"/>
      <c r="J58" s="402"/>
      <c r="K58" s="403"/>
      <c r="L58" s="8"/>
      <c r="M58" s="5"/>
    </row>
    <row r="59" spans="1:13" ht="47.25" customHeight="1" x14ac:dyDescent="0.3">
      <c r="A59" s="5"/>
      <c r="B59" s="7"/>
      <c r="C59" s="80"/>
      <c r="D59" s="80"/>
      <c r="E59" s="80"/>
      <c r="F59" s="80"/>
      <c r="G59" s="80"/>
      <c r="H59" s="80"/>
      <c r="I59" s="80"/>
      <c r="J59" s="80"/>
      <c r="K59" s="80"/>
      <c r="L59" s="8"/>
      <c r="M59" s="5"/>
    </row>
    <row r="60" spans="1:13" ht="47.25" customHeight="1" x14ac:dyDescent="0.3">
      <c r="A60" s="5"/>
      <c r="B60" s="7"/>
      <c r="C60" s="80"/>
      <c r="D60" s="80"/>
      <c r="E60" s="80"/>
      <c r="F60" s="80"/>
      <c r="G60" s="81" t="s">
        <v>34</v>
      </c>
      <c r="H60" s="80"/>
      <c r="I60" s="80"/>
      <c r="J60" s="80"/>
      <c r="K60" s="80"/>
      <c r="L60" s="8"/>
      <c r="M60" s="5"/>
    </row>
    <row r="61" spans="1:13" ht="17.25" thickBot="1" x14ac:dyDescent="0.35">
      <c r="A61" s="5"/>
      <c r="B61" s="94"/>
      <c r="C61" s="95"/>
      <c r="D61" s="95"/>
      <c r="E61" s="96"/>
      <c r="F61" s="95"/>
      <c r="G61" s="97"/>
      <c r="H61" s="95"/>
      <c r="I61" s="95"/>
      <c r="J61" s="95"/>
      <c r="K61" s="95"/>
      <c r="L61" s="98"/>
      <c r="M61" s="5"/>
    </row>
    <row r="62" spans="1:13" ht="17.25" thickTop="1" x14ac:dyDescent="0.3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</row>
  </sheetData>
  <mergeCells count="28">
    <mergeCell ref="K12:K13"/>
    <mergeCell ref="C41:J41"/>
    <mergeCell ref="G43:I43"/>
    <mergeCell ref="H57:I57"/>
    <mergeCell ref="H58:K58"/>
    <mergeCell ref="C53:G53"/>
    <mergeCell ref="H53:J53"/>
    <mergeCell ref="C54:G54"/>
    <mergeCell ref="H54:I54"/>
    <mergeCell ref="C55:G55"/>
    <mergeCell ref="H55:I55"/>
    <mergeCell ref="C56:G58"/>
    <mergeCell ref="C6:K6"/>
    <mergeCell ref="C3:F3"/>
    <mergeCell ref="B2:L2"/>
    <mergeCell ref="H56:I56"/>
    <mergeCell ref="D52:K52"/>
    <mergeCell ref="C7:K7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</mergeCells>
  <pageMargins left="0.118110236220472" right="0.118110236220472" top="0.15748031496063" bottom="0.15748031496063" header="0.31496062992126" footer="0.31496062992126"/>
  <pageSetup scale="41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E26"/>
  <sheetViews>
    <sheetView workbookViewId="0">
      <selection activeCell="C4" sqref="C4"/>
    </sheetView>
  </sheetViews>
  <sheetFormatPr baseColWidth="10" defaultColWidth="11.28515625" defaultRowHeight="12.75" x14ac:dyDescent="0.2"/>
  <cols>
    <col min="1" max="1" width="2.7109375" customWidth="1"/>
    <col min="2" max="2" width="30.140625" customWidth="1"/>
    <col min="3" max="3" width="51.28515625" customWidth="1"/>
  </cols>
  <sheetData>
    <row r="2" spans="1:5" ht="13.5" thickBot="1" x14ac:dyDescent="0.25"/>
    <row r="3" spans="1:5" ht="13.5" thickBot="1" x14ac:dyDescent="0.25">
      <c r="A3" s="157"/>
      <c r="B3" s="418" t="s">
        <v>64</v>
      </c>
      <c r="C3" s="419"/>
      <c r="D3" s="420"/>
      <c r="E3" s="157"/>
    </row>
    <row r="4" spans="1:5" s="152" customFormat="1" ht="42" customHeight="1" x14ac:dyDescent="0.2">
      <c r="B4" s="158" t="s">
        <v>65</v>
      </c>
      <c r="C4" s="167" t="s">
        <v>140</v>
      </c>
      <c r="D4" s="159"/>
    </row>
    <row r="5" spans="1:5" s="152" customFormat="1" x14ac:dyDescent="0.2">
      <c r="B5" s="153" t="s">
        <v>62</v>
      </c>
      <c r="C5" s="154"/>
      <c r="D5" s="155"/>
    </row>
    <row r="6" spans="1:5" s="152" customFormat="1" x14ac:dyDescent="0.2">
      <c r="B6" s="153" t="s">
        <v>68</v>
      </c>
      <c r="C6" s="154" t="s">
        <v>67</v>
      </c>
      <c r="D6" s="155"/>
    </row>
    <row r="7" spans="1:5" s="152" customFormat="1" x14ac:dyDescent="0.2">
      <c r="B7" s="153" t="s">
        <v>66</v>
      </c>
      <c r="C7" s="154" t="s">
        <v>66</v>
      </c>
      <c r="D7" s="155"/>
    </row>
    <row r="8" spans="1:5" s="152" customFormat="1" x14ac:dyDescent="0.2">
      <c r="B8" s="153" t="s">
        <v>69</v>
      </c>
      <c r="C8" s="154" t="s">
        <v>45</v>
      </c>
      <c r="D8" s="155"/>
    </row>
    <row r="9" spans="1:5" s="152" customFormat="1" x14ac:dyDescent="0.2">
      <c r="B9" s="153" t="s">
        <v>70</v>
      </c>
      <c r="C9" s="154" t="s">
        <v>45</v>
      </c>
      <c r="D9" s="155"/>
    </row>
    <row r="10" spans="1:5" s="152" customFormat="1" x14ac:dyDescent="0.2">
      <c r="B10" s="153" t="s">
        <v>71</v>
      </c>
      <c r="C10" s="160">
        <v>45833</v>
      </c>
      <c r="D10" s="155"/>
    </row>
    <row r="11" spans="1:5" s="152" customFormat="1" x14ac:dyDescent="0.2">
      <c r="B11" s="153" t="s">
        <v>76</v>
      </c>
      <c r="C11" s="160" t="s">
        <v>82</v>
      </c>
      <c r="D11" s="155"/>
    </row>
    <row r="12" spans="1:5" s="152" customFormat="1" x14ac:dyDescent="0.2">
      <c r="B12" s="155"/>
      <c r="C12" s="155"/>
      <c r="D12" s="155"/>
    </row>
    <row r="13" spans="1:5" s="152" customFormat="1" x14ac:dyDescent="0.2">
      <c r="B13" s="155"/>
      <c r="C13" s="155"/>
      <c r="D13" s="155"/>
    </row>
    <row r="14" spans="1:5" s="152" customFormat="1" x14ac:dyDescent="0.2">
      <c r="B14" s="155"/>
      <c r="C14" s="155"/>
      <c r="D14" s="155"/>
    </row>
    <row r="15" spans="1:5" s="152" customFormat="1" x14ac:dyDescent="0.2">
      <c r="B15" s="155"/>
      <c r="C15" s="155"/>
      <c r="D15" s="155"/>
    </row>
    <row r="16" spans="1:5" s="152" customFormat="1" x14ac:dyDescent="0.2">
      <c r="B16" s="155"/>
      <c r="C16" s="155"/>
      <c r="D16" s="155"/>
    </row>
    <row r="17" spans="2:4" s="152" customFormat="1" x14ac:dyDescent="0.2">
      <c r="B17" s="155"/>
      <c r="C17" s="155"/>
      <c r="D17" s="155"/>
    </row>
    <row r="18" spans="2:4" s="152" customFormat="1" x14ac:dyDescent="0.2">
      <c r="B18" s="155"/>
      <c r="C18" s="155"/>
      <c r="D18" s="155"/>
    </row>
    <row r="19" spans="2:4" s="152" customFormat="1" x14ac:dyDescent="0.2">
      <c r="B19" s="155"/>
      <c r="C19" s="155"/>
      <c r="D19" s="155"/>
    </row>
    <row r="20" spans="2:4" x14ac:dyDescent="0.2">
      <c r="B20" s="156"/>
      <c r="C20" s="156"/>
      <c r="D20" s="156"/>
    </row>
    <row r="21" spans="2:4" x14ac:dyDescent="0.2">
      <c r="B21" s="156"/>
      <c r="C21" s="156"/>
      <c r="D21" s="156"/>
    </row>
    <row r="22" spans="2:4" x14ac:dyDescent="0.2">
      <c r="B22" s="156"/>
      <c r="C22" s="156"/>
      <c r="D22" s="156"/>
    </row>
    <row r="23" spans="2:4" x14ac:dyDescent="0.2">
      <c r="B23" s="156"/>
      <c r="C23" s="156"/>
      <c r="D23" s="156"/>
    </row>
    <row r="24" spans="2:4" x14ac:dyDescent="0.2">
      <c r="B24" s="156"/>
      <c r="C24" s="156"/>
      <c r="D24" s="156"/>
    </row>
    <row r="25" spans="2:4" x14ac:dyDescent="0.2">
      <c r="B25" s="156"/>
      <c r="C25" s="156"/>
      <c r="D25" s="156"/>
    </row>
    <row r="26" spans="2:4" x14ac:dyDescent="0.2">
      <c r="B26" s="156"/>
      <c r="C26" s="156"/>
      <c r="D26" s="156"/>
    </row>
  </sheetData>
  <mergeCells count="1">
    <mergeCell ref="B3:D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Q49"/>
  <sheetViews>
    <sheetView tabSelected="1" view="pageBreakPreview" topLeftCell="H10" zoomScale="70" zoomScaleNormal="70" zoomScaleSheetLayoutView="70" workbookViewId="0">
      <selection activeCell="K25" sqref="K25"/>
    </sheetView>
  </sheetViews>
  <sheetFormatPr baseColWidth="10" defaultColWidth="11.28515625" defaultRowHeight="16.5" x14ac:dyDescent="0.2"/>
  <cols>
    <col min="1" max="2" width="4.28515625" style="131" customWidth="1"/>
    <col min="3" max="3" width="15" style="131" customWidth="1"/>
    <col min="4" max="4" width="13.5703125" style="131" customWidth="1"/>
    <col min="5" max="5" width="20.28515625" style="138" bestFit="1" customWidth="1"/>
    <col min="6" max="6" width="17.28515625" style="131" hidden="1" customWidth="1"/>
    <col min="7" max="7" width="101.28515625" style="104" customWidth="1"/>
    <col min="8" max="8" width="8.7109375" style="131" customWidth="1"/>
    <col min="9" max="9" width="16.42578125" style="131" bestFit="1" customWidth="1"/>
    <col min="10" max="10" width="21.85546875" style="131" customWidth="1"/>
    <col min="11" max="11" width="21.5703125" style="131" customWidth="1"/>
    <col min="12" max="12" width="23.7109375" style="139" customWidth="1"/>
    <col min="13" max="13" width="5.28515625" style="131" customWidth="1"/>
    <col min="14" max="14" width="14.5703125" style="131" customWidth="1"/>
    <col min="15" max="15" width="23.28515625" style="130" customWidth="1"/>
    <col min="16" max="16" width="15.140625" style="130" customWidth="1"/>
    <col min="17" max="17" width="18.5703125" style="130" customWidth="1"/>
    <col min="18" max="18" width="13.140625" style="131" bestFit="1" customWidth="1"/>
    <col min="19" max="19" width="14" style="131" bestFit="1" customWidth="1"/>
    <col min="20" max="16384" width="11.28515625" style="131"/>
  </cols>
  <sheetData>
    <row r="1" spans="1:17" x14ac:dyDescent="0.2">
      <c r="A1" s="189"/>
      <c r="B1" s="425" t="s">
        <v>99</v>
      </c>
      <c r="C1" s="425"/>
      <c r="D1" s="425"/>
      <c r="E1" s="425"/>
      <c r="F1" s="425"/>
      <c r="G1" s="425"/>
      <c r="H1" s="189"/>
      <c r="I1" s="189"/>
      <c r="J1" s="189"/>
      <c r="K1" s="189"/>
      <c r="L1" s="189"/>
      <c r="M1" s="189"/>
      <c r="N1" s="189"/>
      <c r="O1"/>
    </row>
    <row r="2" spans="1:17" x14ac:dyDescent="0.2">
      <c r="A2" s="189"/>
      <c r="B2" s="189" t="s">
        <v>100</v>
      </c>
      <c r="C2" s="189"/>
      <c r="D2" s="189"/>
      <c r="E2" s="190"/>
      <c r="F2" s="189"/>
      <c r="G2" s="189"/>
      <c r="H2" s="189"/>
      <c r="I2" s="189"/>
      <c r="J2" s="189"/>
      <c r="K2" s="189"/>
      <c r="L2" s="189"/>
      <c r="M2" s="189"/>
      <c r="N2" s="189"/>
      <c r="O2"/>
    </row>
    <row r="3" spans="1:17" ht="22.15" customHeight="1" thickBot="1" x14ac:dyDescent="0.25">
      <c r="A3" s="191"/>
      <c r="B3" s="191"/>
      <c r="C3" s="191"/>
      <c r="D3" s="191"/>
      <c r="E3" s="192"/>
      <c r="F3" s="191"/>
      <c r="G3" s="191"/>
      <c r="H3" s="191"/>
      <c r="I3" s="191"/>
      <c r="J3" s="191"/>
      <c r="K3" s="191"/>
      <c r="L3" s="191"/>
      <c r="M3" s="191"/>
      <c r="N3" s="191"/>
      <c r="O3"/>
    </row>
    <row r="4" spans="1:17" ht="20.65" customHeight="1" thickTop="1" x14ac:dyDescent="0.2">
      <c r="A4" s="191"/>
      <c r="B4" s="193"/>
      <c r="C4" s="194"/>
      <c r="D4" s="194"/>
      <c r="E4" s="195"/>
      <c r="F4" s="194"/>
      <c r="G4" s="194"/>
      <c r="H4" s="194"/>
      <c r="I4" s="194"/>
      <c r="J4" s="194"/>
      <c r="K4" s="194"/>
      <c r="L4" s="194"/>
      <c r="M4" s="196"/>
      <c r="N4" s="191"/>
      <c r="O4"/>
    </row>
    <row r="5" spans="1:17" x14ac:dyDescent="0.2">
      <c r="A5" s="191"/>
      <c r="B5" s="197"/>
      <c r="C5" s="426" t="s">
        <v>3</v>
      </c>
      <c r="D5" s="426"/>
      <c r="E5" s="426"/>
      <c r="F5" s="426"/>
      <c r="G5" s="426"/>
      <c r="H5" s="426"/>
      <c r="I5" s="426"/>
      <c r="J5" s="426"/>
      <c r="K5" s="426"/>
      <c r="L5" s="426"/>
      <c r="M5" s="198"/>
      <c r="N5" s="191"/>
      <c r="O5"/>
    </row>
    <row r="6" spans="1:17" ht="17.25" thickBot="1" x14ac:dyDescent="0.25">
      <c r="A6" s="191"/>
      <c r="B6" s="197"/>
      <c r="C6" s="424" t="s">
        <v>4</v>
      </c>
      <c r="D6" s="424"/>
      <c r="E6" s="424"/>
      <c r="F6" s="424"/>
      <c r="G6" s="424"/>
      <c r="H6" s="424"/>
      <c r="I6" s="424"/>
      <c r="J6" s="424"/>
      <c r="K6" s="424"/>
      <c r="L6" s="424"/>
      <c r="M6" s="198"/>
      <c r="N6" s="191"/>
      <c r="O6"/>
    </row>
    <row r="7" spans="1:17" x14ac:dyDescent="0.2">
      <c r="A7" s="199"/>
      <c r="B7" s="200"/>
      <c r="C7" s="427" t="s">
        <v>101</v>
      </c>
      <c r="D7" s="428"/>
      <c r="E7" s="428"/>
      <c r="F7" s="428"/>
      <c r="G7" s="428"/>
      <c r="H7" s="428"/>
      <c r="I7" s="428"/>
      <c r="J7" s="428"/>
      <c r="K7" s="428"/>
      <c r="L7" s="429"/>
      <c r="M7" s="201"/>
      <c r="N7" s="199"/>
      <c r="O7"/>
    </row>
    <row r="8" spans="1:17" s="133" customFormat="1" ht="21.75" customHeight="1" x14ac:dyDescent="0.2">
      <c r="A8" s="191"/>
      <c r="B8" s="202"/>
      <c r="C8" s="430"/>
      <c r="D8" s="431"/>
      <c r="E8" s="431"/>
      <c r="F8" s="431"/>
      <c r="G8" s="431"/>
      <c r="H8" s="431"/>
      <c r="I8" s="431"/>
      <c r="J8" s="431"/>
      <c r="K8" s="431"/>
      <c r="L8" s="432"/>
      <c r="M8" s="198"/>
      <c r="N8" s="191"/>
      <c r="O8"/>
      <c r="P8" s="132"/>
      <c r="Q8" s="132"/>
    </row>
    <row r="9" spans="1:17" ht="32.25" customHeight="1" x14ac:dyDescent="0.2">
      <c r="A9" s="191"/>
      <c r="B9" s="202"/>
      <c r="C9" s="433" t="s">
        <v>102</v>
      </c>
      <c r="D9" s="434"/>
      <c r="E9" s="434"/>
      <c r="F9" s="434"/>
      <c r="G9" s="434"/>
      <c r="H9" s="434"/>
      <c r="I9" s="434"/>
      <c r="J9" s="434"/>
      <c r="K9" s="434"/>
      <c r="L9" s="435"/>
      <c r="M9" s="198"/>
      <c r="N9" s="191"/>
      <c r="O9"/>
    </row>
    <row r="10" spans="1:17" ht="32.25" customHeight="1" thickBot="1" x14ac:dyDescent="0.25">
      <c r="A10" s="191"/>
      <c r="B10" s="197"/>
      <c r="C10" s="203"/>
      <c r="D10" s="204"/>
      <c r="E10" s="204"/>
      <c r="F10" s="204"/>
      <c r="G10" s="204"/>
      <c r="H10" s="204"/>
      <c r="I10" s="204"/>
      <c r="J10" s="204"/>
      <c r="K10" s="204"/>
      <c r="L10" s="205"/>
      <c r="M10" s="198"/>
      <c r="N10" s="191"/>
      <c r="O10"/>
    </row>
    <row r="11" spans="1:17" ht="27" customHeight="1" x14ac:dyDescent="0.2">
      <c r="A11" s="191"/>
      <c r="B11" s="197"/>
      <c r="C11" s="436" t="s">
        <v>5</v>
      </c>
      <c r="D11" s="438" t="s">
        <v>103</v>
      </c>
      <c r="E11" s="440" t="s">
        <v>7</v>
      </c>
      <c r="F11" s="441"/>
      <c r="G11" s="438" t="s">
        <v>77</v>
      </c>
      <c r="H11" s="438" t="s">
        <v>9</v>
      </c>
      <c r="I11" s="438" t="s">
        <v>10</v>
      </c>
      <c r="J11" s="442" t="s">
        <v>104</v>
      </c>
      <c r="K11" s="444" t="s">
        <v>11</v>
      </c>
      <c r="L11" s="446" t="s">
        <v>12</v>
      </c>
      <c r="M11" s="198"/>
      <c r="N11" s="191"/>
      <c r="O11"/>
    </row>
    <row r="12" spans="1:17" ht="29.25" thickBot="1" x14ac:dyDescent="0.25">
      <c r="A12" s="191"/>
      <c r="B12" s="197"/>
      <c r="C12" s="437"/>
      <c r="D12" s="439"/>
      <c r="E12" s="305" t="s">
        <v>13</v>
      </c>
      <c r="F12" s="306" t="s">
        <v>14</v>
      </c>
      <c r="G12" s="439"/>
      <c r="H12" s="439"/>
      <c r="I12" s="439"/>
      <c r="J12" s="443"/>
      <c r="K12" s="445"/>
      <c r="L12" s="447"/>
      <c r="M12" s="198"/>
      <c r="N12" s="191"/>
      <c r="O12"/>
    </row>
    <row r="13" spans="1:17" ht="17.25" thickBot="1" x14ac:dyDescent="0.25">
      <c r="A13" s="191"/>
      <c r="B13" s="197"/>
      <c r="C13" s="327" t="s">
        <v>126</v>
      </c>
      <c r="D13" s="328"/>
      <c r="E13" s="329"/>
      <c r="F13" s="329"/>
      <c r="G13" s="328"/>
      <c r="H13" s="328"/>
      <c r="I13" s="328"/>
      <c r="J13" s="328"/>
      <c r="K13" s="330"/>
      <c r="L13" s="331"/>
      <c r="M13" s="198"/>
      <c r="N13" s="191"/>
      <c r="O13"/>
    </row>
    <row r="14" spans="1:17" x14ac:dyDescent="0.2">
      <c r="A14" s="191"/>
      <c r="B14" s="197"/>
      <c r="C14" s="332">
        <v>1.1000000000000001</v>
      </c>
      <c r="D14" s="333" t="s">
        <v>130</v>
      </c>
      <c r="E14" s="334" t="s">
        <v>117</v>
      </c>
      <c r="F14" s="335"/>
      <c r="G14" s="336" t="s">
        <v>128</v>
      </c>
      <c r="H14" s="333" t="s">
        <v>129</v>
      </c>
      <c r="I14" s="333">
        <f>2*2*0.1</f>
        <v>0.4</v>
      </c>
      <c r="J14" s="337">
        <v>0</v>
      </c>
      <c r="K14" s="338">
        <f>70577.63*1.3</f>
        <v>91750.919000000009</v>
      </c>
      <c r="L14" s="358">
        <f>+ROUND(K14*I14*(1+J14),0)</f>
        <v>36700</v>
      </c>
      <c r="M14" s="198"/>
      <c r="N14" s="191"/>
      <c r="O14"/>
    </row>
    <row r="15" spans="1:17" x14ac:dyDescent="0.2">
      <c r="A15" s="191"/>
      <c r="B15" s="197"/>
      <c r="C15" s="339">
        <v>1.2</v>
      </c>
      <c r="D15" s="340" t="s">
        <v>139</v>
      </c>
      <c r="E15" s="341" t="s">
        <v>117</v>
      </c>
      <c r="F15" s="342"/>
      <c r="G15" s="343" t="s">
        <v>138</v>
      </c>
      <c r="H15" s="340" t="s">
        <v>136</v>
      </c>
      <c r="I15" s="340">
        <v>350</v>
      </c>
      <c r="J15" s="344">
        <v>0</v>
      </c>
      <c r="K15" s="345">
        <f>3020.26*1.3</f>
        <v>3926.3380000000002</v>
      </c>
      <c r="L15" s="359">
        <f>+ROUND(K15*I15*(1+J15),0)</f>
        <v>1374218</v>
      </c>
      <c r="M15" s="198"/>
      <c r="N15" s="191"/>
      <c r="O15"/>
    </row>
    <row r="16" spans="1:17" ht="18.75" thickBot="1" x14ac:dyDescent="0.25">
      <c r="A16" s="191"/>
      <c r="B16" s="197"/>
      <c r="C16" s="346" t="s">
        <v>15</v>
      </c>
      <c r="D16" s="347"/>
      <c r="E16" s="348"/>
      <c r="F16" s="348"/>
      <c r="G16" s="347"/>
      <c r="H16" s="347"/>
      <c r="I16" s="347"/>
      <c r="J16" s="347"/>
      <c r="K16" s="349"/>
      <c r="L16" s="350">
        <f>+ROUND(SUM(L14:L15),2)</f>
        <v>1410918</v>
      </c>
      <c r="M16" s="198"/>
      <c r="N16" s="191"/>
      <c r="O16"/>
    </row>
    <row r="17" spans="1:17" ht="17.25" thickBot="1" x14ac:dyDescent="0.25">
      <c r="A17" s="191"/>
      <c r="B17" s="197"/>
      <c r="C17" s="354" t="s">
        <v>127</v>
      </c>
      <c r="D17" s="355"/>
      <c r="E17" s="356"/>
      <c r="F17" s="356"/>
      <c r="G17" s="355"/>
      <c r="H17" s="355"/>
      <c r="I17" s="355"/>
      <c r="J17" s="355"/>
      <c r="K17" s="357"/>
      <c r="L17" s="360"/>
      <c r="M17" s="198"/>
      <c r="N17" s="191"/>
      <c r="O17"/>
    </row>
    <row r="18" spans="1:17" x14ac:dyDescent="0.2">
      <c r="A18" s="191"/>
      <c r="B18" s="197"/>
      <c r="C18" s="351">
        <v>2.1</v>
      </c>
      <c r="D18" s="180" t="s">
        <v>115</v>
      </c>
      <c r="E18" s="352" t="s">
        <v>117</v>
      </c>
      <c r="F18" s="181"/>
      <c r="G18" s="182" t="s">
        <v>113</v>
      </c>
      <c r="H18" s="181" t="s">
        <v>81</v>
      </c>
      <c r="I18" s="351">
        <v>15</v>
      </c>
      <c r="J18" s="210">
        <v>0.12</v>
      </c>
      <c r="K18" s="353">
        <f>21641.87*1.3</f>
        <v>28134.431</v>
      </c>
      <c r="L18" s="361">
        <f>+ROUND(K18*I18*(1+J18),0)</f>
        <v>472658</v>
      </c>
      <c r="M18" s="198"/>
      <c r="N18" s="191"/>
      <c r="O18"/>
    </row>
    <row r="19" spans="1:17" x14ac:dyDescent="0.2">
      <c r="A19" s="191"/>
      <c r="B19" s="197"/>
      <c r="C19" s="291">
        <v>2.2000000000000002</v>
      </c>
      <c r="D19" s="292" t="s">
        <v>116</v>
      </c>
      <c r="E19" s="297" t="s">
        <v>117</v>
      </c>
      <c r="F19" s="293"/>
      <c r="G19" s="294" t="s">
        <v>114</v>
      </c>
      <c r="H19" s="293" t="s">
        <v>81</v>
      </c>
      <c r="I19" s="291">
        <v>240</v>
      </c>
      <c r="J19" s="295">
        <v>0.12</v>
      </c>
      <c r="K19" s="296">
        <f>11309.63*1.3</f>
        <v>14702.519</v>
      </c>
      <c r="L19" s="362">
        <f>+ROUND(K19*I19*(1+J19),0)</f>
        <v>3952037</v>
      </c>
      <c r="M19" s="198"/>
      <c r="N19" s="191"/>
      <c r="O19"/>
    </row>
    <row r="20" spans="1:17" ht="15.75" customHeight="1" thickBot="1" x14ac:dyDescent="0.25">
      <c r="A20" s="191"/>
      <c r="B20" s="197"/>
      <c r="C20" s="211" t="s">
        <v>15</v>
      </c>
      <c r="D20" s="212"/>
      <c r="E20" s="213"/>
      <c r="F20" s="213"/>
      <c r="G20" s="212"/>
      <c r="H20" s="212"/>
      <c r="I20" s="214"/>
      <c r="J20" s="214"/>
      <c r="K20" s="215"/>
      <c r="L20" s="216">
        <f>+ROUND(SUM(L18:L19),2)</f>
        <v>4424695</v>
      </c>
      <c r="M20" s="198"/>
      <c r="N20" s="191"/>
      <c r="O20"/>
    </row>
    <row r="21" spans="1:17" ht="17.25" thickBot="1" x14ac:dyDescent="0.25">
      <c r="A21" s="191"/>
      <c r="B21" s="197"/>
      <c r="C21" s="280" t="s">
        <v>80</v>
      </c>
      <c r="D21" s="281"/>
      <c r="E21" s="282"/>
      <c r="F21" s="281"/>
      <c r="G21" s="283"/>
      <c r="H21" s="281"/>
      <c r="I21" s="284"/>
      <c r="J21" s="285"/>
      <c r="K21" s="286"/>
      <c r="L21" s="287"/>
      <c r="M21" s="198"/>
      <c r="N21" s="191"/>
      <c r="O21"/>
    </row>
    <row r="22" spans="1:17" x14ac:dyDescent="0.2">
      <c r="A22" s="191"/>
      <c r="B22" s="197"/>
      <c r="C22" s="220">
        <v>3.1</v>
      </c>
      <c r="D22" s="180" t="s">
        <v>105</v>
      </c>
      <c r="E22" s="217" t="s">
        <v>117</v>
      </c>
      <c r="F22" s="181"/>
      <c r="G22" s="182" t="s">
        <v>106</v>
      </c>
      <c r="H22" s="217" t="s">
        <v>81</v>
      </c>
      <c r="I22" s="206">
        <f>0.6*2</f>
        <v>1.2</v>
      </c>
      <c r="J22" s="210">
        <v>0.12</v>
      </c>
      <c r="K22" s="218">
        <f>91325.6*1.3</f>
        <v>118723.28000000001</v>
      </c>
      <c r="L22" s="219">
        <f t="shared" ref="L22:L29" si="0">+ROUND(K22*I22*(1+J22),0)</f>
        <v>159564</v>
      </c>
      <c r="M22" s="198"/>
      <c r="N22" s="191"/>
      <c r="O22"/>
    </row>
    <row r="23" spans="1:17" x14ac:dyDescent="0.2">
      <c r="A23" s="191"/>
      <c r="B23" s="197"/>
      <c r="C23" s="220">
        <v>3.2</v>
      </c>
      <c r="D23" s="180" t="s">
        <v>121</v>
      </c>
      <c r="E23" s="217" t="s">
        <v>117</v>
      </c>
      <c r="F23" s="208"/>
      <c r="G23" s="209" t="s">
        <v>120</v>
      </c>
      <c r="H23" s="208" t="s">
        <v>81</v>
      </c>
      <c r="I23" s="206">
        <f>2*1</f>
        <v>2</v>
      </c>
      <c r="J23" s="210">
        <v>0.12</v>
      </c>
      <c r="K23" s="218">
        <f>10114.16*1.3</f>
        <v>13148.407999999999</v>
      </c>
      <c r="L23" s="219">
        <f t="shared" si="0"/>
        <v>29452</v>
      </c>
      <c r="M23" s="198"/>
      <c r="N23" s="191"/>
      <c r="O23"/>
    </row>
    <row r="24" spans="1:17" x14ac:dyDescent="0.2">
      <c r="A24" s="191"/>
      <c r="B24" s="197"/>
      <c r="C24" s="220">
        <v>3.3</v>
      </c>
      <c r="D24" s="207" t="s">
        <v>123</v>
      </c>
      <c r="E24" s="217" t="s">
        <v>117</v>
      </c>
      <c r="F24" s="208"/>
      <c r="G24" s="209" t="s">
        <v>122</v>
      </c>
      <c r="H24" s="208" t="s">
        <v>81</v>
      </c>
      <c r="I24" s="206">
        <f>2*2</f>
        <v>4</v>
      </c>
      <c r="J24" s="210">
        <v>0.12</v>
      </c>
      <c r="K24" s="218">
        <f>91748.04*1.3</f>
        <v>119272.45199999999</v>
      </c>
      <c r="L24" s="219">
        <f t="shared" si="0"/>
        <v>534341</v>
      </c>
      <c r="M24" s="198"/>
      <c r="N24" s="191"/>
      <c r="O24"/>
    </row>
    <row r="25" spans="1:17" ht="31.5" x14ac:dyDescent="0.2">
      <c r="A25" s="191"/>
      <c r="B25" s="197"/>
      <c r="C25" s="298">
        <v>3.4</v>
      </c>
      <c r="D25" s="299" t="s">
        <v>119</v>
      </c>
      <c r="E25" s="297" t="s">
        <v>117</v>
      </c>
      <c r="F25" s="297"/>
      <c r="G25" s="300" t="s">
        <v>118</v>
      </c>
      <c r="H25" s="297" t="s">
        <v>37</v>
      </c>
      <c r="I25" s="301">
        <v>1</v>
      </c>
      <c r="J25" s="302">
        <v>0.12</v>
      </c>
      <c r="K25" s="303">
        <f>89118.87*1.3</f>
        <v>115854.531</v>
      </c>
      <c r="L25" s="304">
        <f t="shared" si="0"/>
        <v>129757</v>
      </c>
      <c r="M25" s="198"/>
      <c r="N25" s="191"/>
      <c r="O25"/>
    </row>
    <row r="26" spans="1:17" ht="31.5" x14ac:dyDescent="0.2">
      <c r="A26" s="191"/>
      <c r="B26" s="197"/>
      <c r="C26" s="298">
        <v>3.5</v>
      </c>
      <c r="D26" s="299" t="s">
        <v>125</v>
      </c>
      <c r="E26" s="297" t="s">
        <v>117</v>
      </c>
      <c r="F26" s="297"/>
      <c r="G26" s="300" t="s">
        <v>124</v>
      </c>
      <c r="H26" s="297" t="s">
        <v>37</v>
      </c>
      <c r="I26" s="301">
        <v>1</v>
      </c>
      <c r="J26" s="302">
        <v>0.12</v>
      </c>
      <c r="K26" s="303">
        <f>137857.05*1.3</f>
        <v>179214.16499999998</v>
      </c>
      <c r="L26" s="304">
        <f t="shared" si="0"/>
        <v>200720</v>
      </c>
      <c r="M26" s="198"/>
      <c r="N26" s="191"/>
      <c r="O26"/>
    </row>
    <row r="27" spans="1:17" x14ac:dyDescent="0.2">
      <c r="A27" s="191"/>
      <c r="B27" s="197"/>
      <c r="C27" s="307">
        <v>3.6</v>
      </c>
      <c r="D27" s="308" t="s">
        <v>132</v>
      </c>
      <c r="E27" s="297" t="s">
        <v>117</v>
      </c>
      <c r="F27" s="309"/>
      <c r="G27" s="310" t="s">
        <v>131</v>
      </c>
      <c r="H27" s="309" t="s">
        <v>37</v>
      </c>
      <c r="I27" s="311">
        <v>1</v>
      </c>
      <c r="J27" s="312">
        <v>0.12</v>
      </c>
      <c r="K27" s="313">
        <f>266669.49*1.3</f>
        <v>346670.337</v>
      </c>
      <c r="L27" s="304">
        <f t="shared" si="0"/>
        <v>388271</v>
      </c>
      <c r="M27" s="198"/>
      <c r="N27" s="191"/>
      <c r="O27"/>
    </row>
    <row r="28" spans="1:17" ht="31.5" x14ac:dyDescent="0.2">
      <c r="A28" s="191"/>
      <c r="B28" s="197"/>
      <c r="C28" s="307">
        <v>3.7</v>
      </c>
      <c r="D28" s="308" t="s">
        <v>134</v>
      </c>
      <c r="E28" s="297" t="s">
        <v>117</v>
      </c>
      <c r="F28" s="309"/>
      <c r="G28" s="310" t="s">
        <v>133</v>
      </c>
      <c r="H28" s="309" t="s">
        <v>81</v>
      </c>
      <c r="I28" s="311">
        <v>250</v>
      </c>
      <c r="J28" s="312">
        <v>0.12</v>
      </c>
      <c r="K28" s="313">
        <f>736.46*1.3</f>
        <v>957.39800000000002</v>
      </c>
      <c r="L28" s="304">
        <f t="shared" si="0"/>
        <v>268071</v>
      </c>
      <c r="M28" s="198"/>
      <c r="N28" s="191"/>
      <c r="O28"/>
    </row>
    <row r="29" spans="1:17" ht="32.25" thickBot="1" x14ac:dyDescent="0.25">
      <c r="A29" s="191"/>
      <c r="B29" s="197"/>
      <c r="C29" s="307">
        <v>3.8</v>
      </c>
      <c r="D29" s="314" t="s">
        <v>137</v>
      </c>
      <c r="E29" s="297" t="s">
        <v>117</v>
      </c>
      <c r="F29" s="315"/>
      <c r="G29" s="316" t="s">
        <v>135</v>
      </c>
      <c r="H29" s="315" t="s">
        <v>136</v>
      </c>
      <c r="I29" s="363">
        <v>74.9997712468451</v>
      </c>
      <c r="J29" s="317">
        <v>0.12</v>
      </c>
      <c r="K29" s="318">
        <f>24114.34*1.3</f>
        <v>31348.642</v>
      </c>
      <c r="L29" s="304">
        <f t="shared" si="0"/>
        <v>2633278</v>
      </c>
      <c r="M29" s="198"/>
      <c r="N29" s="191"/>
      <c r="O29"/>
    </row>
    <row r="30" spans="1:17" ht="18.75" thickBot="1" x14ac:dyDescent="0.25">
      <c r="A30" s="191"/>
      <c r="B30" s="197"/>
      <c r="C30" s="319" t="s">
        <v>15</v>
      </c>
      <c r="D30" s="320"/>
      <c r="E30" s="321"/>
      <c r="F30" s="320"/>
      <c r="G30" s="322"/>
      <c r="H30" s="320"/>
      <c r="I30" s="323"/>
      <c r="J30" s="324"/>
      <c r="K30" s="325"/>
      <c r="L30" s="326">
        <f>+ROUND(SUM(L22:L29),2)</f>
        <v>4343454</v>
      </c>
      <c r="M30" s="198"/>
      <c r="N30" s="191"/>
      <c r="O30"/>
    </row>
    <row r="31" spans="1:17" s="135" customFormat="1" ht="15.75" thickBot="1" x14ac:dyDescent="0.25">
      <c r="A31" s="221"/>
      <c r="B31" s="222"/>
      <c r="C31" s="421" t="s">
        <v>16</v>
      </c>
      <c r="D31" s="422"/>
      <c r="E31" s="422"/>
      <c r="F31" s="422"/>
      <c r="G31" s="422"/>
      <c r="H31" s="422"/>
      <c r="I31" s="422"/>
      <c r="J31" s="422"/>
      <c r="K31" s="423"/>
      <c r="L31" s="223">
        <f>+L16+L20+L30</f>
        <v>10179067</v>
      </c>
      <c r="M31" s="224"/>
      <c r="N31" s="221"/>
      <c r="O31" t="s">
        <v>141</v>
      </c>
      <c r="P31" s="134"/>
      <c r="Q31" s="134"/>
    </row>
    <row r="32" spans="1:17" s="135" customFormat="1" ht="15" x14ac:dyDescent="0.2">
      <c r="A32" s="221"/>
      <c r="B32" s="222"/>
      <c r="C32" s="225"/>
      <c r="D32" s="226"/>
      <c r="E32" s="225"/>
      <c r="F32" s="225"/>
      <c r="G32" s="448"/>
      <c r="H32" s="449"/>
      <c r="I32" s="449"/>
      <c r="J32" s="449"/>
      <c r="K32" s="450"/>
      <c r="L32" s="227"/>
      <c r="M32" s="224"/>
      <c r="N32" s="221"/>
      <c r="O32"/>
      <c r="P32" s="134"/>
      <c r="Q32" s="134"/>
    </row>
    <row r="33" spans="1:17" s="135" customFormat="1" ht="15" x14ac:dyDescent="0.2">
      <c r="A33" s="221"/>
      <c r="B33" s="222"/>
      <c r="C33" s="225"/>
      <c r="D33" s="226"/>
      <c r="E33" s="225"/>
      <c r="F33" s="225"/>
      <c r="G33" s="228"/>
      <c r="H33" s="229"/>
      <c r="I33" s="230"/>
      <c r="J33" s="231"/>
      <c r="K33" s="232"/>
      <c r="L33" s="233"/>
      <c r="M33" s="224"/>
      <c r="N33" s="221"/>
      <c r="O33"/>
      <c r="P33" s="134"/>
      <c r="Q33" s="134"/>
    </row>
    <row r="34" spans="1:17" s="135" customFormat="1" ht="15" x14ac:dyDescent="0.2">
      <c r="A34" s="221"/>
      <c r="B34" s="222"/>
      <c r="C34" s="225"/>
      <c r="D34" s="234"/>
      <c r="E34" s="234"/>
      <c r="F34" s="234"/>
      <c r="G34" s="228"/>
      <c r="H34" s="235"/>
      <c r="I34" s="236"/>
      <c r="J34" s="236"/>
      <c r="K34" s="237"/>
      <c r="L34" s="233"/>
      <c r="M34" s="224"/>
      <c r="N34" s="221"/>
      <c r="O34"/>
      <c r="P34" s="134"/>
      <c r="Q34" s="134"/>
    </row>
    <row r="35" spans="1:17" s="135" customFormat="1" ht="15" x14ac:dyDescent="0.2">
      <c r="A35" s="221"/>
      <c r="B35" s="222"/>
      <c r="C35" s="225"/>
      <c r="D35" s="234"/>
      <c r="E35" s="234"/>
      <c r="F35" s="234"/>
      <c r="G35" s="238" t="s">
        <v>17</v>
      </c>
      <c r="H35" s="235"/>
      <c r="I35" s="239"/>
      <c r="J35" s="236"/>
      <c r="K35" s="240"/>
      <c r="L35" s="241"/>
      <c r="M35" s="224"/>
      <c r="N35" s="221"/>
      <c r="O35"/>
      <c r="P35" s="134"/>
      <c r="Q35" s="134"/>
    </row>
    <row r="36" spans="1:17" s="135" customFormat="1" ht="15" x14ac:dyDescent="0.2">
      <c r="A36" s="221"/>
      <c r="B36" s="222"/>
      <c r="C36" s="225"/>
      <c r="D36" s="226"/>
      <c r="E36" s="225"/>
      <c r="F36" s="225"/>
      <c r="G36" s="242"/>
      <c r="H36" s="243"/>
      <c r="I36" s="243"/>
      <c r="J36" s="243"/>
      <c r="K36" s="237"/>
      <c r="L36" s="233"/>
      <c r="M36" s="224"/>
      <c r="N36" s="244"/>
      <c r="O36" s="245"/>
      <c r="P36" s="134"/>
      <c r="Q36" s="134"/>
    </row>
    <row r="37" spans="1:17" s="135" customFormat="1" ht="15" x14ac:dyDescent="0.2">
      <c r="A37" s="221"/>
      <c r="B37" s="222"/>
      <c r="C37" s="225"/>
      <c r="D37" s="226"/>
      <c r="E37" s="225"/>
      <c r="F37" s="225"/>
      <c r="G37" s="246"/>
      <c r="H37" s="235"/>
      <c r="I37" s="236"/>
      <c r="J37" s="236"/>
      <c r="K37" s="247"/>
      <c r="L37" s="233"/>
      <c r="M37" s="224"/>
      <c r="N37" s="221"/>
      <c r="O37" s="245"/>
      <c r="P37" s="134"/>
      <c r="Q37" s="134"/>
    </row>
    <row r="38" spans="1:17" s="135" customFormat="1" ht="32.65" customHeight="1" thickBot="1" x14ac:dyDescent="0.25">
      <c r="A38" s="221"/>
      <c r="B38" s="222"/>
      <c r="C38" s="225"/>
      <c r="D38" s="226"/>
      <c r="E38" s="225"/>
      <c r="F38" s="248"/>
      <c r="G38" s="246"/>
      <c r="H38" s="235"/>
      <c r="I38" s="236"/>
      <c r="J38" s="236"/>
      <c r="K38" s="247"/>
      <c r="L38" s="241"/>
      <c r="M38" s="224"/>
      <c r="N38" s="244"/>
      <c r="O38" s="245"/>
      <c r="P38" s="134"/>
      <c r="Q38" s="134"/>
    </row>
    <row r="39" spans="1:17" s="135" customFormat="1" ht="36.6" customHeight="1" thickBot="1" x14ac:dyDescent="0.25">
      <c r="A39" s="221"/>
      <c r="B39" s="222"/>
      <c r="C39" s="225"/>
      <c r="D39" s="226"/>
      <c r="E39" s="225"/>
      <c r="F39" s="225"/>
      <c r="G39" s="249" t="s">
        <v>18</v>
      </c>
      <c r="H39" s="250"/>
      <c r="I39" s="251"/>
      <c r="J39" s="251"/>
      <c r="K39" s="252"/>
      <c r="L39" s="223">
        <f>+L31</f>
        <v>10179067</v>
      </c>
      <c r="M39" s="224"/>
      <c r="N39" s="253"/>
      <c r="O39" s="254"/>
      <c r="P39" s="134"/>
      <c r="Q39" s="134"/>
    </row>
    <row r="40" spans="1:17" s="135" customFormat="1" ht="28.9" customHeight="1" thickBot="1" x14ac:dyDescent="0.25">
      <c r="A40" s="221"/>
      <c r="B40" s="222"/>
      <c r="C40" s="225"/>
      <c r="D40" s="226"/>
      <c r="E40" s="226"/>
      <c r="F40" s="226"/>
      <c r="G40" s="225"/>
      <c r="H40" s="225"/>
      <c r="I40" s="255"/>
      <c r="J40" s="255"/>
      <c r="K40" s="256"/>
      <c r="L40" s="257" t="s">
        <v>107</v>
      </c>
      <c r="M40" s="224"/>
      <c r="N40" s="258"/>
      <c r="O40"/>
      <c r="P40" s="134"/>
      <c r="Q40" s="134"/>
    </row>
    <row r="41" spans="1:17" s="137" customFormat="1" ht="31.9" customHeight="1" x14ac:dyDescent="0.2">
      <c r="A41" s="221"/>
      <c r="B41" s="222"/>
      <c r="C41" s="259"/>
      <c r="D41" s="451"/>
      <c r="E41" s="451"/>
      <c r="F41" s="451"/>
      <c r="G41" s="451"/>
      <c r="H41" s="451"/>
      <c r="I41" s="451"/>
      <c r="J41" s="451"/>
      <c r="K41" s="451"/>
      <c r="L41" s="452"/>
      <c r="M41" s="260"/>
      <c r="N41" s="221"/>
      <c r="O41"/>
      <c r="P41" s="136"/>
      <c r="Q41" s="136"/>
    </row>
    <row r="42" spans="1:17" ht="30.6" customHeight="1" x14ac:dyDescent="0.2">
      <c r="A42" s="221"/>
      <c r="B42" s="222"/>
      <c r="C42" s="453" t="s">
        <v>108</v>
      </c>
      <c r="D42" s="454"/>
      <c r="E42" s="454"/>
      <c r="F42" s="454"/>
      <c r="G42" s="454"/>
      <c r="H42" s="455" t="s">
        <v>8</v>
      </c>
      <c r="I42" s="455"/>
      <c r="J42" s="455"/>
      <c r="K42" s="455"/>
      <c r="L42" s="261" t="s">
        <v>20</v>
      </c>
      <c r="M42" s="262"/>
      <c r="N42" s="221"/>
      <c r="O42"/>
    </row>
    <row r="43" spans="1:17" ht="33.75" customHeight="1" x14ac:dyDescent="0.2">
      <c r="A43" s="221"/>
      <c r="B43" s="222"/>
      <c r="C43" s="453" t="s">
        <v>109</v>
      </c>
      <c r="D43" s="454"/>
      <c r="E43" s="454"/>
      <c r="F43" s="454"/>
      <c r="G43" s="454"/>
      <c r="H43" s="456" t="s">
        <v>78</v>
      </c>
      <c r="I43" s="457"/>
      <c r="J43" s="458"/>
      <c r="K43" s="263" t="s">
        <v>23</v>
      </c>
      <c r="L43" s="264">
        <v>0.24</v>
      </c>
      <c r="M43" s="262"/>
      <c r="N43" s="221"/>
      <c r="O43"/>
    </row>
    <row r="44" spans="1:17" ht="30" customHeight="1" x14ac:dyDescent="0.2">
      <c r="A44" s="221"/>
      <c r="B44" s="222"/>
      <c r="C44" s="453" t="s">
        <v>110</v>
      </c>
      <c r="D44" s="454"/>
      <c r="E44" s="454"/>
      <c r="F44" s="454"/>
      <c r="G44" s="454"/>
      <c r="H44" s="459" t="s">
        <v>25</v>
      </c>
      <c r="I44" s="460"/>
      <c r="J44" s="461"/>
      <c r="K44" s="263" t="s">
        <v>26</v>
      </c>
      <c r="L44" s="264">
        <v>0.02</v>
      </c>
      <c r="M44" s="262"/>
      <c r="N44" s="221"/>
      <c r="O44"/>
    </row>
    <row r="45" spans="1:17" ht="24.75" customHeight="1" x14ac:dyDescent="0.2">
      <c r="A45" s="221"/>
      <c r="B45" s="222"/>
      <c r="C45" s="265"/>
      <c r="D45" s="266"/>
      <c r="E45" s="267"/>
      <c r="F45" s="267"/>
      <c r="G45" s="268"/>
      <c r="H45" s="462" t="s">
        <v>27</v>
      </c>
      <c r="I45" s="463"/>
      <c r="J45" s="464"/>
      <c r="K45" s="263" t="s">
        <v>28</v>
      </c>
      <c r="L45" s="264">
        <v>0.04</v>
      </c>
      <c r="M45" s="224"/>
      <c r="N45" s="221"/>
      <c r="O45"/>
    </row>
    <row r="46" spans="1:17" x14ac:dyDescent="0.2">
      <c r="A46" s="191"/>
      <c r="B46" s="197"/>
      <c r="C46" s="269"/>
      <c r="D46" s="270"/>
      <c r="E46" s="270"/>
      <c r="F46" s="270"/>
      <c r="G46" s="271"/>
      <c r="H46" s="456" t="s">
        <v>29</v>
      </c>
      <c r="I46" s="457"/>
      <c r="J46" s="458"/>
      <c r="K46" s="263" t="s">
        <v>30</v>
      </c>
      <c r="L46" s="264">
        <v>0.3</v>
      </c>
      <c r="M46" s="198"/>
      <c r="N46" s="191"/>
      <c r="O46"/>
    </row>
    <row r="47" spans="1:17" ht="17.25" thickBot="1" x14ac:dyDescent="0.25">
      <c r="A47" s="191"/>
      <c r="B47" s="197"/>
      <c r="C47" s="272"/>
      <c r="D47" s="273"/>
      <c r="E47" s="273"/>
      <c r="F47" s="273"/>
      <c r="G47" s="274"/>
      <c r="H47" s="465"/>
      <c r="I47" s="465"/>
      <c r="J47" s="465"/>
      <c r="K47" s="465"/>
      <c r="L47" s="466"/>
      <c r="M47" s="198"/>
      <c r="N47" s="191"/>
      <c r="O47"/>
    </row>
    <row r="48" spans="1:17" ht="17.25" thickBot="1" x14ac:dyDescent="0.25">
      <c r="A48" s="191"/>
      <c r="B48" s="275"/>
      <c r="C48" s="276"/>
      <c r="D48" s="276"/>
      <c r="E48" s="277"/>
      <c r="F48" s="276"/>
      <c r="G48" s="278"/>
      <c r="H48" s="276"/>
      <c r="I48" s="276"/>
      <c r="J48" s="276"/>
      <c r="K48" s="276"/>
      <c r="L48" s="276"/>
      <c r="M48" s="279"/>
      <c r="N48" s="191"/>
      <c r="O48"/>
    </row>
    <row r="49" spans="1:15" ht="17.25" thickTop="1" x14ac:dyDescent="0.2">
      <c r="A49" s="191"/>
      <c r="B49" s="191"/>
      <c r="C49" s="191"/>
      <c r="D49" s="191"/>
      <c r="E49" s="192"/>
      <c r="F49" s="191"/>
      <c r="G49" s="191"/>
      <c r="H49" s="191"/>
      <c r="I49" s="191"/>
      <c r="J49" s="191"/>
      <c r="K49" s="191"/>
      <c r="L49" s="191"/>
      <c r="M49" s="191"/>
      <c r="N49" s="191"/>
      <c r="O49"/>
    </row>
  </sheetData>
  <mergeCells count="26">
    <mergeCell ref="C44:G44"/>
    <mergeCell ref="H44:J44"/>
    <mergeCell ref="H45:J45"/>
    <mergeCell ref="H46:J46"/>
    <mergeCell ref="H47:L47"/>
    <mergeCell ref="G32:K32"/>
    <mergeCell ref="D41:L41"/>
    <mergeCell ref="C42:G42"/>
    <mergeCell ref="H42:K42"/>
    <mergeCell ref="C43:G43"/>
    <mergeCell ref="H43:J43"/>
    <mergeCell ref="C31:K31"/>
    <mergeCell ref="C6:L6"/>
    <mergeCell ref="B1:G1"/>
    <mergeCell ref="C5:L5"/>
    <mergeCell ref="C7:L8"/>
    <mergeCell ref="C9:L9"/>
    <mergeCell ref="C11:C12"/>
    <mergeCell ref="D11:D12"/>
    <mergeCell ref="E11:F11"/>
    <mergeCell ref="G11:G12"/>
    <mergeCell ref="H11:H12"/>
    <mergeCell ref="I11:I12"/>
    <mergeCell ref="J11:J12"/>
    <mergeCell ref="K11:K12"/>
    <mergeCell ref="L11:L12"/>
  </mergeCells>
  <phoneticPr fontId="4" type="noConversion"/>
  <pageMargins left="0.118110236220472" right="0.118110236220472" top="0.15748031496063" bottom="0.15748031496063" header="0.31496062992126" footer="0.31496062992126"/>
  <pageSetup scale="42" orientation="portrait" horizontalDpi="1200" verticalDpi="1200" r:id="rId1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5825F-0700-4DEE-BF5B-68B2990DC48C}">
  <dimension ref="B1:N38"/>
  <sheetViews>
    <sheetView topLeftCell="A7" zoomScaleNormal="100" workbookViewId="0">
      <selection activeCell="N30" sqref="N30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8.7109375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42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>
        <f>+'PRESUPUESTO OFICIAL (Entidad)'!C18</f>
        <v>2.1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str">
        <f>+VLOOKUP(B14,'PRESUPUESTO OFICIAL (Entidad)'!C18:K20,2)</f>
        <v>2.07.10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33" customHeight="1" thickBot="1" x14ac:dyDescent="0.25">
      <c r="B14" s="124">
        <f>+'PRESUPUESTO OFICIAL (Entidad)'!C18</f>
        <v>2.1</v>
      </c>
      <c r="C14" s="125" t="str">
        <f>+VLOOKUP(B14,'PRESUPUESTO OFICIAL (Entidad)'!C12:K30,6,FALSE)</f>
        <v>M2</v>
      </c>
      <c r="D14" s="544" t="str">
        <f>+'PRESUPUESTO OFICIAL (Entidad)'!G18</f>
        <v>SUMINISTRO E INSTALACIÓN DE ESTUCO Y VINILO A TRES MANOS EN MUROS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48"/>
      <c r="I16" s="165" t="s">
        <v>52</v>
      </c>
      <c r="J16" s="166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84"/>
      <c r="H17" s="185" t="s">
        <v>93</v>
      </c>
      <c r="I17" s="186"/>
      <c r="J17" s="186"/>
      <c r="K17" s="117">
        <v>5</v>
      </c>
      <c r="L17" s="117">
        <v>3</v>
      </c>
      <c r="M17" s="144"/>
      <c r="N17" s="127">
        <f>+K17*L17</f>
        <v>15</v>
      </c>
    </row>
    <row r="18" spans="2:14" ht="12" customHeight="1" x14ac:dyDescent="0.2">
      <c r="B18" s="110"/>
      <c r="C18" s="111"/>
      <c r="D18" s="111"/>
      <c r="E18" s="111"/>
      <c r="F18" s="111"/>
      <c r="G18" s="184"/>
      <c r="H18" s="185" t="s">
        <v>94</v>
      </c>
      <c r="I18" s="186"/>
      <c r="J18" s="186"/>
      <c r="K18" s="161">
        <v>7</v>
      </c>
      <c r="L18" s="161">
        <v>3</v>
      </c>
      <c r="M18" s="162"/>
      <c r="N18" s="127">
        <f t="shared" ref="N18:N22" si="0">+K18*L18</f>
        <v>21</v>
      </c>
    </row>
    <row r="19" spans="2:14" ht="12" customHeight="1" x14ac:dyDescent="0.2">
      <c r="B19" s="110"/>
      <c r="C19" s="111"/>
      <c r="D19" s="111"/>
      <c r="E19" s="111"/>
      <c r="F19" s="111"/>
      <c r="G19" s="184"/>
      <c r="H19" s="185" t="s">
        <v>95</v>
      </c>
      <c r="I19" s="186"/>
      <c r="J19" s="186"/>
      <c r="K19" s="118">
        <v>6</v>
      </c>
      <c r="L19" s="118">
        <v>0.9</v>
      </c>
      <c r="M19" s="162"/>
      <c r="N19" s="127">
        <f t="shared" si="0"/>
        <v>5.4</v>
      </c>
    </row>
    <row r="20" spans="2:14" ht="12" customHeight="1" x14ac:dyDescent="0.2">
      <c r="B20" s="110"/>
      <c r="C20" s="111"/>
      <c r="D20" s="111"/>
      <c r="E20" s="111"/>
      <c r="F20" s="111"/>
      <c r="G20" s="184"/>
      <c r="H20" s="185" t="s">
        <v>96</v>
      </c>
      <c r="I20" s="186"/>
      <c r="J20" s="186"/>
      <c r="K20" s="118">
        <v>12</v>
      </c>
      <c r="L20" s="118">
        <v>3</v>
      </c>
      <c r="M20" s="163"/>
      <c r="N20" s="127">
        <f t="shared" si="0"/>
        <v>36</v>
      </c>
    </row>
    <row r="21" spans="2:14" ht="12" customHeight="1" x14ac:dyDescent="0.2">
      <c r="B21" s="110"/>
      <c r="C21" s="111"/>
      <c r="D21" s="111"/>
      <c r="E21" s="111"/>
      <c r="F21" s="111"/>
      <c r="G21" s="184"/>
      <c r="H21" s="185" t="s">
        <v>98</v>
      </c>
      <c r="I21" s="186"/>
      <c r="J21" s="186"/>
      <c r="K21" s="118">
        <v>35</v>
      </c>
      <c r="L21" s="118">
        <v>0.5</v>
      </c>
      <c r="M21" s="163"/>
      <c r="N21" s="127">
        <f t="shared" si="0"/>
        <v>17.5</v>
      </c>
    </row>
    <row r="22" spans="2:14" ht="12" customHeight="1" x14ac:dyDescent="0.2">
      <c r="B22" s="110"/>
      <c r="C22" s="111"/>
      <c r="D22" s="111"/>
      <c r="E22" s="111"/>
      <c r="F22" s="111"/>
      <c r="G22" s="184"/>
      <c r="H22" s="187" t="s">
        <v>112</v>
      </c>
      <c r="I22" s="187"/>
      <c r="J22" s="187"/>
      <c r="K22" s="187">
        <v>10</v>
      </c>
      <c r="L22" s="187">
        <v>1</v>
      </c>
      <c r="M22" s="187"/>
      <c r="N22" s="187">
        <f t="shared" si="0"/>
        <v>10</v>
      </c>
    </row>
    <row r="23" spans="2:14" ht="12" customHeight="1" x14ac:dyDescent="0.2">
      <c r="B23" s="110"/>
      <c r="C23" s="111"/>
      <c r="D23" s="111"/>
      <c r="E23" s="111"/>
      <c r="F23" s="111"/>
      <c r="G23" s="184"/>
      <c r="H23" s="187"/>
      <c r="I23" s="187"/>
      <c r="J23" s="187"/>
      <c r="K23" s="187"/>
      <c r="L23" s="187"/>
      <c r="M23" s="187"/>
      <c r="N23" s="187"/>
    </row>
    <row r="24" spans="2:14" ht="12" customHeight="1" x14ac:dyDescent="0.2">
      <c r="B24" s="110"/>
      <c r="C24" s="111"/>
      <c r="D24" s="111"/>
      <c r="E24" s="111"/>
      <c r="F24" s="111"/>
      <c r="G24" s="112"/>
      <c r="H24" s="168"/>
      <c r="I24" s="169"/>
      <c r="J24" s="169"/>
      <c r="K24" s="169"/>
      <c r="L24" s="169"/>
      <c r="M24" s="164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557"/>
      <c r="I25" s="559"/>
      <c r="J25" s="559"/>
      <c r="K25" s="559"/>
      <c r="L25" s="559"/>
      <c r="M25" s="561"/>
      <c r="N25" s="563"/>
    </row>
    <row r="26" spans="2:14" ht="12" customHeight="1" x14ac:dyDescent="0.2">
      <c r="B26" s="110"/>
      <c r="C26" s="111"/>
      <c r="D26" s="111"/>
      <c r="E26" s="111"/>
      <c r="F26" s="111"/>
      <c r="G26" s="112"/>
      <c r="H26" s="558"/>
      <c r="I26" s="560"/>
      <c r="J26" s="560"/>
      <c r="K26" s="560"/>
      <c r="L26" s="560"/>
      <c r="M26" s="562"/>
      <c r="N26" s="564"/>
    </row>
    <row r="27" spans="2:14" ht="12" customHeight="1" x14ac:dyDescent="0.2">
      <c r="B27" s="110"/>
      <c r="C27" s="111"/>
      <c r="D27" s="111"/>
      <c r="E27" s="111"/>
      <c r="F27" s="111"/>
      <c r="G27" s="112"/>
      <c r="H27" s="557"/>
      <c r="I27" s="169"/>
      <c r="J27" s="169"/>
      <c r="K27" s="169"/>
      <c r="L27" s="169"/>
      <c r="M27" s="163"/>
      <c r="N27" s="563"/>
    </row>
    <row r="28" spans="2:14" ht="12" customHeight="1" x14ac:dyDescent="0.2">
      <c r="B28" s="110"/>
      <c r="C28" s="111"/>
      <c r="D28" s="111"/>
      <c r="E28" s="111"/>
      <c r="F28" s="111"/>
      <c r="G28" s="112"/>
      <c r="H28" s="558"/>
      <c r="I28" s="170"/>
      <c r="J28" s="170"/>
      <c r="K28" s="170"/>
      <c r="L28" s="170"/>
      <c r="M28" s="146"/>
      <c r="N28" s="564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+N17+N18+N19+N20+N21+N22</f>
        <v>104.9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104.9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44">
    <mergeCell ref="B34:E34"/>
    <mergeCell ref="F34:J35"/>
    <mergeCell ref="K34:N35"/>
    <mergeCell ref="B35:E35"/>
    <mergeCell ref="B36:N36"/>
    <mergeCell ref="H27:H28"/>
    <mergeCell ref="N27:N28"/>
    <mergeCell ref="H30:M30"/>
    <mergeCell ref="B31:H33"/>
    <mergeCell ref="I31:M31"/>
    <mergeCell ref="I32:M32"/>
    <mergeCell ref="I33:M33"/>
    <mergeCell ref="H15:H16"/>
    <mergeCell ref="I15:L15"/>
    <mergeCell ref="M15:M16"/>
    <mergeCell ref="N15:N16"/>
    <mergeCell ref="H25:H26"/>
    <mergeCell ref="I25:I26"/>
    <mergeCell ref="J25:J26"/>
    <mergeCell ref="K25:K26"/>
    <mergeCell ref="L25:L26"/>
    <mergeCell ref="M25:M26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honeticPr fontId="4" type="noConversion"/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C7738-BB22-4715-93AD-1C9121BB7D22}">
  <dimension ref="B1:N38"/>
  <sheetViews>
    <sheetView topLeftCell="A13" zoomScaleNormal="100" workbookViewId="0">
      <selection activeCell="K21" sqref="K21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e">
        <f>+'PRESUPUESTO OFICIAL (Entidad)'!#REF!</f>
        <v>#REF!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e">
        <f>+VLOOKUP(B14,'PRESUPUESTO OFICIAL (Entidad)'!C18:K20,2)</f>
        <v>#REF!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 t="e">
        <f>+'PRESUPUESTO OFICIAL (Entidad)'!#REF!</f>
        <v>#REF!</v>
      </c>
      <c r="C14" s="125" t="e">
        <f>+VLOOKUP(B14,'PRESUPUESTO OFICIAL (Entidad)'!C12:K30,6,FALSE)</f>
        <v>#REF!</v>
      </c>
      <c r="D14" s="544" t="e">
        <f>+'PRESUPUESTO OFICIAL (Entidad)'!#REF!</f>
        <v>#REF!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79</v>
      </c>
      <c r="I17" s="172">
        <v>1</v>
      </c>
      <c r="J17" s="174"/>
      <c r="K17" s="174"/>
      <c r="L17" s="175"/>
      <c r="M17" s="176"/>
      <c r="N17" s="127">
        <f>+I17</f>
        <v>1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27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599"/>
      <c r="K19" s="600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1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6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J19:K19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2B8FE-BB14-464B-BB2A-88CACD53E44A}">
  <dimension ref="B1:N38"/>
  <sheetViews>
    <sheetView topLeftCell="A7" zoomScaleNormal="100" workbookViewId="0">
      <selection activeCell="B12" sqref="B12:N12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str">
        <f>+'PRESUPUESTO OFICIAL (Entidad)'!C21</f>
        <v>3. ESTRUCTURA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601" t="str">
        <f>+'PRESUPUESTO OFICIAL (Entidad)'!D22</f>
        <v>2.05.19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>
        <f>+'PRESUPUESTO OFICIAL (Entidad)'!C22</f>
        <v>3.1</v>
      </c>
      <c r="C14" s="125" t="str">
        <f>+VLOOKUP(B14,'PRESUPUESTO OFICIAL (Entidad)'!C12:K30,6,FALSE)</f>
        <v>M2</v>
      </c>
      <c r="D14" s="544" t="str">
        <f>+'PRESUPUESTO OFICIAL (Entidad)'!G22</f>
        <v>PISO EN CERÁMICA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36" customHeight="1" x14ac:dyDescent="0.2">
      <c r="B17" s="110"/>
      <c r="C17" s="111"/>
      <c r="D17" s="111"/>
      <c r="E17" s="111"/>
      <c r="F17" s="111"/>
      <c r="G17" s="112"/>
      <c r="H17" s="171" t="s">
        <v>83</v>
      </c>
      <c r="I17" s="172">
        <v>1</v>
      </c>
      <c r="J17" s="174"/>
      <c r="K17" s="174"/>
      <c r="L17" s="175"/>
      <c r="M17" s="176"/>
      <c r="N17" s="127">
        <f>+I17</f>
        <v>1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27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599"/>
      <c r="K19" s="600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1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6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J19:K19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7E267-BF42-4F1C-AA16-84FE9513628C}">
  <dimension ref="B1:N38"/>
  <sheetViews>
    <sheetView topLeftCell="A4" zoomScaleNormal="100" workbookViewId="0">
      <selection activeCell="B12" sqref="B12:N12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str">
        <f>+'PRESUPUESTO OFICIAL (Entidad)'!C21</f>
        <v>3. ESTRUCTURA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601" t="str">
        <f>+'PRESUPUESTO OFICIAL (Entidad)'!D23</f>
        <v>2.01.43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>
        <f>+'PRESUPUESTO OFICIAL (Entidad)'!C23</f>
        <v>3.2</v>
      </c>
      <c r="C14" s="125" t="str">
        <f>+VLOOKUP(B14,'PRESUPUESTO OFICIAL (Entidad)'!C12:K30,6,FALSE)</f>
        <v>M2</v>
      </c>
      <c r="D14" s="544" t="str">
        <f>+'PRESUPUESTO OFICIAL (Entidad)'!G23</f>
        <v>DESMONTE DE ADOQUÍN PREFABRICADO. (INCLUYE RETIRO Y ACARREO LIBRE HASTA 5 KM.)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84</v>
      </c>
      <c r="I17" s="172">
        <v>2</v>
      </c>
      <c r="J17" s="174"/>
      <c r="K17" s="174"/>
      <c r="L17" s="175"/>
      <c r="M17" s="176"/>
      <c r="N17" s="127">
        <f>+I17</f>
        <v>2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27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599"/>
      <c r="K19" s="600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2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2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6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J19:K19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4DE16-5A02-4505-8F49-D534FE9F4E46}">
  <dimension ref="B1:N38"/>
  <sheetViews>
    <sheetView topLeftCell="A4" zoomScaleNormal="100" workbookViewId="0">
      <selection activeCell="N21" sqref="N21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str">
        <f>+'PRESUPUESTO OFICIAL (Entidad)'!C21</f>
        <v>3. ESTRUCTURA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601" t="str">
        <f>+'PRESUPUESTO OFICIAL (Entidad)'!D24</f>
        <v>3.07.05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>
        <f>+'PRESUPUESTO OFICIAL (Entidad)'!C24</f>
        <v>3.3</v>
      </c>
      <c r="C14" s="125" t="str">
        <f>+VLOOKUP(B14,'PRESUPUESTO OFICIAL (Entidad)'!C12:K30,6,FALSE)</f>
        <v>M2</v>
      </c>
      <c r="D14" s="544" t="str">
        <f>+'PRESUPUESTO OFICIAL (Entidad)'!G24</f>
        <v>SUMINISTRO E INSTALACIÓN ADOQUÍN DE ARCILLA VEHICULAR LIVIANO 10 X 6 X 20 CM (NTC 3289)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97</v>
      </c>
      <c r="I17" s="172"/>
      <c r="J17" s="174">
        <v>35</v>
      </c>
      <c r="K17" s="174">
        <v>0.5</v>
      </c>
      <c r="L17" s="175"/>
      <c r="M17" s="176"/>
      <c r="N17" s="127">
        <f>+J17*K17</f>
        <v>17.5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85"/>
      <c r="I18" s="186"/>
      <c r="J18" s="186"/>
      <c r="K18" s="161"/>
      <c r="L18" s="161"/>
      <c r="M18" s="177"/>
      <c r="N18" s="127">
        <f t="shared" ref="N18:N20" si="0">+K18*L18</f>
        <v>0</v>
      </c>
    </row>
    <row r="19" spans="2:14" ht="23.25" customHeight="1" x14ac:dyDescent="0.2">
      <c r="B19" s="110"/>
      <c r="C19" s="111"/>
      <c r="D19" s="111"/>
      <c r="E19" s="111"/>
      <c r="F19" s="111"/>
      <c r="G19" s="112"/>
      <c r="H19" s="185"/>
      <c r="I19" s="186"/>
      <c r="J19" s="186"/>
      <c r="K19" s="118"/>
      <c r="L19" s="118"/>
      <c r="M19" s="177"/>
      <c r="N19" s="127">
        <f t="shared" si="0"/>
        <v>0</v>
      </c>
    </row>
    <row r="20" spans="2:14" ht="12" customHeight="1" x14ac:dyDescent="0.2">
      <c r="B20" s="110"/>
      <c r="C20" s="111"/>
      <c r="D20" s="111"/>
      <c r="E20" s="111"/>
      <c r="F20" s="111"/>
      <c r="G20" s="112"/>
      <c r="H20" s="185"/>
      <c r="I20" s="186"/>
      <c r="J20" s="186"/>
      <c r="K20" s="118"/>
      <c r="L20" s="118"/>
      <c r="M20" s="178"/>
      <c r="N20" s="127">
        <f t="shared" si="0"/>
        <v>0</v>
      </c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18"/>
      <c r="L21" s="118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17.5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17.5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5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E67B7-BE05-4122-8DDC-853612F9E940}">
  <dimension ref="B1:N38"/>
  <sheetViews>
    <sheetView topLeftCell="A7" zoomScaleNormal="100" workbookViewId="0">
      <selection activeCell="N17" sqref="N17:N18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str">
        <f>+'PRESUPUESTO OFICIAL (Entidad)'!C21</f>
        <v>3. ESTRUCTURA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601" t="str">
        <f>+'PRESUPUESTO OFICIAL (Entidad)'!D25</f>
        <v>2.12.170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>
        <f>+'PRESUPUESTO OFICIAL (Entidad)'!C25</f>
        <v>3.4</v>
      </c>
      <c r="C14" s="125" t="str">
        <f>+VLOOKUP(B14,'PRESUPUESTO OFICIAL (Entidad)'!C12:K30,6,FALSE)</f>
        <v>UND</v>
      </c>
      <c r="D14" s="544" t="str">
        <f>+'PRESUPUESTO OFICIAL (Entidad)'!G25</f>
        <v>SUMINISTRO E INSTALACIÓN DE VÁLVULA CON FLOTADOR PARA TANQUE ELEVADO 1/2", CON FLOTADOR EN BOLA PLÁSTICA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85</v>
      </c>
      <c r="I17" s="172"/>
      <c r="J17" s="174">
        <v>5.2</v>
      </c>
      <c r="K17" s="174">
        <v>1</v>
      </c>
      <c r="L17" s="175"/>
      <c r="M17" s="176"/>
      <c r="N17" s="127">
        <f>+J17*K17</f>
        <v>5.2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 t="s">
        <v>111</v>
      </c>
      <c r="I18" s="172"/>
      <c r="J18" s="174">
        <v>2.2200000000000002</v>
      </c>
      <c r="K18" s="174">
        <v>1</v>
      </c>
      <c r="L18" s="173"/>
      <c r="M18" s="177"/>
      <c r="N18" s="188">
        <f>+J18*K18</f>
        <v>2.2200000000000002</v>
      </c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599"/>
      <c r="K19" s="600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7.42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7.42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6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J19:K19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35C3-55B5-49ED-A7D2-61D8333D218E}">
  <dimension ref="B1:N38"/>
  <sheetViews>
    <sheetView topLeftCell="A4" zoomScaleNormal="100" workbookViewId="0">
      <selection activeCell="D15" sqref="D15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e">
        <f>+'PRESUPUESTO OFICIAL (Entidad)'!#REF!</f>
        <v>#REF!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e">
        <f>+VLOOKUP(B14,'PRESUPUESTO OFICIAL (Entidad)'!C18:K20,2)</f>
        <v>#REF!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 t="e">
        <f>+'PRESUPUESTO OFICIAL (Entidad)'!#REF!</f>
        <v>#REF!</v>
      </c>
      <c r="C14" s="125" t="e">
        <f>+VLOOKUP(B14,'PRESUPUESTO OFICIAL (Entidad)'!C12:K30,6,FALSE)</f>
        <v>#REF!</v>
      </c>
      <c r="D14" s="544" t="e">
        <f>+'PRESUPUESTO OFICIAL (Entidad)'!#REF!</f>
        <v>#REF!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86</v>
      </c>
      <c r="I17" s="172"/>
      <c r="J17" s="174">
        <v>3</v>
      </c>
      <c r="K17" s="174"/>
      <c r="L17" s="175"/>
      <c r="M17" s="176"/>
      <c r="N17" s="127">
        <f>+J17</f>
        <v>3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27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599"/>
      <c r="K19" s="600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3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3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6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J19:K19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9FDF-CDF2-438A-9230-B5919B00451E}">
  <dimension ref="B1:N38"/>
  <sheetViews>
    <sheetView topLeftCell="A7" zoomScaleNormal="100" workbookViewId="0">
      <selection activeCell="H17" sqref="H17:L17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e">
        <f>+'PRESUPUESTO OFICIAL (Entidad)'!#REF!</f>
        <v>#REF!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e">
        <f>+VLOOKUP(B14,'PRESUPUESTO OFICIAL (Entidad)'!C18:K20,2)</f>
        <v>#REF!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 t="e">
        <f>+'PRESUPUESTO OFICIAL (Entidad)'!#REF!</f>
        <v>#REF!</v>
      </c>
      <c r="C14" s="125" t="e">
        <f>+VLOOKUP(B14,'PRESUPUESTO OFICIAL (Entidad)'!C12:K30,6,FALSE)</f>
        <v>#REF!</v>
      </c>
      <c r="D14" s="544" t="e">
        <f>+'PRESUPUESTO OFICIAL (Entidad)'!#REF!</f>
        <v>#REF!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97</v>
      </c>
      <c r="I17" s="172"/>
      <c r="J17" s="174">
        <v>35</v>
      </c>
      <c r="K17" s="174">
        <v>0.5</v>
      </c>
      <c r="L17" s="175">
        <v>0.05</v>
      </c>
      <c r="M17" s="176"/>
      <c r="N17" s="127">
        <f>+J17*L17</f>
        <v>1.75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27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599"/>
      <c r="K19" s="600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1.75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1.75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6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J19:K19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E584B-22E0-4B0F-A17C-2E0CA0CE0651}">
  <dimension ref="B1:N38"/>
  <sheetViews>
    <sheetView topLeftCell="A13" zoomScaleNormal="100" workbookViewId="0">
      <selection activeCell="N18" sqref="N18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e">
        <f>+'PRESUPUESTO OFICIAL (Entidad)'!#REF!</f>
        <v>#REF!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e">
        <f>+VLOOKUP(B14,'PRESUPUESTO OFICIAL (Entidad)'!C18:K20,2)</f>
        <v>#REF!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 t="e">
        <f>+'PRESUPUESTO OFICIAL (Entidad)'!#REF!</f>
        <v>#REF!</v>
      </c>
      <c r="C14" s="125" t="e">
        <f>+VLOOKUP(B14,'PRESUPUESTO OFICIAL (Entidad)'!C12:K30,6,FALSE)</f>
        <v>#REF!</v>
      </c>
      <c r="D14" s="544" t="e">
        <f>+'PRESUPUESTO OFICIAL (Entidad)'!#REF!</f>
        <v>#REF!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92</v>
      </c>
      <c r="I17" s="172"/>
      <c r="J17" s="174">
        <v>1.3</v>
      </c>
      <c r="K17" s="174"/>
      <c r="L17" s="175">
        <v>0.95</v>
      </c>
      <c r="M17" s="176"/>
      <c r="N17" s="127">
        <f>+J17*L17</f>
        <v>1.2349999999999999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27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183"/>
      <c r="K19" s="183"/>
      <c r="L19" s="173"/>
      <c r="M19" s="177"/>
      <c r="N19" s="127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27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27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27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1.24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1.24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5">
    <mergeCell ref="B2:N2"/>
    <mergeCell ref="B4:C7"/>
    <mergeCell ref="D4:G7"/>
    <mergeCell ref="H4:N5"/>
    <mergeCell ref="H6:H7"/>
    <mergeCell ref="I6:N7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30:M30"/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EC67-A765-45F0-A20C-2572B6E39449}">
  <dimension ref="B1:N38"/>
  <sheetViews>
    <sheetView zoomScaleNormal="100" workbookViewId="0">
      <selection activeCell="J18" sqref="J18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e">
        <f>+'PRESUPUESTO OFICIAL (Entidad)'!#REF!</f>
        <v>#REF!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e">
        <f>+VLOOKUP(B14,'PRESUPUESTO OFICIAL (Entidad)'!C18:K20,2)</f>
        <v>#REF!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 t="e">
        <f>+'PRESUPUESTO OFICIAL (Entidad)'!#REF!</f>
        <v>#REF!</v>
      </c>
      <c r="C14" s="125" t="e">
        <f>+VLOOKUP(B14,'PRESUPUESTO OFICIAL (Entidad)'!C12:K30,6,FALSE)</f>
        <v>#REF!</v>
      </c>
      <c r="D14" s="544" t="e">
        <f>+'PRESUPUESTO OFICIAL (Entidad)'!#REF!</f>
        <v>#REF!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92</v>
      </c>
      <c r="I17" s="172"/>
      <c r="J17" s="174">
        <v>1.9</v>
      </c>
      <c r="K17" s="174"/>
      <c r="L17" s="175">
        <v>0.17</v>
      </c>
      <c r="M17" s="176"/>
      <c r="N17" s="188">
        <f>+J17*L17</f>
        <v>0.32300000000000001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/>
      <c r="I18" s="172"/>
      <c r="J18" s="174"/>
      <c r="K18" s="174"/>
      <c r="L18" s="173"/>
      <c r="M18" s="177"/>
      <c r="N18" s="188"/>
    </row>
    <row r="19" spans="2:14" ht="23.25" customHeight="1" x14ac:dyDescent="0.2">
      <c r="B19" s="110"/>
      <c r="C19" s="111"/>
      <c r="D19" s="111"/>
      <c r="E19" s="111"/>
      <c r="F19" s="111"/>
      <c r="G19" s="112"/>
      <c r="H19" s="171"/>
      <c r="I19" s="172"/>
      <c r="J19" s="183"/>
      <c r="K19" s="183"/>
      <c r="L19" s="173"/>
      <c r="M19" s="177"/>
      <c r="N19" s="188"/>
    </row>
    <row r="20" spans="2:14" ht="12" customHeight="1" x14ac:dyDescent="0.2">
      <c r="B20" s="110"/>
      <c r="C20" s="111"/>
      <c r="D20" s="111"/>
      <c r="E20" s="111"/>
      <c r="F20" s="111"/>
      <c r="G20" s="112"/>
      <c r="H20" s="171"/>
      <c r="I20" s="172"/>
      <c r="J20" s="174"/>
      <c r="K20" s="174"/>
      <c r="L20" s="173"/>
      <c r="M20" s="178"/>
      <c r="N20" s="188"/>
    </row>
    <row r="21" spans="2:14" ht="22.5" customHeight="1" x14ac:dyDescent="0.2">
      <c r="B21" s="110"/>
      <c r="C21" s="111"/>
      <c r="D21" s="111"/>
      <c r="E21" s="111"/>
      <c r="F21" s="111"/>
      <c r="G21" s="112"/>
      <c r="H21" s="171"/>
      <c r="I21" s="172"/>
      <c r="J21" s="179"/>
      <c r="K21" s="179"/>
      <c r="L21" s="173"/>
      <c r="M21" s="178"/>
      <c r="N21" s="188"/>
    </row>
    <row r="22" spans="2:14" ht="12" customHeight="1" x14ac:dyDescent="0.2">
      <c r="B22" s="110"/>
      <c r="C22" s="111"/>
      <c r="D22" s="111"/>
      <c r="E22" s="111"/>
      <c r="F22" s="111"/>
      <c r="G22" s="112"/>
      <c r="H22" s="116"/>
      <c r="I22" s="118"/>
      <c r="J22" s="118"/>
      <c r="K22" s="118"/>
      <c r="L22" s="122"/>
      <c r="M22" s="146"/>
      <c r="N22" s="188"/>
    </row>
    <row r="23" spans="2:14" ht="12" customHeight="1" x14ac:dyDescent="0.2">
      <c r="B23" s="110"/>
      <c r="C23" s="111"/>
      <c r="D23" s="111"/>
      <c r="E23" s="111"/>
      <c r="F23" s="111"/>
      <c r="G23" s="112"/>
      <c r="H23" s="116"/>
      <c r="I23" s="118"/>
      <c r="J23" s="119"/>
      <c r="K23" s="119"/>
      <c r="L23" s="123"/>
      <c r="M23" s="145"/>
      <c r="N23" s="188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88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88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0.32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0.32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5">
    <mergeCell ref="H15:H16"/>
    <mergeCell ref="I15:L15"/>
    <mergeCell ref="M15:M16"/>
    <mergeCell ref="B36:N36"/>
    <mergeCell ref="H30:M30"/>
    <mergeCell ref="B34:E34"/>
    <mergeCell ref="F34:J35"/>
    <mergeCell ref="K34:N35"/>
    <mergeCell ref="B35:E35"/>
    <mergeCell ref="B31:H33"/>
    <mergeCell ref="I31:M31"/>
    <mergeCell ref="I32:M32"/>
    <mergeCell ref="I33:M33"/>
    <mergeCell ref="N15:N16"/>
    <mergeCell ref="B8:C9"/>
    <mergeCell ref="D8:G9"/>
    <mergeCell ref="H8:L8"/>
    <mergeCell ref="H9:L11"/>
    <mergeCell ref="M9:M11"/>
    <mergeCell ref="B10:C10"/>
    <mergeCell ref="D10:G10"/>
    <mergeCell ref="N10:N11"/>
    <mergeCell ref="B11:C11"/>
    <mergeCell ref="D11:G11"/>
    <mergeCell ref="B12:N12"/>
    <mergeCell ref="D13:H13"/>
    <mergeCell ref="I13:K14"/>
    <mergeCell ref="L13:N14"/>
    <mergeCell ref="D14:H14"/>
    <mergeCell ref="B2:N2"/>
    <mergeCell ref="B4:C7"/>
    <mergeCell ref="D4:G7"/>
    <mergeCell ref="H4:N5"/>
    <mergeCell ref="H6:H7"/>
    <mergeCell ref="I6:N7"/>
  </mergeCells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DCF19-61A4-4EE3-8911-DBF1AB4EA5FD}">
  <dimension ref="B1:N38"/>
  <sheetViews>
    <sheetView topLeftCell="C7" zoomScaleNormal="100" workbookViewId="0">
      <selection activeCell="N30" sqref="N30"/>
    </sheetView>
  </sheetViews>
  <sheetFormatPr baseColWidth="10" defaultColWidth="11.28515625" defaultRowHeight="12.75" x14ac:dyDescent="0.2"/>
  <cols>
    <col min="1" max="1" width="1" customWidth="1"/>
    <col min="2" max="3" width="8.85546875" customWidth="1"/>
    <col min="4" max="4" width="8.7109375" customWidth="1"/>
    <col min="5" max="5" width="14.28515625" customWidth="1"/>
    <col min="6" max="6" width="16.28515625" customWidth="1"/>
    <col min="7" max="7" width="9.28515625" customWidth="1"/>
    <col min="8" max="8" width="16" customWidth="1"/>
    <col min="9" max="12" width="6.85546875" customWidth="1"/>
    <col min="13" max="13" width="12.5703125" customWidth="1"/>
    <col min="14" max="14" width="9.28515625" customWidth="1"/>
    <col min="15" max="15" width="0.7109375" customWidth="1"/>
  </cols>
  <sheetData>
    <row r="1" spans="2:14" ht="8.65" customHeight="1" thickBot="1" x14ac:dyDescent="0.25"/>
    <row r="2" spans="2:14" ht="21.6" customHeight="1" thickBot="1" x14ac:dyDescent="0.25">
      <c r="B2" s="467" t="s">
        <v>39</v>
      </c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9"/>
    </row>
    <row r="3" spans="2:14" ht="9.6" customHeight="1" thickBot="1" x14ac:dyDescent="0.25"/>
    <row r="4" spans="2:14" ht="22.5" customHeight="1" x14ac:dyDescent="0.2">
      <c r="B4" s="470"/>
      <c r="C4" s="471"/>
      <c r="D4" s="476" t="s">
        <v>40</v>
      </c>
      <c r="E4" s="477"/>
      <c r="F4" s="477"/>
      <c r="G4" s="478"/>
      <c r="H4" s="485" t="s">
        <v>41</v>
      </c>
      <c r="I4" s="486"/>
      <c r="J4" s="486"/>
      <c r="K4" s="486"/>
      <c r="L4" s="486"/>
      <c r="M4" s="486"/>
      <c r="N4" s="487"/>
    </row>
    <row r="5" spans="2:14" ht="9.6" customHeight="1" thickBot="1" x14ac:dyDescent="0.25">
      <c r="B5" s="472"/>
      <c r="C5" s="473"/>
      <c r="D5" s="479"/>
      <c r="E5" s="480"/>
      <c r="F5" s="480"/>
      <c r="G5" s="481"/>
      <c r="H5" s="488"/>
      <c r="I5" s="489"/>
      <c r="J5" s="489"/>
      <c r="K5" s="489"/>
      <c r="L5" s="489"/>
      <c r="M5" s="489"/>
      <c r="N5" s="490"/>
    </row>
    <row r="6" spans="2:14" ht="15.75" customHeight="1" x14ac:dyDescent="0.2">
      <c r="B6" s="472"/>
      <c r="C6" s="473"/>
      <c r="D6" s="479"/>
      <c r="E6" s="480"/>
      <c r="F6" s="480"/>
      <c r="G6" s="481"/>
      <c r="H6" s="491" t="s">
        <v>74</v>
      </c>
      <c r="I6" s="493" t="str">
        <f>+INFORMACION!C4</f>
        <v>“ MANTENIMIENTO Y REPARACIONES A LA INFRAESTRUCTURA DEL JARDIN INFANTIL  DEL MUNICIPIO DE OTANCHE BOYACÁ 2026"</v>
      </c>
      <c r="J6" s="493"/>
      <c r="K6" s="493"/>
      <c r="L6" s="493"/>
      <c r="M6" s="493"/>
      <c r="N6" s="494"/>
    </row>
    <row r="7" spans="2:14" ht="27" customHeight="1" thickBot="1" x14ac:dyDescent="0.25">
      <c r="B7" s="474"/>
      <c r="C7" s="475"/>
      <c r="D7" s="482"/>
      <c r="E7" s="483"/>
      <c r="F7" s="483"/>
      <c r="G7" s="484"/>
      <c r="H7" s="492"/>
      <c r="I7" s="495"/>
      <c r="J7" s="495"/>
      <c r="K7" s="495"/>
      <c r="L7" s="495"/>
      <c r="M7" s="495"/>
      <c r="N7" s="496"/>
    </row>
    <row r="8" spans="2:14" ht="14.65" customHeight="1" thickBot="1" x14ac:dyDescent="0.25">
      <c r="B8" s="497" t="s">
        <v>72</v>
      </c>
      <c r="C8" s="498"/>
      <c r="D8" s="501" t="s">
        <v>73</v>
      </c>
      <c r="E8" s="501"/>
      <c r="F8" s="501"/>
      <c r="G8" s="502"/>
      <c r="H8" s="505" t="s">
        <v>42</v>
      </c>
      <c r="I8" s="506"/>
      <c r="J8" s="506"/>
      <c r="K8" s="506"/>
      <c r="L8" s="507"/>
      <c r="M8" s="105" t="s">
        <v>43</v>
      </c>
      <c r="N8" s="106" t="s">
        <v>44</v>
      </c>
    </row>
    <row r="9" spans="2:14" ht="12.75" customHeight="1" x14ac:dyDescent="0.2">
      <c r="B9" s="499"/>
      <c r="C9" s="500"/>
      <c r="D9" s="503"/>
      <c r="E9" s="503"/>
      <c r="F9" s="503"/>
      <c r="G9" s="504"/>
      <c r="H9" s="508" t="str">
        <f>+INFORMACION!C8</f>
        <v>N/A</v>
      </c>
      <c r="I9" s="509"/>
      <c r="J9" s="509"/>
      <c r="K9" s="509"/>
      <c r="L9" s="510"/>
      <c r="M9" s="514" t="str">
        <f>+INFORMACION!C9</f>
        <v>N/A</v>
      </c>
      <c r="N9" s="107">
        <f>+INFORMACION!C10</f>
        <v>45833</v>
      </c>
    </row>
    <row r="10" spans="2:14" ht="16.149999999999999" customHeight="1" x14ac:dyDescent="0.2">
      <c r="B10" s="516" t="s">
        <v>46</v>
      </c>
      <c r="C10" s="517"/>
      <c r="D10" s="518" t="e">
        <f>+'PRESUPUESTO OFICIAL (Entidad)'!#REF!</f>
        <v>#REF!</v>
      </c>
      <c r="E10" s="517"/>
      <c r="F10" s="517"/>
      <c r="G10" s="519"/>
      <c r="H10" s="508"/>
      <c r="I10" s="509"/>
      <c r="J10" s="509"/>
      <c r="K10" s="509"/>
      <c r="L10" s="510"/>
      <c r="M10" s="514"/>
      <c r="N10" s="520" t="s">
        <v>61</v>
      </c>
    </row>
    <row r="11" spans="2:14" ht="14.25" customHeight="1" thickBot="1" x14ac:dyDescent="0.25">
      <c r="B11" s="522" t="s">
        <v>75</v>
      </c>
      <c r="C11" s="523"/>
      <c r="D11" s="524" t="e">
        <f>+'PRESUPUESTO OFICIAL (Entidad)'!#REF!</f>
        <v>#REF!</v>
      </c>
      <c r="E11" s="524"/>
      <c r="F11" s="524"/>
      <c r="G11" s="525"/>
      <c r="H11" s="511"/>
      <c r="I11" s="512"/>
      <c r="J11" s="512"/>
      <c r="K11" s="512"/>
      <c r="L11" s="513"/>
      <c r="M11" s="515"/>
      <c r="N11" s="521"/>
    </row>
    <row r="12" spans="2:14" ht="15" customHeight="1" thickBot="1" x14ac:dyDescent="0.25">
      <c r="B12" s="526"/>
      <c r="C12" s="527"/>
      <c r="D12" s="527"/>
      <c r="E12" s="527"/>
      <c r="F12" s="527"/>
      <c r="G12" s="527"/>
      <c r="H12" s="527"/>
      <c r="I12" s="527"/>
      <c r="J12" s="527"/>
      <c r="K12" s="527"/>
      <c r="L12" s="527"/>
      <c r="M12" s="527"/>
      <c r="N12" s="528"/>
    </row>
    <row r="13" spans="2:14" ht="18" customHeight="1" x14ac:dyDescent="0.2">
      <c r="B13" s="108" t="s">
        <v>38</v>
      </c>
      <c r="C13" s="109" t="s">
        <v>37</v>
      </c>
      <c r="D13" s="529" t="s">
        <v>8</v>
      </c>
      <c r="E13" s="530"/>
      <c r="F13" s="530"/>
      <c r="G13" s="530"/>
      <c r="H13" s="531"/>
      <c r="I13" s="532" t="s">
        <v>47</v>
      </c>
      <c r="J13" s="533"/>
      <c r="K13" s="534"/>
      <c r="L13" s="538" t="str">
        <f>+INFORMACION!C11</f>
        <v xml:space="preserve">EDIFICIO ITELIGENTE Y BIBLIOTECA MUNICIPAL </v>
      </c>
      <c r="M13" s="539"/>
      <c r="N13" s="540"/>
    </row>
    <row r="14" spans="2:14" ht="29.25" customHeight="1" thickBot="1" x14ac:dyDescent="0.25">
      <c r="B14" s="124" t="e">
        <f>+'PRESUPUESTO OFICIAL (Entidad)'!#REF!</f>
        <v>#REF!</v>
      </c>
      <c r="C14" s="125" t="e">
        <f>+VLOOKUP(B14,'PRESUPUESTO OFICIAL (Entidad)'!C12:K30,6,FALSE)</f>
        <v>#REF!</v>
      </c>
      <c r="D14" s="544" t="e">
        <f>+'PRESUPUESTO OFICIAL (Entidad)'!#REF!</f>
        <v>#REF!</v>
      </c>
      <c r="E14" s="545"/>
      <c r="F14" s="545"/>
      <c r="G14" s="545"/>
      <c r="H14" s="546"/>
      <c r="I14" s="535"/>
      <c r="J14" s="536"/>
      <c r="K14" s="537"/>
      <c r="L14" s="541"/>
      <c r="M14" s="542"/>
      <c r="N14" s="543"/>
    </row>
    <row r="15" spans="2:14" ht="15" customHeight="1" x14ac:dyDescent="0.2">
      <c r="B15" s="110"/>
      <c r="C15" s="111"/>
      <c r="D15" s="111"/>
      <c r="E15" s="111"/>
      <c r="F15" s="111"/>
      <c r="G15" s="112"/>
      <c r="H15" s="547" t="s">
        <v>48</v>
      </c>
      <c r="I15" s="549" t="s">
        <v>49</v>
      </c>
      <c r="J15" s="550"/>
      <c r="K15" s="551"/>
      <c r="L15" s="552"/>
      <c r="M15" s="553" t="s">
        <v>50</v>
      </c>
      <c r="N15" s="555" t="s">
        <v>51</v>
      </c>
    </row>
    <row r="16" spans="2:14" ht="20.65" customHeight="1" thickBot="1" x14ac:dyDescent="0.25">
      <c r="B16" s="110"/>
      <c r="C16" s="111"/>
      <c r="D16" s="111"/>
      <c r="E16" s="111"/>
      <c r="F16" s="111"/>
      <c r="G16" s="112"/>
      <c r="H16" s="598"/>
      <c r="I16" s="165" t="s">
        <v>52</v>
      </c>
      <c r="J16" s="113" t="s">
        <v>53</v>
      </c>
      <c r="K16" s="114" t="s">
        <v>59</v>
      </c>
      <c r="L16" s="115" t="s">
        <v>54</v>
      </c>
      <c r="M16" s="554"/>
      <c r="N16" s="556"/>
    </row>
    <row r="17" spans="2:14" ht="22.5" customHeight="1" x14ac:dyDescent="0.2">
      <c r="B17" s="110"/>
      <c r="C17" s="111"/>
      <c r="D17" s="111"/>
      <c r="E17" s="111"/>
      <c r="F17" s="111"/>
      <c r="G17" s="112"/>
      <c r="H17" s="171" t="s">
        <v>88</v>
      </c>
      <c r="I17" s="172"/>
      <c r="J17" s="174"/>
      <c r="K17" s="117">
        <v>5</v>
      </c>
      <c r="L17" s="117">
        <v>3</v>
      </c>
      <c r="M17" s="176"/>
      <c r="N17" s="127">
        <f>+K17*L17</f>
        <v>15</v>
      </c>
    </row>
    <row r="18" spans="2:14" ht="12" customHeight="1" x14ac:dyDescent="0.2">
      <c r="B18" s="110"/>
      <c r="C18" s="111"/>
      <c r="D18" s="111"/>
      <c r="E18" s="111"/>
      <c r="F18" s="111"/>
      <c r="G18" s="112"/>
      <c r="H18" s="171" t="s">
        <v>89</v>
      </c>
      <c r="I18" s="172"/>
      <c r="J18" s="174"/>
      <c r="K18" s="161">
        <v>7</v>
      </c>
      <c r="L18" s="161">
        <v>3</v>
      </c>
      <c r="M18" s="177"/>
      <c r="N18" s="127">
        <f t="shared" ref="N18:N19" si="0">+K18*L18</f>
        <v>21</v>
      </c>
    </row>
    <row r="19" spans="2:14" ht="18" customHeight="1" x14ac:dyDescent="0.2">
      <c r="B19" s="110"/>
      <c r="C19" s="111"/>
      <c r="D19" s="111"/>
      <c r="E19" s="111"/>
      <c r="F19" s="111"/>
      <c r="G19" s="112"/>
      <c r="H19" s="171" t="s">
        <v>90</v>
      </c>
      <c r="I19" s="172"/>
      <c r="J19" s="183"/>
      <c r="K19" s="118">
        <v>6</v>
      </c>
      <c r="L19" s="118">
        <v>0.9</v>
      </c>
      <c r="M19" s="177"/>
      <c r="N19" s="127">
        <f t="shared" si="0"/>
        <v>5.4</v>
      </c>
    </row>
    <row r="20" spans="2:14" ht="12" customHeight="1" x14ac:dyDescent="0.2">
      <c r="B20" s="110"/>
      <c r="C20" s="111"/>
      <c r="D20" s="111"/>
      <c r="E20" s="111"/>
      <c r="F20" s="111"/>
      <c r="G20" s="112"/>
      <c r="H20" s="171" t="s">
        <v>91</v>
      </c>
      <c r="I20" s="172"/>
      <c r="J20" s="174"/>
      <c r="K20" s="118">
        <v>12</v>
      </c>
      <c r="L20" s="118">
        <v>3</v>
      </c>
      <c r="M20" s="178"/>
      <c r="N20" s="127">
        <f>+K20*L20</f>
        <v>36</v>
      </c>
    </row>
    <row r="21" spans="2:14" ht="16.5" customHeight="1" x14ac:dyDescent="0.2">
      <c r="B21" s="110"/>
      <c r="C21" s="111"/>
      <c r="D21" s="111"/>
      <c r="E21" s="111"/>
      <c r="F21" s="111"/>
      <c r="G21" s="112"/>
      <c r="H21" s="288" t="s">
        <v>87</v>
      </c>
      <c r="I21" s="289">
        <v>1</v>
      </c>
      <c r="J21" s="290">
        <v>5.0999999999999996</v>
      </c>
      <c r="K21" s="290">
        <v>4.2</v>
      </c>
      <c r="L21" s="173"/>
      <c r="M21" s="178"/>
      <c r="N21" s="127">
        <f>+I21*J21*K21</f>
        <v>21.419999999999998</v>
      </c>
    </row>
    <row r="22" spans="2:14" ht="12" customHeight="1" x14ac:dyDescent="0.2">
      <c r="B22" s="110"/>
      <c r="C22" s="111"/>
      <c r="D22" s="111"/>
      <c r="E22" s="111"/>
      <c r="F22" s="111"/>
      <c r="G22" s="112"/>
      <c r="H22" s="187" t="s">
        <v>112</v>
      </c>
      <c r="I22" s="187"/>
      <c r="J22" s="187"/>
      <c r="K22" s="187">
        <v>10</v>
      </c>
      <c r="L22" s="187">
        <v>1</v>
      </c>
      <c r="M22" s="146"/>
      <c r="N22" s="127">
        <f>+K22*L22</f>
        <v>10</v>
      </c>
    </row>
    <row r="23" spans="2:14" ht="12" customHeight="1" x14ac:dyDescent="0.2">
      <c r="B23" s="110"/>
      <c r="C23" s="111"/>
      <c r="D23" s="111"/>
      <c r="E23" s="111"/>
      <c r="F23" s="111"/>
      <c r="G23" s="112"/>
      <c r="H23" s="171"/>
      <c r="I23" s="118"/>
      <c r="J23" s="119"/>
      <c r="K23" s="119"/>
      <c r="L23" s="123"/>
      <c r="M23" s="145"/>
      <c r="N23" s="127"/>
    </row>
    <row r="24" spans="2:14" ht="12" customHeight="1" x14ac:dyDescent="0.2">
      <c r="B24" s="110"/>
      <c r="C24" s="111"/>
      <c r="D24" s="111"/>
      <c r="E24" s="111"/>
      <c r="F24" s="111"/>
      <c r="G24" s="112"/>
      <c r="H24" s="116"/>
      <c r="I24" s="118"/>
      <c r="J24" s="118"/>
      <c r="K24" s="118"/>
      <c r="L24" s="118"/>
      <c r="M24" s="147"/>
      <c r="N24" s="127"/>
    </row>
    <row r="25" spans="2:14" ht="12" customHeight="1" x14ac:dyDescent="0.2">
      <c r="B25" s="110"/>
      <c r="C25" s="111"/>
      <c r="D25" s="111"/>
      <c r="E25" s="111"/>
      <c r="F25" s="111"/>
      <c r="G25" s="112"/>
      <c r="H25" s="120"/>
      <c r="I25" s="118"/>
      <c r="J25" s="118"/>
      <c r="K25" s="118"/>
      <c r="L25" s="118"/>
      <c r="M25" s="148"/>
      <c r="N25" s="127"/>
    </row>
    <row r="26" spans="2:14" ht="12" customHeight="1" x14ac:dyDescent="0.2">
      <c r="B26" s="110"/>
      <c r="C26" s="111"/>
      <c r="D26" s="111"/>
      <c r="E26" s="111"/>
      <c r="F26" s="111"/>
      <c r="G26" s="112"/>
      <c r="H26" s="116"/>
      <c r="I26" s="146"/>
      <c r="J26" s="146"/>
      <c r="K26" s="146"/>
      <c r="L26" s="146"/>
      <c r="M26" s="146"/>
      <c r="N26" s="128"/>
    </row>
    <row r="27" spans="2:14" ht="12" customHeight="1" x14ac:dyDescent="0.2">
      <c r="B27" s="110"/>
      <c r="C27" s="111"/>
      <c r="D27" s="111"/>
      <c r="E27" s="111"/>
      <c r="F27" s="111"/>
      <c r="G27" s="112"/>
      <c r="H27" s="121"/>
      <c r="I27" s="149"/>
      <c r="J27" s="149"/>
      <c r="K27" s="149"/>
      <c r="L27" s="149"/>
      <c r="M27" s="146"/>
      <c r="N27" s="128"/>
    </row>
    <row r="28" spans="2:14" ht="12" customHeight="1" x14ac:dyDescent="0.2">
      <c r="B28" s="110"/>
      <c r="C28" s="111"/>
      <c r="D28" s="111"/>
      <c r="E28" s="111"/>
      <c r="F28" s="111"/>
      <c r="G28" s="112"/>
      <c r="H28" s="121"/>
      <c r="I28" s="149"/>
      <c r="J28" s="149"/>
      <c r="K28" s="149"/>
      <c r="L28" s="149"/>
      <c r="M28" s="146"/>
      <c r="N28" s="128"/>
    </row>
    <row r="29" spans="2:14" ht="12" customHeight="1" thickBot="1" x14ac:dyDescent="0.25">
      <c r="B29" s="110"/>
      <c r="C29" s="111"/>
      <c r="D29" s="111"/>
      <c r="E29" s="111"/>
      <c r="F29" s="111"/>
      <c r="G29" s="112"/>
      <c r="H29" s="126"/>
      <c r="I29" s="150"/>
      <c r="J29" s="150"/>
      <c r="K29" s="150"/>
      <c r="L29" s="151"/>
      <c r="M29" s="150"/>
      <c r="N29" s="129"/>
    </row>
    <row r="30" spans="2:14" ht="15" customHeight="1" thickBot="1" x14ac:dyDescent="0.25">
      <c r="B30" s="110"/>
      <c r="C30" s="111"/>
      <c r="D30" s="111"/>
      <c r="E30" s="111"/>
      <c r="F30" s="111"/>
      <c r="G30" s="112"/>
      <c r="H30" s="565" t="s">
        <v>60</v>
      </c>
      <c r="I30" s="566"/>
      <c r="J30" s="566"/>
      <c r="K30" s="566"/>
      <c r="L30" s="566"/>
      <c r="M30" s="567"/>
      <c r="N30" s="140">
        <f>ROUND(SUM(N17:N29),2)</f>
        <v>108.82</v>
      </c>
    </row>
    <row r="31" spans="2:14" ht="19.149999999999999" customHeight="1" x14ac:dyDescent="0.2">
      <c r="B31" s="568"/>
      <c r="C31" s="569"/>
      <c r="D31" s="569"/>
      <c r="E31" s="569"/>
      <c r="F31" s="569"/>
      <c r="G31" s="569"/>
      <c r="H31" s="570"/>
      <c r="I31" s="577" t="s">
        <v>55</v>
      </c>
      <c r="J31" s="577"/>
      <c r="K31" s="577"/>
      <c r="L31" s="577"/>
      <c r="M31" s="578"/>
      <c r="N31" s="141">
        <v>0</v>
      </c>
    </row>
    <row r="32" spans="2:14" ht="16.899999999999999" customHeight="1" x14ac:dyDescent="0.2">
      <c r="B32" s="571"/>
      <c r="C32" s="572"/>
      <c r="D32" s="572"/>
      <c r="E32" s="572"/>
      <c r="F32" s="572"/>
      <c r="G32" s="572"/>
      <c r="H32" s="573"/>
      <c r="I32" s="579" t="s">
        <v>56</v>
      </c>
      <c r="J32" s="579"/>
      <c r="K32" s="579"/>
      <c r="L32" s="579"/>
      <c r="M32" s="580"/>
      <c r="N32" s="142">
        <v>0</v>
      </c>
    </row>
    <row r="33" spans="2:14" ht="15" customHeight="1" thickBot="1" x14ac:dyDescent="0.25">
      <c r="B33" s="574"/>
      <c r="C33" s="575"/>
      <c r="D33" s="575"/>
      <c r="E33" s="575"/>
      <c r="F33" s="575"/>
      <c r="G33" s="575"/>
      <c r="H33" s="576"/>
      <c r="I33" s="581" t="s">
        <v>57</v>
      </c>
      <c r="J33" s="581"/>
      <c r="K33" s="581"/>
      <c r="L33" s="581"/>
      <c r="M33" s="582"/>
      <c r="N33" s="143">
        <f>+ROUND(N30-N31-N32,2)</f>
        <v>108.82</v>
      </c>
    </row>
    <row r="34" spans="2:14" ht="16.149999999999999" customHeight="1" x14ac:dyDescent="0.2">
      <c r="B34" s="583" t="s">
        <v>63</v>
      </c>
      <c r="C34" s="584"/>
      <c r="D34" s="584"/>
      <c r="E34" s="585"/>
      <c r="F34" s="586" t="str">
        <f>+INFORMACION!C6</f>
        <v>Vo.Bo. Secretario de Planeación e Infraestructura</v>
      </c>
      <c r="G34" s="587"/>
      <c r="H34" s="587"/>
      <c r="I34" s="587"/>
      <c r="J34" s="588"/>
      <c r="K34" s="587" t="str">
        <f>+INFORMACION!C7</f>
        <v>Vo.Bo. Supervisión</v>
      </c>
      <c r="L34" s="587"/>
      <c r="M34" s="587"/>
      <c r="N34" s="588"/>
    </row>
    <row r="35" spans="2:14" ht="16.149999999999999" customHeight="1" thickBot="1" x14ac:dyDescent="0.25">
      <c r="B35" s="592">
        <f>+INFORMACION!C5</f>
        <v>0</v>
      </c>
      <c r="C35" s="593"/>
      <c r="D35" s="593"/>
      <c r="E35" s="594"/>
      <c r="F35" s="589"/>
      <c r="G35" s="590"/>
      <c r="H35" s="590"/>
      <c r="I35" s="590"/>
      <c r="J35" s="591"/>
      <c r="K35" s="590"/>
      <c r="L35" s="590"/>
      <c r="M35" s="590"/>
      <c r="N35" s="591"/>
    </row>
    <row r="36" spans="2:14" ht="16.899999999999999" customHeight="1" thickBot="1" x14ac:dyDescent="0.25">
      <c r="B36" s="595" t="s">
        <v>58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7"/>
    </row>
    <row r="38" spans="2:14" ht="19.149999999999999" customHeight="1" x14ac:dyDescent="0.2"/>
  </sheetData>
  <mergeCells count="35">
    <mergeCell ref="B36:N36"/>
    <mergeCell ref="B31:H33"/>
    <mergeCell ref="I31:M31"/>
    <mergeCell ref="I32:M32"/>
    <mergeCell ref="I33:M33"/>
    <mergeCell ref="B34:E34"/>
    <mergeCell ref="F34:J35"/>
    <mergeCell ref="K34:N35"/>
    <mergeCell ref="B35:E35"/>
    <mergeCell ref="H30:M30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phoneticPr fontId="4" type="noConversion"/>
  <printOptions horizontalCentered="1"/>
  <pageMargins left="0.39370078740157499" right="0.39370078740157499" top="0.39370078740157499" bottom="0.39370078740157499" header="0.31496062992126" footer="0.31496062992126"/>
  <pageSetup scale="75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09658B-5BCE-421F-A72B-E258545A5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</vt:i4>
      </vt:variant>
    </vt:vector>
  </HeadingPairs>
  <TitlesOfParts>
    <vt:vector size="15" baseType="lpstr">
      <vt:lpstr>PROPUESTA ECONOMICA(Proponente)</vt:lpstr>
      <vt:lpstr>INFORMACION</vt:lpstr>
      <vt:lpstr>PRESUPUESTO OFICIAL (Entidad)</vt:lpstr>
      <vt:lpstr>1.1</vt:lpstr>
      <vt:lpstr>2.1</vt:lpstr>
      <vt:lpstr>3.1</vt:lpstr>
      <vt:lpstr>3.2</vt:lpstr>
      <vt:lpstr>3.3</vt:lpstr>
      <vt:lpstr>3.4</vt:lpstr>
      <vt:lpstr>3.5</vt:lpstr>
      <vt:lpstr>3.6</vt:lpstr>
      <vt:lpstr>3.7</vt:lpstr>
      <vt:lpstr>3.8</vt:lpstr>
      <vt:lpstr>4.1</vt:lpstr>
      <vt:lpstr>'PRESUPUESTO OFICIAL (Entidad)'!Área_de_impresión</vt:lpstr>
    </vt:vector>
  </TitlesOfParts>
  <Manager/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PERSONAL</cp:lastModifiedBy>
  <cp:lastPrinted>2025-05-21T02:49:40Z</cp:lastPrinted>
  <dcterms:created xsi:type="dcterms:W3CDTF">2006-06-27T16:47:25Z</dcterms:created>
  <dcterms:modified xsi:type="dcterms:W3CDTF">2026-07-03T15:47:16Z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