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TUMED\Desktop\escritorio ajunio 30 2026\DOCUMENTOS TERCEROS\invitación a cotizar junio 2026 terceros\oftalmologia\DOCUMENTOS DEFINITIVOS\"/>
    </mc:Choice>
  </mc:AlternateContent>
  <xr:revisionPtr revIDLastSave="0" documentId="13_ncr:1_{B2B2302D-BBEF-4292-8EF7-4A017E8FDBD8}" xr6:coauthVersionLast="44" xr6:coauthVersionMax="44" xr10:uidLastSave="{00000000-0000-0000-0000-000000000000}"/>
  <bookViews>
    <workbookView xWindow="-110" yWindow="-110" windowWidth="19420" windowHeight="10300" xr2:uid="{B628B8E5-EF79-480F-991D-749696EB4CC5}"/>
  </bookViews>
  <sheets>
    <sheet name="ANEXO No 1 " sheetId="8" r:id="rId1"/>
    <sheet name="INSTRUCTIVO" sheetId="9"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29" i="8" l="1"/>
  <c r="I26" i="8"/>
  <c r="P5" i="8" l="1"/>
  <c r="R5" i="8" s="1"/>
  <c r="P7" i="8"/>
  <c r="R7" i="8" s="1"/>
  <c r="P12" i="8"/>
  <c r="R12" i="8" s="1"/>
  <c r="P15" i="8"/>
  <c r="R15" i="8" s="1"/>
  <c r="P19" i="8"/>
  <c r="R19" i="8" s="1"/>
  <c r="P20" i="8"/>
  <c r="R20" i="8" s="1"/>
  <c r="P23" i="8"/>
  <c r="R23" i="8" s="1"/>
  <c r="P27" i="8"/>
  <c r="P31" i="8"/>
  <c r="P10" i="8"/>
  <c r="R10" i="8" s="1"/>
  <c r="P11" i="8"/>
  <c r="R11" i="8" s="1"/>
  <c r="P13" i="8"/>
  <c r="R13" i="8" s="1"/>
  <c r="P18" i="8"/>
  <c r="R18" i="8" s="1"/>
  <c r="P24" i="8"/>
  <c r="R24" i="8" s="1"/>
  <c r="K26" i="8"/>
  <c r="N5" i="8"/>
  <c r="Q5" i="8" s="1"/>
  <c r="L31" i="8"/>
  <c r="L30" i="8"/>
  <c r="N15" i="8"/>
  <c r="Q15" i="8" s="1"/>
  <c r="K27" i="8"/>
  <c r="K28" i="8"/>
  <c r="K29" i="8"/>
  <c r="K30" i="8"/>
  <c r="K31" i="8"/>
  <c r="N33" i="8"/>
  <c r="Q33" i="8" s="1"/>
  <c r="N25" i="8"/>
  <c r="Q25" i="8" s="1"/>
  <c r="N22" i="8"/>
  <c r="Q22" i="8" s="1"/>
  <c r="N7" i="8"/>
  <c r="Q7" i="8" s="1"/>
  <c r="P33" i="8"/>
  <c r="R33" i="8" s="1"/>
  <c r="P32" i="8"/>
  <c r="R32" i="8" s="1"/>
  <c r="N32" i="8"/>
  <c r="Q32" i="8" s="1"/>
  <c r="I31" i="8"/>
  <c r="P30" i="8"/>
  <c r="I30" i="8"/>
  <c r="P29" i="8"/>
  <c r="P28" i="8"/>
  <c r="N28" i="8"/>
  <c r="I28" i="8"/>
  <c r="N27" i="8"/>
  <c r="I27" i="8"/>
  <c r="P26" i="8"/>
  <c r="N26" i="8"/>
  <c r="P25" i="8"/>
  <c r="R25" i="8" s="1"/>
  <c r="N24" i="8"/>
  <c r="Q24" i="8" s="1"/>
  <c r="N23" i="8"/>
  <c r="Q23" i="8" s="1"/>
  <c r="P22" i="8"/>
  <c r="R22" i="8" s="1"/>
  <c r="P21" i="8"/>
  <c r="R21" i="8" s="1"/>
  <c r="N20" i="8"/>
  <c r="Q20" i="8" s="1"/>
  <c r="N19" i="8"/>
  <c r="Q19" i="8" s="1"/>
  <c r="N18" i="8"/>
  <c r="Q18" i="8" s="1"/>
  <c r="P17" i="8"/>
  <c r="R17" i="8" s="1"/>
  <c r="N17" i="8"/>
  <c r="Q17" i="8" s="1"/>
  <c r="P16" i="8"/>
  <c r="R16" i="8" s="1"/>
  <c r="N16" i="8"/>
  <c r="Q16" i="8" s="1"/>
  <c r="P14" i="8"/>
  <c r="R14" i="8" s="1"/>
  <c r="N12" i="8"/>
  <c r="Q12" i="8" s="1"/>
  <c r="N11" i="8"/>
  <c r="Q11" i="8" s="1"/>
  <c r="N10" i="8"/>
  <c r="Q10" i="8" s="1"/>
  <c r="P9" i="8"/>
  <c r="R9" i="8" s="1"/>
  <c r="N9" i="8"/>
  <c r="Q9" i="8" s="1"/>
  <c r="P8" i="8"/>
  <c r="R8" i="8" s="1"/>
  <c r="N8" i="8"/>
  <c r="Q8" i="8" s="1"/>
  <c r="P6" i="8"/>
  <c r="R6" i="8" s="1"/>
  <c r="R27" i="8" l="1"/>
  <c r="Q26" i="8"/>
  <c r="R28" i="8"/>
  <c r="R26" i="8"/>
  <c r="Q28" i="8"/>
  <c r="Q27" i="8"/>
  <c r="R31" i="8"/>
  <c r="R30" i="8"/>
  <c r="R29" i="8"/>
  <c r="N29" i="8"/>
  <c r="Q29" i="8" s="1"/>
  <c r="N31" i="8"/>
  <c r="Q31" i="8" s="1"/>
  <c r="N6" i="8"/>
  <c r="Q6" i="8" s="1"/>
  <c r="N14" i="8"/>
  <c r="Q14" i="8" s="1"/>
  <c r="N21" i="8"/>
  <c r="Q21" i="8" s="1"/>
  <c r="N30" i="8"/>
  <c r="Q30" i="8" s="1"/>
  <c r="N13" i="8"/>
  <c r="Q13" i="8" s="1"/>
  <c r="P35" i="8"/>
  <c r="Q35" i="8" l="1"/>
  <c r="R35" i="8"/>
</calcChain>
</file>

<file path=xl/sharedStrings.xml><?xml version="1.0" encoding="utf-8"?>
<sst xmlns="http://schemas.openxmlformats.org/spreadsheetml/2006/main" count="242" uniqueCount="96">
  <si>
    <t>ANEXO No TARIFAS A RECONOCER, ACTIVIDADES MÍNIMAS,MÁXIMAS(SI CORRESPONDE) Y PROMEDIO SEGÚN PAGADOR</t>
  </si>
  <si>
    <t>ITEM</t>
  </si>
  <si>
    <t>CUPS</t>
  </si>
  <si>
    <t>SOAT</t>
  </si>
  <si>
    <t>DESCRIPCIÓN DE LA ACTIVIDAD</t>
  </si>
  <si>
    <t>EAPB CAPITAL SALUD</t>
  </si>
  <si>
    <t>OTROS PAGADORES</t>
  </si>
  <si>
    <t xml:space="preserve">TODOS PAGADORES </t>
  </si>
  <si>
    <t>MÍNIMA PGP CAPITAL SALUD</t>
  </si>
  <si>
    <t>MÁXIMA PGP CAPITAL SALUD</t>
  </si>
  <si>
    <t>ACTIVIDADES PROMEDIO MES PGP CAPITAL</t>
  </si>
  <si>
    <r>
      <t xml:space="preserve">PRESUPUESTO TECHO </t>
    </r>
    <r>
      <rPr>
        <b/>
        <u/>
        <sz val="9"/>
        <color theme="1"/>
        <rFont val="Arial"/>
        <family val="2"/>
      </rPr>
      <t>UNITARIO</t>
    </r>
    <r>
      <rPr>
        <b/>
        <sz val="9"/>
        <color theme="1"/>
        <rFont val="Arial"/>
        <family val="2"/>
      </rPr>
      <t xml:space="preserve"> 2026 PGP CAPITAL SALUD</t>
    </r>
  </si>
  <si>
    <t>VALOR MENSUAL PGP CAPITAL SALUD</t>
  </si>
  <si>
    <t>PROPUESTA OFERENTE VALOR UNITARIO POR ACTIVIDAD PARA PGP CAPITAL SALUD</t>
  </si>
  <si>
    <t>PROPUESTA OFERENTE VALOR MES PARA CAPITAL SALUD TOMANDO LAS CANTIDADES CON LAS CUALES SE CALCULA EL VALOR MENSUAL DEL MODELO PGP</t>
  </si>
  <si>
    <t>ACTIVIDADES PROMEDIO MES OTROS PAGADORES</t>
  </si>
  <si>
    <r>
      <t>PRESUPUESTO TECHO</t>
    </r>
    <r>
      <rPr>
        <b/>
        <u/>
        <sz val="9"/>
        <color theme="1"/>
        <rFont val="Arial"/>
        <family val="2"/>
      </rPr>
      <t xml:space="preserve"> UNITARIO</t>
    </r>
    <r>
      <rPr>
        <b/>
        <sz val="9"/>
        <color theme="1"/>
        <rFont val="Arial"/>
        <family val="2"/>
      </rPr>
      <t xml:space="preserve"> 2026 OTROS PAGADORES</t>
    </r>
  </si>
  <si>
    <t>VALOR MENSUAL OTROS PAGADORES</t>
  </si>
  <si>
    <t>PROPUESTA OFERENTE VALOR UNITARIO POR ACTIVIDAD PARA OTROS PAGADORES</t>
  </si>
  <si>
    <t xml:space="preserve">PROPUESTA OFERENTE VALOR MES PARA OTROS PAGADORES </t>
  </si>
  <si>
    <t>VALOR MENSUAL TODOS LOS PAGADORES</t>
  </si>
  <si>
    <t>PROPUESTA OFERENTE VALOR MENSUAL PARA TODOS LOS PAGADORES</t>
  </si>
  <si>
    <t>094201</t>
  </si>
  <si>
    <t>SONDEO Y LAVADO DE VÍAS LAGRIMALES VÍA EXTERNA</t>
  </si>
  <si>
    <t>N.A</t>
  </si>
  <si>
    <t>112101</t>
  </si>
  <si>
    <t>FROTIS DE CORNEA</t>
  </si>
  <si>
    <t>169002</t>
  </si>
  <si>
    <t>INYECCIÓN INTRAPALPEBRAL DE SUSTANCIA TERAPEUTICA</t>
  </si>
  <si>
    <t>169007</t>
  </si>
  <si>
    <t>INYECCIÓN EN MÚSCULOS EXTRAOCULARES DE SUSTANCIA TERAPEÚTICA</t>
  </si>
  <si>
    <t>950501</t>
  </si>
  <si>
    <t>ESTUDIO DE CAMPO VISUAL CENTRAL Y PERIFERICO CONVENCIONAL</t>
  </si>
  <si>
    <t>950505</t>
  </si>
  <si>
    <t>ESTUDIO DE CAMPO VISUAL CENTRAL Y PERIFERICO COMPUTARIZADO (BILATERAL)</t>
  </si>
  <si>
    <t>950602</t>
  </si>
  <si>
    <t>INTERFEROMETRÍA (UNILATERAL)</t>
  </si>
  <si>
    <t>950610</t>
  </si>
  <si>
    <t>RECUENTO DE CÉLULAS ENDOTELIALES</t>
  </si>
  <si>
    <t>951102</t>
  </si>
  <si>
    <t>FOTOGRAFIA A COLOR DE SEGMENTO ANTERIOR DEL OJO</t>
  </si>
  <si>
    <t>951103</t>
  </si>
  <si>
    <t>FOTOGRAFIA A COLOR DE SEGMENTO POSTERIOR DEL OJO</t>
  </si>
  <si>
    <t>951202</t>
  </si>
  <si>
    <t>ANGIOGRAFIA OCULAR DE SEGMENTO ANTERIOR DEL OJO</t>
  </si>
  <si>
    <t>951203</t>
  </si>
  <si>
    <t>ANGIOGRAFIA OCULAR DE SEGMENTO POSTERIOR DEL OJO</t>
  </si>
  <si>
    <t>951302</t>
  </si>
  <si>
    <t>ECOGRAFÍA OCULAR MODO A Y B</t>
  </si>
  <si>
    <t>951303</t>
  </si>
  <si>
    <t>ECOGRAFIA DE ORBITA MODO A Y B</t>
  </si>
  <si>
    <t>951501</t>
  </si>
  <si>
    <t>TOPOGRAFÍA COMPUTADA CORNEAL SIMPLE</t>
  </si>
  <si>
    <t>951502</t>
  </si>
  <si>
    <t xml:space="preserve">TOPOGRAFÍA COMPUTADA CORNEAL POR ELEVACIÓN </t>
  </si>
  <si>
    <t>951901</t>
  </si>
  <si>
    <t xml:space="preserve">TOMOGRAFÍA ÓPTICA DE SEGMENTO ANTERIOR </t>
  </si>
  <si>
    <t>951902</t>
  </si>
  <si>
    <t>NA</t>
  </si>
  <si>
    <t xml:space="preserve">TOMOGRAFIA ÓPTICA DE SEGMENTO POSTERIOR </t>
  </si>
  <si>
    <t>952001</t>
  </si>
  <si>
    <t>BIOMETRÍA OCULAR</t>
  </si>
  <si>
    <t>952501</t>
  </si>
  <si>
    <t>PAQUIMETRÍA</t>
  </si>
  <si>
    <t>952601</t>
  </si>
  <si>
    <t>TONOGRAFÍA OCULAR CON PRUEBAS PROVOCATIVAS</t>
  </si>
  <si>
    <t>N.A.</t>
  </si>
  <si>
    <t>QUIROFANO ESPECIALIZADO-GRUPO DEL 2 AL 6</t>
  </si>
  <si>
    <t>QUIROFANO ESPECIALIZADO-GRUPO DEL 7 AL 10</t>
  </si>
  <si>
    <t>QUIROFANO ESPECIALIZADO-GRUPO DEL 11 AL 13</t>
  </si>
  <si>
    <t>QUIROFANO ESPECIALIZADO-GRUPO DEL 20 AL 23</t>
  </si>
  <si>
    <t>890276</t>
  </si>
  <si>
    <t>CONSULTA DE PRIMERA VEZ POR ESPECIALISTA EN OFTALMOLOGIA</t>
  </si>
  <si>
    <t>890376</t>
  </si>
  <si>
    <t>CONSULTA DE CONTROL O DE SEGUIMIENTO POR ESPECIALISTA EN OFTALMOLOGIA</t>
  </si>
  <si>
    <t>890476</t>
  </si>
  <si>
    <t>INTERCONSULTA POR ESPECIALISTA EN OFTALMOLOGIA</t>
  </si>
  <si>
    <t>INTERCONSULTA POR TELEXPERTICIA</t>
  </si>
  <si>
    <t>INSTRUCTIVO DE DILIGENCIAMIENTO</t>
  </si>
  <si>
    <t>ANEXO No. 1 – OFTALMOLOGÍA</t>
  </si>
  <si>
    <t>1. Objetivo</t>
  </si>
  <si>
    <t>Establecer las directrices para el adecuado diligenciamiento de la matriz, permitiendo definir la propuesta económica, proyectar el valor mensual del servicio y verificar el cumplimiento de los presupuestos techo.</t>
  </si>
  <si>
    <t>2. Columnas de la matriz</t>
  </si>
  <si>
    <t>La matriz contiene 21 columnas con información técnica, financiera y de control. El oferente debe basarse en estas para estructurar su propuesta.</t>
  </si>
  <si>
    <t xml:space="preserve">3. Columnas a diligenciar </t>
  </si>
  <si>
    <t>El oferente debe diligenciar únicamente los valores unitarios, correspondientes a las celdas habilitadas en el archivo, columna J y Columna O en las celdas de color amarillo</t>
  </si>
  <si>
    <t>4. Columnas automáticas</t>
  </si>
  <si>
    <t xml:space="preserve">Las columnas de valor mensual K es calculada automáticamente mediante fórmulas. Representan la proyección financiera de la oferta con base en las cantidades del modelo PGP, que corresponden a la producción  máxima por el valor unitario propuesto.
La Columna P corresponden a la producción promedio mes de otros pagadores por el valor unitario propuesto.
Columna R: Corresponde a la sumatoria de la Columna K y/o la Columna P cuando apliue la sumatoria total de esta columna es el resultado econocmico de la propuesta del oferente </t>
  </si>
  <si>
    <t>5. Reglas</t>
  </si>
  <si>
    <t>Debe cumplir estrictamente las siguientes condiciones:
1. No modificar estructura
2. No cambiar fórmulas, nombres de columnas o filas.
3. El valor registrado en la columna (J) PROPUESTA OFERENTE VALOR UNITARIO POR ACTIVIDAD PARA PGP CAPITAL SALUD no podrá superar el valor definido en la columna (H) PRESUPUESTO TECHO UNITARIO 2026 PGP CAPITAL SALUD
4. El valor registrado en la columna (O) PROPUESTA OFERENTE VALOR UNITARIO POR ACTIVIDAD PARA OTROS PAGADORES no podrá superar el valor definido en la columna (M) PRESUPUESTO TECHO UNITARIO 2026 OTROS PAGADORES
5. Tope global del contrato: la columna (R) PROPUESTA OFERENTE VALOR MENSUAL PARA TODOS LOS PAGADORES,  No puede superar la columna (Q) VALOR MENSUAL TODOS LOS PAGADORES</t>
  </si>
  <si>
    <t>5. Lógica de cálculo</t>
  </si>
  <si>
    <t>El valor unitario ingresado por el oferente es la base de todos los cálculos. El archivo proyecta automáticamente los valores mensuales.</t>
  </si>
  <si>
    <t>6. Errores a evitar</t>
  </si>
  <si>
    <t>No diligenciar columnas automáticas, no alterar fórmulas, no exceder topes ni ingresar valores inconsistentes.</t>
  </si>
  <si>
    <t>ANEXO No 1 TARIFAS A RECONOCER, ACTIVIDADES MÍNIMAS,MÁXIMAS(SI CORRESPONDE) Y PROMEDIO SEGÚN PAGADOR</t>
  </si>
  <si>
    <t>Nota: El oferente debe diligenciar solamente las casillas con relleno amarillo con las cuales se calcula el valor mensual de la oferta de acuerdo con las cantidades estimadas para cada item y pagador. No se aceptan ofertas que superen el presupuesto techo por item ni que superen el presupuesto mensual maximo para todos los pagadores que es de $ 389,960,747 (Trescientos ochenta y nueve  Millones novecientos sesenta mil setecientos cuarenta y siete   pesos m/cte ) mes y el cual al multiplicarse por el tiempo total del contrato no debe superar el valor de $779,921,494 (Setecientos setenta y nueve  millones  novecientos veintiun mil cuatrocientos noventa y cuatro   pesos m/cte), el cual es el valor total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</si>
</sst>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8" formatCode="&quot;$&quot;\ #,##0.00;[Red]\-&quot;$&quot;\ #,##0.00"/>
    <numFmt numFmtId="44" formatCode="_-&quot;$&quot;\ * #,##0.00_-;\-&quot;$&quot;\ * #,##0.00_-;_-&quot;$&quot;\ * &quot;-&quot;??_-;_-@_-"/>
    <numFmt numFmtId="164" formatCode="_-&quot;$&quot;\ * #,##0_-;\-&quot;$&quot;\ * #,##0_-;_-&quot;$&quot;\ * &quot;-&quot;??_-;_-@_-"/>
    <numFmt numFmtId="165" formatCode="&quot;$&quot;\ #,##0"/>
    <numFmt numFmtId="166" formatCode="_([$$-409]* #,##0.000000000_);_([$$-409]* \(#,##0.000000000\);_([$$-409]* &quot;-&quot;??_);_(@_)"/>
    <numFmt numFmtId="167" formatCode="0.0"/>
  </numFmts>
  <fonts count="15" x14ac:knownFonts="1">
    <font>
      <sz val="11"/>
      <color theme="1"/>
      <name val="Calibri"/>
      <family val="2"/>
      <scheme val="minor"/>
    </font>
    <font>
      <sz val="11"/>
      <color theme="1"/>
      <name val="Calibri"/>
      <family val="2"/>
      <scheme val="minor"/>
    </font>
    <font>
      <b/>
      <sz val="9"/>
      <color theme="1"/>
      <name val="Arial"/>
      <family val="2"/>
    </font>
    <font>
      <sz val="9"/>
      <color theme="1"/>
      <name val="Arial"/>
      <family val="2"/>
    </font>
    <font>
      <sz val="9"/>
      <color rgb="FF000000"/>
      <name val="Arial"/>
      <family val="2"/>
    </font>
    <font>
      <b/>
      <u/>
      <sz val="9"/>
      <color theme="1"/>
      <name val="Arial"/>
      <family val="2"/>
    </font>
    <font>
      <b/>
      <sz val="11"/>
      <color theme="1"/>
      <name val="Calibri"/>
      <family val="2"/>
      <scheme val="minor"/>
    </font>
    <font>
      <sz val="8"/>
      <color rgb="FF000000"/>
      <name val="Arial"/>
      <family val="2"/>
    </font>
    <font>
      <sz val="26"/>
      <color rgb="FF17365D"/>
      <name val="Arial"/>
      <family val="2"/>
    </font>
    <font>
      <sz val="11"/>
      <color theme="1"/>
      <name val="Arial"/>
      <family val="2"/>
    </font>
    <font>
      <sz val="11"/>
      <color theme="1"/>
      <name val="Segoe UI"/>
      <family val="2"/>
    </font>
    <font>
      <b/>
      <sz val="13.5"/>
      <color theme="1"/>
      <name val="Segoe UI"/>
      <family val="2"/>
    </font>
    <font>
      <b/>
      <sz val="11"/>
      <color theme="1"/>
      <name val="Segoe UI"/>
      <family val="2"/>
    </font>
    <font>
      <sz val="12"/>
      <color rgb="FF000000"/>
      <name val="Calibri"/>
      <family val="2"/>
      <scheme val="minor"/>
    </font>
    <font>
      <b/>
      <sz val="9"/>
      <color rgb="FF000000"/>
      <name val="Arial"/>
      <family val="2"/>
    </font>
  </fonts>
  <fills count="13">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FFFF"/>
        <bgColor indexed="64"/>
      </patternFill>
    </fill>
    <fill>
      <patternFill patternType="solid">
        <fgColor rgb="FFFFFF0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7"/>
        <bgColor indexed="64"/>
      </patternFill>
    </fill>
    <fill>
      <patternFill patternType="solid">
        <fgColor theme="0" tint="-0.249977111117893"/>
        <bgColor indexed="64"/>
      </patternFill>
    </fill>
    <fill>
      <patternFill patternType="solid">
        <fgColor rgb="FFFFF2CC"/>
        <bgColor rgb="FF000000"/>
      </patternFill>
    </fill>
  </fills>
  <borders count="34">
    <border>
      <left/>
      <right/>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s>
  <cellStyleXfs count="2">
    <xf numFmtId="0" fontId="0" fillId="0" borderId="0"/>
    <xf numFmtId="44" fontId="1" fillId="0" borderId="0" applyFont="0" applyFill="0" applyBorder="0" applyAlignment="0" applyProtection="0"/>
  </cellStyleXfs>
  <cellXfs count="140">
    <xf numFmtId="0" fontId="0" fillId="0" borderId="0" xfId="0"/>
    <xf numFmtId="0" fontId="0" fillId="0" borderId="0" xfId="0" applyAlignment="1">
      <alignment vertical="center"/>
    </xf>
    <xf numFmtId="6" fontId="3" fillId="5" borderId="12" xfId="0" applyNumberFormat="1" applyFont="1" applyFill="1" applyBorder="1" applyAlignment="1">
      <alignment vertical="center" wrapText="1"/>
    </xf>
    <xf numFmtId="0" fontId="9" fillId="0" borderId="0" xfId="0" applyFont="1"/>
    <xf numFmtId="0" fontId="9" fillId="0" borderId="0" xfId="0" applyFont="1" applyAlignment="1">
      <alignment vertical="center" wrapText="1"/>
    </xf>
    <xf numFmtId="0" fontId="9" fillId="0" borderId="0" xfId="0" applyFont="1" applyAlignment="1">
      <alignment wrapText="1"/>
    </xf>
    <xf numFmtId="0" fontId="11" fillId="0" borderId="0" xfId="0" applyFont="1" applyAlignment="1">
      <alignment vertical="center"/>
    </xf>
    <xf numFmtId="0" fontId="0" fillId="0" borderId="0" xfId="0" applyAlignment="1">
      <alignment horizontal="left" vertical="center" indent="1"/>
    </xf>
    <xf numFmtId="0" fontId="10" fillId="0" borderId="0" xfId="0" applyFont="1" applyAlignment="1">
      <alignment horizontal="left" vertical="center" indent="1"/>
    </xf>
    <xf numFmtId="0" fontId="10" fillId="0" borderId="0" xfId="0" applyFont="1" applyAlignment="1">
      <alignment horizontal="left" vertical="center" indent="2"/>
    </xf>
    <xf numFmtId="0" fontId="12" fillId="0" borderId="0" xfId="0" applyFont="1" applyAlignment="1">
      <alignment horizontal="left" vertical="center" indent="2"/>
    </xf>
    <xf numFmtId="0" fontId="9" fillId="0" borderId="0" xfId="0" applyFont="1" applyAlignment="1">
      <alignment horizontal="left"/>
    </xf>
    <xf numFmtId="0" fontId="4" fillId="4" borderId="5" xfId="0" applyFont="1" applyFill="1" applyBorder="1" applyAlignment="1">
      <alignment horizontal="center" vertical="center" wrapText="1"/>
    </xf>
    <xf numFmtId="49" fontId="4" fillId="4" borderId="0" xfId="0" applyNumberFormat="1" applyFont="1" applyFill="1" applyAlignment="1">
      <alignment horizontal="center" vertical="center" wrapText="1"/>
    </xf>
    <xf numFmtId="0" fontId="4" fillId="4" borderId="0" xfId="0" applyFont="1" applyFill="1" applyAlignment="1">
      <alignment horizontal="center" vertical="center" wrapText="1"/>
    </xf>
    <xf numFmtId="0" fontId="4" fillId="4" borderId="0" xfId="0" applyFont="1" applyFill="1" applyAlignment="1">
      <alignment horizontal="left" vertical="center" wrapText="1"/>
    </xf>
    <xf numFmtId="0" fontId="4" fillId="2" borderId="0" xfId="0" applyFont="1" applyFill="1" applyAlignment="1">
      <alignment horizontal="center" vertical="center" wrapText="1"/>
    </xf>
    <xf numFmtId="165" fontId="4" fillId="2" borderId="0" xfId="0" applyNumberFormat="1" applyFont="1" applyFill="1" applyAlignment="1">
      <alignment horizontal="center" vertical="center" wrapText="1"/>
    </xf>
    <xf numFmtId="165" fontId="4" fillId="2" borderId="0" xfId="1" applyNumberFormat="1" applyFont="1" applyFill="1" applyBorder="1" applyAlignment="1" applyProtection="1">
      <alignment horizontal="center" vertical="center" wrapText="1"/>
    </xf>
    <xf numFmtId="44" fontId="4" fillId="2" borderId="0" xfId="1" applyFont="1" applyFill="1" applyBorder="1" applyAlignment="1" applyProtection="1">
      <alignment horizontal="center" vertical="center" wrapText="1"/>
    </xf>
    <xf numFmtId="8" fontId="3" fillId="2" borderId="0" xfId="0" applyNumberFormat="1" applyFont="1" applyFill="1" applyAlignment="1">
      <alignment vertical="center" wrapText="1"/>
    </xf>
    <xf numFmtId="8" fontId="4" fillId="2" borderId="0" xfId="0" applyNumberFormat="1" applyFont="1" applyFill="1" applyAlignment="1">
      <alignment vertical="center" wrapText="1"/>
    </xf>
    <xf numFmtId="8" fontId="4" fillId="0" borderId="0" xfId="0" applyNumberFormat="1" applyFont="1" applyAlignment="1">
      <alignment vertical="center" wrapText="1"/>
    </xf>
    <xf numFmtId="165" fontId="3" fillId="2" borderId="6" xfId="1" applyNumberFormat="1" applyFont="1" applyFill="1" applyBorder="1" applyAlignment="1" applyProtection="1">
      <alignment vertical="center" wrapText="1"/>
    </xf>
    <xf numFmtId="165" fontId="3" fillId="2" borderId="2" xfId="1" applyNumberFormat="1" applyFont="1" applyFill="1" applyBorder="1" applyAlignment="1" applyProtection="1">
      <alignment vertical="center" wrapText="1"/>
    </xf>
    <xf numFmtId="164" fontId="3" fillId="2" borderId="1" xfId="1" applyNumberFormat="1" applyFont="1" applyFill="1" applyBorder="1" applyAlignment="1" applyProtection="1">
      <alignment vertical="center" wrapText="1"/>
    </xf>
    <xf numFmtId="0" fontId="3" fillId="0" borderId="3" xfId="0" applyFont="1" applyBorder="1" applyAlignment="1">
      <alignment vertical="center"/>
    </xf>
    <xf numFmtId="49" fontId="3" fillId="0" borderId="4" xfId="0" applyNumberFormat="1" applyFont="1" applyBorder="1" applyAlignment="1">
      <alignment vertical="center"/>
    </xf>
    <xf numFmtId="0" fontId="3" fillId="0" borderId="4" xfId="0" applyFont="1" applyBorder="1" applyAlignment="1">
      <alignment vertical="center"/>
    </xf>
    <xf numFmtId="0" fontId="3" fillId="0" borderId="4" xfId="0" applyFont="1" applyBorder="1" applyAlignment="1">
      <alignment horizontal="left" vertical="center"/>
    </xf>
    <xf numFmtId="0" fontId="3" fillId="2" borderId="4" xfId="0" applyFont="1" applyFill="1" applyBorder="1" applyAlignment="1">
      <alignment horizontal="center" vertical="center"/>
    </xf>
    <xf numFmtId="165" fontId="3" fillId="2" borderId="4" xfId="0" applyNumberFormat="1" applyFont="1" applyFill="1" applyBorder="1" applyAlignment="1">
      <alignment vertical="center"/>
    </xf>
    <xf numFmtId="0" fontId="3" fillId="2" borderId="4" xfId="0" applyFont="1" applyFill="1" applyBorder="1" applyAlignment="1">
      <alignment vertical="center"/>
    </xf>
    <xf numFmtId="8" fontId="3" fillId="2" borderId="4" xfId="0" applyNumberFormat="1" applyFont="1" applyFill="1" applyBorder="1" applyAlignment="1">
      <alignment vertical="center"/>
    </xf>
    <xf numFmtId="8" fontId="3" fillId="0" borderId="4" xfId="0" applyNumberFormat="1" applyFont="1" applyBorder="1" applyAlignment="1">
      <alignment vertical="center"/>
    </xf>
    <xf numFmtId="165" fontId="2" fillId="8" borderId="4" xfId="0" applyNumberFormat="1" applyFont="1" applyFill="1" applyBorder="1" applyAlignment="1">
      <alignment vertical="center"/>
    </xf>
    <xf numFmtId="165" fontId="6" fillId="8" borderId="7" xfId="0" applyNumberFormat="1" applyFont="1" applyFill="1" applyBorder="1"/>
    <xf numFmtId="49" fontId="0" fillId="0" borderId="0" xfId="0" applyNumberFormat="1"/>
    <xf numFmtId="0" fontId="0" fillId="0" borderId="0" xfId="0" applyAlignment="1">
      <alignment horizontal="left"/>
    </xf>
    <xf numFmtId="0" fontId="0" fillId="0" borderId="0" xfId="0" applyAlignment="1">
      <alignment horizontal="center"/>
    </xf>
    <xf numFmtId="165" fontId="0" fillId="0" borderId="0" xfId="0" applyNumberFormat="1"/>
    <xf numFmtId="164" fontId="0" fillId="0" borderId="0" xfId="0" applyNumberFormat="1"/>
    <xf numFmtId="165" fontId="3" fillId="2" borderId="14" xfId="1" applyNumberFormat="1" applyFont="1" applyFill="1" applyBorder="1" applyAlignment="1" applyProtection="1">
      <alignment vertical="center" wrapText="1"/>
    </xf>
    <xf numFmtId="165" fontId="3" fillId="2" borderId="12" xfId="0" applyNumberFormat="1" applyFont="1" applyFill="1" applyBorder="1" applyAlignment="1">
      <alignment vertical="center" wrapText="1"/>
    </xf>
    <xf numFmtId="44" fontId="4" fillId="2" borderId="12" xfId="1" applyFont="1" applyFill="1" applyBorder="1" applyAlignment="1" applyProtection="1">
      <alignment horizontal="center" vertical="center" wrapText="1"/>
    </xf>
    <xf numFmtId="0" fontId="4" fillId="2" borderId="14" xfId="0" applyFont="1" applyFill="1" applyBorder="1" applyAlignment="1">
      <alignment horizontal="center" vertical="center" wrapText="1"/>
    </xf>
    <xf numFmtId="164" fontId="4" fillId="2" borderId="14" xfId="0" applyNumberFormat="1" applyFont="1" applyFill="1" applyBorder="1" applyAlignment="1">
      <alignment vertical="center" wrapText="1"/>
    </xf>
    <xf numFmtId="0" fontId="7" fillId="4" borderId="23" xfId="0" applyFont="1" applyFill="1" applyBorder="1" applyAlignment="1">
      <alignment horizontal="center" vertical="center" wrapText="1"/>
    </xf>
    <xf numFmtId="49" fontId="4" fillId="2" borderId="14" xfId="0" applyNumberFormat="1"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4" xfId="0" applyFont="1" applyFill="1" applyBorder="1" applyAlignment="1">
      <alignment horizontal="left" vertical="center" wrapText="1"/>
    </xf>
    <xf numFmtId="1" fontId="4" fillId="6" borderId="14" xfId="0" applyNumberFormat="1" applyFont="1" applyFill="1" applyBorder="1" applyAlignment="1">
      <alignment horizontal="center" vertical="center" wrapText="1"/>
    </xf>
    <xf numFmtId="165" fontId="4" fillId="2" borderId="13" xfId="1" applyNumberFormat="1" applyFont="1" applyFill="1" applyBorder="1" applyAlignment="1" applyProtection="1">
      <alignment horizontal="center" vertical="center" wrapText="1"/>
    </xf>
    <xf numFmtId="165" fontId="4" fillId="2" borderId="13" xfId="0" applyNumberFormat="1" applyFont="1" applyFill="1" applyBorder="1" applyAlignment="1">
      <alignment horizontal="center" vertical="center" wrapText="1"/>
    </xf>
    <xf numFmtId="165" fontId="4" fillId="2" borderId="14" xfId="0" applyNumberFormat="1" applyFont="1" applyFill="1" applyBorder="1" applyAlignment="1">
      <alignment horizontal="center" vertical="center" wrapText="1"/>
    </xf>
    <xf numFmtId="44" fontId="4" fillId="2" borderId="14" xfId="1" applyFont="1" applyFill="1" applyBorder="1" applyAlignment="1" applyProtection="1">
      <alignment horizontal="center" vertical="center" wrapText="1"/>
    </xf>
    <xf numFmtId="0" fontId="7" fillId="2" borderId="2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4" xfId="0" applyFont="1" applyFill="1" applyBorder="1" applyAlignment="1">
      <alignment horizontal="left" vertical="center" wrapText="1"/>
    </xf>
    <xf numFmtId="0" fontId="4" fillId="4" borderId="23" xfId="0" applyFont="1" applyFill="1" applyBorder="1" applyAlignment="1">
      <alignment horizontal="center" vertical="center" wrapText="1"/>
    </xf>
    <xf numFmtId="49" fontId="4" fillId="4" borderId="14" xfId="0" applyNumberFormat="1" applyFont="1" applyFill="1" applyBorder="1" applyAlignment="1">
      <alignment horizontal="center" vertical="center" wrapText="1"/>
    </xf>
    <xf numFmtId="0" fontId="4" fillId="4" borderId="14" xfId="0" applyFont="1" applyFill="1" applyBorder="1" applyAlignment="1">
      <alignment horizontal="center" vertical="center" wrapText="1"/>
    </xf>
    <xf numFmtId="0" fontId="3" fillId="2" borderId="14" xfId="0" applyFont="1" applyFill="1" applyBorder="1" applyAlignment="1">
      <alignment horizontal="left" vertical="center" wrapText="1"/>
    </xf>
    <xf numFmtId="0" fontId="3" fillId="2" borderId="14" xfId="0" applyFont="1" applyFill="1" applyBorder="1" applyAlignment="1">
      <alignment horizontal="center" vertical="center" wrapText="1"/>
    </xf>
    <xf numFmtId="0" fontId="3" fillId="2" borderId="12" xfId="0" applyFont="1" applyFill="1" applyBorder="1" applyAlignment="1">
      <alignment horizontal="center" vertical="center" wrapText="1"/>
    </xf>
    <xf numFmtId="164" fontId="3" fillId="2" borderId="14" xfId="1" applyNumberFormat="1" applyFont="1" applyFill="1" applyBorder="1" applyAlignment="1" applyProtection="1">
      <alignment vertical="center" wrapText="1"/>
    </xf>
    <xf numFmtId="44" fontId="4" fillId="2" borderId="14" xfId="0" applyNumberFormat="1" applyFont="1" applyFill="1" applyBorder="1" applyAlignment="1">
      <alignment horizontal="center" vertical="center" wrapText="1"/>
    </xf>
    <xf numFmtId="44" fontId="4" fillId="2" borderId="12" xfId="0" applyNumberFormat="1"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14" xfId="0" applyFont="1" applyFill="1" applyBorder="1" applyAlignment="1">
      <alignment horizontal="left" vertical="center" wrapText="1"/>
    </xf>
    <xf numFmtId="165" fontId="3" fillId="2" borderId="15" xfId="1" applyNumberFormat="1" applyFont="1" applyFill="1" applyBorder="1" applyAlignment="1" applyProtection="1">
      <alignment vertical="center" wrapText="1"/>
    </xf>
    <xf numFmtId="165" fontId="3" fillId="2" borderId="8" xfId="0" applyNumberFormat="1" applyFont="1" applyFill="1" applyBorder="1" applyAlignment="1">
      <alignment vertical="center" wrapText="1"/>
    </xf>
    <xf numFmtId="0" fontId="3" fillId="4" borderId="25" xfId="0" applyFont="1" applyFill="1" applyBorder="1" applyAlignment="1">
      <alignment horizontal="center" vertical="center" wrapText="1"/>
    </xf>
    <xf numFmtId="49" fontId="4" fillId="4" borderId="15" xfId="0" applyNumberFormat="1"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2" borderId="15" xfId="0" applyFont="1" applyFill="1" applyBorder="1" applyAlignment="1">
      <alignment horizontal="left" vertical="center" wrapText="1"/>
    </xf>
    <xf numFmtId="1" fontId="4" fillId="6" borderId="15" xfId="0" applyNumberFormat="1" applyFont="1" applyFill="1" applyBorder="1" applyAlignment="1">
      <alignment horizontal="center" vertical="center" wrapText="1"/>
    </xf>
    <xf numFmtId="0" fontId="4" fillId="2" borderId="15" xfId="0" applyFont="1" applyFill="1" applyBorder="1" applyAlignment="1">
      <alignment horizontal="center" vertical="center" wrapText="1"/>
    </xf>
    <xf numFmtId="0" fontId="3" fillId="2" borderId="15" xfId="0" applyFont="1" applyFill="1" applyBorder="1" applyAlignment="1">
      <alignment horizontal="center" vertical="center" wrapText="1"/>
    </xf>
    <xf numFmtId="165" fontId="3" fillId="2" borderId="16" xfId="0" applyNumberFormat="1" applyFont="1" applyFill="1" applyBorder="1" applyAlignment="1">
      <alignment horizontal="center" vertical="center" wrapText="1"/>
    </xf>
    <xf numFmtId="0" fontId="3" fillId="2" borderId="8" xfId="0" applyFont="1" applyFill="1" applyBorder="1" applyAlignment="1">
      <alignment horizontal="center" vertical="center" wrapText="1"/>
    </xf>
    <xf numFmtId="164" fontId="3" fillId="2" borderId="15" xfId="1" applyNumberFormat="1" applyFont="1" applyFill="1" applyBorder="1" applyAlignment="1" applyProtection="1">
      <alignment vertical="center" wrapText="1"/>
    </xf>
    <xf numFmtId="0" fontId="2" fillId="0" borderId="27" xfId="0" applyFont="1" applyBorder="1" applyAlignment="1">
      <alignment horizontal="center" vertical="center" wrapText="1"/>
    </xf>
    <xf numFmtId="0" fontId="2" fillId="2" borderId="27" xfId="0" applyFont="1" applyFill="1" applyBorder="1" applyAlignment="1">
      <alignment horizontal="center" vertical="center" wrapText="1"/>
    </xf>
    <xf numFmtId="165" fontId="2" fillId="2" borderId="27"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6" xfId="0" applyFont="1" applyFill="1" applyBorder="1" applyAlignment="1">
      <alignment horizontal="center" vertical="center" wrapText="1"/>
    </xf>
    <xf numFmtId="164" fontId="2" fillId="3" borderId="27" xfId="0" applyNumberFormat="1" applyFont="1" applyFill="1" applyBorder="1" applyAlignment="1">
      <alignment horizontal="center" vertical="center" wrapText="1"/>
    </xf>
    <xf numFmtId="165" fontId="2" fillId="3" borderId="27" xfId="0" applyNumberFormat="1" applyFont="1" applyFill="1" applyBorder="1" applyAlignment="1">
      <alignment horizontal="center" vertical="center" wrapText="1"/>
    </xf>
    <xf numFmtId="165" fontId="2" fillId="9" borderId="28" xfId="0" applyNumberFormat="1" applyFont="1" applyFill="1" applyBorder="1" applyAlignment="1">
      <alignment horizontal="center" vertical="center" wrapText="1"/>
    </xf>
    <xf numFmtId="164" fontId="2" fillId="3" borderId="29" xfId="0" applyNumberFormat="1" applyFont="1" applyFill="1" applyBorder="1" applyAlignment="1">
      <alignment horizontal="center" vertical="center" wrapText="1"/>
    </xf>
    <xf numFmtId="6" fontId="0" fillId="0" borderId="0" xfId="0" applyNumberFormat="1"/>
    <xf numFmtId="1" fontId="0" fillId="0" borderId="0" xfId="0" applyNumberFormat="1" applyAlignment="1">
      <alignment horizontal="center"/>
    </xf>
    <xf numFmtId="44" fontId="0" fillId="0" borderId="0" xfId="1" applyFont="1" applyProtection="1"/>
    <xf numFmtId="164" fontId="0" fillId="0" borderId="0" xfId="1" applyNumberFormat="1" applyFont="1" applyProtection="1"/>
    <xf numFmtId="165" fontId="0" fillId="0" borderId="0" xfId="0" applyNumberFormat="1" applyAlignment="1">
      <alignment horizontal="center"/>
    </xf>
    <xf numFmtId="44" fontId="0" fillId="0" borderId="0" xfId="1" applyFont="1"/>
    <xf numFmtId="44" fontId="0" fillId="0" borderId="0" xfId="0" applyNumberFormat="1"/>
    <xf numFmtId="165" fontId="4" fillId="5" borderId="13" xfId="1" applyNumberFormat="1" applyFont="1" applyFill="1" applyBorder="1" applyAlignment="1" applyProtection="1">
      <alignment horizontal="center" vertical="center" wrapText="1"/>
    </xf>
    <xf numFmtId="166" fontId="0" fillId="0" borderId="0" xfId="0" applyNumberFormat="1"/>
    <xf numFmtId="1" fontId="14" fillId="6" borderId="14" xfId="0" applyNumberFormat="1" applyFont="1" applyFill="1" applyBorder="1" applyAlignment="1">
      <alignment horizontal="center" vertical="center" wrapText="1"/>
    </xf>
    <xf numFmtId="6" fontId="2" fillId="2" borderId="8" xfId="0" applyNumberFormat="1" applyFont="1" applyFill="1" applyBorder="1" applyAlignment="1">
      <alignment vertical="center" wrapText="1"/>
    </xf>
    <xf numFmtId="6" fontId="2" fillId="2" borderId="12" xfId="0" applyNumberFormat="1" applyFont="1" applyFill="1" applyBorder="1" applyAlignment="1">
      <alignment vertical="center" wrapText="1"/>
    </xf>
    <xf numFmtId="165" fontId="2" fillId="2" borderId="14" xfId="1" applyNumberFormat="1" applyFont="1" applyFill="1" applyBorder="1" applyAlignment="1" applyProtection="1">
      <alignment vertical="center" wrapText="1"/>
    </xf>
    <xf numFmtId="164" fontId="0" fillId="0" borderId="0" xfId="1" applyNumberFormat="1" applyFont="1"/>
    <xf numFmtId="167" fontId="0" fillId="0" borderId="0" xfId="0" applyNumberFormat="1"/>
    <xf numFmtId="0" fontId="13" fillId="12" borderId="30" xfId="0" applyFont="1" applyFill="1" applyBorder="1" applyAlignment="1">
      <alignment horizontal="left" vertical="top" wrapText="1"/>
    </xf>
    <xf numFmtId="0" fontId="13" fillId="12" borderId="31" xfId="0" applyFont="1" applyFill="1" applyBorder="1" applyAlignment="1">
      <alignment horizontal="left" vertical="top" wrapText="1"/>
    </xf>
    <xf numFmtId="0" fontId="0" fillId="0" borderId="32" xfId="0" applyBorder="1" applyAlignment="1">
      <alignment wrapText="1"/>
    </xf>
    <xf numFmtId="0" fontId="0" fillId="0" borderId="5" xfId="0" applyBorder="1" applyAlignment="1">
      <alignment wrapText="1"/>
    </xf>
    <xf numFmtId="0" fontId="0" fillId="0" borderId="0" xfId="0" applyBorder="1" applyAlignment="1">
      <alignment wrapText="1"/>
    </xf>
    <xf numFmtId="0" fontId="0" fillId="0" borderId="2" xfId="0" applyBorder="1" applyAlignment="1">
      <alignment wrapText="1"/>
    </xf>
    <xf numFmtId="0" fontId="0" fillId="0" borderId="33" xfId="0" applyBorder="1" applyAlignment="1">
      <alignment wrapText="1"/>
    </xf>
    <xf numFmtId="0" fontId="0" fillId="0" borderId="6" xfId="0" applyBorder="1" applyAlignment="1">
      <alignment wrapText="1"/>
    </xf>
    <xf numFmtId="0" fontId="0" fillId="0" borderId="1" xfId="0" applyBorder="1" applyAlignment="1">
      <alignment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2" fillId="0" borderId="17" xfId="0" applyFont="1" applyBorder="1" applyAlignment="1">
      <alignment horizontal="center" vertical="center" wrapText="1"/>
    </xf>
    <xf numFmtId="0" fontId="2" fillId="0" borderId="26" xfId="0"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2" fillId="0" borderId="18" xfId="0" applyFont="1" applyBorder="1" applyAlignment="1">
      <alignment horizontal="center" vertical="center" wrapText="1"/>
    </xf>
    <xf numFmtId="0" fontId="2" fillId="0" borderId="27" xfId="0" applyFont="1" applyBorder="1" applyAlignment="1">
      <alignment horizontal="center" vertical="center" wrapText="1"/>
    </xf>
    <xf numFmtId="0" fontId="6" fillId="9" borderId="19" xfId="0" applyFont="1" applyFill="1" applyBorder="1" applyAlignment="1">
      <alignment horizontal="center" vertical="center"/>
    </xf>
    <xf numFmtId="0" fontId="6" fillId="9" borderId="20" xfId="0" applyFont="1" applyFill="1" applyBorder="1" applyAlignment="1">
      <alignment horizontal="center" vertical="center"/>
    </xf>
    <xf numFmtId="0" fontId="6" fillId="9" borderId="21" xfId="0" applyFont="1" applyFill="1" applyBorder="1" applyAlignment="1">
      <alignment horizontal="center" vertical="center"/>
    </xf>
    <xf numFmtId="0" fontId="6" fillId="7" borderId="19" xfId="0" applyFont="1" applyFill="1" applyBorder="1" applyAlignment="1">
      <alignment horizontal="center" vertical="center"/>
    </xf>
    <xf numFmtId="0" fontId="6" fillId="7" borderId="20" xfId="0" applyFont="1" applyFill="1" applyBorder="1" applyAlignment="1">
      <alignment horizontal="center" vertical="center"/>
    </xf>
    <xf numFmtId="0" fontId="6" fillId="10" borderId="18" xfId="0" applyFont="1" applyFill="1" applyBorder="1" applyAlignment="1">
      <alignment horizontal="center" vertical="center"/>
    </xf>
    <xf numFmtId="0" fontId="6" fillId="10" borderId="22" xfId="0" applyFont="1" applyFill="1" applyBorder="1" applyAlignment="1">
      <alignment horizontal="center" vertical="center"/>
    </xf>
    <xf numFmtId="0" fontId="9" fillId="11" borderId="23" xfId="0" applyFont="1" applyFill="1" applyBorder="1" applyAlignment="1">
      <alignment horizontal="left" vertical="center" wrapText="1"/>
    </xf>
    <xf numFmtId="0" fontId="9" fillId="11" borderId="24" xfId="0" applyFont="1" applyFill="1" applyBorder="1" applyAlignment="1">
      <alignment horizontal="left" vertical="center" wrapText="1"/>
    </xf>
    <xf numFmtId="0" fontId="9" fillId="0" borderId="23" xfId="0" applyFont="1" applyBorder="1" applyAlignment="1">
      <alignment horizontal="left" vertical="center" wrapText="1"/>
    </xf>
    <xf numFmtId="0" fontId="9" fillId="0" borderId="24" xfId="0" applyFont="1" applyBorder="1" applyAlignment="1">
      <alignment horizontal="left" vertical="center" wrapText="1"/>
    </xf>
    <xf numFmtId="0" fontId="8" fillId="0" borderId="17" xfId="0" applyFont="1" applyBorder="1" applyAlignment="1">
      <alignment horizontal="center" vertical="center" wrapText="1"/>
    </xf>
    <xf numFmtId="0" fontId="8"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A705D-146C-475B-B786-991343DDA5AF}">
  <dimension ref="A1:T54"/>
  <sheetViews>
    <sheetView showGridLines="0" tabSelected="1" topLeftCell="A5" zoomScale="70" zoomScaleNormal="70" workbookViewId="0">
      <selection activeCell="K18" sqref="K18"/>
    </sheetView>
  </sheetViews>
  <sheetFormatPr baseColWidth="10" defaultColWidth="11.453125" defaultRowHeight="14.5" x14ac:dyDescent="0.35"/>
  <cols>
    <col min="1" max="1" width="7.26953125" customWidth="1"/>
    <col min="2" max="2" width="11.453125" style="37"/>
    <col min="4" max="4" width="64.26953125" style="38" customWidth="1"/>
    <col min="5" max="6" width="13.54296875" style="39" customWidth="1"/>
    <col min="7" max="7" width="12.453125" style="39" customWidth="1"/>
    <col min="8" max="8" width="16.7265625" style="40" customWidth="1"/>
    <col min="9" max="9" width="18.26953125" style="40" customWidth="1"/>
    <col min="10" max="10" width="18.26953125" customWidth="1"/>
    <col min="11" max="11" width="20.54296875" customWidth="1"/>
    <col min="12" max="12" width="16.7265625" bestFit="1" customWidth="1"/>
    <col min="13" max="13" width="17.453125" customWidth="1"/>
    <col min="14" max="14" width="17.7265625" customWidth="1"/>
    <col min="15" max="15" width="15" customWidth="1"/>
    <col min="16" max="16" width="18.1796875" style="40" customWidth="1"/>
    <col min="17" max="17" width="21" style="40" bestFit="1" customWidth="1"/>
    <col min="18" max="18" width="20.453125" style="41" customWidth="1"/>
    <col min="19" max="19" width="12.7265625" bestFit="1" customWidth="1"/>
    <col min="20" max="20" width="15.1796875" customWidth="1"/>
  </cols>
  <sheetData>
    <row r="1" spans="1:20" ht="15" thickBot="1" x14ac:dyDescent="0.4"/>
    <row r="2" spans="1:20" s="1" customFormat="1" ht="28.5" customHeight="1" thickBot="1" x14ac:dyDescent="0.4">
      <c r="A2" s="116" t="s">
        <v>94</v>
      </c>
      <c r="B2" s="117"/>
      <c r="C2" s="117"/>
      <c r="D2" s="117"/>
      <c r="E2" s="117"/>
      <c r="F2" s="117"/>
      <c r="G2" s="117"/>
      <c r="H2" s="117"/>
      <c r="I2" s="117"/>
      <c r="J2" s="117"/>
      <c r="K2" s="117"/>
      <c r="L2" s="117"/>
      <c r="M2" s="117"/>
      <c r="N2" s="117"/>
      <c r="O2" s="117"/>
      <c r="P2" s="117"/>
      <c r="Q2" s="117"/>
      <c r="R2" s="118"/>
    </row>
    <row r="3" spans="1:20" s="1" customFormat="1" ht="17.25" customHeight="1" x14ac:dyDescent="0.35">
      <c r="A3" s="119" t="s">
        <v>1</v>
      </c>
      <c r="B3" s="121" t="s">
        <v>2</v>
      </c>
      <c r="C3" s="123" t="s">
        <v>3</v>
      </c>
      <c r="D3" s="123" t="s">
        <v>4</v>
      </c>
      <c r="E3" s="125" t="s">
        <v>5</v>
      </c>
      <c r="F3" s="126"/>
      <c r="G3" s="126"/>
      <c r="H3" s="126"/>
      <c r="I3" s="126"/>
      <c r="J3" s="126"/>
      <c r="K3" s="127"/>
      <c r="L3" s="128" t="s">
        <v>6</v>
      </c>
      <c r="M3" s="129"/>
      <c r="N3" s="129"/>
      <c r="O3" s="129"/>
      <c r="P3" s="129"/>
      <c r="Q3" s="130" t="s">
        <v>7</v>
      </c>
      <c r="R3" s="131"/>
    </row>
    <row r="4" spans="1:20" ht="115.5" customHeight="1" thickBot="1" x14ac:dyDescent="0.4">
      <c r="A4" s="120"/>
      <c r="B4" s="122"/>
      <c r="C4" s="124"/>
      <c r="D4" s="124"/>
      <c r="E4" s="82" t="s">
        <v>8</v>
      </c>
      <c r="F4" s="82" t="s">
        <v>9</v>
      </c>
      <c r="G4" s="83" t="s">
        <v>10</v>
      </c>
      <c r="H4" s="84" t="s">
        <v>11</v>
      </c>
      <c r="I4" s="84" t="s">
        <v>12</v>
      </c>
      <c r="J4" s="85" t="s">
        <v>13</v>
      </c>
      <c r="K4" s="86" t="s">
        <v>14</v>
      </c>
      <c r="L4" s="83" t="s">
        <v>15</v>
      </c>
      <c r="M4" s="87" t="s">
        <v>16</v>
      </c>
      <c r="N4" s="83" t="s">
        <v>17</v>
      </c>
      <c r="O4" s="88" t="s">
        <v>18</v>
      </c>
      <c r="P4" s="89" t="s">
        <v>19</v>
      </c>
      <c r="Q4" s="90" t="s">
        <v>20</v>
      </c>
      <c r="R4" s="91" t="s">
        <v>21</v>
      </c>
    </row>
    <row r="5" spans="1:20" x14ac:dyDescent="0.35">
      <c r="A5" s="72">
        <v>1</v>
      </c>
      <c r="B5" s="73" t="s">
        <v>22</v>
      </c>
      <c r="C5" s="74">
        <v>28105</v>
      </c>
      <c r="D5" s="75" t="s">
        <v>23</v>
      </c>
      <c r="E5" s="76">
        <v>27</v>
      </c>
      <c r="F5" s="77" t="s">
        <v>24</v>
      </c>
      <c r="G5" s="77" t="s">
        <v>24</v>
      </c>
      <c r="H5" s="79" t="s">
        <v>24</v>
      </c>
      <c r="I5" s="79" t="s">
        <v>24</v>
      </c>
      <c r="J5" s="78" t="s">
        <v>24</v>
      </c>
      <c r="K5" s="80" t="s">
        <v>24</v>
      </c>
      <c r="L5" s="78">
        <v>1</v>
      </c>
      <c r="M5" s="102">
        <v>137683</v>
      </c>
      <c r="N5" s="81">
        <f>M5*L5</f>
        <v>137683</v>
      </c>
      <c r="O5" s="99"/>
      <c r="P5" s="70">
        <f>+O5*L5</f>
        <v>0</v>
      </c>
      <c r="Q5" s="71">
        <f>N5</f>
        <v>137683</v>
      </c>
      <c r="R5" s="70">
        <f>+P5</f>
        <v>0</v>
      </c>
      <c r="S5" s="37"/>
      <c r="T5" s="92"/>
    </row>
    <row r="6" spans="1:20" x14ac:dyDescent="0.35">
      <c r="A6" s="59">
        <v>2</v>
      </c>
      <c r="B6" s="60" t="s">
        <v>25</v>
      </c>
      <c r="C6" s="61">
        <v>28109</v>
      </c>
      <c r="D6" s="69" t="s">
        <v>26</v>
      </c>
      <c r="E6" s="51">
        <v>0</v>
      </c>
      <c r="F6" s="45" t="s">
        <v>24</v>
      </c>
      <c r="G6" s="45" t="s">
        <v>24</v>
      </c>
      <c r="H6" s="53" t="s">
        <v>24</v>
      </c>
      <c r="I6" s="53" t="s">
        <v>24</v>
      </c>
      <c r="J6" s="63" t="s">
        <v>24</v>
      </c>
      <c r="K6" s="64" t="s">
        <v>24</v>
      </c>
      <c r="L6" s="45">
        <v>1</v>
      </c>
      <c r="M6" s="103">
        <v>40269</v>
      </c>
      <c r="N6" s="65">
        <f t="shared" ref="N6:N33" si="0">M6*L6</f>
        <v>40269</v>
      </c>
      <c r="O6" s="2"/>
      <c r="P6" s="42">
        <f t="shared" ref="P6:P33" si="1">+O6*L6</f>
        <v>0</v>
      </c>
      <c r="Q6" s="71">
        <f t="shared" ref="Q6:Q25" si="2">N6</f>
        <v>40269</v>
      </c>
      <c r="R6" s="42">
        <f t="shared" ref="R6:R33" si="3">P6</f>
        <v>0</v>
      </c>
      <c r="S6" s="37"/>
      <c r="T6" s="92"/>
    </row>
    <row r="7" spans="1:20" x14ac:dyDescent="0.35">
      <c r="A7" s="59">
        <v>3</v>
      </c>
      <c r="B7" s="60" t="s">
        <v>27</v>
      </c>
      <c r="C7" s="61">
        <v>28110</v>
      </c>
      <c r="D7" s="69" t="s">
        <v>28</v>
      </c>
      <c r="E7" s="51">
        <v>2</v>
      </c>
      <c r="F7" s="45" t="s">
        <v>24</v>
      </c>
      <c r="G7" s="45" t="s">
        <v>24</v>
      </c>
      <c r="H7" s="53" t="s">
        <v>24</v>
      </c>
      <c r="I7" s="53" t="s">
        <v>24</v>
      </c>
      <c r="J7" s="63" t="s">
        <v>24</v>
      </c>
      <c r="K7" s="64" t="s">
        <v>24</v>
      </c>
      <c r="L7" s="45">
        <v>1</v>
      </c>
      <c r="M7" s="103">
        <v>40269</v>
      </c>
      <c r="N7" s="65">
        <f t="shared" si="0"/>
        <v>40269</v>
      </c>
      <c r="O7" s="2"/>
      <c r="P7" s="42">
        <f t="shared" si="1"/>
        <v>0</v>
      </c>
      <c r="Q7" s="71">
        <f t="shared" si="2"/>
        <v>40269</v>
      </c>
      <c r="R7" s="42">
        <f t="shared" si="3"/>
        <v>0</v>
      </c>
      <c r="S7" s="37"/>
      <c r="T7" s="92"/>
    </row>
    <row r="8" spans="1:20" x14ac:dyDescent="0.35">
      <c r="A8" s="59">
        <v>4</v>
      </c>
      <c r="B8" s="60" t="s">
        <v>29</v>
      </c>
      <c r="C8" s="61">
        <v>28110</v>
      </c>
      <c r="D8" s="69" t="s">
        <v>30</v>
      </c>
      <c r="E8" s="51">
        <v>0</v>
      </c>
      <c r="F8" s="45" t="s">
        <v>24</v>
      </c>
      <c r="G8" s="45" t="s">
        <v>24</v>
      </c>
      <c r="H8" s="53" t="s">
        <v>24</v>
      </c>
      <c r="I8" s="53" t="s">
        <v>24</v>
      </c>
      <c r="J8" s="63" t="s">
        <v>24</v>
      </c>
      <c r="K8" s="64" t="s">
        <v>24</v>
      </c>
      <c r="L8" s="45">
        <v>1</v>
      </c>
      <c r="M8" s="103">
        <v>40269</v>
      </c>
      <c r="N8" s="65">
        <f t="shared" si="0"/>
        <v>40269</v>
      </c>
      <c r="O8" s="2"/>
      <c r="P8" s="42">
        <f t="shared" si="1"/>
        <v>0</v>
      </c>
      <c r="Q8" s="71">
        <f t="shared" si="2"/>
        <v>40269</v>
      </c>
      <c r="R8" s="42">
        <f t="shared" si="3"/>
        <v>0</v>
      </c>
      <c r="S8" s="37"/>
      <c r="T8" s="92"/>
    </row>
    <row r="9" spans="1:20" x14ac:dyDescent="0.35">
      <c r="A9" s="59">
        <v>5</v>
      </c>
      <c r="B9" s="60" t="s">
        <v>31</v>
      </c>
      <c r="C9" s="61">
        <v>28104</v>
      </c>
      <c r="D9" s="62" t="s">
        <v>32</v>
      </c>
      <c r="E9" s="51">
        <v>1</v>
      </c>
      <c r="F9" s="45" t="s">
        <v>24</v>
      </c>
      <c r="G9" s="45" t="s">
        <v>24</v>
      </c>
      <c r="H9" s="53" t="s">
        <v>24</v>
      </c>
      <c r="I9" s="53" t="s">
        <v>24</v>
      </c>
      <c r="J9" s="63" t="s">
        <v>24</v>
      </c>
      <c r="K9" s="64" t="s">
        <v>24</v>
      </c>
      <c r="L9" s="45">
        <v>1</v>
      </c>
      <c r="M9" s="103">
        <v>20129</v>
      </c>
      <c r="N9" s="65">
        <f t="shared" si="0"/>
        <v>20129</v>
      </c>
      <c r="O9" s="2"/>
      <c r="P9" s="42">
        <f t="shared" si="1"/>
        <v>0</v>
      </c>
      <c r="Q9" s="71">
        <f t="shared" si="2"/>
        <v>20129</v>
      </c>
      <c r="R9" s="42">
        <f t="shared" si="3"/>
        <v>0</v>
      </c>
      <c r="S9" s="37"/>
      <c r="T9" s="92"/>
    </row>
    <row r="10" spans="1:20" ht="23" x14ac:dyDescent="0.35">
      <c r="A10" s="59">
        <v>6</v>
      </c>
      <c r="B10" s="60" t="s">
        <v>33</v>
      </c>
      <c r="C10" s="61">
        <v>28130</v>
      </c>
      <c r="D10" s="62" t="s">
        <v>34</v>
      </c>
      <c r="E10" s="51">
        <v>96</v>
      </c>
      <c r="F10" s="45" t="s">
        <v>24</v>
      </c>
      <c r="G10" s="45" t="s">
        <v>24</v>
      </c>
      <c r="H10" s="53" t="s">
        <v>24</v>
      </c>
      <c r="I10" s="53" t="s">
        <v>24</v>
      </c>
      <c r="J10" s="63" t="s">
        <v>24</v>
      </c>
      <c r="K10" s="64" t="s">
        <v>24</v>
      </c>
      <c r="L10" s="45">
        <v>5</v>
      </c>
      <c r="M10" s="103">
        <v>180825</v>
      </c>
      <c r="N10" s="65">
        <f t="shared" si="0"/>
        <v>904125</v>
      </c>
      <c r="O10" s="2"/>
      <c r="P10" s="42">
        <f t="shared" si="1"/>
        <v>0</v>
      </c>
      <c r="Q10" s="71">
        <f t="shared" si="2"/>
        <v>904125</v>
      </c>
      <c r="R10" s="42">
        <f t="shared" si="3"/>
        <v>0</v>
      </c>
      <c r="S10" s="37"/>
      <c r="T10" s="92"/>
    </row>
    <row r="11" spans="1:20" x14ac:dyDescent="0.35">
      <c r="A11" s="59">
        <v>7</v>
      </c>
      <c r="B11" s="60" t="s">
        <v>35</v>
      </c>
      <c r="C11" s="61">
        <v>28127</v>
      </c>
      <c r="D11" s="62" t="s">
        <v>36</v>
      </c>
      <c r="E11" s="51">
        <v>230</v>
      </c>
      <c r="F11" s="45" t="s">
        <v>24</v>
      </c>
      <c r="G11" s="45" t="s">
        <v>24</v>
      </c>
      <c r="H11" s="53" t="s">
        <v>24</v>
      </c>
      <c r="I11" s="53" t="s">
        <v>24</v>
      </c>
      <c r="J11" s="63" t="s">
        <v>24</v>
      </c>
      <c r="K11" s="64" t="s">
        <v>24</v>
      </c>
      <c r="L11" s="45">
        <v>5</v>
      </c>
      <c r="M11" s="103">
        <v>74709</v>
      </c>
      <c r="N11" s="65">
        <f t="shared" si="0"/>
        <v>373545</v>
      </c>
      <c r="O11" s="2"/>
      <c r="P11" s="42">
        <f t="shared" si="1"/>
        <v>0</v>
      </c>
      <c r="Q11" s="71">
        <f t="shared" si="2"/>
        <v>373545</v>
      </c>
      <c r="R11" s="42">
        <f t="shared" si="3"/>
        <v>0</v>
      </c>
      <c r="S11" s="37"/>
      <c r="T11" s="92"/>
    </row>
    <row r="12" spans="1:20" x14ac:dyDescent="0.35">
      <c r="A12" s="59">
        <v>8</v>
      </c>
      <c r="B12" s="60" t="s">
        <v>37</v>
      </c>
      <c r="C12" s="61">
        <v>28119</v>
      </c>
      <c r="D12" s="62" t="s">
        <v>38</v>
      </c>
      <c r="E12" s="51">
        <v>109</v>
      </c>
      <c r="F12" s="45" t="s">
        <v>24</v>
      </c>
      <c r="G12" s="45" t="s">
        <v>24</v>
      </c>
      <c r="H12" s="53" t="s">
        <v>24</v>
      </c>
      <c r="I12" s="53" t="s">
        <v>24</v>
      </c>
      <c r="J12" s="55" t="s">
        <v>24</v>
      </c>
      <c r="K12" s="44" t="s">
        <v>24</v>
      </c>
      <c r="L12" s="45">
        <v>4</v>
      </c>
      <c r="M12" s="103">
        <v>114814</v>
      </c>
      <c r="N12" s="65">
        <f t="shared" si="0"/>
        <v>459256</v>
      </c>
      <c r="O12" s="2"/>
      <c r="P12" s="42">
        <f t="shared" si="1"/>
        <v>0</v>
      </c>
      <c r="Q12" s="71">
        <f t="shared" si="2"/>
        <v>459256</v>
      </c>
      <c r="R12" s="42">
        <f t="shared" si="3"/>
        <v>0</v>
      </c>
      <c r="S12" s="37"/>
      <c r="T12" s="92"/>
    </row>
    <row r="13" spans="1:20" x14ac:dyDescent="0.35">
      <c r="A13" s="59">
        <v>9</v>
      </c>
      <c r="B13" s="60" t="s">
        <v>39</v>
      </c>
      <c r="C13" s="61">
        <v>28129</v>
      </c>
      <c r="D13" s="62" t="s">
        <v>40</v>
      </c>
      <c r="E13" s="51">
        <v>0</v>
      </c>
      <c r="F13" s="45" t="s">
        <v>24</v>
      </c>
      <c r="G13" s="45" t="s">
        <v>24</v>
      </c>
      <c r="H13" s="53" t="s">
        <v>24</v>
      </c>
      <c r="I13" s="53" t="s">
        <v>24</v>
      </c>
      <c r="J13" s="55" t="s">
        <v>24</v>
      </c>
      <c r="K13" s="44" t="s">
        <v>24</v>
      </c>
      <c r="L13" s="45">
        <v>1</v>
      </c>
      <c r="M13" s="103">
        <v>31789</v>
      </c>
      <c r="N13" s="65">
        <f t="shared" si="0"/>
        <v>31789</v>
      </c>
      <c r="O13" s="2"/>
      <c r="P13" s="42">
        <f t="shared" si="1"/>
        <v>0</v>
      </c>
      <c r="Q13" s="71">
        <f t="shared" si="2"/>
        <v>31789</v>
      </c>
      <c r="R13" s="42">
        <f t="shared" si="3"/>
        <v>0</v>
      </c>
      <c r="S13" s="37"/>
      <c r="T13" s="92"/>
    </row>
    <row r="14" spans="1:20" x14ac:dyDescent="0.35">
      <c r="A14" s="59">
        <v>10</v>
      </c>
      <c r="B14" s="60" t="s">
        <v>41</v>
      </c>
      <c r="C14" s="61">
        <v>28129</v>
      </c>
      <c r="D14" s="62" t="s">
        <v>42</v>
      </c>
      <c r="E14" s="51">
        <v>0</v>
      </c>
      <c r="F14" s="45" t="s">
        <v>24</v>
      </c>
      <c r="G14" s="45" t="s">
        <v>24</v>
      </c>
      <c r="H14" s="53" t="s">
        <v>24</v>
      </c>
      <c r="I14" s="53" t="s">
        <v>24</v>
      </c>
      <c r="J14" s="55" t="s">
        <v>24</v>
      </c>
      <c r="K14" s="44" t="s">
        <v>24</v>
      </c>
      <c r="L14" s="45">
        <v>1</v>
      </c>
      <c r="M14" s="103">
        <v>31789</v>
      </c>
      <c r="N14" s="65">
        <f t="shared" si="0"/>
        <v>31789</v>
      </c>
      <c r="O14" s="2"/>
      <c r="P14" s="42">
        <f t="shared" si="1"/>
        <v>0</v>
      </c>
      <c r="Q14" s="71">
        <f t="shared" si="2"/>
        <v>31789</v>
      </c>
      <c r="R14" s="42">
        <f t="shared" si="3"/>
        <v>0</v>
      </c>
      <c r="S14" s="37"/>
      <c r="T14" s="92"/>
    </row>
    <row r="15" spans="1:20" x14ac:dyDescent="0.35">
      <c r="A15" s="59">
        <v>11</v>
      </c>
      <c r="B15" s="60" t="s">
        <v>43</v>
      </c>
      <c r="C15" s="61">
        <v>28102</v>
      </c>
      <c r="D15" s="62" t="s">
        <v>44</v>
      </c>
      <c r="E15" s="51">
        <v>0</v>
      </c>
      <c r="F15" s="45" t="s">
        <v>24</v>
      </c>
      <c r="G15" s="45" t="s">
        <v>24</v>
      </c>
      <c r="H15" s="53" t="s">
        <v>24</v>
      </c>
      <c r="I15" s="53" t="s">
        <v>24</v>
      </c>
      <c r="J15" s="55" t="s">
        <v>24</v>
      </c>
      <c r="K15" s="44" t="s">
        <v>24</v>
      </c>
      <c r="L15" s="45">
        <v>1</v>
      </c>
      <c r="M15" s="103">
        <v>127189</v>
      </c>
      <c r="N15" s="65">
        <f t="shared" si="0"/>
        <v>127189</v>
      </c>
      <c r="O15" s="2"/>
      <c r="P15" s="42">
        <f t="shared" si="1"/>
        <v>0</v>
      </c>
      <c r="Q15" s="71">
        <f t="shared" si="2"/>
        <v>127189</v>
      </c>
      <c r="R15" s="42">
        <f t="shared" si="3"/>
        <v>0</v>
      </c>
      <c r="S15" s="37"/>
      <c r="T15" s="92"/>
    </row>
    <row r="16" spans="1:20" x14ac:dyDescent="0.35">
      <c r="A16" s="59">
        <v>12</v>
      </c>
      <c r="B16" s="60" t="s">
        <v>45</v>
      </c>
      <c r="C16" s="61">
        <v>28102</v>
      </c>
      <c r="D16" s="62" t="s">
        <v>46</v>
      </c>
      <c r="E16" s="51">
        <v>4</v>
      </c>
      <c r="F16" s="45" t="s">
        <v>24</v>
      </c>
      <c r="G16" s="45" t="s">
        <v>24</v>
      </c>
      <c r="H16" s="53" t="s">
        <v>24</v>
      </c>
      <c r="I16" s="53" t="s">
        <v>24</v>
      </c>
      <c r="J16" s="55" t="s">
        <v>24</v>
      </c>
      <c r="K16" s="44" t="s">
        <v>24</v>
      </c>
      <c r="L16" s="45">
        <v>1</v>
      </c>
      <c r="M16" s="103">
        <v>259636</v>
      </c>
      <c r="N16" s="65">
        <f t="shared" si="0"/>
        <v>259636</v>
      </c>
      <c r="O16" s="2"/>
      <c r="P16" s="42">
        <f t="shared" si="1"/>
        <v>0</v>
      </c>
      <c r="Q16" s="71">
        <f t="shared" si="2"/>
        <v>259636</v>
      </c>
      <c r="R16" s="42">
        <f t="shared" si="3"/>
        <v>0</v>
      </c>
      <c r="S16" s="37"/>
      <c r="T16" s="92"/>
    </row>
    <row r="17" spans="1:20" x14ac:dyDescent="0.35">
      <c r="A17" s="59">
        <v>13</v>
      </c>
      <c r="B17" s="60" t="s">
        <v>47</v>
      </c>
      <c r="C17" s="61">
        <v>28101</v>
      </c>
      <c r="D17" s="62" t="s">
        <v>48</v>
      </c>
      <c r="E17" s="51">
        <v>190</v>
      </c>
      <c r="F17" s="45" t="s">
        <v>24</v>
      </c>
      <c r="G17" s="45" t="s">
        <v>24</v>
      </c>
      <c r="H17" s="53" t="s">
        <v>24</v>
      </c>
      <c r="I17" s="53" t="s">
        <v>24</v>
      </c>
      <c r="J17" s="55" t="s">
        <v>24</v>
      </c>
      <c r="K17" s="44" t="s">
        <v>24</v>
      </c>
      <c r="L17" s="45">
        <v>10</v>
      </c>
      <c r="M17" s="103">
        <v>141923</v>
      </c>
      <c r="N17" s="65">
        <f t="shared" si="0"/>
        <v>1419230</v>
      </c>
      <c r="O17" s="2"/>
      <c r="P17" s="42">
        <f t="shared" si="1"/>
        <v>0</v>
      </c>
      <c r="Q17" s="71">
        <f t="shared" si="2"/>
        <v>1419230</v>
      </c>
      <c r="R17" s="42">
        <f t="shared" si="3"/>
        <v>0</v>
      </c>
      <c r="S17" s="37"/>
      <c r="T17" s="92"/>
    </row>
    <row r="18" spans="1:20" x14ac:dyDescent="0.35">
      <c r="A18" s="59">
        <v>14</v>
      </c>
      <c r="B18" s="60" t="s">
        <v>49</v>
      </c>
      <c r="C18" s="61">
        <v>28101</v>
      </c>
      <c r="D18" s="62" t="s">
        <v>50</v>
      </c>
      <c r="E18" s="51">
        <v>0</v>
      </c>
      <c r="F18" s="45" t="s">
        <v>24</v>
      </c>
      <c r="G18" s="45" t="s">
        <v>24</v>
      </c>
      <c r="H18" s="53" t="s">
        <v>24</v>
      </c>
      <c r="I18" s="53" t="s">
        <v>24</v>
      </c>
      <c r="J18" s="55" t="s">
        <v>24</v>
      </c>
      <c r="K18" s="44" t="s">
        <v>24</v>
      </c>
      <c r="L18" s="45">
        <v>1</v>
      </c>
      <c r="M18" s="103">
        <v>117331</v>
      </c>
      <c r="N18" s="65">
        <f t="shared" si="0"/>
        <v>117331</v>
      </c>
      <c r="O18" s="2"/>
      <c r="P18" s="42">
        <f t="shared" si="1"/>
        <v>0</v>
      </c>
      <c r="Q18" s="71">
        <f t="shared" si="2"/>
        <v>117331</v>
      </c>
      <c r="R18" s="42">
        <f t="shared" si="3"/>
        <v>0</v>
      </c>
      <c r="S18" s="37"/>
      <c r="T18" s="92"/>
    </row>
    <row r="19" spans="1:20" x14ac:dyDescent="0.35">
      <c r="A19" s="59">
        <v>15</v>
      </c>
      <c r="B19" s="60" t="s">
        <v>51</v>
      </c>
      <c r="C19" s="61">
        <v>28118</v>
      </c>
      <c r="D19" s="62" t="s">
        <v>52</v>
      </c>
      <c r="E19" s="51">
        <v>0</v>
      </c>
      <c r="F19" s="45" t="s">
        <v>24</v>
      </c>
      <c r="G19" s="45" t="s">
        <v>24</v>
      </c>
      <c r="H19" s="52" t="s">
        <v>24</v>
      </c>
      <c r="I19" s="52" t="s">
        <v>24</v>
      </c>
      <c r="J19" s="66" t="s">
        <v>24</v>
      </c>
      <c r="K19" s="67" t="s">
        <v>24</v>
      </c>
      <c r="L19" s="45">
        <v>1</v>
      </c>
      <c r="M19" s="103">
        <v>74189</v>
      </c>
      <c r="N19" s="65">
        <f t="shared" si="0"/>
        <v>74189</v>
      </c>
      <c r="O19" s="2"/>
      <c r="P19" s="42">
        <f t="shared" si="1"/>
        <v>0</v>
      </c>
      <c r="Q19" s="71">
        <f t="shared" si="2"/>
        <v>74189</v>
      </c>
      <c r="R19" s="42">
        <f t="shared" si="3"/>
        <v>0</v>
      </c>
      <c r="S19" s="37"/>
      <c r="T19" s="92"/>
    </row>
    <row r="20" spans="1:20" x14ac:dyDescent="0.35">
      <c r="A20" s="68">
        <v>16</v>
      </c>
      <c r="B20" s="48" t="s">
        <v>53</v>
      </c>
      <c r="C20" s="45">
        <v>28118</v>
      </c>
      <c r="D20" s="62" t="s">
        <v>54</v>
      </c>
      <c r="E20" s="51">
        <v>8</v>
      </c>
      <c r="F20" s="45" t="s">
        <v>24</v>
      </c>
      <c r="G20" s="45" t="s">
        <v>24</v>
      </c>
      <c r="H20" s="53" t="s">
        <v>24</v>
      </c>
      <c r="I20" s="53" t="s">
        <v>24</v>
      </c>
      <c r="J20" s="55" t="s">
        <v>24</v>
      </c>
      <c r="K20" s="44" t="s">
        <v>24</v>
      </c>
      <c r="L20" s="45">
        <v>1</v>
      </c>
      <c r="M20" s="103">
        <v>141923</v>
      </c>
      <c r="N20" s="65">
        <f t="shared" si="0"/>
        <v>141923</v>
      </c>
      <c r="O20" s="2"/>
      <c r="P20" s="42">
        <f>+O20*L20</f>
        <v>0</v>
      </c>
      <c r="Q20" s="71">
        <f t="shared" si="2"/>
        <v>141923</v>
      </c>
      <c r="R20" s="42">
        <f t="shared" si="3"/>
        <v>0</v>
      </c>
      <c r="S20" s="37"/>
      <c r="T20" s="92"/>
    </row>
    <row r="21" spans="1:20" x14ac:dyDescent="0.35">
      <c r="A21" s="68">
        <v>17</v>
      </c>
      <c r="B21" s="48" t="s">
        <v>55</v>
      </c>
      <c r="C21" s="45">
        <v>21125</v>
      </c>
      <c r="D21" s="69" t="s">
        <v>56</v>
      </c>
      <c r="E21" s="51">
        <v>0</v>
      </c>
      <c r="F21" s="45" t="s">
        <v>24</v>
      </c>
      <c r="G21" s="45" t="s">
        <v>24</v>
      </c>
      <c r="H21" s="52" t="s">
        <v>24</v>
      </c>
      <c r="I21" s="52" t="s">
        <v>24</v>
      </c>
      <c r="J21" s="55" t="s">
        <v>24</v>
      </c>
      <c r="K21" s="44" t="s">
        <v>24</v>
      </c>
      <c r="L21" s="45">
        <v>1</v>
      </c>
      <c r="M21" s="103">
        <v>96810</v>
      </c>
      <c r="N21" s="65">
        <f t="shared" si="0"/>
        <v>96810</v>
      </c>
      <c r="O21" s="2"/>
      <c r="P21" s="42">
        <f t="shared" si="1"/>
        <v>0</v>
      </c>
      <c r="Q21" s="71">
        <f t="shared" si="2"/>
        <v>96810</v>
      </c>
      <c r="R21" s="42">
        <f t="shared" si="3"/>
        <v>0</v>
      </c>
      <c r="S21" s="37"/>
      <c r="T21" s="92"/>
    </row>
    <row r="22" spans="1:20" x14ac:dyDescent="0.35">
      <c r="A22" s="68">
        <v>18</v>
      </c>
      <c r="B22" s="48" t="s">
        <v>57</v>
      </c>
      <c r="C22" s="45" t="s">
        <v>58</v>
      </c>
      <c r="D22" s="69" t="s">
        <v>59</v>
      </c>
      <c r="E22" s="51">
        <v>0</v>
      </c>
      <c r="F22" s="45" t="s">
        <v>24</v>
      </c>
      <c r="G22" s="45" t="s">
        <v>24</v>
      </c>
      <c r="H22" s="52" t="s">
        <v>24</v>
      </c>
      <c r="I22" s="52" t="s">
        <v>24</v>
      </c>
      <c r="J22" s="55" t="s">
        <v>24</v>
      </c>
      <c r="K22" s="44" t="s">
        <v>24</v>
      </c>
      <c r="L22" s="45">
        <v>1</v>
      </c>
      <c r="M22" s="103">
        <v>585703</v>
      </c>
      <c r="N22" s="65">
        <f t="shared" si="0"/>
        <v>585703</v>
      </c>
      <c r="O22" s="2"/>
      <c r="P22" s="42">
        <f t="shared" si="1"/>
        <v>0</v>
      </c>
      <c r="Q22" s="71">
        <f t="shared" si="2"/>
        <v>585703</v>
      </c>
      <c r="R22" s="42">
        <f t="shared" si="3"/>
        <v>0</v>
      </c>
      <c r="S22" s="37"/>
      <c r="T22" s="92"/>
    </row>
    <row r="23" spans="1:20" x14ac:dyDescent="0.35">
      <c r="A23" s="68">
        <v>19</v>
      </c>
      <c r="B23" s="48" t="s">
        <v>60</v>
      </c>
      <c r="C23" s="45">
        <v>28123</v>
      </c>
      <c r="D23" s="69" t="s">
        <v>61</v>
      </c>
      <c r="E23" s="51">
        <v>220</v>
      </c>
      <c r="F23" s="45" t="s">
        <v>24</v>
      </c>
      <c r="G23" s="45" t="s">
        <v>24</v>
      </c>
      <c r="H23" s="53" t="s">
        <v>24</v>
      </c>
      <c r="I23" s="53" t="s">
        <v>24</v>
      </c>
      <c r="J23" s="55" t="s">
        <v>24</v>
      </c>
      <c r="K23" s="44" t="s">
        <v>24</v>
      </c>
      <c r="L23" s="45">
        <v>15</v>
      </c>
      <c r="M23" s="103">
        <v>84699</v>
      </c>
      <c r="N23" s="65">
        <f t="shared" si="0"/>
        <v>1270485</v>
      </c>
      <c r="O23" s="2"/>
      <c r="P23" s="42">
        <f t="shared" si="1"/>
        <v>0</v>
      </c>
      <c r="Q23" s="71">
        <f t="shared" si="2"/>
        <v>1270485</v>
      </c>
      <c r="R23" s="42">
        <f t="shared" si="3"/>
        <v>0</v>
      </c>
      <c r="S23" s="37"/>
      <c r="T23" s="92"/>
    </row>
    <row r="24" spans="1:20" x14ac:dyDescent="0.35">
      <c r="A24" s="68">
        <v>20</v>
      </c>
      <c r="B24" s="48" t="s">
        <v>62</v>
      </c>
      <c r="C24" s="45">
        <v>28122</v>
      </c>
      <c r="D24" s="69" t="s">
        <v>63</v>
      </c>
      <c r="E24" s="51">
        <v>104</v>
      </c>
      <c r="F24" s="45" t="s">
        <v>24</v>
      </c>
      <c r="G24" s="45" t="s">
        <v>24</v>
      </c>
      <c r="H24" s="53" t="s">
        <v>24</v>
      </c>
      <c r="I24" s="53" t="s">
        <v>24</v>
      </c>
      <c r="J24" s="55" t="s">
        <v>24</v>
      </c>
      <c r="K24" s="44" t="s">
        <v>24</v>
      </c>
      <c r="L24" s="45">
        <v>1</v>
      </c>
      <c r="M24" s="103">
        <v>58199</v>
      </c>
      <c r="N24" s="65">
        <f t="shared" si="0"/>
        <v>58199</v>
      </c>
      <c r="O24" s="2"/>
      <c r="P24" s="42">
        <f t="shared" si="1"/>
        <v>0</v>
      </c>
      <c r="Q24" s="71">
        <f t="shared" si="2"/>
        <v>58199</v>
      </c>
      <c r="R24" s="42">
        <f t="shared" si="3"/>
        <v>0</v>
      </c>
      <c r="S24" s="37"/>
      <c r="T24" s="92"/>
    </row>
    <row r="25" spans="1:20" x14ac:dyDescent="0.35">
      <c r="A25" s="68">
        <v>21</v>
      </c>
      <c r="B25" s="48" t="s">
        <v>64</v>
      </c>
      <c r="C25" s="45">
        <v>28103</v>
      </c>
      <c r="D25" s="69" t="s">
        <v>65</v>
      </c>
      <c r="E25" s="51">
        <v>0</v>
      </c>
      <c r="F25" s="45" t="s">
        <v>24</v>
      </c>
      <c r="G25" s="45" t="s">
        <v>24</v>
      </c>
      <c r="H25" s="53" t="s">
        <v>24</v>
      </c>
      <c r="I25" s="53" t="s">
        <v>24</v>
      </c>
      <c r="J25" s="55" t="s">
        <v>24</v>
      </c>
      <c r="K25" s="44" t="s">
        <v>24</v>
      </c>
      <c r="L25" s="45">
        <v>1</v>
      </c>
      <c r="M25" s="103">
        <v>691109</v>
      </c>
      <c r="N25" s="65">
        <f t="shared" si="0"/>
        <v>691109</v>
      </c>
      <c r="O25" s="2"/>
      <c r="P25" s="42">
        <f t="shared" si="1"/>
        <v>0</v>
      </c>
      <c r="Q25" s="71">
        <f t="shared" si="2"/>
        <v>691109</v>
      </c>
      <c r="R25" s="42">
        <f>P25</f>
        <v>0</v>
      </c>
      <c r="S25" s="37"/>
      <c r="T25" s="92"/>
    </row>
    <row r="26" spans="1:20" x14ac:dyDescent="0.35">
      <c r="A26" s="56">
        <v>22</v>
      </c>
      <c r="B26" s="57" t="s">
        <v>66</v>
      </c>
      <c r="C26" s="57" t="s">
        <v>58</v>
      </c>
      <c r="D26" s="58" t="s">
        <v>67</v>
      </c>
      <c r="E26" s="51">
        <v>25</v>
      </c>
      <c r="F26" s="51">
        <v>28</v>
      </c>
      <c r="G26" s="51">
        <v>27</v>
      </c>
      <c r="H26" s="42">
        <v>257315</v>
      </c>
      <c r="I26" s="42">
        <f>H26*F26</f>
        <v>7204820</v>
      </c>
      <c r="J26" s="99"/>
      <c r="K26" s="42">
        <f>J26*F26</f>
        <v>0</v>
      </c>
      <c r="L26" s="45">
        <v>8</v>
      </c>
      <c r="M26" s="42">
        <v>315575</v>
      </c>
      <c r="N26" s="46">
        <f>M26*L26</f>
        <v>2524600</v>
      </c>
      <c r="O26" s="2"/>
      <c r="P26" s="42">
        <f t="shared" si="1"/>
        <v>0</v>
      </c>
      <c r="Q26" s="43">
        <f>N26+I26</f>
        <v>9729420</v>
      </c>
      <c r="R26" s="42">
        <f>P26+K26</f>
        <v>0</v>
      </c>
      <c r="S26" s="37"/>
      <c r="T26" s="92"/>
    </row>
    <row r="27" spans="1:20" x14ac:dyDescent="0.35">
      <c r="A27" s="56">
        <v>23</v>
      </c>
      <c r="B27" s="57" t="s">
        <v>66</v>
      </c>
      <c r="C27" s="57" t="s">
        <v>58</v>
      </c>
      <c r="D27" s="58" t="s">
        <v>68</v>
      </c>
      <c r="E27" s="51">
        <v>165</v>
      </c>
      <c r="F27" s="51">
        <v>181</v>
      </c>
      <c r="G27" s="51">
        <v>173</v>
      </c>
      <c r="H27" s="42">
        <v>541360</v>
      </c>
      <c r="I27" s="42">
        <f t="shared" ref="I27:I31" si="4">H27*F27</f>
        <v>97986160</v>
      </c>
      <c r="J27" s="99"/>
      <c r="K27" s="42">
        <f t="shared" ref="K27:K31" si="5">J27*F27</f>
        <v>0</v>
      </c>
      <c r="L27" s="45">
        <v>6</v>
      </c>
      <c r="M27" s="42">
        <v>663932</v>
      </c>
      <c r="N27" s="46">
        <f t="shared" si="0"/>
        <v>3983592</v>
      </c>
      <c r="O27" s="2"/>
      <c r="P27" s="42">
        <f t="shared" si="1"/>
        <v>0</v>
      </c>
      <c r="Q27" s="43">
        <f t="shared" ref="Q27:Q31" si="6">N27+I27</f>
        <v>101969752</v>
      </c>
      <c r="R27" s="42">
        <f t="shared" ref="R27:R31" si="7">P27+K27</f>
        <v>0</v>
      </c>
      <c r="S27" s="37"/>
      <c r="T27" s="92"/>
    </row>
    <row r="28" spans="1:20" x14ac:dyDescent="0.35">
      <c r="A28" s="47">
        <v>24</v>
      </c>
      <c r="B28" s="49" t="s">
        <v>66</v>
      </c>
      <c r="C28" s="49" t="s">
        <v>58</v>
      </c>
      <c r="D28" s="50" t="s">
        <v>69</v>
      </c>
      <c r="E28" s="51">
        <v>3</v>
      </c>
      <c r="F28" s="51">
        <v>4</v>
      </c>
      <c r="G28" s="51">
        <v>4</v>
      </c>
      <c r="H28" s="42">
        <v>818305</v>
      </c>
      <c r="I28" s="42">
        <f t="shared" si="4"/>
        <v>3273220</v>
      </c>
      <c r="J28" s="99"/>
      <c r="K28" s="42">
        <f t="shared" si="5"/>
        <v>0</v>
      </c>
      <c r="L28" s="45">
        <v>1</v>
      </c>
      <c r="M28" s="42">
        <v>1003582</v>
      </c>
      <c r="N28" s="46">
        <f t="shared" si="0"/>
        <v>1003582</v>
      </c>
      <c r="O28" s="2"/>
      <c r="P28" s="42">
        <f t="shared" si="1"/>
        <v>0</v>
      </c>
      <c r="Q28" s="43">
        <f t="shared" si="6"/>
        <v>4276802</v>
      </c>
      <c r="R28" s="42">
        <f>P28+K28</f>
        <v>0</v>
      </c>
      <c r="S28" s="37"/>
      <c r="T28" s="92"/>
    </row>
    <row r="29" spans="1:20" x14ac:dyDescent="0.35">
      <c r="A29" s="47">
        <v>25</v>
      </c>
      <c r="B29" s="49" t="s">
        <v>66</v>
      </c>
      <c r="C29" s="49" t="s">
        <v>58</v>
      </c>
      <c r="D29" s="50" t="s">
        <v>70</v>
      </c>
      <c r="E29" s="51">
        <v>74</v>
      </c>
      <c r="F29" s="51">
        <v>81</v>
      </c>
      <c r="G29" s="51">
        <v>78</v>
      </c>
      <c r="H29" s="42">
        <v>1075973</v>
      </c>
      <c r="I29" s="42">
        <f>H29*F29</f>
        <v>87153813</v>
      </c>
      <c r="J29" s="99"/>
      <c r="K29" s="42">
        <f t="shared" si="5"/>
        <v>0</v>
      </c>
      <c r="L29" s="45">
        <v>3</v>
      </c>
      <c r="M29" s="42">
        <v>1319590</v>
      </c>
      <c r="N29" s="46">
        <f t="shared" si="0"/>
        <v>3958770</v>
      </c>
      <c r="O29" s="2"/>
      <c r="P29" s="42">
        <f t="shared" si="1"/>
        <v>0</v>
      </c>
      <c r="Q29" s="43">
        <f t="shared" si="6"/>
        <v>91112583</v>
      </c>
      <c r="R29" s="42">
        <f t="shared" si="7"/>
        <v>0</v>
      </c>
      <c r="S29" s="37"/>
      <c r="T29" s="92"/>
    </row>
    <row r="30" spans="1:20" x14ac:dyDescent="0.35">
      <c r="A30" s="47">
        <v>26</v>
      </c>
      <c r="B30" s="48" t="s">
        <v>71</v>
      </c>
      <c r="C30" s="49">
        <v>39143</v>
      </c>
      <c r="D30" s="50" t="s">
        <v>72</v>
      </c>
      <c r="E30" s="101">
        <v>492</v>
      </c>
      <c r="F30" s="101">
        <v>547</v>
      </c>
      <c r="G30" s="51">
        <v>520</v>
      </c>
      <c r="H30" s="42">
        <v>115303</v>
      </c>
      <c r="I30" s="42">
        <f t="shared" si="4"/>
        <v>63070741</v>
      </c>
      <c r="J30" s="99"/>
      <c r="K30" s="42">
        <f t="shared" si="5"/>
        <v>0</v>
      </c>
      <c r="L30" s="45">
        <f>28+27</f>
        <v>55</v>
      </c>
      <c r="M30" s="104">
        <v>40206</v>
      </c>
      <c r="N30" s="46">
        <f t="shared" si="0"/>
        <v>2211330</v>
      </c>
      <c r="O30" s="2"/>
      <c r="P30" s="42">
        <f t="shared" si="1"/>
        <v>0</v>
      </c>
      <c r="Q30" s="43">
        <f t="shared" si="6"/>
        <v>65282071</v>
      </c>
      <c r="R30" s="42">
        <f>P30+K30</f>
        <v>0</v>
      </c>
      <c r="S30" s="37"/>
      <c r="T30" s="92"/>
    </row>
    <row r="31" spans="1:20" ht="18" customHeight="1" x14ac:dyDescent="0.35">
      <c r="A31" s="47">
        <v>27</v>
      </c>
      <c r="B31" s="48" t="s">
        <v>73</v>
      </c>
      <c r="C31" s="49">
        <v>39143</v>
      </c>
      <c r="D31" s="50" t="s">
        <v>74</v>
      </c>
      <c r="E31" s="101">
        <v>939</v>
      </c>
      <c r="F31" s="101">
        <v>1043</v>
      </c>
      <c r="G31" s="51">
        <v>991</v>
      </c>
      <c r="H31" s="42">
        <v>104442</v>
      </c>
      <c r="I31" s="42">
        <f t="shared" si="4"/>
        <v>108933006</v>
      </c>
      <c r="J31" s="99"/>
      <c r="K31" s="42">
        <f t="shared" si="5"/>
        <v>0</v>
      </c>
      <c r="L31" s="45">
        <f>15+14</f>
        <v>29</v>
      </c>
      <c r="M31" s="104">
        <v>28132</v>
      </c>
      <c r="N31" s="46">
        <f t="shared" si="0"/>
        <v>815828</v>
      </c>
      <c r="O31" s="2"/>
      <c r="P31" s="42">
        <f t="shared" si="1"/>
        <v>0</v>
      </c>
      <c r="Q31" s="43">
        <f t="shared" si="6"/>
        <v>109748834</v>
      </c>
      <c r="R31" s="42">
        <f t="shared" si="7"/>
        <v>0</v>
      </c>
      <c r="S31" s="37"/>
      <c r="T31" s="92"/>
    </row>
    <row r="32" spans="1:20" x14ac:dyDescent="0.35">
      <c r="A32" s="47">
        <v>28</v>
      </c>
      <c r="B32" s="48" t="s">
        <v>75</v>
      </c>
      <c r="C32" s="49">
        <v>39140</v>
      </c>
      <c r="D32" s="50" t="s">
        <v>76</v>
      </c>
      <c r="E32" s="51">
        <v>57</v>
      </c>
      <c r="F32" s="45" t="s">
        <v>24</v>
      </c>
      <c r="G32" s="45" t="s">
        <v>24</v>
      </c>
      <c r="H32" s="53" t="s">
        <v>24</v>
      </c>
      <c r="I32" s="54" t="s">
        <v>24</v>
      </c>
      <c r="J32" s="55" t="s">
        <v>24</v>
      </c>
      <c r="K32" s="44" t="s">
        <v>24</v>
      </c>
      <c r="L32" s="45">
        <v>21</v>
      </c>
      <c r="M32" s="103">
        <v>41912</v>
      </c>
      <c r="N32" s="46">
        <f t="shared" si="0"/>
        <v>880152</v>
      </c>
      <c r="O32" s="2"/>
      <c r="P32" s="42">
        <f t="shared" si="1"/>
        <v>0</v>
      </c>
      <c r="Q32" s="43">
        <f>+N32</f>
        <v>880152</v>
      </c>
      <c r="R32" s="42">
        <f t="shared" si="3"/>
        <v>0</v>
      </c>
      <c r="S32" s="37"/>
      <c r="T32" s="92"/>
    </row>
    <row r="33" spans="1:20" x14ac:dyDescent="0.35">
      <c r="A33" s="47">
        <v>29</v>
      </c>
      <c r="B33" s="48" t="s">
        <v>75</v>
      </c>
      <c r="C33" s="49" t="s">
        <v>58</v>
      </c>
      <c r="D33" s="50" t="s">
        <v>77</v>
      </c>
      <c r="E33" s="51">
        <v>0</v>
      </c>
      <c r="F33" s="45" t="s">
        <v>24</v>
      </c>
      <c r="G33" s="45" t="s">
        <v>24</v>
      </c>
      <c r="H33" s="53" t="s">
        <v>24</v>
      </c>
      <c r="I33" s="54" t="s">
        <v>24</v>
      </c>
      <c r="J33" s="55" t="s">
        <v>24</v>
      </c>
      <c r="K33" s="44" t="s">
        <v>24</v>
      </c>
      <c r="L33" s="45">
        <v>1</v>
      </c>
      <c r="M33" s="103">
        <v>40206</v>
      </c>
      <c r="N33" s="46">
        <f t="shared" si="0"/>
        <v>40206</v>
      </c>
      <c r="O33" s="2"/>
      <c r="P33" s="42">
        <f t="shared" si="1"/>
        <v>0</v>
      </c>
      <c r="Q33" s="43">
        <f>+N33</f>
        <v>40206</v>
      </c>
      <c r="R33" s="42">
        <f t="shared" si="3"/>
        <v>0</v>
      </c>
      <c r="S33" s="37"/>
      <c r="T33" s="92"/>
    </row>
    <row r="34" spans="1:20" ht="15" thickBot="1" x14ac:dyDescent="0.4">
      <c r="A34" s="12"/>
      <c r="B34" s="13"/>
      <c r="C34" s="14"/>
      <c r="D34" s="15"/>
      <c r="E34" s="16"/>
      <c r="F34" s="16"/>
      <c r="G34" s="16"/>
      <c r="H34" s="17"/>
      <c r="I34" s="18"/>
      <c r="J34" s="19"/>
      <c r="K34" s="19"/>
      <c r="L34" s="16"/>
      <c r="M34" s="20"/>
      <c r="N34" s="21"/>
      <c r="O34" s="22"/>
      <c r="P34" s="23"/>
      <c r="Q34" s="24"/>
      <c r="R34" s="25"/>
      <c r="T34" s="92"/>
    </row>
    <row r="35" spans="1:20" ht="15" thickBot="1" x14ac:dyDescent="0.4">
      <c r="A35" s="26"/>
      <c r="B35" s="27"/>
      <c r="C35" s="28"/>
      <c r="D35" s="29"/>
      <c r="E35" s="30"/>
      <c r="F35" s="30"/>
      <c r="G35" s="30"/>
      <c r="H35" s="31"/>
      <c r="I35" s="31"/>
      <c r="J35" s="32"/>
      <c r="K35" s="32"/>
      <c r="L35" s="32"/>
      <c r="M35" s="32"/>
      <c r="N35" s="33"/>
      <c r="O35" s="34"/>
      <c r="P35" s="35">
        <f>SUM(P5:P33)</f>
        <v>0</v>
      </c>
      <c r="Q35" s="36">
        <f>SUM(Q5:Q33)</f>
        <v>389960747</v>
      </c>
      <c r="R35" s="36">
        <f>SUM(R5:R33)</f>
        <v>0</v>
      </c>
    </row>
    <row r="36" spans="1:20" x14ac:dyDescent="0.35">
      <c r="J36" s="105"/>
      <c r="K36" s="40"/>
      <c r="L36" s="106"/>
      <c r="M36" s="106"/>
    </row>
    <row r="37" spans="1:20" ht="15" thickBot="1" x14ac:dyDescent="0.4">
      <c r="J37" s="105"/>
      <c r="K37" s="40"/>
    </row>
    <row r="38" spans="1:20" ht="15.75" customHeight="1" x14ac:dyDescent="0.35">
      <c r="A38" s="107" t="s">
        <v>95</v>
      </c>
      <c r="B38" s="108"/>
      <c r="C38" s="108"/>
      <c r="D38" s="108"/>
      <c r="E38" s="108"/>
      <c r="F38" s="108"/>
      <c r="G38" s="108"/>
      <c r="H38" s="108"/>
      <c r="I38" s="108"/>
      <c r="J38" s="108"/>
      <c r="K38" s="108"/>
      <c r="L38" s="108"/>
      <c r="M38" s="108"/>
      <c r="N38" s="108"/>
      <c r="O38" s="108"/>
      <c r="P38" s="108"/>
      <c r="Q38" s="108"/>
      <c r="R38" s="109"/>
    </row>
    <row r="39" spans="1:20" ht="31.5" customHeight="1" x14ac:dyDescent="0.35">
      <c r="A39" s="110"/>
      <c r="B39" s="111"/>
      <c r="C39" s="111"/>
      <c r="D39" s="111"/>
      <c r="E39" s="111"/>
      <c r="F39" s="111"/>
      <c r="G39" s="111"/>
      <c r="H39" s="111"/>
      <c r="I39" s="111"/>
      <c r="J39" s="111"/>
      <c r="K39" s="111"/>
      <c r="L39" s="111"/>
      <c r="M39" s="111"/>
      <c r="N39" s="111"/>
      <c r="O39" s="111"/>
      <c r="P39" s="111"/>
      <c r="Q39" s="111"/>
      <c r="R39" s="112"/>
    </row>
    <row r="40" spans="1:20" ht="15" thickBot="1" x14ac:dyDescent="0.4">
      <c r="A40" s="113"/>
      <c r="B40" s="114"/>
      <c r="C40" s="114"/>
      <c r="D40" s="114"/>
      <c r="E40" s="114"/>
      <c r="F40" s="114"/>
      <c r="G40" s="114"/>
      <c r="H40" s="114"/>
      <c r="I40" s="114"/>
      <c r="J40" s="114"/>
      <c r="K40" s="114"/>
      <c r="L40" s="114"/>
      <c r="M40" s="114"/>
      <c r="N40" s="114"/>
      <c r="O40" s="114"/>
      <c r="P40" s="114"/>
      <c r="Q40" s="114"/>
      <c r="R40" s="115"/>
    </row>
    <row r="41" spans="1:20" x14ac:dyDescent="0.35">
      <c r="K41" s="97"/>
      <c r="L41" s="97"/>
    </row>
    <row r="42" spans="1:20" x14ac:dyDescent="0.35">
      <c r="F42" s="93"/>
      <c r="J42" s="97"/>
      <c r="K42" s="97"/>
    </row>
    <row r="43" spans="1:20" x14ac:dyDescent="0.35">
      <c r="F43" s="93"/>
      <c r="J43" s="97"/>
      <c r="K43" s="97"/>
      <c r="M43" s="40"/>
    </row>
    <row r="44" spans="1:20" x14ac:dyDescent="0.35">
      <c r="F44" s="93"/>
      <c r="J44" s="97"/>
      <c r="L44" s="98"/>
    </row>
    <row r="45" spans="1:20" x14ac:dyDescent="0.35">
      <c r="F45" s="93"/>
      <c r="J45" s="100"/>
      <c r="L45" s="40"/>
    </row>
    <row r="46" spans="1:20" x14ac:dyDescent="0.35">
      <c r="J46" s="95"/>
      <c r="K46" s="40"/>
    </row>
    <row r="49" spans="7:10" x14ac:dyDescent="0.35">
      <c r="G49" s="96"/>
    </row>
    <row r="50" spans="7:10" x14ac:dyDescent="0.35">
      <c r="J50" s="94"/>
    </row>
    <row r="51" spans="7:10" x14ac:dyDescent="0.35">
      <c r="J51" s="94"/>
    </row>
    <row r="52" spans="7:10" x14ac:dyDescent="0.35">
      <c r="J52" s="94"/>
    </row>
    <row r="53" spans="7:10" x14ac:dyDescent="0.35">
      <c r="J53" s="94"/>
    </row>
    <row r="54" spans="7:10" x14ac:dyDescent="0.35">
      <c r="J54" s="94"/>
    </row>
  </sheetData>
  <sheetProtection autoFilter="0"/>
  <protectedRanges>
    <protectedRange sqref="O34" name="Rango1_1"/>
  </protectedRanges>
  <mergeCells count="9">
    <mergeCell ref="A38:R40"/>
    <mergeCell ref="A2:R2"/>
    <mergeCell ref="A3:A4"/>
    <mergeCell ref="B3:B4"/>
    <mergeCell ref="C3:C4"/>
    <mergeCell ref="D3:D4"/>
    <mergeCell ref="E3:K3"/>
    <mergeCell ref="L3:P3"/>
    <mergeCell ref="Q3:R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BA977-0D89-4A64-9CF3-E17789C6F312}">
  <dimension ref="A1:E31"/>
  <sheetViews>
    <sheetView topLeftCell="A15" zoomScaleNormal="100" workbookViewId="0">
      <selection activeCell="G4" sqref="G4"/>
    </sheetView>
  </sheetViews>
  <sheetFormatPr baseColWidth="10" defaultColWidth="11.453125" defaultRowHeight="14" x14ac:dyDescent="0.3"/>
  <cols>
    <col min="1" max="1" width="20" style="5" customWidth="1"/>
    <col min="2" max="2" width="75.453125" style="11" customWidth="1"/>
    <col min="3" max="16384" width="11.453125" style="3"/>
  </cols>
  <sheetData>
    <row r="1" spans="1:5" ht="50.25" customHeight="1" x14ac:dyDescent="0.3">
      <c r="A1" s="136" t="s">
        <v>78</v>
      </c>
      <c r="B1" s="137"/>
    </row>
    <row r="2" spans="1:5" ht="19.5" customHeight="1" x14ac:dyDescent="0.3">
      <c r="A2" s="138" t="s">
        <v>79</v>
      </c>
      <c r="B2" s="139"/>
    </row>
    <row r="3" spans="1:5" ht="31.5" customHeight="1" x14ac:dyDescent="0.3">
      <c r="A3" s="138" t="s">
        <v>0</v>
      </c>
      <c r="B3" s="139"/>
    </row>
    <row r="4" spans="1:5" x14ac:dyDescent="0.3">
      <c r="A4" s="132" t="s">
        <v>80</v>
      </c>
      <c r="B4" s="133"/>
    </row>
    <row r="5" spans="1:5" ht="60" customHeight="1" x14ac:dyDescent="0.3">
      <c r="A5" s="134" t="s">
        <v>81</v>
      </c>
      <c r="B5" s="135"/>
    </row>
    <row r="6" spans="1:5" x14ac:dyDescent="0.3">
      <c r="A6" s="132" t="s">
        <v>82</v>
      </c>
      <c r="B6" s="133"/>
    </row>
    <row r="7" spans="1:5" ht="60" customHeight="1" x14ac:dyDescent="0.3">
      <c r="A7" s="134" t="s">
        <v>83</v>
      </c>
      <c r="B7" s="135"/>
    </row>
    <row r="8" spans="1:5" x14ac:dyDescent="0.3">
      <c r="A8" s="132" t="s">
        <v>84</v>
      </c>
      <c r="B8" s="133"/>
    </row>
    <row r="9" spans="1:5" ht="60" customHeight="1" x14ac:dyDescent="0.3">
      <c r="A9" s="134" t="s">
        <v>85</v>
      </c>
      <c r="B9" s="135"/>
    </row>
    <row r="10" spans="1:5" x14ac:dyDescent="0.3">
      <c r="A10" s="132" t="s">
        <v>86</v>
      </c>
      <c r="B10" s="133"/>
    </row>
    <row r="11" spans="1:5" ht="122.25" customHeight="1" x14ac:dyDescent="0.3">
      <c r="A11" s="134" t="s">
        <v>87</v>
      </c>
      <c r="B11" s="135"/>
    </row>
    <row r="12" spans="1:5" x14ac:dyDescent="0.3">
      <c r="A12" s="132" t="s">
        <v>88</v>
      </c>
      <c r="B12" s="133"/>
    </row>
    <row r="13" spans="1:5" ht="195.75" customHeight="1" x14ac:dyDescent="0.3">
      <c r="A13" s="134" t="s">
        <v>89</v>
      </c>
      <c r="B13" s="135"/>
    </row>
    <row r="14" spans="1:5" x14ac:dyDescent="0.3">
      <c r="A14" s="132" t="s">
        <v>90</v>
      </c>
      <c r="B14" s="133"/>
    </row>
    <row r="15" spans="1:5" ht="45.75" customHeight="1" x14ac:dyDescent="0.3">
      <c r="A15" s="134" t="s">
        <v>91</v>
      </c>
      <c r="B15" s="135"/>
    </row>
    <row r="16" spans="1:5" ht="14.5" x14ac:dyDescent="0.3">
      <c r="A16" s="132" t="s">
        <v>92</v>
      </c>
      <c r="B16" s="133"/>
      <c r="E16" s="1"/>
    </row>
    <row r="17" spans="1:5" ht="27" customHeight="1" x14ac:dyDescent="0.3">
      <c r="A17" s="134" t="s">
        <v>93</v>
      </c>
      <c r="B17" s="135"/>
      <c r="E17" s="6"/>
    </row>
    <row r="18" spans="1:5" ht="14.5" x14ac:dyDescent="0.3">
      <c r="A18" s="4"/>
      <c r="E18" s="1"/>
    </row>
    <row r="19" spans="1:5" ht="20.5" x14ac:dyDescent="0.3">
      <c r="E19" s="6"/>
    </row>
    <row r="20" spans="1:5" ht="14.5" x14ac:dyDescent="0.3">
      <c r="E20" s="7"/>
    </row>
    <row r="21" spans="1:5" ht="16.5" x14ac:dyDescent="0.3">
      <c r="E21" s="8"/>
    </row>
    <row r="22" spans="1:5" ht="16.5" x14ac:dyDescent="0.3">
      <c r="E22" s="9"/>
    </row>
    <row r="23" spans="1:5" ht="16.5" x14ac:dyDescent="0.3">
      <c r="E23" s="8"/>
    </row>
    <row r="24" spans="1:5" ht="16.5" x14ac:dyDescent="0.3">
      <c r="E24" s="9"/>
    </row>
    <row r="25" spans="1:5" ht="14.5" x14ac:dyDescent="0.3">
      <c r="E25" s="1"/>
    </row>
    <row r="26" spans="1:5" ht="20.5" x14ac:dyDescent="0.3">
      <c r="E26" s="6"/>
    </row>
    <row r="27" spans="1:5" ht="14.5" x14ac:dyDescent="0.3">
      <c r="E27" s="7"/>
    </row>
    <row r="28" spans="1:5" ht="16.5" x14ac:dyDescent="0.3">
      <c r="E28" s="8"/>
    </row>
    <row r="29" spans="1:5" ht="14.5" x14ac:dyDescent="0.3">
      <c r="E29" s="7"/>
    </row>
    <row r="30" spans="1:5" ht="16.5" x14ac:dyDescent="0.3">
      <c r="E30" s="8"/>
    </row>
    <row r="31" spans="1:5" ht="16.5" x14ac:dyDescent="0.3">
      <c r="E31" s="10"/>
    </row>
  </sheetData>
  <mergeCells count="17">
    <mergeCell ref="A8:B8"/>
    <mergeCell ref="A16:B16"/>
    <mergeCell ref="A17:B17"/>
    <mergeCell ref="A1:B1"/>
    <mergeCell ref="A3:B3"/>
    <mergeCell ref="A14:B14"/>
    <mergeCell ref="A15:B15"/>
    <mergeCell ref="A9:B9"/>
    <mergeCell ref="A10:B10"/>
    <mergeCell ref="A11:B11"/>
    <mergeCell ref="A12:B12"/>
    <mergeCell ref="A13:B13"/>
    <mergeCell ref="A2:B2"/>
    <mergeCell ref="A4:B4"/>
    <mergeCell ref="A5:B5"/>
    <mergeCell ref="A6:B6"/>
    <mergeCell ref="A7:B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242df1b-2260-4845-882b-2433ae7d68f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07141595F3DAA4DAE3D70EB9B274DB9" ma:contentTypeVersion="18" ma:contentTypeDescription="Create a new document." ma:contentTypeScope="" ma:versionID="b2e98b4b394e056d02e3e7f65895282a">
  <xsd:schema xmlns:xsd="http://www.w3.org/2001/XMLSchema" xmlns:xs="http://www.w3.org/2001/XMLSchema" xmlns:p="http://schemas.microsoft.com/office/2006/metadata/properties" xmlns:ns3="7242df1b-2260-4845-882b-2433ae7d68fa" xmlns:ns4="18e37a0c-1135-46c0-9071-dc50924c9a05" targetNamespace="http://schemas.microsoft.com/office/2006/metadata/properties" ma:root="true" ma:fieldsID="47c3cfc7ebb37ce8e60c4a2bf28c8c12" ns3:_="" ns4:_="">
    <xsd:import namespace="7242df1b-2260-4845-882b-2433ae7d68fa"/>
    <xsd:import namespace="18e37a0c-1135-46c0-9071-dc50924c9a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42df1b-2260-4845-882b-2433ae7d68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8e37a0c-1135-46c0-9071-dc50924c9a0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8CA749-DC35-444B-AA57-3CBB1510873A}">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18e37a0c-1135-46c0-9071-dc50924c9a05"/>
    <ds:schemaRef ds:uri="http://purl.org/dc/terms/"/>
    <ds:schemaRef ds:uri="7242df1b-2260-4845-882b-2433ae7d68fa"/>
    <ds:schemaRef ds:uri="http://www.w3.org/XML/1998/namespace"/>
    <ds:schemaRef ds:uri="http://purl.org/dc/dcmitype/"/>
  </ds:schemaRefs>
</ds:datastoreItem>
</file>

<file path=customXml/itemProps2.xml><?xml version="1.0" encoding="utf-8"?>
<ds:datastoreItem xmlns:ds="http://schemas.openxmlformats.org/officeDocument/2006/customXml" ds:itemID="{9F0B94AA-F3DB-4BDE-8250-79EDAB72D4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42df1b-2260-4845-882b-2433ae7d68fa"/>
    <ds:schemaRef ds:uri="18e37a0c-1135-46c0-9071-dc50924c9a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39E50D-0958-41C4-9EC1-F2687A79881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No 1 </vt:lpstr>
      <vt:lpstr>INSTRUCTIVO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Tunal Medico</dc:creator>
  <cp:keywords/>
  <dc:description/>
  <cp:lastModifiedBy>Tunal Medico</cp:lastModifiedBy>
  <cp:revision/>
  <dcterms:created xsi:type="dcterms:W3CDTF">2025-02-03T19:41:17Z</dcterms:created>
  <dcterms:modified xsi:type="dcterms:W3CDTF">2026-07-10T02:25:17Z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0x010100807141595F3DAA4DAE3D70EB9B274DB9</vt:lpwstr>
  </property>
</Properties>
</file>