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 Invitado\Downloads\"/>
    </mc:Choice>
  </mc:AlternateContent>
  <xr:revisionPtr revIDLastSave="0" documentId="13_ncr:1_{D0C696A4-D17D-4778-AED0-E81EB3ECD794}" xr6:coauthVersionLast="47" xr6:coauthVersionMax="47" xr10:uidLastSave="{00000000-0000-0000-0000-000000000000}"/>
  <bookViews>
    <workbookView xWindow="-120" yWindow="-120" windowWidth="29040" windowHeight="15720" firstSheet="1" activeTab="1" xr2:uid="{9CB91DFC-E8EC-4707-B389-838F402B5AD3}"/>
  </bookViews>
  <sheets>
    <sheet name="ESTUDIO DE MERCADO" sheetId="13" state="hidden" r:id="rId1"/>
    <sheet name="DIAGNOSTICO UPS, PLANTA, AIRES." sheetId="6" r:id="rId2"/>
    <sheet name="MANT PREV. UPS, PLANTAS Y AIRES" sheetId="10" r:id="rId3"/>
    <sheet name="REPUESTOS" sheetId="11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3" l="1"/>
  <c r="S8" i="13" s="1"/>
  <c r="H6" i="13"/>
  <c r="S6" i="13"/>
  <c r="H83" i="11" l="1"/>
  <c r="H84" i="11"/>
  <c r="H95" i="11" s="1"/>
  <c r="H85" i="11"/>
  <c r="H86" i="11"/>
  <c r="H87" i="11"/>
  <c r="H88" i="11"/>
  <c r="H89" i="11"/>
  <c r="H90" i="11"/>
  <c r="H91" i="11"/>
  <c r="H92" i="11"/>
  <c r="H93" i="11"/>
  <c r="H94" i="11"/>
  <c r="H82" i="11"/>
  <c r="H72" i="11"/>
  <c r="H73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63" i="11"/>
  <c r="H64" i="11"/>
  <c r="H65" i="11"/>
  <c r="H66" i="11"/>
  <c r="H67" i="11"/>
  <c r="H68" i="11"/>
  <c r="H69" i="11"/>
  <c r="H70" i="11"/>
  <c r="H71" i="11"/>
  <c r="H49" i="11"/>
  <c r="H74" i="11" s="1"/>
  <c r="H8" i="11"/>
  <c r="H42" i="11" s="1"/>
  <c r="H99" i="11" s="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L54" i="10"/>
  <c r="L52" i="10"/>
  <c r="L53" i="10"/>
  <c r="L51" i="10"/>
  <c r="L40" i="10"/>
  <c r="L41" i="10"/>
  <c r="L42" i="10"/>
  <c r="L43" i="10"/>
  <c r="L44" i="10"/>
  <c r="L39" i="10"/>
  <c r="L45" i="10" s="1"/>
  <c r="L8" i="10"/>
  <c r="L9" i="10"/>
  <c r="L10" i="10"/>
  <c r="L11" i="10"/>
  <c r="L12" i="10"/>
  <c r="L13" i="10"/>
  <c r="L15" i="10"/>
  <c r="L16" i="10"/>
  <c r="L17" i="10"/>
  <c r="L18" i="10"/>
  <c r="L19" i="10"/>
  <c r="L20" i="10"/>
  <c r="L21" i="10"/>
  <c r="L22" i="10"/>
  <c r="L23" i="10"/>
  <c r="L24" i="10"/>
  <c r="L25" i="10"/>
  <c r="L26" i="10"/>
  <c r="L27" i="10"/>
  <c r="L28" i="10"/>
  <c r="L29" i="10"/>
  <c r="L30" i="10"/>
  <c r="L31" i="10"/>
  <c r="L32" i="10"/>
  <c r="L7" i="10"/>
  <c r="L33" i="10" s="1"/>
  <c r="L56" i="10" s="1"/>
  <c r="L52" i="6"/>
  <c r="L53" i="6"/>
  <c r="L54" i="6" s="1"/>
  <c r="L51" i="6"/>
  <c r="L40" i="6"/>
  <c r="L41" i="6"/>
  <c r="L42" i="6"/>
  <c r="L43" i="6"/>
  <c r="L44" i="6"/>
  <c r="L39" i="6"/>
  <c r="L45" i="6" s="1"/>
  <c r="L8" i="6"/>
  <c r="L9" i="6"/>
  <c r="L10" i="6"/>
  <c r="L11" i="6"/>
  <c r="L12" i="6"/>
  <c r="L13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7" i="6"/>
  <c r="L33" i="6" s="1"/>
  <c r="L56" i="6" s="1"/>
  <c r="D74" i="11"/>
  <c r="D95" i="11"/>
  <c r="D42" i="11"/>
  <c r="D99" i="11" l="1"/>
  <c r="Q8" i="13" s="1"/>
  <c r="G95" i="11"/>
  <c r="F95" i="11"/>
  <c r="E95" i="11"/>
  <c r="G74" i="11"/>
  <c r="F74" i="11"/>
  <c r="E74" i="11"/>
  <c r="G42" i="11"/>
  <c r="F42" i="11"/>
  <c r="E42" i="11"/>
  <c r="K54" i="10"/>
  <c r="I54" i="10"/>
  <c r="H54" i="10"/>
  <c r="K45" i="10"/>
  <c r="J45" i="10"/>
  <c r="I45" i="10"/>
  <c r="H45" i="10"/>
  <c r="K33" i="10"/>
  <c r="J33" i="10"/>
  <c r="I33" i="10"/>
  <c r="H33" i="10"/>
  <c r="J45" i="6"/>
  <c r="I45" i="6"/>
  <c r="H45" i="6"/>
  <c r="J54" i="6"/>
  <c r="I54" i="6"/>
  <c r="H54" i="6"/>
  <c r="J33" i="6"/>
  <c r="I33" i="6"/>
  <c r="H33" i="6"/>
  <c r="K33" i="6"/>
  <c r="K45" i="6"/>
  <c r="K54" i="6"/>
  <c r="O8" i="13" l="1"/>
  <c r="P8" i="13" s="1"/>
  <c r="K56" i="6"/>
  <c r="F6" i="13" s="1"/>
  <c r="G6" i="13" s="1"/>
  <c r="G99" i="11"/>
  <c r="H56" i="10"/>
  <c r="Q7" i="13" s="1"/>
  <c r="H56" i="6"/>
  <c r="Q6" i="13" s="1"/>
  <c r="J56" i="10"/>
  <c r="K7" i="13" s="1"/>
  <c r="J56" i="6"/>
  <c r="K6" i="13" s="1"/>
  <c r="E99" i="11"/>
  <c r="N8" i="13" s="1"/>
  <c r="F99" i="11"/>
  <c r="K8" i="13" s="1"/>
  <c r="I56" i="10"/>
  <c r="N7" i="13" s="1"/>
  <c r="I56" i="6"/>
  <c r="N6" i="13" s="1"/>
  <c r="K56" i="10"/>
  <c r="H7" i="13" s="1"/>
  <c r="F8" i="13" l="1"/>
  <c r="G8" i="13" s="1"/>
  <c r="I8" i="13"/>
  <c r="J8" i="13"/>
  <c r="L8" i="13"/>
  <c r="M8" i="13"/>
  <c r="M7" i="13"/>
  <c r="L7" i="13"/>
  <c r="I7" i="13"/>
  <c r="J7" i="13" s="1"/>
  <c r="I9" i="13"/>
  <c r="F7" i="13"/>
  <c r="G7" i="13" s="1"/>
  <c r="S7" i="13"/>
  <c r="O7" i="13"/>
  <c r="P7" i="13" s="1"/>
  <c r="F9" i="13"/>
  <c r="L6" i="13"/>
  <c r="M6" i="13" s="1"/>
  <c r="L9" i="13"/>
  <c r="O6" i="13"/>
  <c r="P6" i="13" s="1"/>
  <c r="O9" i="13"/>
  <c r="I6" i="13"/>
  <c r="J6" i="13" s="1"/>
  <c r="R9" i="13"/>
  <c r="D10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tc={8E20C98B-6159-4B5C-A59C-4A8DA2B6A5C3}</author>
  </authors>
  <commentList>
    <comment ref="D6" authorId="0" shapeId="0" xr:uid="{8E20C98B-6159-4B5C-A59C-4A8DA2B6A5C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Por favor desagregar de acuerdo a las cotizaciones</t>
      </text>
    </comment>
  </commentList>
</comments>
</file>

<file path=xl/sharedStrings.xml><?xml version="1.0" encoding="utf-8"?>
<sst xmlns="http://schemas.openxmlformats.org/spreadsheetml/2006/main" count="666" uniqueCount="205">
  <si>
    <t>DIAGNOSTICO INTEGRAL UNIDADES INTERRUMPIDAS DE POTENCIA (UPS’s)</t>
  </si>
  <si>
    <t>UNIDADES INTERRUMPIDAS DE POTENCIA (UPS’s)</t>
  </si>
  <si>
    <t>ITEM</t>
  </si>
  <si>
    <t>DESCRIPCION</t>
  </si>
  <si>
    <t>MARCA</t>
  </si>
  <si>
    <t>CAPACIDAD</t>
  </si>
  <si>
    <t>UBICACIÓN</t>
  </si>
  <si>
    <t>CANTIDAD</t>
  </si>
  <si>
    <t>VALOR TOTAL
IVA INCLUIDO</t>
  </si>
  <si>
    <t>EMERSON</t>
  </si>
  <si>
    <t>30 KVA</t>
  </si>
  <si>
    <t>15 KVA</t>
  </si>
  <si>
    <t>UPS TRIPP-LITE</t>
  </si>
  <si>
    <t>TRIPP-LITE</t>
  </si>
  <si>
    <t>10 KVA</t>
  </si>
  <si>
    <t>20 KVA</t>
  </si>
  <si>
    <t>TITAN</t>
  </si>
  <si>
    <t>PEI</t>
  </si>
  <si>
    <t>20KVA</t>
  </si>
  <si>
    <t>15KVA</t>
  </si>
  <si>
    <t>6KVA</t>
  </si>
  <si>
    <t>ABLEREX</t>
  </si>
  <si>
    <t>6 KVA</t>
  </si>
  <si>
    <t>2KVA</t>
  </si>
  <si>
    <t>UPS NETION</t>
  </si>
  <si>
    <t>NETION</t>
  </si>
  <si>
    <t>UPS CDP</t>
  </si>
  <si>
    <t>10KVA</t>
  </si>
  <si>
    <t>UPS - LIEBERT NX</t>
  </si>
  <si>
    <t>SUBTOTAL</t>
  </si>
  <si>
    <t>DIAGNOSTICO INTEGRAL PLANTAS ELÉCTRICAS</t>
  </si>
  <si>
    <t>PLANTAS ELECTRICAS</t>
  </si>
  <si>
    <t>PLANTA ELECTRICA</t>
  </si>
  <si>
    <t>MODASA</t>
  </si>
  <si>
    <t>75 KVA</t>
  </si>
  <si>
    <r>
      <t xml:space="preserve">SEDE ADMINISTRATIVA </t>
    </r>
    <r>
      <rPr>
        <sz val="9"/>
        <color theme="1"/>
        <rFont val="Calibri"/>
        <family val="2"/>
      </rPr>
      <t>- Calle 61</t>
    </r>
    <r>
      <rPr>
        <b/>
        <sz val="9"/>
        <color theme="1"/>
        <rFont val="Calibri"/>
        <family val="2"/>
      </rPr>
      <t>Ubicada en la Cl. 61 No. 7-78, Bogotá, D.C.</t>
    </r>
  </si>
  <si>
    <t>1</t>
  </si>
  <si>
    <t>PERKINS</t>
  </si>
  <si>
    <t>37 KVA</t>
  </si>
  <si>
    <r>
      <t xml:space="preserve">UPI LA FLORIDA </t>
    </r>
    <r>
      <rPr>
        <sz val="9"/>
        <color theme="1"/>
        <rFont val="Calibri"/>
        <family val="2"/>
      </rPr>
      <t>- Parque la Florida costado sur Funza- Cundinamarca</t>
    </r>
  </si>
  <si>
    <t>FAWDE</t>
  </si>
  <si>
    <t>16 KVA</t>
  </si>
  <si>
    <r>
      <t xml:space="preserve">AULA MOVIL </t>
    </r>
    <r>
      <rPr>
        <sz val="9"/>
        <color theme="1"/>
        <rFont val="Calibri"/>
        <family val="2"/>
      </rPr>
      <t>– Ubicada en UPI Perdomo Av. Cra. 70C (Av. Villavicencio) No. 60B - 05 Sur Barrio Perdomo- Bogotá, D.C.</t>
    </r>
  </si>
  <si>
    <t>POWERGEN</t>
  </si>
  <si>
    <t>125 KVA</t>
  </si>
  <si>
    <r>
      <t>SEDE ADMINISTRATIVA CL 63</t>
    </r>
    <r>
      <rPr>
        <sz val="9"/>
        <color theme="1"/>
        <rFont val="Calibri"/>
        <family val="2"/>
      </rPr>
      <t>,- Cra</t>
    </r>
    <r>
      <rPr>
        <b/>
        <sz val="9"/>
        <color theme="1"/>
        <rFont val="Calibri"/>
        <family val="2"/>
      </rPr>
      <t xml:space="preserve"> 27A No 63B – 07, Barrio Benjamín Herrera, Bogotá, D.C.</t>
    </r>
  </si>
  <si>
    <t>PEL POWER SYSTEM</t>
  </si>
  <si>
    <r>
      <t xml:space="preserve">UPI BOSA - </t>
    </r>
    <r>
      <rPr>
        <sz val="9"/>
        <color theme="1"/>
        <rFont val="Calibri"/>
        <family val="2"/>
      </rPr>
      <t>Carrera 77G No. 62 - 35 Sur Bosa Barrio La Estación.</t>
    </r>
  </si>
  <si>
    <t>RENTAL 220 ENDRESS</t>
  </si>
  <si>
    <t>150 KVA</t>
  </si>
  <si>
    <r>
      <t xml:space="preserve">CONSERVATORIO JAVIER DE NICOLÓ - </t>
    </r>
    <r>
      <rPr>
        <sz val="9"/>
        <color theme="1"/>
        <rFont val="Calibri"/>
        <family val="2"/>
      </rPr>
      <t>Diagonal 18 No. 16 A 13 Los Mártires La Favorita.</t>
    </r>
  </si>
  <si>
    <t>DIAGNOSTICO INTEGRAL AIRES ACONDICIONADOS</t>
  </si>
  <si>
    <t>AIRES ACONDICIONADOS DATACENTER</t>
  </si>
  <si>
    <t>AIRE ACONDICIONADO DE PRESICION</t>
  </si>
  <si>
    <t>EMERSON LIEBERT</t>
  </si>
  <si>
    <t>36.000 BTU</t>
  </si>
  <si>
    <r>
      <t>SEDE ADMINISTRATIVA CL 63</t>
    </r>
    <r>
      <rPr>
        <sz val="9"/>
        <color theme="1"/>
        <rFont val="Calibri"/>
        <family val="2"/>
      </rPr>
      <t>,- Cra</t>
    </r>
    <r>
      <rPr>
        <b/>
        <sz val="9"/>
        <color theme="1"/>
        <rFont val="Calibri"/>
        <family val="2"/>
      </rPr>
      <t xml:space="preserve"> 27A No 63B – 07, Barrio Benjamín Herrera, Bogotá, D.C. DATACENTER</t>
    </r>
  </si>
  <si>
    <t>AIRE ACONDICIONADO</t>
  </si>
  <si>
    <t>CONFORTFRESH</t>
  </si>
  <si>
    <t>KELLEY</t>
  </si>
  <si>
    <t>12.000 BTU</t>
  </si>
  <si>
    <t>MANTENIMIENTO PREVENTIVO PLANTAS ELÉCTRICAS</t>
  </si>
  <si>
    <t>MANTENIMIENTO PREVENTIVO AIRES ACONDICIONADOS</t>
  </si>
  <si>
    <t>REPUESTOS REPUESTOS, PARTES E INSUMOS UPS´S</t>
  </si>
  <si>
    <t>SUMINISTRO E INSTALACIÓN DE REPUESTOS Y PARTES PARA MANTENIMIENTO CORRECTIVO: 
Incluye desplazamientos, mano de obra, la disposición de herramientas mayores y menores y la entrega, instalación  e insumos en el evento de ser necesario.</t>
  </si>
  <si>
    <t>Mantenimiento correctivo de UPS’s</t>
  </si>
  <si>
    <t>A</t>
  </si>
  <si>
    <t>Batería sellada libre de mantenimiento de 12V-80Ah</t>
  </si>
  <si>
    <t>Batería sellada libre de mantenimiento de 12V-75Ah</t>
  </si>
  <si>
    <t>Batería sellada libre de mantenimiento de 12V- 65Ah</t>
  </si>
  <si>
    <t>Batería sellada libre de mantenimiento de 12V- 40Ah</t>
  </si>
  <si>
    <t>Batería sellada libre de mantenimiento de 12V- 38Ah</t>
  </si>
  <si>
    <t>Batería sellada libre de mantenimiento de 12V- 34Ah</t>
  </si>
  <si>
    <t>Batería sellada libre de mantenimiento de 12V- 26Ah</t>
  </si>
  <si>
    <t>Batería sellada libre de mantenimiento de 12V- 24Ah</t>
  </si>
  <si>
    <t>Batería sellada libre de mantenimiento de 12V- 18Ah</t>
  </si>
  <si>
    <t>Batería sellada libre de mantenimiento de 12V- 17Ah</t>
  </si>
  <si>
    <t>Batería sellada libre de mantenimiento de 12V- 9Ah</t>
  </si>
  <si>
    <t>Batería sellada libre de mantenimiento de 12V- 7Ah</t>
  </si>
  <si>
    <t>Ventilador 110V-120V 4.7”</t>
  </si>
  <si>
    <t>Ventilador 115V 6”</t>
  </si>
  <si>
    <t>Ventilador 12V 2”</t>
  </si>
  <si>
    <t>Ventilador 12V 2.5”</t>
  </si>
  <si>
    <t>Ventilador 12V 3”</t>
  </si>
  <si>
    <t>Ventilador 12V 3.5”</t>
  </si>
  <si>
    <t>Ventilador 12V 4.7”</t>
  </si>
  <si>
    <t>Ventilador 24V 3.5”</t>
  </si>
  <si>
    <t>Ventilador 220V-240V 4.7”</t>
  </si>
  <si>
    <t>Ventilador 24V 4.7”</t>
  </si>
  <si>
    <t>Fusible, 600V 100 A</t>
  </si>
  <si>
    <t>Fusible de acción rápida 20 A</t>
  </si>
  <si>
    <t>Fusible de acción rápida 30 A</t>
  </si>
  <si>
    <t>Fusible de acción rápida 7 A</t>
  </si>
  <si>
    <t>Fusible de acción rápida 4 A</t>
  </si>
  <si>
    <t>Fusible de vidrio 100 A</t>
  </si>
  <si>
    <t>Fusible de vidrio 150 A</t>
  </si>
  <si>
    <t>Fusible de vidrio 125 A</t>
  </si>
  <si>
    <t>Fusible de vidrio 30 A</t>
  </si>
  <si>
    <t>Fusible de vidrio 20 A</t>
  </si>
  <si>
    <t>Fusible de vidrio 15 A</t>
  </si>
  <si>
    <t>Fusible de vidrio 3 A</t>
  </si>
  <si>
    <t>TOTAL</t>
  </si>
  <si>
    <t>REPUESTOS REPUESTOS, PARTES E INSUMOS PLANTAS ELÉCTRICAS</t>
  </si>
  <si>
    <t>Mantenimiento correctivo de Plantas Eléctricas</t>
  </si>
  <si>
    <t>B</t>
  </si>
  <si>
    <t>Batería 12 V, 8D, 1500</t>
  </si>
  <si>
    <t>Batería 12 V, 31H, 1200</t>
  </si>
  <si>
    <t>Aros para Batería (Juego x 2 Und)</t>
  </si>
  <si>
    <t>Agua para Baterías (frasco x 550 cc)</t>
  </si>
  <si>
    <t>Cargador de baterías 120 VAC/12 VDC</t>
  </si>
  <si>
    <t>Filtro de aire</t>
  </si>
  <si>
    <t>Filtro de aceite</t>
  </si>
  <si>
    <t>Filtro primario de combustible</t>
  </si>
  <si>
    <t>Filtro secundario de combustible</t>
  </si>
  <si>
    <t>Aceite 15W40, galón</t>
  </si>
  <si>
    <t>Calibración y puesta a punto de válvulas</t>
  </si>
  <si>
    <t>Calibración y puesta a punto bomba de inyección e inyectores</t>
  </si>
  <si>
    <t>Tarjeta de regulación</t>
  </si>
  <si>
    <t>Correa del motor</t>
  </si>
  <si>
    <t>Manguera del radiador</t>
  </si>
  <si>
    <t>Abrazaderas para mangueras de radiador (Juego x 2 Und)</t>
  </si>
  <si>
    <t>Refrigerante por galón</t>
  </si>
  <si>
    <t>Tarjeta Regladora de Voltaje</t>
  </si>
  <si>
    <t>Correa Alternador</t>
  </si>
  <si>
    <t>Manguera Radiador</t>
  </si>
  <si>
    <t>Boina Precalentamiento</t>
  </si>
  <si>
    <t>Rodamiento Generador</t>
  </si>
  <si>
    <t>Transformador de Corriente</t>
  </si>
  <si>
    <t>Retenedor</t>
  </si>
  <si>
    <t>Diafragma</t>
  </si>
  <si>
    <t>REPUESTOS REPUESTOS, PARTES E INSUMOS AIRES ACONDICIONADOS</t>
  </si>
  <si>
    <t>C</t>
  </si>
  <si>
    <t>Filtro de aire para EMERSON LIEBERT</t>
  </si>
  <si>
    <t>Rele</t>
  </si>
  <si>
    <t>Valvula de expansion</t>
  </si>
  <si>
    <t>termostato</t>
  </si>
  <si>
    <t>Gas Refrigerante para aires acondiciónales convencionales 1Kg</t>
  </si>
  <si>
    <t>Gas refrigerante 407C 1Kg</t>
  </si>
  <si>
    <t>GRAN TOTAL</t>
  </si>
  <si>
    <t>2 KVA</t>
  </si>
  <si>
    <t>UPS - SU20K3/3</t>
  </si>
  <si>
    <t>TRIPP- LITE</t>
  </si>
  <si>
    <t>UPI PERDOMO - Av. Cra. 70C (Av. Villavicencio) No. 60B - 05 Sur, Barrio Perdomo- Bogotá, D.C.</t>
  </si>
  <si>
    <t>UPS PEI</t>
  </si>
  <si>
    <t>OASIS Calle 10 a # 45 09</t>
  </si>
  <si>
    <t>UPI LA 32 - Cra. 32 No 12 – 55, Barrio Ricaurte, Bogotá, D.C.</t>
  </si>
  <si>
    <t>UPI LA FLORIDA - Parque la Florida costado sur, Funza- Cundinamarca</t>
  </si>
  <si>
    <t>UPS TITAN</t>
  </si>
  <si>
    <t>UPS - U320</t>
  </si>
  <si>
    <t>DISTRITO JOVEN - Av. Quito No 63F – 35, Barrio Benjamín Herrera, Bogotá, D.C.</t>
  </si>
  <si>
    <t>UPS U320</t>
  </si>
  <si>
    <t>UPS LIEBERT NX</t>
  </si>
  <si>
    <t>UPS   ABLEREX</t>
  </si>
  <si>
    <t>CASA BELEN Carrera 1 # 6b 98</t>
  </si>
  <si>
    <t xml:space="preserve">UPI LA 27 SUR - Av. Cra 27 Sur No 23 – 21, Barrio Santander, Bogotá, D.C. </t>
  </si>
  <si>
    <t>UPS - TITAN</t>
  </si>
  <si>
    <t xml:space="preserve">ECONOMATO SAN BLAS, Cra. 3 Este Nº 18 – 51 Sur, Barrio San Blas, Bogotá, D.C. </t>
  </si>
  <si>
    <t>UPI SANTA LUCIA - Cra 20 No. 44 - 98 Sur, Barrio Santa Lucía, Bogotá, D.C.</t>
  </si>
  <si>
    <t>UPI SERVITA - Av. Cra 7 No. 164 – 94, Barrio Servitá, Bogotá, D.C.</t>
  </si>
  <si>
    <t>30KVA</t>
  </si>
  <si>
    <t>SEDE ADMINISTRATIVA CL 63,- Cra 27A No 63B – 07, Barrio Benjamín Herrera, Bogotá, D.C.</t>
  </si>
  <si>
    <t>UPI LUNAPARK - Calle 13 Sur No. 17 -52, Barrio Lunapark</t>
  </si>
  <si>
    <t>UPS ABLEREX</t>
  </si>
  <si>
    <t>EL EDEN Km 95 via Bogota La Escobita Melgar Tolima</t>
  </si>
  <si>
    <t>BODEGA LA FAVORITA – Calle 18 No. 15 – 62, Barrio La Favorita, Bogotá, D.C.</t>
  </si>
  <si>
    <t>LIEBERT GXT2</t>
  </si>
  <si>
    <t>LIEBERT</t>
  </si>
  <si>
    <t>UPI SAN FRANCISCO, Vereda El Peñon- Villa Magdalena, San Francisco, Cundinamarca</t>
  </si>
  <si>
    <t>UPI BOSA - Carrera 77G No. 62 - 35 Sur Bosa Barrio La Estación.</t>
  </si>
  <si>
    <t>CDP</t>
  </si>
  <si>
    <t>CONSERVATORIO JAVIER DE NICOLÓ - Diagonal 18 No. 16 A 13 Los Mártires La Favorita.</t>
  </si>
  <si>
    <t>CALLE 15 (Calle 15 No. 13-86)</t>
  </si>
  <si>
    <t>UPI ARCADIA Km Vereda El hato, vía Funza -cota Cundinamarca</t>
  </si>
  <si>
    <t>MANTENIMIENTO PREVENTIVO UNIDADES INTERRUMPIDAS DE POTENCIA (UPS’s)</t>
  </si>
  <si>
    <t>POWER SUM</t>
  </si>
  <si>
    <t>PC INGENIERIA</t>
  </si>
  <si>
    <t>GPS</t>
  </si>
  <si>
    <t>CANT.</t>
  </si>
  <si>
    <t>amelectricistas</t>
  </si>
  <si>
    <t xml:space="preserve"> TOTAL</t>
  </si>
  <si>
    <t>TOTAL REPUESTOS</t>
  </si>
  <si>
    <t>AMELECTRICISTAS</t>
  </si>
  <si>
    <t>GPS ELECTRONICS</t>
  </si>
  <si>
    <t>VALOR TOTAL
PROMEDIO POR ITEM</t>
  </si>
  <si>
    <t>IVA</t>
  </si>
  <si>
    <t>VALOR
TOTAL</t>
  </si>
  <si>
    <t>VALOR 
TOTAL</t>
  </si>
  <si>
    <t>VALOR PROMEDIO</t>
  </si>
  <si>
    <t xml:space="preserve">  </t>
  </si>
  <si>
    <t xml:space="preserve">DIAGNOSTICO INTEGRAL UPS's, PLANTAS Y AIRES ACONDICIONADOS </t>
  </si>
  <si>
    <t xml:space="preserve">MANTENIMIENTO PREVENTIVO UPS's, PLANTAS Y AIRES ACONDICIONADOS </t>
  </si>
  <si>
    <t xml:space="preserve">REPUESTOS REPUESTOS, PARTES E INSUMOS UPS's, PLANTAS Y AIRES ACONDICIONADOS </t>
  </si>
  <si>
    <t xml:space="preserve">ESTUDIO DE MERCADO DE LOS SERVICIOS DE DIAGNÓSTICO TÉCNICO INTEGRAL, MANTENIMIENTO PREVENTIVO Y/O CORRECTIVO, PARA LOS SISTEMAS DE AIRE ACONDICIONADO DEL DATA CENTER, UPS, Y PLANTAS ELÉCTRICAS DEL IDIPRON. </t>
  </si>
  <si>
    <t>Descripción detallada y completa del Servicios</t>
  </si>
  <si>
    <t>VALOR
ANTES DE IVA</t>
  </si>
  <si>
    <t>PRECIO DE REFERENCIA
PROMEDIO POR ITEM</t>
  </si>
  <si>
    <t>SOBREPASAR EL PRECIO DE REFERENCIA POR ITEM, ES CAUSAL DE RECHAZO DE LAS OFERTAS</t>
  </si>
  <si>
    <t>VALOR OFERTADO UNITARIO  SIN IVA SI APLICA</t>
  </si>
  <si>
    <t>VALOR OFERTADO CON IVA SI APLICA</t>
  </si>
  <si>
    <t>Empresa:</t>
  </si>
  <si>
    <t>Nit:</t>
  </si>
  <si>
    <t>Dirección:</t>
  </si>
  <si>
    <t>E-Mail:</t>
  </si>
  <si>
    <t>Celular o Fijo:</t>
  </si>
  <si>
    <t>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</si>
</sst>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44" formatCode="_-&quot;$&quot;\ * #,##0.00_-;\-&quot;$&quot;\ * #,##0.00_-;_-&quot;$&quot;\ * &quot;-&quot;??_-;_-@_-"/>
    <numFmt numFmtId="164" formatCode="_(* #,##0_);_(* \(#,##0\);_(* &quot;-&quot;_);_(@_)"/>
    <numFmt numFmtId="165" formatCode="_-&quot;$&quot;\ * #,##0_-;\-&quot;$&quot;\ * #,##0_-;_-&quot;$&quot;\ * &quot;-&quot;??_-;_-@_-"/>
    <numFmt numFmtId="166" formatCode="_-&quot;$&quot;* #,##0.00_-;\-&quot;$&quot;* #,##0.00_-;_-&quot;$&quot;* &quot;-&quot;??_-;_-@_-"/>
    <numFmt numFmtId="167" formatCode="_-&quot;$&quot;* #,##0_-;\-&quot;$&quot;* #,##0_-;_-&quot;$&quot;* &quot;-&quot;??_-;_-@_-"/>
  </numFmts>
  <fonts count="30">
    <font>
      <sz val="11"/>
      <color theme="1"/>
      <name val="Aptos Narrow"/>
      <family val="2"/>
      <scheme val="minor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</font>
    <font>
      <b/>
      <sz val="14"/>
      <color theme="1"/>
      <name val="Calibri"/>
      <family val="2"/>
    </font>
    <font>
      <b/>
      <sz val="9"/>
      <color rgb="FF000000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rgb="FF000000"/>
      <name val="Calibri"/>
      <family val="2"/>
    </font>
    <font>
      <b/>
      <sz val="9"/>
      <color rgb="FF000000"/>
      <name val="Times New Roman"/>
      <family val="1"/>
    </font>
    <font>
      <sz val="9"/>
      <color rgb="FF000000"/>
      <name val="Times New Roman"/>
      <family val="1"/>
    </font>
    <font>
      <b/>
      <sz val="16"/>
      <color theme="1"/>
      <name val="Calibri"/>
      <family val="2"/>
    </font>
    <font>
      <sz val="11"/>
      <color theme="1"/>
      <name val="Colibr"/>
    </font>
    <font>
      <b/>
      <sz val="18"/>
      <color theme="1"/>
      <name val="Calibri"/>
      <family val="2"/>
    </font>
    <font>
      <b/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20"/>
      <color theme="1"/>
      <name val="Calibri"/>
      <family val="2"/>
    </font>
    <font>
      <sz val="11"/>
      <name val="Calibri"/>
      <family val="2"/>
    </font>
    <font>
      <b/>
      <sz val="11"/>
      <color theme="0"/>
      <name val="Calibri"/>
      <family val="2"/>
    </font>
    <font>
      <sz val="9"/>
      <name val="Calibri"/>
      <family val="2"/>
    </font>
    <font>
      <b/>
      <sz val="11"/>
      <color theme="1"/>
      <name val="Calibri"/>
      <family val="2"/>
    </font>
    <font>
      <b/>
      <sz val="9"/>
      <name val="Calibri"/>
      <family val="2"/>
    </font>
    <font>
      <b/>
      <sz val="11"/>
      <color theme="1"/>
      <name val="Colibr"/>
    </font>
    <font>
      <b/>
      <sz val="12"/>
      <color rgb="FFFF0000"/>
      <name val="Arial Narrow"/>
      <family val="2"/>
    </font>
    <font>
      <b/>
      <sz val="10"/>
      <color rgb="FF000000"/>
      <name val="Verdana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</cellStyleXfs>
  <cellXfs count="214">
    <xf numFmtId="0" fontId="0" fillId="0" borderId="0" xfId="0"/>
    <xf numFmtId="0" fontId="4" fillId="0" borderId="0" xfId="0" applyFont="1"/>
    <xf numFmtId="49" fontId="5" fillId="0" borderId="20" xfId="1" applyNumberFormat="1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right" vertical="center" wrapText="1"/>
    </xf>
    <xf numFmtId="0" fontId="7" fillId="2" borderId="10" xfId="0" applyFont="1" applyFill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right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right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vertical="center" wrapText="1"/>
    </xf>
    <xf numFmtId="0" fontId="9" fillId="0" borderId="13" xfId="0" applyFont="1" applyBorder="1" applyAlignment="1">
      <alignment horizontal="justify" vertical="center" wrapText="1"/>
    </xf>
    <xf numFmtId="0" fontId="9" fillId="0" borderId="13" xfId="0" applyFont="1" applyBorder="1" applyAlignment="1">
      <alignment vertical="center" wrapText="1"/>
    </xf>
    <xf numFmtId="0" fontId="8" fillId="0" borderId="14" xfId="0" applyFont="1" applyBorder="1" applyAlignment="1">
      <alignment horizontal="right" vertical="center" wrapText="1"/>
    </xf>
    <xf numFmtId="0" fontId="8" fillId="0" borderId="14" xfId="0" applyFont="1" applyBorder="1" applyAlignment="1">
      <alignment horizontal="left" vertical="center" wrapText="1" indent="2"/>
    </xf>
    <xf numFmtId="0" fontId="9" fillId="0" borderId="22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49" fontId="5" fillId="0" borderId="0" xfId="1" applyNumberFormat="1" applyFont="1" applyBorder="1" applyAlignment="1">
      <alignment vertical="center"/>
    </xf>
    <xf numFmtId="44" fontId="5" fillId="0" borderId="0" xfId="1" applyFont="1" applyBorder="1" applyAlignment="1">
      <alignment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9" xfId="0" applyFont="1" applyBorder="1" applyAlignment="1">
      <alignment vertical="center" wrapText="1"/>
    </xf>
    <xf numFmtId="49" fontId="5" fillId="0" borderId="19" xfId="1" applyNumberFormat="1" applyFont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right" vertical="center" wrapText="1"/>
    </xf>
    <xf numFmtId="0" fontId="13" fillId="3" borderId="4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20" xfId="0" applyFont="1" applyBorder="1" applyAlignment="1">
      <alignment horizontal="justify" vertical="center"/>
    </xf>
    <xf numFmtId="0" fontId="5" fillId="0" borderId="2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/>
    </xf>
    <xf numFmtId="0" fontId="5" fillId="0" borderId="20" xfId="0" applyFont="1" applyBorder="1"/>
    <xf numFmtId="0" fontId="5" fillId="0" borderId="21" xfId="0" applyFont="1" applyBorder="1" applyAlignment="1">
      <alignment horizontal="center"/>
    </xf>
    <xf numFmtId="0" fontId="5" fillId="0" borderId="21" xfId="0" applyFont="1" applyBorder="1"/>
    <xf numFmtId="0" fontId="1" fillId="0" borderId="20" xfId="0" applyFont="1" applyBorder="1" applyAlignment="1">
      <alignment horizontal="justify" vertical="center"/>
    </xf>
    <xf numFmtId="0" fontId="5" fillId="0" borderId="20" xfId="0" applyFont="1" applyBorder="1" applyAlignment="1">
      <alignment horizontal="left" vertical="center"/>
    </xf>
    <xf numFmtId="164" fontId="10" fillId="5" borderId="20" xfId="1" applyNumberFormat="1" applyFont="1" applyFill="1" applyBorder="1" applyAlignment="1">
      <alignment horizontal="justify" vertical="center"/>
    </xf>
    <xf numFmtId="44" fontId="10" fillId="5" borderId="20" xfId="1" applyFont="1" applyFill="1" applyBorder="1" applyAlignment="1">
      <alignment horizontal="justify" vertical="center"/>
    </xf>
    <xf numFmtId="0" fontId="15" fillId="0" borderId="0" xfId="0" applyFont="1"/>
    <xf numFmtId="0" fontId="2" fillId="2" borderId="4" xfId="0" applyFont="1" applyFill="1" applyBorder="1" applyAlignment="1">
      <alignment horizontal="justify" vertical="center"/>
    </xf>
    <xf numFmtId="0" fontId="2" fillId="2" borderId="5" xfId="0" applyFont="1" applyFill="1" applyBorder="1" applyAlignment="1">
      <alignment horizontal="justify" vertical="center"/>
    </xf>
    <xf numFmtId="0" fontId="1" fillId="3" borderId="4" xfId="0" applyFont="1" applyFill="1" applyBorder="1" applyAlignment="1">
      <alignment horizontal="justify" vertical="center"/>
    </xf>
    <xf numFmtId="0" fontId="1" fillId="3" borderId="5" xfId="0" applyFont="1" applyFill="1" applyBorder="1" applyAlignment="1">
      <alignment horizontal="justify" vertical="center"/>
    </xf>
    <xf numFmtId="0" fontId="1" fillId="0" borderId="7" xfId="0" applyFont="1" applyBorder="1" applyAlignment="1">
      <alignment horizontal="justify" vertical="center"/>
    </xf>
    <xf numFmtId="0" fontId="1" fillId="0" borderId="5" xfId="0" applyFont="1" applyBorder="1" applyAlignment="1">
      <alignment horizontal="justify" vertical="center"/>
    </xf>
    <xf numFmtId="0" fontId="1" fillId="0" borderId="15" xfId="0" applyFont="1" applyBorder="1" applyAlignment="1">
      <alignment horizontal="justify" vertical="center"/>
    </xf>
    <xf numFmtId="0" fontId="1" fillId="3" borderId="33" xfId="0" applyFont="1" applyFill="1" applyBorder="1" applyAlignment="1">
      <alignment horizontal="justify" vertical="center"/>
    </xf>
    <xf numFmtId="0" fontId="1" fillId="0" borderId="33" xfId="0" applyFont="1" applyBorder="1" applyAlignment="1">
      <alignment horizontal="justify" vertical="center"/>
    </xf>
    <xf numFmtId="0" fontId="1" fillId="3" borderId="7" xfId="0" applyFont="1" applyFill="1" applyBorder="1" applyAlignment="1">
      <alignment horizontal="justify" vertical="center"/>
    </xf>
    <xf numFmtId="0" fontId="1" fillId="0" borderId="34" xfId="0" applyFont="1" applyBorder="1" applyAlignment="1">
      <alignment horizontal="justify" vertical="center"/>
    </xf>
    <xf numFmtId="0" fontId="1" fillId="3" borderId="35" xfId="0" applyFont="1" applyFill="1" applyBorder="1" applyAlignment="1">
      <alignment horizontal="justify" vertical="center"/>
    </xf>
    <xf numFmtId="0" fontId="9" fillId="0" borderId="13" xfId="0" applyFont="1" applyBorder="1" applyAlignment="1">
      <alignment horizontal="left" vertical="center" wrapText="1"/>
    </xf>
    <xf numFmtId="49" fontId="5" fillId="0" borderId="36" xfId="1" applyNumberFormat="1" applyFont="1" applyBorder="1" applyAlignment="1">
      <alignment horizontal="center" vertical="center"/>
    </xf>
    <xf numFmtId="0" fontId="1" fillId="0" borderId="35" xfId="0" applyFont="1" applyBorder="1" applyAlignment="1">
      <alignment horizontal="justify" vertical="center"/>
    </xf>
    <xf numFmtId="0" fontId="11" fillId="2" borderId="0" xfId="0" applyFont="1" applyFill="1" applyAlignment="1">
      <alignment horizontal="center" vertical="center" wrapText="1"/>
    </xf>
    <xf numFmtId="165" fontId="5" fillId="0" borderId="20" xfId="1" applyNumberFormat="1" applyFont="1" applyBorder="1" applyAlignment="1">
      <alignment horizontal="center" vertical="center"/>
    </xf>
    <xf numFmtId="165" fontId="5" fillId="0" borderId="23" xfId="1" applyNumberFormat="1" applyFont="1" applyBorder="1" applyAlignment="1">
      <alignment horizontal="center" vertical="center"/>
    </xf>
    <xf numFmtId="165" fontId="5" fillId="0" borderId="0" xfId="1" applyNumberFormat="1" applyFont="1" applyBorder="1" applyAlignment="1">
      <alignment horizontal="center" vertical="center"/>
    </xf>
    <xf numFmtId="165" fontId="5" fillId="0" borderId="20" xfId="1" applyNumberFormat="1" applyFont="1" applyBorder="1" applyAlignment="1">
      <alignment horizontal="justify" vertical="center"/>
    </xf>
    <xf numFmtId="165" fontId="5" fillId="0" borderId="20" xfId="0" applyNumberFormat="1" applyFont="1" applyBorder="1"/>
    <xf numFmtId="165" fontId="5" fillId="0" borderId="20" xfId="1" applyNumberFormat="1" applyFont="1" applyBorder="1"/>
    <xf numFmtId="165" fontId="5" fillId="0" borderId="21" xfId="1" applyNumberFormat="1" applyFont="1" applyBorder="1"/>
    <xf numFmtId="165" fontId="5" fillId="0" borderId="21" xfId="1" applyNumberFormat="1" applyFont="1" applyBorder="1" applyAlignment="1">
      <alignment horizontal="center" vertical="center"/>
    </xf>
    <xf numFmtId="44" fontId="10" fillId="5" borderId="20" xfId="1" applyFont="1" applyFill="1" applyBorder="1" applyAlignment="1">
      <alignment vertical="center"/>
    </xf>
    <xf numFmtId="165" fontId="10" fillId="5" borderId="20" xfId="1" applyNumberFormat="1" applyFont="1" applyFill="1" applyBorder="1" applyAlignment="1">
      <alignment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44" fontId="14" fillId="5" borderId="1" xfId="0" applyNumberFormat="1" applyFont="1" applyFill="1" applyBorder="1" applyAlignment="1">
      <alignment vertical="center"/>
    </xf>
    <xf numFmtId="165" fontId="6" fillId="5" borderId="20" xfId="0" applyNumberFormat="1" applyFont="1" applyFill="1" applyBorder="1" applyAlignme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38" xfId="0" applyFont="1" applyFill="1" applyBorder="1" applyAlignment="1">
      <alignment horizontal="center" vertical="center" wrapText="1"/>
    </xf>
    <xf numFmtId="44" fontId="5" fillId="0" borderId="20" xfId="1" applyFont="1" applyBorder="1" applyAlignment="1">
      <alignment horizontal="center" vertical="center"/>
    </xf>
    <xf numFmtId="44" fontId="5" fillId="0" borderId="20" xfId="1" applyFont="1" applyBorder="1" applyAlignment="1">
      <alignment horizontal="center"/>
    </xf>
    <xf numFmtId="165" fontId="5" fillId="0" borderId="20" xfId="1" applyNumberFormat="1" applyFont="1" applyBorder="1" applyAlignment="1">
      <alignment horizontal="center"/>
    </xf>
    <xf numFmtId="44" fontId="10" fillId="5" borderId="20" xfId="0" applyNumberFormat="1" applyFont="1" applyFill="1" applyBorder="1" applyAlignment="1">
      <alignment horizontal="center" vertical="center"/>
    </xf>
    <xf numFmtId="165" fontId="10" fillId="5" borderId="20" xfId="1" applyNumberFormat="1" applyFont="1" applyFill="1" applyBorder="1" applyAlignment="1">
      <alignment horizontal="center" vertical="center"/>
    </xf>
    <xf numFmtId="44" fontId="5" fillId="0" borderId="20" xfId="1" applyFont="1" applyBorder="1" applyAlignment="1">
      <alignment horizontal="justify" vertical="center"/>
    </xf>
    <xf numFmtId="165" fontId="5" fillId="0" borderId="21" xfId="1" applyNumberFormat="1" applyFont="1" applyBorder="1" applyAlignment="1">
      <alignment horizontal="center"/>
    </xf>
    <xf numFmtId="165" fontId="14" fillId="5" borderId="20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vertical="center"/>
    </xf>
    <xf numFmtId="0" fontId="14" fillId="6" borderId="38" xfId="0" applyFont="1" applyFill="1" applyBorder="1" applyAlignment="1">
      <alignment vertical="center"/>
    </xf>
    <xf numFmtId="44" fontId="5" fillId="0" borderId="20" xfId="1" applyFont="1" applyBorder="1" applyAlignment="1">
      <alignment horizontal="right" vertical="center"/>
    </xf>
    <xf numFmtId="44" fontId="5" fillId="0" borderId="20" xfId="1" applyFont="1" applyBorder="1" applyAlignment="1">
      <alignment horizontal="right"/>
    </xf>
    <xf numFmtId="0" fontId="11" fillId="2" borderId="2" xfId="0" applyFont="1" applyFill="1" applyBorder="1" applyAlignment="1">
      <alignment horizontal="center" vertical="center"/>
    </xf>
    <xf numFmtId="0" fontId="11" fillId="2" borderId="45" xfId="0" applyFont="1" applyFill="1" applyBorder="1" applyAlignment="1">
      <alignment horizontal="center" vertical="center"/>
    </xf>
    <xf numFmtId="0" fontId="18" fillId="2" borderId="45" xfId="0" applyFont="1" applyFill="1" applyBorder="1" applyAlignment="1">
      <alignment horizontal="center" vertical="center"/>
    </xf>
    <xf numFmtId="165" fontId="14" fillId="5" borderId="20" xfId="1" applyNumberFormat="1" applyFont="1" applyFill="1" applyBorder="1" applyAlignment="1">
      <alignment horizontal="center" vertical="center"/>
    </xf>
    <xf numFmtId="0" fontId="17" fillId="2" borderId="23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left" vertical="center" wrapText="1"/>
    </xf>
    <xf numFmtId="0" fontId="8" fillId="0" borderId="53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20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167" fontId="22" fillId="0" borderId="23" xfId="3" applyNumberFormat="1" applyFont="1" applyFill="1" applyBorder="1" applyAlignment="1">
      <alignment horizontal="right" vertical="center" wrapText="1" indent="1"/>
    </xf>
    <xf numFmtId="6" fontId="8" fillId="0" borderId="49" xfId="0" applyNumberFormat="1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51" xfId="0" applyFont="1" applyBorder="1" applyAlignment="1">
      <alignment horizontal="left" vertical="center" wrapText="1"/>
    </xf>
    <xf numFmtId="0" fontId="8" fillId="0" borderId="54" xfId="0" applyFont="1" applyBorder="1" applyAlignment="1">
      <alignment horizontal="center" vertical="center"/>
    </xf>
    <xf numFmtId="6" fontId="8" fillId="0" borderId="52" xfId="0" applyNumberFormat="1" applyFont="1" applyBorder="1" applyAlignment="1">
      <alignment horizontal="center" vertical="center"/>
    </xf>
    <xf numFmtId="6" fontId="8" fillId="0" borderId="1" xfId="0" applyNumberFormat="1" applyFont="1" applyBorder="1" applyAlignment="1">
      <alignment horizontal="center" vertical="center"/>
    </xf>
    <xf numFmtId="6" fontId="8" fillId="0" borderId="55" xfId="0" applyNumberFormat="1" applyFont="1" applyBorder="1" applyAlignment="1">
      <alignment horizontal="center" vertical="center"/>
    </xf>
    <xf numFmtId="0" fontId="9" fillId="0" borderId="45" xfId="0" applyFont="1" applyBorder="1" applyAlignment="1">
      <alignment horizontal="center" wrapText="1"/>
    </xf>
    <xf numFmtId="0" fontId="9" fillId="0" borderId="32" xfId="0" applyFont="1" applyBorder="1" applyAlignment="1">
      <alignment horizontal="center"/>
    </xf>
    <xf numFmtId="0" fontId="24" fillId="0" borderId="28" xfId="0" applyFont="1" applyBorder="1" applyAlignment="1">
      <alignment horizontal="left" vertical="center" wrapText="1"/>
    </xf>
    <xf numFmtId="0" fontId="9" fillId="0" borderId="37" xfId="0" applyFont="1" applyBorder="1" applyAlignment="1">
      <alignment horizontal="center"/>
    </xf>
    <xf numFmtId="6" fontId="8" fillId="0" borderId="59" xfId="0" applyNumberFormat="1" applyFont="1" applyBorder="1" applyAlignment="1">
      <alignment horizontal="center" vertical="center"/>
    </xf>
    <xf numFmtId="6" fontId="8" fillId="0" borderId="60" xfId="0" applyNumberFormat="1" applyFont="1" applyBorder="1" applyAlignment="1">
      <alignment horizontal="center" vertical="center"/>
    </xf>
    <xf numFmtId="6" fontId="8" fillId="0" borderId="61" xfId="0" applyNumberFormat="1" applyFont="1" applyBorder="1" applyAlignment="1">
      <alignment horizontal="center" vertical="center"/>
    </xf>
    <xf numFmtId="6" fontId="8" fillId="0" borderId="19" xfId="0" applyNumberFormat="1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9" fillId="0" borderId="6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63" xfId="0" applyFont="1" applyBorder="1" applyAlignment="1">
      <alignment horizontal="center" vertical="center" wrapText="1"/>
    </xf>
    <xf numFmtId="0" fontId="9" fillId="0" borderId="64" xfId="0" applyFont="1" applyBorder="1" applyAlignment="1">
      <alignment horizontal="center" vertical="center" wrapText="1"/>
    </xf>
    <xf numFmtId="0" fontId="9" fillId="0" borderId="65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6" fontId="8" fillId="0" borderId="36" xfId="0" applyNumberFormat="1" applyFont="1" applyBorder="1" applyAlignment="1">
      <alignment horizontal="center" vertical="center"/>
    </xf>
    <xf numFmtId="6" fontId="8" fillId="0" borderId="0" xfId="0" applyNumberFormat="1" applyFont="1"/>
    <xf numFmtId="6" fontId="6" fillId="8" borderId="45" xfId="0" applyNumberFormat="1" applyFont="1" applyFill="1" applyBorder="1"/>
    <xf numFmtId="0" fontId="9" fillId="4" borderId="41" xfId="0" applyFont="1" applyFill="1" applyBorder="1" applyAlignment="1">
      <alignment wrapText="1"/>
    </xf>
    <xf numFmtId="165" fontId="15" fillId="0" borderId="20" xfId="0" applyNumberFormat="1" applyFont="1" applyBorder="1"/>
    <xf numFmtId="165" fontId="25" fillId="0" borderId="20" xfId="0" applyNumberFormat="1" applyFont="1" applyBorder="1"/>
    <xf numFmtId="0" fontId="27" fillId="9" borderId="21" xfId="0" applyFont="1" applyFill="1" applyBorder="1" applyAlignment="1">
      <alignment horizontal="center" vertical="center" wrapText="1"/>
    </xf>
    <xf numFmtId="0" fontId="15" fillId="0" borderId="20" xfId="0" applyFont="1" applyBorder="1"/>
    <xf numFmtId="0" fontId="26" fillId="0" borderId="0" xfId="0" applyFont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/>
    </xf>
    <xf numFmtId="0" fontId="16" fillId="4" borderId="22" xfId="0" applyFont="1" applyFill="1" applyBorder="1" applyAlignment="1">
      <alignment horizontal="center" vertical="center"/>
    </xf>
    <xf numFmtId="0" fontId="16" fillId="4" borderId="1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justify" vertical="center"/>
    </xf>
    <xf numFmtId="0" fontId="1" fillId="0" borderId="30" xfId="0" applyFont="1" applyBorder="1" applyAlignment="1">
      <alignment horizontal="justify" vertical="center"/>
    </xf>
    <xf numFmtId="0" fontId="1" fillId="0" borderId="4" xfId="0" applyFont="1" applyBorder="1" applyAlignment="1">
      <alignment horizontal="justify" vertical="center"/>
    </xf>
    <xf numFmtId="0" fontId="1" fillId="0" borderId="8" xfId="0" applyFont="1" applyBorder="1" applyAlignment="1">
      <alignment horizontal="justify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4" fillId="5" borderId="20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1" fillId="2" borderId="41" xfId="0" applyFont="1" applyFill="1" applyBorder="1" applyAlignment="1">
      <alignment horizontal="center" vertical="center" wrapText="1"/>
    </xf>
    <xf numFmtId="0" fontId="11" fillId="2" borderId="34" xfId="0" applyFont="1" applyFill="1" applyBorder="1" applyAlignment="1">
      <alignment horizontal="center" vertical="center" wrapText="1"/>
    </xf>
    <xf numFmtId="0" fontId="6" fillId="4" borderId="32" xfId="0" applyFont="1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9" fillId="0" borderId="56" xfId="0" applyFont="1" applyBorder="1" applyAlignment="1">
      <alignment horizontal="center"/>
    </xf>
    <xf numFmtId="0" fontId="9" fillId="0" borderId="31" xfId="0" applyFont="1" applyBorder="1" applyAlignment="1">
      <alignment horizontal="center"/>
    </xf>
    <xf numFmtId="0" fontId="9" fillId="0" borderId="57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wrapText="1"/>
    </xf>
    <xf numFmtId="0" fontId="23" fillId="0" borderId="22" xfId="0" applyFont="1" applyBorder="1" applyAlignment="1">
      <alignment horizontal="center" wrapText="1"/>
    </xf>
    <xf numFmtId="0" fontId="23" fillId="0" borderId="15" xfId="0" applyFont="1" applyBorder="1" applyAlignment="1">
      <alignment horizontal="center" wrapText="1"/>
    </xf>
    <xf numFmtId="0" fontId="9" fillId="4" borderId="22" xfId="0" applyFont="1" applyFill="1" applyBorder="1" applyAlignment="1">
      <alignment horizontal="center" wrapText="1"/>
    </xf>
    <xf numFmtId="0" fontId="9" fillId="4" borderId="15" xfId="0" applyFont="1" applyFill="1" applyBorder="1" applyAlignment="1">
      <alignment horizontal="center" wrapText="1"/>
    </xf>
    <xf numFmtId="0" fontId="21" fillId="7" borderId="32" xfId="0" applyFont="1" applyFill="1" applyBorder="1" applyAlignment="1">
      <alignment horizontal="center" vertical="center"/>
    </xf>
    <xf numFmtId="0" fontId="21" fillId="7" borderId="28" xfId="0" applyFont="1" applyFill="1" applyBorder="1" applyAlignment="1">
      <alignment horizontal="center" vertical="center"/>
    </xf>
    <xf numFmtId="0" fontId="21" fillId="7" borderId="29" xfId="0" applyFont="1" applyFill="1" applyBorder="1" applyAlignment="1">
      <alignment horizontal="center" vertical="center"/>
    </xf>
    <xf numFmtId="0" fontId="21" fillId="7" borderId="58" xfId="0" applyFont="1" applyFill="1" applyBorder="1" applyAlignment="1">
      <alignment horizontal="center" vertical="center"/>
    </xf>
    <xf numFmtId="6" fontId="10" fillId="0" borderId="3" xfId="0" applyNumberFormat="1" applyFont="1" applyBorder="1" applyAlignment="1">
      <alignment horizontal="right"/>
    </xf>
    <xf numFmtId="6" fontId="10" fillId="0" borderId="22" xfId="0" applyNumberFormat="1" applyFont="1" applyBorder="1" applyAlignment="1">
      <alignment horizontal="right"/>
    </xf>
    <xf numFmtId="6" fontId="10" fillId="0" borderId="15" xfId="0" applyNumberFormat="1" applyFont="1" applyBorder="1" applyAlignment="1">
      <alignment horizontal="right"/>
    </xf>
    <xf numFmtId="6" fontId="10" fillId="8" borderId="40" xfId="0" applyNumberFormat="1" applyFont="1" applyFill="1" applyBorder="1" applyAlignment="1">
      <alignment horizontal="right"/>
    </xf>
    <xf numFmtId="6" fontId="10" fillId="8" borderId="5" xfId="0" applyNumberFormat="1" applyFont="1" applyFill="1" applyBorder="1" applyAlignment="1">
      <alignment horizontal="right"/>
    </xf>
    <xf numFmtId="0" fontId="11" fillId="2" borderId="38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/>
    </xf>
    <xf numFmtId="0" fontId="14" fillId="4" borderId="22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4" fontId="10" fillId="0" borderId="1" xfId="0" applyNumberFormat="1" applyFont="1" applyBorder="1" applyAlignment="1">
      <alignment horizontal="center"/>
    </xf>
    <xf numFmtId="44" fontId="10" fillId="0" borderId="2" xfId="0" applyNumberFormat="1" applyFont="1" applyBorder="1" applyAlignment="1">
      <alignment horizontal="center"/>
    </xf>
    <xf numFmtId="0" fontId="19" fillId="4" borderId="3" xfId="0" applyFont="1" applyFill="1" applyBorder="1" applyAlignment="1">
      <alignment horizontal="center"/>
    </xf>
    <xf numFmtId="0" fontId="19" fillId="4" borderId="22" xfId="0" applyFont="1" applyFill="1" applyBorder="1" applyAlignment="1">
      <alignment horizontal="center"/>
    </xf>
    <xf numFmtId="0" fontId="19" fillId="4" borderId="15" xfId="0" applyFont="1" applyFill="1" applyBorder="1" applyAlignment="1">
      <alignment horizontal="center"/>
    </xf>
    <xf numFmtId="0" fontId="14" fillId="4" borderId="44" xfId="0" applyFont="1" applyFill="1" applyBorder="1" applyAlignment="1">
      <alignment horizontal="center" vertical="center"/>
    </xf>
    <xf numFmtId="0" fontId="14" fillId="4" borderId="41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justify" vertical="center"/>
    </xf>
    <xf numFmtId="0" fontId="28" fillId="10" borderId="20" xfId="0" applyFont="1" applyFill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</cellXfs>
  <cellStyles count="4">
    <cellStyle name="Moneda" xfId="1" builtinId="4"/>
    <cellStyle name="Moneda 2" xfId="3" xr:uid="{F9F5AD49-093F-4046-804C-EED9911D2B4E}"/>
    <cellStyle name="Normal" xfId="0" builtinId="0"/>
    <cellStyle name="Normal 2" xfId="2" xr:uid="{0927E401-19AC-4926-999D-A03F44C07E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orena lozano" id="{233DF6C2-5898-44C5-A3AB-650581DA296B}" userId="4302f16332d2d146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6" dT="2026-06-03T16:10:56.04" personId="{233DF6C2-5898-44C5-A3AB-650581DA296B}" id="{8E20C98B-6159-4B5C-A59C-4A8DA2B6A5C3}">
    <text>Por favor desagregar de acuerdo a las cotizaciones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F9078-1257-4BF5-8E82-FF5740439547}">
  <dimension ref="C1:S14"/>
  <sheetViews>
    <sheetView zoomScale="78" zoomScaleNormal="78" workbookViewId="0">
      <selection activeCell="J8" sqref="J8"/>
    </sheetView>
  </sheetViews>
  <sheetFormatPr baseColWidth="10" defaultRowHeight="12"/>
  <cols>
    <col min="1" max="1" width="2" style="103" customWidth="1"/>
    <col min="2" max="2" width="3.7109375" style="103" customWidth="1"/>
    <col min="3" max="3" width="9.42578125" style="102" customWidth="1"/>
    <col min="4" max="4" width="33.5703125" style="103" customWidth="1"/>
    <col min="5" max="5" width="9" style="102" customWidth="1"/>
    <col min="6" max="6" width="11.42578125" style="103"/>
    <col min="7" max="7" width="11.7109375" style="103" bestFit="1" customWidth="1"/>
    <col min="8" max="8" width="11.42578125" style="103"/>
    <col min="9" max="9" width="12.140625" style="103" bestFit="1" customWidth="1"/>
    <col min="10" max="14" width="11.42578125" style="103"/>
    <col min="15" max="15" width="12.140625" style="103" bestFit="1" customWidth="1"/>
    <col min="16" max="17" width="11.42578125" style="103"/>
    <col min="18" max="18" width="10.42578125" style="103" customWidth="1"/>
    <col min="19" max="19" width="16" style="103" customWidth="1"/>
    <col min="20" max="16384" width="11.42578125" style="103"/>
  </cols>
  <sheetData>
    <row r="1" spans="3:19" ht="12.75" thickBot="1"/>
    <row r="2" spans="3:19" ht="15.75" thickBot="1">
      <c r="C2" s="177" t="s">
        <v>192</v>
      </c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9"/>
    </row>
    <row r="3" spans="3:19" ht="12.75" thickBot="1"/>
    <row r="4" spans="3:19" ht="28.5" customHeight="1" thickBot="1">
      <c r="C4" s="172"/>
      <c r="D4" s="173"/>
      <c r="E4" s="174"/>
      <c r="F4" s="182" t="s">
        <v>182</v>
      </c>
      <c r="G4" s="183"/>
      <c r="H4" s="184"/>
      <c r="I4" s="185" t="s">
        <v>175</v>
      </c>
      <c r="J4" s="183"/>
      <c r="K4" s="184"/>
      <c r="L4" s="182" t="s">
        <v>174</v>
      </c>
      <c r="M4" s="183"/>
      <c r="N4" s="184"/>
      <c r="O4" s="182" t="s">
        <v>181</v>
      </c>
      <c r="P4" s="183"/>
      <c r="Q4" s="184"/>
      <c r="R4" s="180" t="s">
        <v>183</v>
      </c>
      <c r="S4" s="181"/>
    </row>
    <row r="5" spans="3:19" ht="24.75" thickBot="1">
      <c r="C5" s="119"/>
      <c r="D5" s="120" t="s">
        <v>193</v>
      </c>
      <c r="E5" s="121" t="s">
        <v>177</v>
      </c>
      <c r="F5" s="127" t="s">
        <v>194</v>
      </c>
      <c r="G5" s="128" t="s">
        <v>184</v>
      </c>
      <c r="H5" s="129" t="s">
        <v>185</v>
      </c>
      <c r="I5" s="130" t="s">
        <v>194</v>
      </c>
      <c r="J5" s="128" t="s">
        <v>184</v>
      </c>
      <c r="K5" s="129" t="s">
        <v>185</v>
      </c>
      <c r="L5" s="127" t="s">
        <v>194</v>
      </c>
      <c r="M5" s="128" t="s">
        <v>184</v>
      </c>
      <c r="N5" s="129" t="s">
        <v>185</v>
      </c>
      <c r="O5" s="127" t="s">
        <v>194</v>
      </c>
      <c r="P5" s="128" t="s">
        <v>184</v>
      </c>
      <c r="Q5" s="131" t="s">
        <v>185</v>
      </c>
      <c r="R5" s="132" t="s">
        <v>177</v>
      </c>
      <c r="S5" s="133" t="s">
        <v>186</v>
      </c>
    </row>
    <row r="6" spans="3:19" ht="42.75" customHeight="1">
      <c r="C6" s="104">
        <v>1</v>
      </c>
      <c r="D6" s="105" t="s">
        <v>189</v>
      </c>
      <c r="E6" s="106">
        <v>1</v>
      </c>
      <c r="F6" s="122">
        <f>H6/1.19</f>
        <v>17352941.176470589</v>
      </c>
      <c r="G6" s="110">
        <f>H6-F6</f>
        <v>3297058.8235294111</v>
      </c>
      <c r="H6" s="123">
        <f>'DIAGNOSTICO UPS, PLANTA, AIRES.'!K56</f>
        <v>20650000</v>
      </c>
      <c r="I6" s="124">
        <f>K6/1.19</f>
        <v>18269747.899159666</v>
      </c>
      <c r="J6" s="110">
        <f>K6-I6</f>
        <v>3471252.1008403338</v>
      </c>
      <c r="K6" s="123">
        <f>'DIAGNOSTICO UPS, PLANTA, AIRES.'!J56</f>
        <v>21741000</v>
      </c>
      <c r="L6" s="122">
        <f>N6/1.19</f>
        <v>27291000</v>
      </c>
      <c r="M6" s="110">
        <f>N6-L6</f>
        <v>5185290</v>
      </c>
      <c r="N6" s="123">
        <f>'DIAGNOSTICO UPS, PLANTA, AIRES.'!I56</f>
        <v>32476290</v>
      </c>
      <c r="O6" s="122">
        <f>Q6/1.19</f>
        <v>15766806.722689077</v>
      </c>
      <c r="P6" s="110">
        <f>Q6-O6</f>
        <v>2995693.2773109227</v>
      </c>
      <c r="Q6" s="125">
        <f>'DIAGNOSTICO UPS, PLANTA, AIRES.'!H56</f>
        <v>18762500</v>
      </c>
      <c r="R6" s="126">
        <v>1</v>
      </c>
      <c r="S6" s="123">
        <f>(H6+K6+N6+Q6)/4</f>
        <v>23407447.5</v>
      </c>
    </row>
    <row r="7" spans="3:19" ht="42.75" customHeight="1">
      <c r="C7" s="107">
        <v>2</v>
      </c>
      <c r="D7" s="108" t="s">
        <v>190</v>
      </c>
      <c r="E7" s="109">
        <v>1</v>
      </c>
      <c r="F7" s="122">
        <f t="shared" ref="F7:F8" si="0">H7/1.19</f>
        <v>19033613.445378151</v>
      </c>
      <c r="G7" s="110">
        <f t="shared" ref="G7:G8" si="1">H7-F7</f>
        <v>3616386.5546218492</v>
      </c>
      <c r="H7" s="111">
        <f>'MANT PREV. UPS, PLANTAS Y AIRES'!K56</f>
        <v>22650000</v>
      </c>
      <c r="I7" s="124">
        <f t="shared" ref="I7:I8" si="2">K7/1.19</f>
        <v>21538184.87394958</v>
      </c>
      <c r="J7" s="110">
        <f t="shared" ref="J7:J8" si="3">K7-I7</f>
        <v>4092255.1260504201</v>
      </c>
      <c r="K7" s="111">
        <f>'MANT PREV. UPS, PLANTAS Y AIRES'!J56</f>
        <v>25630440</v>
      </c>
      <c r="L7" s="122">
        <f t="shared" ref="L7:L8" si="4">N7/1.19</f>
        <v>45350000</v>
      </c>
      <c r="M7" s="110">
        <f t="shared" ref="M7:M8" si="5">N7-L7</f>
        <v>8616500</v>
      </c>
      <c r="N7" s="111">
        <f>'MANT PREV. UPS, PLANTAS Y AIRES'!I56</f>
        <v>53966500</v>
      </c>
      <c r="O7" s="122">
        <f t="shared" ref="O7:O8" si="6">Q7/1.19</f>
        <v>52689075.630252101</v>
      </c>
      <c r="P7" s="110">
        <f t="shared" ref="P7:P8" si="7">Q7-O7</f>
        <v>10010924.369747899</v>
      </c>
      <c r="Q7" s="116">
        <f>'MANT PREV. UPS, PLANTAS Y AIRES'!H56</f>
        <v>62700000</v>
      </c>
      <c r="R7" s="107">
        <v>1</v>
      </c>
      <c r="S7" s="111">
        <f>(H7+K7+N7+Q7)/4</f>
        <v>41236735</v>
      </c>
    </row>
    <row r="8" spans="3:19" ht="42.75" customHeight="1" thickBot="1">
      <c r="C8" s="112">
        <v>3</v>
      </c>
      <c r="D8" s="113" t="s">
        <v>191</v>
      </c>
      <c r="E8" s="114">
        <v>1</v>
      </c>
      <c r="F8" s="122">
        <f t="shared" si="0"/>
        <v>40478655.462184876</v>
      </c>
      <c r="G8" s="110">
        <f t="shared" si="1"/>
        <v>7690944.5378151238</v>
      </c>
      <c r="H8" s="117">
        <f>REPUESTOS!G99</f>
        <v>48169600</v>
      </c>
      <c r="I8" s="124">
        <f t="shared" si="2"/>
        <v>42907374.789915971</v>
      </c>
      <c r="J8" s="110">
        <f t="shared" si="3"/>
        <v>8152401.2100840285</v>
      </c>
      <c r="K8" s="117">
        <f>REPUESTOS!F99</f>
        <v>51059776</v>
      </c>
      <c r="L8" s="122">
        <f t="shared" si="4"/>
        <v>42622000</v>
      </c>
      <c r="M8" s="110">
        <f t="shared" si="5"/>
        <v>8098180</v>
      </c>
      <c r="N8" s="117">
        <f>REPUESTOS!E99</f>
        <v>50720180</v>
      </c>
      <c r="O8" s="122">
        <f t="shared" si="6"/>
        <v>23584839.49579832</v>
      </c>
      <c r="P8" s="110">
        <f t="shared" si="7"/>
        <v>4481119.5042016804</v>
      </c>
      <c r="Q8" s="134">
        <f>REPUESTOS!D99</f>
        <v>28065959</v>
      </c>
      <c r="R8" s="112">
        <v>1</v>
      </c>
      <c r="S8" s="115">
        <f>(H8+K8+N8+Q8)/4</f>
        <v>44503878.75</v>
      </c>
    </row>
    <row r="9" spans="3:19" ht="15.75" customHeight="1" thickBot="1">
      <c r="D9" s="175" t="s">
        <v>138</v>
      </c>
      <c r="E9" s="176"/>
      <c r="F9" s="186">
        <f>+H6+H7+H8</f>
        <v>91469600</v>
      </c>
      <c r="G9" s="187"/>
      <c r="H9" s="188"/>
      <c r="I9" s="186">
        <f>+K6+K7+K8</f>
        <v>98431216</v>
      </c>
      <c r="J9" s="187"/>
      <c r="K9" s="188"/>
      <c r="L9" s="186">
        <f>+N6+N7+N8</f>
        <v>137162970</v>
      </c>
      <c r="M9" s="187"/>
      <c r="N9" s="188"/>
      <c r="O9" s="186">
        <f>+Q6+Q7+Q8</f>
        <v>109528459</v>
      </c>
      <c r="P9" s="187"/>
      <c r="Q9" s="188"/>
      <c r="R9" s="189">
        <f>+S6+S7+S8</f>
        <v>109148061.25</v>
      </c>
      <c r="S9" s="190"/>
    </row>
    <row r="10" spans="3:19" ht="26.25" thickBot="1">
      <c r="C10" s="118" t="s">
        <v>187</v>
      </c>
      <c r="D10" s="136">
        <f>R9</f>
        <v>109148061.25</v>
      </c>
      <c r="E10" s="102" t="s">
        <v>188</v>
      </c>
      <c r="F10" s="103" t="s">
        <v>188</v>
      </c>
      <c r="G10" s="103" t="s">
        <v>188</v>
      </c>
    </row>
    <row r="14" spans="3:19">
      <c r="G14" s="135"/>
    </row>
  </sheetData>
  <mergeCells count="13">
    <mergeCell ref="C4:E4"/>
    <mergeCell ref="D9:E9"/>
    <mergeCell ref="C2:S2"/>
    <mergeCell ref="R4:S4"/>
    <mergeCell ref="F4:H4"/>
    <mergeCell ref="I4:K4"/>
    <mergeCell ref="L4:N4"/>
    <mergeCell ref="O4:Q4"/>
    <mergeCell ref="F9:H9"/>
    <mergeCell ref="I9:K9"/>
    <mergeCell ref="L9:N9"/>
    <mergeCell ref="O9:Q9"/>
    <mergeCell ref="R9:S9"/>
  </mergeCells>
  <pageMargins left="0.11811023622047245" right="0.31496062992125984" top="0.74803149606299213" bottom="0.74803149606299213" header="0.31496062992125984" footer="0.31496062992125984"/>
  <pageSetup scale="6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6F204-92B9-4824-AA0A-907300E9B0A2}">
  <dimension ref="A1:X65"/>
  <sheetViews>
    <sheetView tabSelected="1" topLeftCell="A47" workbookViewId="0">
      <selection activeCell="B60" sqref="B60:F65"/>
    </sheetView>
  </sheetViews>
  <sheetFormatPr baseColWidth="10" defaultRowHeight="14.25"/>
  <cols>
    <col min="1" max="1" width="4.140625" style="45" customWidth="1"/>
    <col min="2" max="2" width="11.42578125" style="45"/>
    <col min="3" max="3" width="19.42578125" style="45" customWidth="1"/>
    <col min="4" max="5" width="11.42578125" style="45"/>
    <col min="6" max="6" width="50.42578125" style="45" customWidth="1"/>
    <col min="7" max="7" width="11.42578125" style="45" customWidth="1"/>
    <col min="8" max="11" width="21.28515625" style="45" hidden="1" customWidth="1"/>
    <col min="12" max="12" width="18" style="45" bestFit="1" customWidth="1"/>
    <col min="13" max="16384" width="11.42578125" style="45"/>
  </cols>
  <sheetData>
    <row r="1" spans="1:24" ht="15.75">
      <c r="A1" s="142" t="s">
        <v>196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</row>
    <row r="2" spans="1:24" ht="15" thickBot="1"/>
    <row r="3" spans="1:24" ht="15.75" customHeight="1" thickBot="1">
      <c r="B3" s="143" t="s">
        <v>0</v>
      </c>
      <c r="C3" s="144"/>
      <c r="D3" s="144"/>
      <c r="E3" s="144"/>
      <c r="F3" s="144"/>
      <c r="G3" s="144"/>
      <c r="H3" s="144"/>
      <c r="I3" s="144"/>
      <c r="J3" s="144"/>
      <c r="K3" s="145"/>
    </row>
    <row r="4" spans="1:24" ht="15.75" customHeight="1" thickBot="1">
      <c r="B4" s="146" t="s">
        <v>1</v>
      </c>
      <c r="C4" s="147"/>
      <c r="D4" s="148"/>
      <c r="E4" s="148"/>
      <c r="F4" s="148"/>
      <c r="G4" s="148"/>
      <c r="H4" s="148"/>
      <c r="I4" s="148"/>
      <c r="J4" s="148"/>
      <c r="K4" s="149"/>
    </row>
    <row r="5" spans="1:24" ht="66" customHeight="1" thickBot="1">
      <c r="B5" s="72"/>
      <c r="C5" s="73"/>
      <c r="D5" s="154"/>
      <c r="E5" s="154"/>
      <c r="F5" s="154"/>
      <c r="G5" s="155"/>
      <c r="H5" s="75" t="s">
        <v>178</v>
      </c>
      <c r="I5" s="75" t="s">
        <v>174</v>
      </c>
      <c r="J5" s="75" t="s">
        <v>175</v>
      </c>
      <c r="K5" s="75" t="s">
        <v>176</v>
      </c>
    </row>
    <row r="6" spans="1:24" ht="90" thickBot="1">
      <c r="B6" s="46" t="s">
        <v>2</v>
      </c>
      <c r="C6" s="47" t="s">
        <v>3</v>
      </c>
      <c r="D6" s="47" t="s">
        <v>4</v>
      </c>
      <c r="E6" s="47" t="s">
        <v>5</v>
      </c>
      <c r="F6" s="47" t="s">
        <v>6</v>
      </c>
      <c r="G6" s="72" t="s">
        <v>7</v>
      </c>
      <c r="H6" s="76" t="s">
        <v>8</v>
      </c>
      <c r="I6" s="76" t="s">
        <v>8</v>
      </c>
      <c r="J6" s="76" t="s">
        <v>8</v>
      </c>
      <c r="K6" s="76" t="s">
        <v>8</v>
      </c>
      <c r="L6" s="137" t="s">
        <v>195</v>
      </c>
      <c r="M6" s="140" t="s">
        <v>197</v>
      </c>
      <c r="N6" s="140" t="s">
        <v>184</v>
      </c>
      <c r="O6" s="140" t="s">
        <v>198</v>
      </c>
    </row>
    <row r="7" spans="1:24" ht="15" thickBot="1">
      <c r="B7" s="48">
        <v>1</v>
      </c>
      <c r="C7" s="49" t="s">
        <v>28</v>
      </c>
      <c r="D7" s="49" t="s">
        <v>9</v>
      </c>
      <c r="E7" s="49" t="s">
        <v>10</v>
      </c>
      <c r="F7" s="150" t="s">
        <v>142</v>
      </c>
      <c r="G7" s="28">
        <v>1</v>
      </c>
      <c r="H7" s="63">
        <v>475000</v>
      </c>
      <c r="I7" s="63">
        <v>963900</v>
      </c>
      <c r="J7" s="63">
        <v>750000</v>
      </c>
      <c r="K7" s="63">
        <v>750000</v>
      </c>
      <c r="L7" s="138">
        <f>+AVERAGE(H7:K7)</f>
        <v>734725</v>
      </c>
      <c r="M7" s="141"/>
      <c r="N7" s="141"/>
      <c r="O7" s="141"/>
    </row>
    <row r="8" spans="1:24" ht="15" thickBot="1">
      <c r="B8" s="48">
        <v>2</v>
      </c>
      <c r="C8" s="49" t="s">
        <v>28</v>
      </c>
      <c r="D8" s="49" t="s">
        <v>9</v>
      </c>
      <c r="E8" s="51" t="s">
        <v>11</v>
      </c>
      <c r="F8" s="152"/>
      <c r="G8" s="7">
        <v>1</v>
      </c>
      <c r="H8" s="62">
        <v>475000</v>
      </c>
      <c r="I8" s="62">
        <v>871080</v>
      </c>
      <c r="J8" s="62">
        <v>650000</v>
      </c>
      <c r="K8" s="62">
        <v>650000</v>
      </c>
      <c r="L8" s="138">
        <f t="shared" ref="L8:L32" si="0">+AVERAGE(H8:K8)</f>
        <v>661520</v>
      </c>
      <c r="M8" s="141"/>
      <c r="N8" s="141"/>
      <c r="O8" s="141"/>
    </row>
    <row r="9" spans="1:24" ht="28.5" customHeight="1" thickBot="1">
      <c r="B9" s="48">
        <v>3</v>
      </c>
      <c r="C9" s="49" t="s">
        <v>143</v>
      </c>
      <c r="D9" s="49" t="s">
        <v>17</v>
      </c>
      <c r="E9" s="51" t="s">
        <v>14</v>
      </c>
      <c r="F9" s="50" t="s">
        <v>144</v>
      </c>
      <c r="G9" s="7">
        <v>1</v>
      </c>
      <c r="H9" s="62">
        <v>475000</v>
      </c>
      <c r="I9" s="62">
        <v>871080</v>
      </c>
      <c r="J9" s="62">
        <v>550000</v>
      </c>
      <c r="K9" s="62">
        <v>550000</v>
      </c>
      <c r="L9" s="138">
        <f t="shared" si="0"/>
        <v>611520</v>
      </c>
      <c r="M9" s="141"/>
      <c r="N9" s="141"/>
      <c r="O9" s="141"/>
    </row>
    <row r="10" spans="1:24" ht="15" thickBot="1">
      <c r="B10" s="48">
        <v>4</v>
      </c>
      <c r="C10" s="51" t="s">
        <v>28</v>
      </c>
      <c r="D10" s="51" t="s">
        <v>9</v>
      </c>
      <c r="E10" s="51" t="s">
        <v>15</v>
      </c>
      <c r="F10" s="52" t="s">
        <v>145</v>
      </c>
      <c r="G10" s="7">
        <v>1</v>
      </c>
      <c r="H10" s="62">
        <v>475000</v>
      </c>
      <c r="I10" s="62">
        <v>871080</v>
      </c>
      <c r="J10" s="62">
        <v>700000</v>
      </c>
      <c r="K10" s="62">
        <v>700000</v>
      </c>
      <c r="L10" s="138">
        <f t="shared" si="0"/>
        <v>686520</v>
      </c>
      <c r="M10" s="141"/>
      <c r="N10" s="141"/>
      <c r="O10" s="141"/>
    </row>
    <row r="11" spans="1:24" ht="15" thickBot="1">
      <c r="B11" s="48">
        <v>5</v>
      </c>
      <c r="C11" s="49" t="s">
        <v>140</v>
      </c>
      <c r="D11" s="49" t="s">
        <v>141</v>
      </c>
      <c r="E11" s="51" t="s">
        <v>15</v>
      </c>
      <c r="F11" s="150" t="s">
        <v>146</v>
      </c>
      <c r="G11" s="7">
        <v>1</v>
      </c>
      <c r="H11" s="62">
        <v>475000</v>
      </c>
      <c r="I11" s="62">
        <v>871080</v>
      </c>
      <c r="J11" s="62">
        <v>700000</v>
      </c>
      <c r="K11" s="62">
        <v>700000</v>
      </c>
      <c r="L11" s="138">
        <f t="shared" si="0"/>
        <v>686520</v>
      </c>
      <c r="M11" s="141"/>
      <c r="N11" s="141"/>
      <c r="O11" s="141"/>
    </row>
    <row r="12" spans="1:24" ht="15" thickBot="1">
      <c r="B12" s="48">
        <v>6</v>
      </c>
      <c r="C12" s="49" t="s">
        <v>28</v>
      </c>
      <c r="D12" s="49" t="s">
        <v>9</v>
      </c>
      <c r="E12" s="51" t="s">
        <v>11</v>
      </c>
      <c r="F12" s="153"/>
      <c r="G12" s="7">
        <v>1</v>
      </c>
      <c r="H12" s="62">
        <v>475000</v>
      </c>
      <c r="I12" s="62">
        <v>664020</v>
      </c>
      <c r="J12" s="62">
        <v>650000</v>
      </c>
      <c r="K12" s="62">
        <v>650000</v>
      </c>
      <c r="L12" s="138">
        <f t="shared" si="0"/>
        <v>609755</v>
      </c>
      <c r="M12" s="141"/>
      <c r="N12" s="141"/>
      <c r="O12" s="141"/>
    </row>
    <row r="13" spans="1:24" ht="15" thickBot="1">
      <c r="B13" s="48">
        <v>7</v>
      </c>
      <c r="C13" s="49" t="s">
        <v>147</v>
      </c>
      <c r="D13" s="49" t="s">
        <v>16</v>
      </c>
      <c r="E13" s="51" t="s">
        <v>14</v>
      </c>
      <c r="F13" s="152"/>
      <c r="G13" s="7">
        <v>1</v>
      </c>
      <c r="H13" s="62">
        <v>475000</v>
      </c>
      <c r="I13" s="62">
        <v>442680</v>
      </c>
      <c r="J13" s="62">
        <v>550000</v>
      </c>
      <c r="K13" s="62">
        <v>550000</v>
      </c>
      <c r="L13" s="138">
        <f t="shared" si="0"/>
        <v>504420</v>
      </c>
      <c r="M13" s="141"/>
      <c r="N13" s="141"/>
      <c r="O13" s="141"/>
    </row>
    <row r="14" spans="1:24" ht="15" thickBot="1">
      <c r="B14" s="48">
        <v>8</v>
      </c>
      <c r="C14" s="49" t="s">
        <v>148</v>
      </c>
      <c r="D14" s="49" t="s">
        <v>17</v>
      </c>
      <c r="E14" s="51" t="s">
        <v>15</v>
      </c>
      <c r="F14" s="150" t="s">
        <v>149</v>
      </c>
      <c r="G14" s="7">
        <v>1</v>
      </c>
      <c r="H14" s="62">
        <v>475000</v>
      </c>
      <c r="I14" s="62">
        <v>885360</v>
      </c>
      <c r="J14" s="62">
        <v>700000</v>
      </c>
      <c r="K14" s="62">
        <v>700000</v>
      </c>
      <c r="L14" s="138">
        <v>686520</v>
      </c>
      <c r="M14" s="141"/>
      <c r="N14" s="141"/>
      <c r="O14" s="141"/>
    </row>
    <row r="15" spans="1:24" ht="15" thickBot="1">
      <c r="B15" s="48">
        <v>9</v>
      </c>
      <c r="C15" s="49" t="s">
        <v>150</v>
      </c>
      <c r="D15" s="49" t="s">
        <v>17</v>
      </c>
      <c r="E15" s="51" t="s">
        <v>18</v>
      </c>
      <c r="F15" s="153"/>
      <c r="G15" s="7">
        <v>1</v>
      </c>
      <c r="H15" s="62">
        <v>475000</v>
      </c>
      <c r="I15" s="62">
        <v>871080</v>
      </c>
      <c r="J15" s="62">
        <v>700000</v>
      </c>
      <c r="K15" s="62">
        <v>700000</v>
      </c>
      <c r="L15" s="138">
        <f t="shared" si="0"/>
        <v>686520</v>
      </c>
      <c r="M15" s="141"/>
      <c r="N15" s="141"/>
      <c r="O15" s="141"/>
    </row>
    <row r="16" spans="1:24" ht="15" thickBot="1">
      <c r="B16" s="48">
        <v>10</v>
      </c>
      <c r="C16" s="49" t="s">
        <v>151</v>
      </c>
      <c r="D16" s="49" t="s">
        <v>9</v>
      </c>
      <c r="E16" s="51" t="s">
        <v>19</v>
      </c>
      <c r="F16" s="152"/>
      <c r="G16" s="7">
        <v>1</v>
      </c>
      <c r="H16" s="62">
        <v>475000</v>
      </c>
      <c r="I16" s="62">
        <v>871080</v>
      </c>
      <c r="J16" s="62">
        <v>650000</v>
      </c>
      <c r="K16" s="62">
        <v>650000</v>
      </c>
      <c r="L16" s="138">
        <f t="shared" si="0"/>
        <v>661520</v>
      </c>
      <c r="M16" s="141"/>
      <c r="N16" s="141"/>
      <c r="O16" s="141"/>
    </row>
    <row r="17" spans="2:16" ht="15" thickBot="1">
      <c r="B17" s="48">
        <v>11</v>
      </c>
      <c r="C17" s="53" t="s">
        <v>152</v>
      </c>
      <c r="D17" s="53" t="s">
        <v>21</v>
      </c>
      <c r="E17" s="54" t="s">
        <v>20</v>
      </c>
      <c r="F17" s="54" t="s">
        <v>153</v>
      </c>
      <c r="G17" s="7">
        <v>1</v>
      </c>
      <c r="H17" s="62">
        <v>475000</v>
      </c>
      <c r="I17" s="62">
        <v>766360</v>
      </c>
      <c r="J17" s="62">
        <v>400000</v>
      </c>
      <c r="K17" s="62">
        <v>400000</v>
      </c>
      <c r="L17" s="138">
        <f t="shared" si="0"/>
        <v>510340</v>
      </c>
      <c r="M17" s="141"/>
      <c r="N17" s="141"/>
      <c r="O17" s="141"/>
    </row>
    <row r="18" spans="2:16" ht="26.25" thickBot="1">
      <c r="B18" s="48">
        <v>12</v>
      </c>
      <c r="C18" s="54" t="s">
        <v>28</v>
      </c>
      <c r="D18" s="54" t="s">
        <v>9</v>
      </c>
      <c r="E18" s="54" t="s">
        <v>11</v>
      </c>
      <c r="F18" s="54" t="s">
        <v>154</v>
      </c>
      <c r="G18" s="7">
        <v>1</v>
      </c>
      <c r="H18" s="62">
        <v>475000</v>
      </c>
      <c r="I18" s="62">
        <v>871080</v>
      </c>
      <c r="J18" s="62">
        <v>650000</v>
      </c>
      <c r="K18" s="62">
        <v>650000</v>
      </c>
      <c r="L18" s="138">
        <f t="shared" si="0"/>
        <v>661520</v>
      </c>
      <c r="M18" s="141"/>
      <c r="N18" s="141"/>
      <c r="O18" s="141"/>
    </row>
    <row r="19" spans="2:16" ht="26.25" thickBot="1">
      <c r="B19" s="48">
        <v>13</v>
      </c>
      <c r="C19" s="49" t="s">
        <v>155</v>
      </c>
      <c r="D19" s="49" t="s">
        <v>16</v>
      </c>
      <c r="E19" s="51" t="s">
        <v>14</v>
      </c>
      <c r="F19" s="51" t="s">
        <v>156</v>
      </c>
      <c r="G19" s="7">
        <v>1</v>
      </c>
      <c r="H19" s="62">
        <v>475000</v>
      </c>
      <c r="I19" s="62">
        <v>871080</v>
      </c>
      <c r="J19" s="62">
        <v>550000</v>
      </c>
      <c r="K19" s="62">
        <v>550000</v>
      </c>
      <c r="L19" s="138">
        <f t="shared" si="0"/>
        <v>611520</v>
      </c>
      <c r="M19" s="141"/>
      <c r="N19" s="141"/>
      <c r="O19" s="141"/>
    </row>
    <row r="20" spans="2:16" ht="26.25" thickBot="1">
      <c r="B20" s="48">
        <v>14</v>
      </c>
      <c r="C20" s="54" t="s">
        <v>28</v>
      </c>
      <c r="D20" s="54" t="s">
        <v>9</v>
      </c>
      <c r="E20" s="54" t="s">
        <v>11</v>
      </c>
      <c r="F20" s="54" t="s">
        <v>157</v>
      </c>
      <c r="G20" s="7">
        <v>1</v>
      </c>
      <c r="H20" s="62">
        <v>475000</v>
      </c>
      <c r="I20" s="62">
        <v>871080</v>
      </c>
      <c r="J20" s="62">
        <v>650000</v>
      </c>
      <c r="K20" s="62">
        <v>650000</v>
      </c>
      <c r="L20" s="138">
        <f t="shared" si="0"/>
        <v>661520</v>
      </c>
      <c r="M20" s="141"/>
      <c r="N20" s="141"/>
      <c r="O20" s="141"/>
    </row>
    <row r="21" spans="2:16" ht="26.25" thickBot="1">
      <c r="B21" s="48">
        <v>15</v>
      </c>
      <c r="C21" s="49" t="s">
        <v>28</v>
      </c>
      <c r="D21" s="49" t="s">
        <v>9</v>
      </c>
      <c r="E21" s="51" t="s">
        <v>11</v>
      </c>
      <c r="F21" s="51" t="s">
        <v>158</v>
      </c>
      <c r="G21" s="7">
        <v>1</v>
      </c>
      <c r="H21" s="62">
        <v>475000</v>
      </c>
      <c r="I21" s="62">
        <v>871080</v>
      </c>
      <c r="J21" s="62">
        <v>650000</v>
      </c>
      <c r="K21" s="62">
        <v>650000</v>
      </c>
      <c r="L21" s="138">
        <f t="shared" si="0"/>
        <v>661520</v>
      </c>
      <c r="M21" s="141"/>
      <c r="N21" s="141"/>
      <c r="O21" s="141"/>
    </row>
    <row r="22" spans="2:16" ht="15" thickBot="1">
      <c r="B22" s="48">
        <v>16</v>
      </c>
      <c r="C22" s="49" t="s">
        <v>28</v>
      </c>
      <c r="D22" s="49" t="s">
        <v>9</v>
      </c>
      <c r="E22" s="51" t="s">
        <v>159</v>
      </c>
      <c r="F22" s="150" t="s">
        <v>160</v>
      </c>
      <c r="G22" s="7">
        <v>1</v>
      </c>
      <c r="H22" s="62">
        <v>475000</v>
      </c>
      <c r="I22" s="62">
        <v>963900</v>
      </c>
      <c r="J22" s="62">
        <v>700000</v>
      </c>
      <c r="K22" s="62">
        <v>700000</v>
      </c>
      <c r="L22" s="138">
        <f t="shared" si="0"/>
        <v>709725</v>
      </c>
      <c r="M22" s="141"/>
      <c r="N22" s="141"/>
      <c r="O22" s="141"/>
    </row>
    <row r="23" spans="2:16" ht="15" thickBot="1">
      <c r="B23" s="48">
        <v>17</v>
      </c>
      <c r="C23" s="55" t="s">
        <v>12</v>
      </c>
      <c r="D23" s="55" t="s">
        <v>13</v>
      </c>
      <c r="E23" s="50" t="s">
        <v>22</v>
      </c>
      <c r="F23" s="152"/>
      <c r="G23" s="7">
        <v>1</v>
      </c>
      <c r="H23" s="62">
        <v>475000</v>
      </c>
      <c r="I23" s="62">
        <v>766360</v>
      </c>
      <c r="J23" s="62">
        <v>400000</v>
      </c>
      <c r="K23" s="62">
        <v>400000</v>
      </c>
      <c r="L23" s="138">
        <f t="shared" si="0"/>
        <v>510340</v>
      </c>
      <c r="M23" s="141"/>
      <c r="N23" s="141"/>
      <c r="O23" s="141"/>
    </row>
    <row r="24" spans="2:16" ht="15" thickBot="1">
      <c r="B24" s="48">
        <v>18</v>
      </c>
      <c r="C24" s="56" t="s">
        <v>147</v>
      </c>
      <c r="D24" s="56" t="s">
        <v>16</v>
      </c>
      <c r="E24" s="56" t="s">
        <v>14</v>
      </c>
      <c r="F24" s="56" t="s">
        <v>161</v>
      </c>
      <c r="G24" s="7">
        <v>1</v>
      </c>
      <c r="H24" s="62">
        <v>475000</v>
      </c>
      <c r="I24" s="62">
        <v>871080</v>
      </c>
      <c r="J24" s="62">
        <v>550000</v>
      </c>
      <c r="K24" s="62">
        <v>550000</v>
      </c>
      <c r="L24" s="138">
        <f t="shared" si="0"/>
        <v>611520</v>
      </c>
      <c r="M24" s="141"/>
      <c r="N24" s="141"/>
      <c r="O24" s="141"/>
    </row>
    <row r="25" spans="2:16" ht="15" thickBot="1">
      <c r="B25" s="48">
        <v>19</v>
      </c>
      <c r="C25" s="57" t="s">
        <v>162</v>
      </c>
      <c r="D25" s="57" t="s">
        <v>21</v>
      </c>
      <c r="E25" s="60" t="s">
        <v>23</v>
      </c>
      <c r="F25" s="150" t="s">
        <v>163</v>
      </c>
      <c r="G25" s="7">
        <v>1</v>
      </c>
      <c r="H25" s="62">
        <v>475000</v>
      </c>
      <c r="I25" s="62">
        <v>652120</v>
      </c>
      <c r="J25" s="62">
        <v>300000</v>
      </c>
      <c r="K25" s="62">
        <v>300000</v>
      </c>
      <c r="L25" s="138">
        <f t="shared" si="0"/>
        <v>431780</v>
      </c>
      <c r="M25" s="141"/>
      <c r="N25" s="141"/>
      <c r="O25" s="141"/>
    </row>
    <row r="26" spans="2:16" ht="15" thickBot="1">
      <c r="B26" s="48">
        <v>20</v>
      </c>
      <c r="C26" s="53" t="s">
        <v>162</v>
      </c>
      <c r="D26" s="53" t="s">
        <v>21</v>
      </c>
      <c r="E26" s="54" t="s">
        <v>20</v>
      </c>
      <c r="F26" s="151"/>
      <c r="G26" s="7">
        <v>1</v>
      </c>
      <c r="H26" s="62">
        <v>475000</v>
      </c>
      <c r="I26" s="62">
        <v>1301860</v>
      </c>
      <c r="J26" s="62">
        <v>525000</v>
      </c>
      <c r="K26" s="62">
        <v>400000</v>
      </c>
      <c r="L26" s="138">
        <f t="shared" si="0"/>
        <v>675465</v>
      </c>
      <c r="M26" s="141"/>
      <c r="N26" s="141"/>
      <c r="O26" s="141"/>
    </row>
    <row r="27" spans="2:16" ht="26.25" thickBot="1">
      <c r="B27" s="48">
        <v>21</v>
      </c>
      <c r="C27" s="49" t="s">
        <v>162</v>
      </c>
      <c r="D27" s="53" t="s">
        <v>21</v>
      </c>
      <c r="E27" s="54" t="s">
        <v>139</v>
      </c>
      <c r="F27" s="51" t="s">
        <v>164</v>
      </c>
      <c r="G27" s="7">
        <v>1</v>
      </c>
      <c r="H27" s="62">
        <v>475000</v>
      </c>
      <c r="I27" s="62">
        <v>328440</v>
      </c>
      <c r="J27" s="62">
        <v>470000</v>
      </c>
      <c r="K27" s="62">
        <v>300000</v>
      </c>
      <c r="L27" s="138">
        <f t="shared" si="0"/>
        <v>393360</v>
      </c>
      <c r="M27" s="141"/>
      <c r="N27" s="141"/>
      <c r="O27" s="141"/>
    </row>
    <row r="28" spans="2:16" ht="26.25" thickBot="1">
      <c r="B28" s="48">
        <v>22</v>
      </c>
      <c r="C28" s="49" t="s">
        <v>165</v>
      </c>
      <c r="D28" s="49" t="s">
        <v>166</v>
      </c>
      <c r="E28" s="51" t="s">
        <v>27</v>
      </c>
      <c r="F28" s="51" t="s">
        <v>167</v>
      </c>
      <c r="G28" s="7">
        <v>1</v>
      </c>
      <c r="H28" s="62">
        <v>475000</v>
      </c>
      <c r="I28" s="62">
        <v>871080</v>
      </c>
      <c r="J28" s="62">
        <v>525000</v>
      </c>
      <c r="K28" s="62">
        <v>400000</v>
      </c>
      <c r="L28" s="138">
        <f t="shared" si="0"/>
        <v>567770</v>
      </c>
      <c r="M28" s="141"/>
      <c r="N28" s="141"/>
      <c r="O28" s="141"/>
    </row>
    <row r="29" spans="2:16" ht="26.25" thickBot="1">
      <c r="B29" s="48">
        <v>23</v>
      </c>
      <c r="C29" s="49" t="s">
        <v>24</v>
      </c>
      <c r="D29" s="49" t="s">
        <v>25</v>
      </c>
      <c r="E29" s="51" t="s">
        <v>22</v>
      </c>
      <c r="F29" s="51" t="s">
        <v>168</v>
      </c>
      <c r="G29" s="7">
        <v>1</v>
      </c>
      <c r="H29" s="62">
        <v>475000</v>
      </c>
      <c r="I29" s="62">
        <v>766360</v>
      </c>
      <c r="J29" s="62">
        <v>525000</v>
      </c>
      <c r="K29" s="62">
        <v>400000</v>
      </c>
      <c r="L29" s="138">
        <f t="shared" si="0"/>
        <v>541590</v>
      </c>
      <c r="M29" s="141"/>
      <c r="N29" s="141"/>
      <c r="O29" s="141"/>
    </row>
    <row r="30" spans="2:16" ht="26.25" thickBot="1">
      <c r="B30" s="48">
        <v>24</v>
      </c>
      <c r="C30" s="51" t="s">
        <v>26</v>
      </c>
      <c r="D30" s="51" t="s">
        <v>169</v>
      </c>
      <c r="E30" s="51" t="s">
        <v>15</v>
      </c>
      <c r="F30" s="51" t="s">
        <v>170</v>
      </c>
      <c r="G30" s="7">
        <v>1</v>
      </c>
      <c r="H30" s="62">
        <v>475000</v>
      </c>
      <c r="I30" s="62">
        <v>871080</v>
      </c>
      <c r="J30" s="62">
        <v>525000</v>
      </c>
      <c r="K30" s="62">
        <v>400000</v>
      </c>
      <c r="L30" s="138">
        <f t="shared" si="0"/>
        <v>567770</v>
      </c>
      <c r="M30" s="141"/>
      <c r="N30" s="141"/>
      <c r="O30" s="141"/>
    </row>
    <row r="31" spans="2:16" ht="15" thickBot="1">
      <c r="B31" s="48">
        <v>25</v>
      </c>
      <c r="C31" s="49" t="s">
        <v>143</v>
      </c>
      <c r="D31" s="49" t="s">
        <v>17</v>
      </c>
      <c r="E31" s="51" t="s">
        <v>18</v>
      </c>
      <c r="F31" s="51" t="s">
        <v>171</v>
      </c>
      <c r="G31" s="7">
        <v>1</v>
      </c>
      <c r="H31" s="62">
        <v>475000</v>
      </c>
      <c r="I31" s="62">
        <v>978180</v>
      </c>
      <c r="J31" s="62">
        <v>689000</v>
      </c>
      <c r="K31" s="62">
        <v>650000</v>
      </c>
      <c r="L31" s="138">
        <f t="shared" si="0"/>
        <v>698045</v>
      </c>
      <c r="M31" s="141"/>
      <c r="N31" s="141"/>
      <c r="O31" s="141"/>
      <c r="P31" s="64"/>
    </row>
    <row r="32" spans="2:16" ht="26.25" thickBot="1">
      <c r="B32" s="48">
        <v>26</v>
      </c>
      <c r="C32" s="49" t="s">
        <v>28</v>
      </c>
      <c r="D32" s="49" t="s">
        <v>9</v>
      </c>
      <c r="E32" s="51" t="s">
        <v>11</v>
      </c>
      <c r="F32" s="51" t="s">
        <v>172</v>
      </c>
      <c r="G32" s="59">
        <v>1</v>
      </c>
      <c r="H32" s="69">
        <v>475000</v>
      </c>
      <c r="I32" s="69">
        <v>664020</v>
      </c>
      <c r="J32" s="69">
        <v>725000</v>
      </c>
      <c r="K32" s="69">
        <v>700000</v>
      </c>
      <c r="L32" s="138">
        <f t="shared" si="0"/>
        <v>641005</v>
      </c>
      <c r="M32" s="141"/>
      <c r="N32" s="141"/>
      <c r="O32" s="141"/>
    </row>
    <row r="33" spans="2:15" ht="15">
      <c r="B33" s="157" t="s">
        <v>29</v>
      </c>
      <c r="C33" s="157"/>
      <c r="D33" s="157"/>
      <c r="E33" s="157"/>
      <c r="F33" s="158"/>
      <c r="G33" s="70"/>
      <c r="H33" s="71">
        <f>SUM(H7:H32)</f>
        <v>12350000</v>
      </c>
      <c r="I33" s="71">
        <f>SUM(I7:I32)</f>
        <v>21467600</v>
      </c>
      <c r="J33" s="71">
        <f>SUM(J7:J32)</f>
        <v>15434000</v>
      </c>
      <c r="K33" s="71">
        <f>SUM(K7:K32)</f>
        <v>14700000</v>
      </c>
      <c r="L33" s="139">
        <f>SUM(L7:L32)</f>
        <v>15984330</v>
      </c>
    </row>
    <row r="34" spans="2:15" ht="15" thickBot="1"/>
    <row r="35" spans="2:15" ht="19.5" thickBot="1">
      <c r="B35" s="159" t="s">
        <v>30</v>
      </c>
      <c r="C35" s="159"/>
      <c r="D35" s="159"/>
      <c r="E35" s="159"/>
      <c r="F35" s="159"/>
      <c r="G35" s="159"/>
      <c r="H35" s="159"/>
      <c r="I35" s="159"/>
      <c r="J35" s="159"/>
      <c r="K35" s="159"/>
    </row>
    <row r="36" spans="2:15" ht="21.75" thickBot="1">
      <c r="B36" s="160" t="s">
        <v>31</v>
      </c>
      <c r="C36" s="161"/>
      <c r="D36" s="162"/>
      <c r="E36" s="162"/>
      <c r="F36" s="162"/>
      <c r="G36" s="162"/>
      <c r="H36" s="162"/>
      <c r="I36" s="162"/>
      <c r="J36" s="162"/>
      <c r="K36" s="163"/>
    </row>
    <row r="37" spans="2:15" ht="21.75" thickBot="1">
      <c r="B37" s="61"/>
      <c r="C37" s="61"/>
      <c r="D37" s="171"/>
      <c r="E37" s="171"/>
      <c r="F37" s="171"/>
      <c r="G37" s="171"/>
      <c r="H37" s="75" t="s">
        <v>178</v>
      </c>
      <c r="I37" s="75" t="s">
        <v>174</v>
      </c>
      <c r="J37" s="75" t="s">
        <v>175</v>
      </c>
      <c r="K37" s="75" t="s">
        <v>176</v>
      </c>
    </row>
    <row r="38" spans="2:15" ht="90" thickBot="1">
      <c r="B38" s="4" t="s">
        <v>2</v>
      </c>
      <c r="C38" s="5" t="s">
        <v>3</v>
      </c>
      <c r="D38" s="6" t="s">
        <v>4</v>
      </c>
      <c r="E38" s="74" t="s">
        <v>5</v>
      </c>
      <c r="F38" s="6" t="s">
        <v>6</v>
      </c>
      <c r="G38" s="3" t="s">
        <v>7</v>
      </c>
      <c r="H38" s="76" t="s">
        <v>8</v>
      </c>
      <c r="I38" s="76" t="s">
        <v>8</v>
      </c>
      <c r="J38" s="76" t="s">
        <v>8</v>
      </c>
      <c r="K38" s="76" t="s">
        <v>8</v>
      </c>
      <c r="L38" s="137" t="s">
        <v>195</v>
      </c>
      <c r="M38" s="140" t="s">
        <v>197</v>
      </c>
      <c r="N38" s="140" t="s">
        <v>184</v>
      </c>
      <c r="O38" s="140" t="s">
        <v>198</v>
      </c>
    </row>
    <row r="39" spans="2:15" ht="24.75" thickBot="1">
      <c r="B39" s="8">
        <v>1</v>
      </c>
      <c r="C39" s="9" t="s">
        <v>32</v>
      </c>
      <c r="D39" s="10" t="s">
        <v>33</v>
      </c>
      <c r="E39" s="31" t="s">
        <v>34</v>
      </c>
      <c r="F39" s="58" t="s">
        <v>35</v>
      </c>
      <c r="G39" s="7" t="s">
        <v>36</v>
      </c>
      <c r="H39" s="62">
        <v>831250</v>
      </c>
      <c r="I39" s="62">
        <v>1238790</v>
      </c>
      <c r="J39" s="62">
        <v>689000</v>
      </c>
      <c r="K39" s="62">
        <v>650000</v>
      </c>
      <c r="L39" s="138">
        <f>+AVERAGE(H39:K39)</f>
        <v>852260</v>
      </c>
      <c r="M39" s="141"/>
      <c r="N39" s="141"/>
      <c r="O39" s="141"/>
    </row>
    <row r="40" spans="2:15" ht="24.75" thickBot="1">
      <c r="B40" s="11">
        <v>2</v>
      </c>
      <c r="C40" s="12" t="s">
        <v>32</v>
      </c>
      <c r="D40" s="13" t="s">
        <v>37</v>
      </c>
      <c r="E40" s="31" t="s">
        <v>38</v>
      </c>
      <c r="F40" s="14" t="s">
        <v>39</v>
      </c>
      <c r="G40" s="7" t="s">
        <v>36</v>
      </c>
      <c r="H40" s="62">
        <v>831250</v>
      </c>
      <c r="I40" s="62">
        <v>1118600</v>
      </c>
      <c r="J40" s="62">
        <v>689000</v>
      </c>
      <c r="K40" s="62">
        <v>650000</v>
      </c>
      <c r="L40" s="138">
        <f t="shared" ref="L40:L44" si="1">+AVERAGE(H40:K40)</f>
        <v>822212.5</v>
      </c>
      <c r="M40" s="141"/>
      <c r="N40" s="141"/>
      <c r="O40" s="141"/>
    </row>
    <row r="41" spans="2:15" ht="24.75" thickBot="1">
      <c r="B41" s="8">
        <v>3</v>
      </c>
      <c r="C41" s="10" t="s">
        <v>32</v>
      </c>
      <c r="D41" s="10" t="s">
        <v>40</v>
      </c>
      <c r="E41" s="31" t="s">
        <v>41</v>
      </c>
      <c r="F41" s="15" t="s">
        <v>42</v>
      </c>
      <c r="G41" s="7" t="s">
        <v>36</v>
      </c>
      <c r="H41" s="62">
        <v>831250</v>
      </c>
      <c r="I41" s="62">
        <v>1000790</v>
      </c>
      <c r="J41" s="62">
        <v>689000</v>
      </c>
      <c r="K41" s="62">
        <v>650000</v>
      </c>
      <c r="L41" s="138">
        <f t="shared" si="1"/>
        <v>792760</v>
      </c>
      <c r="M41" s="141"/>
      <c r="N41" s="141"/>
      <c r="O41" s="141"/>
    </row>
    <row r="42" spans="2:15" ht="24.75" thickBot="1">
      <c r="B42" s="11">
        <v>4</v>
      </c>
      <c r="C42" s="12" t="s">
        <v>32</v>
      </c>
      <c r="D42" s="13" t="s">
        <v>43</v>
      </c>
      <c r="E42" s="31" t="s">
        <v>44</v>
      </c>
      <c r="F42" s="14" t="s">
        <v>45</v>
      </c>
      <c r="G42" s="7" t="s">
        <v>36</v>
      </c>
      <c r="H42" s="62">
        <v>831250</v>
      </c>
      <c r="I42" s="62">
        <v>1309000</v>
      </c>
      <c r="J42" s="62">
        <v>689000</v>
      </c>
      <c r="K42" s="62">
        <v>650000</v>
      </c>
      <c r="L42" s="138">
        <f t="shared" si="1"/>
        <v>869812.5</v>
      </c>
      <c r="M42" s="141"/>
      <c r="N42" s="141"/>
      <c r="O42" s="141"/>
    </row>
    <row r="43" spans="2:15" ht="24.75" thickBot="1">
      <c r="B43" s="8">
        <v>5</v>
      </c>
      <c r="C43" s="9" t="s">
        <v>32</v>
      </c>
      <c r="D43" s="10" t="s">
        <v>46</v>
      </c>
      <c r="E43" s="31" t="s">
        <v>34</v>
      </c>
      <c r="F43" s="16" t="s">
        <v>47</v>
      </c>
      <c r="G43" s="7" t="s">
        <v>36</v>
      </c>
      <c r="H43" s="62">
        <v>831250</v>
      </c>
      <c r="I43" s="62">
        <v>1238790</v>
      </c>
      <c r="J43" s="62">
        <v>689000</v>
      </c>
      <c r="K43" s="62">
        <v>650000</v>
      </c>
      <c r="L43" s="138">
        <f t="shared" si="1"/>
        <v>852260</v>
      </c>
      <c r="M43" s="141"/>
      <c r="N43" s="141"/>
      <c r="O43" s="141"/>
    </row>
    <row r="44" spans="2:15" ht="36.75" thickBot="1">
      <c r="B44" s="8">
        <v>6</v>
      </c>
      <c r="C44" s="17" t="s">
        <v>32</v>
      </c>
      <c r="D44" s="18" t="s">
        <v>48</v>
      </c>
      <c r="E44" s="31" t="s">
        <v>49</v>
      </c>
      <c r="F44" s="19" t="s">
        <v>50</v>
      </c>
      <c r="G44" s="2" t="s">
        <v>36</v>
      </c>
      <c r="H44" s="62">
        <v>831250</v>
      </c>
      <c r="I44" s="62">
        <v>1261400</v>
      </c>
      <c r="J44" s="62">
        <v>689000</v>
      </c>
      <c r="K44" s="62">
        <v>650000</v>
      </c>
      <c r="L44" s="138">
        <f t="shared" si="1"/>
        <v>857912.5</v>
      </c>
      <c r="M44" s="141"/>
      <c r="N44" s="141"/>
      <c r="O44" s="141"/>
    </row>
    <row r="45" spans="2:15" ht="15">
      <c r="B45" s="157" t="s">
        <v>29</v>
      </c>
      <c r="C45" s="157"/>
      <c r="D45" s="157"/>
      <c r="E45" s="157"/>
      <c r="F45" s="157"/>
      <c r="G45" s="70"/>
      <c r="H45" s="71">
        <f>SUM(H39:H44)</f>
        <v>4987500</v>
      </c>
      <c r="I45" s="71">
        <f>SUM(I39:I44)</f>
        <v>7167370</v>
      </c>
      <c r="J45" s="71">
        <f>SUM(J39:J44)</f>
        <v>4134000</v>
      </c>
      <c r="K45" s="71">
        <f>SUM(K39:K44)</f>
        <v>3900000</v>
      </c>
      <c r="L45" s="139">
        <f>SUM(L39:L44)</f>
        <v>5047217.5</v>
      </c>
    </row>
    <row r="46" spans="2:15" ht="15.75" thickBot="1">
      <c r="B46" s="1"/>
      <c r="C46" s="20"/>
      <c r="D46" s="20"/>
      <c r="E46" s="1"/>
      <c r="F46" s="1"/>
      <c r="G46" s="21"/>
      <c r="H46" s="21"/>
      <c r="I46" s="21"/>
      <c r="J46" s="21"/>
      <c r="K46" s="22"/>
    </row>
    <row r="47" spans="2:15" ht="19.5" thickBot="1">
      <c r="B47" s="164" t="s">
        <v>51</v>
      </c>
      <c r="C47" s="159"/>
      <c r="D47" s="159"/>
      <c r="E47" s="159"/>
      <c r="F47" s="159"/>
      <c r="G47" s="159"/>
      <c r="H47" s="165"/>
      <c r="I47" s="165"/>
      <c r="J47" s="165"/>
      <c r="K47" s="166"/>
    </row>
    <row r="48" spans="2:15" ht="21">
      <c r="B48" s="167" t="s">
        <v>52</v>
      </c>
      <c r="C48" s="168"/>
      <c r="D48" s="168"/>
      <c r="E48" s="168"/>
      <c r="F48" s="168"/>
      <c r="G48" s="168"/>
      <c r="H48" s="168"/>
      <c r="I48" s="168"/>
      <c r="J48" s="168"/>
      <c r="K48" s="168"/>
    </row>
    <row r="49" spans="2:15" ht="21.75" thickBot="1">
      <c r="B49" s="61"/>
      <c r="C49" s="61"/>
      <c r="D49" s="171"/>
      <c r="E49" s="171"/>
      <c r="F49" s="171"/>
      <c r="G49" s="171"/>
      <c r="H49" s="75" t="s">
        <v>178</v>
      </c>
      <c r="I49" s="75" t="s">
        <v>174</v>
      </c>
      <c r="J49" s="75" t="s">
        <v>175</v>
      </c>
      <c r="K49" s="75" t="s">
        <v>176</v>
      </c>
    </row>
    <row r="50" spans="2:15" ht="90" thickBot="1">
      <c r="B50" s="29" t="s">
        <v>2</v>
      </c>
      <c r="C50" s="30" t="s">
        <v>3</v>
      </c>
      <c r="D50" s="77" t="s">
        <v>4</v>
      </c>
      <c r="E50" s="78" t="s">
        <v>5</v>
      </c>
      <c r="F50" s="77" t="s">
        <v>6</v>
      </c>
      <c r="G50" s="79" t="s">
        <v>7</v>
      </c>
      <c r="H50" s="76" t="s">
        <v>8</v>
      </c>
      <c r="I50" s="76" t="s">
        <v>8</v>
      </c>
      <c r="J50" s="76" t="s">
        <v>8</v>
      </c>
      <c r="K50" s="76" t="s">
        <v>8</v>
      </c>
      <c r="L50" s="137" t="s">
        <v>195</v>
      </c>
      <c r="M50" s="140" t="s">
        <v>197</v>
      </c>
      <c r="N50" s="140" t="s">
        <v>184</v>
      </c>
      <c r="O50" s="140" t="s">
        <v>198</v>
      </c>
    </row>
    <row r="51" spans="2:15" ht="24.75" thickBot="1">
      <c r="B51" s="26">
        <v>1</v>
      </c>
      <c r="C51" s="27" t="s">
        <v>53</v>
      </c>
      <c r="D51" s="11" t="s">
        <v>54</v>
      </c>
      <c r="E51" s="32" t="s">
        <v>55</v>
      </c>
      <c r="F51" s="169" t="s">
        <v>56</v>
      </c>
      <c r="G51" s="28" t="s">
        <v>36</v>
      </c>
      <c r="H51" s="63">
        <v>475000</v>
      </c>
      <c r="I51" s="63">
        <v>1339940</v>
      </c>
      <c r="J51" s="63">
        <v>901000</v>
      </c>
      <c r="K51" s="63">
        <v>850000</v>
      </c>
      <c r="L51" s="138">
        <f>+AVERAGE(H51:K51)</f>
        <v>891485</v>
      </c>
      <c r="M51" s="141"/>
      <c r="N51" s="141"/>
      <c r="O51" s="141"/>
    </row>
    <row r="52" spans="2:15" ht="24.75" thickBot="1">
      <c r="B52" s="23">
        <v>2</v>
      </c>
      <c r="C52" s="24" t="s">
        <v>57</v>
      </c>
      <c r="D52" s="25" t="s">
        <v>58</v>
      </c>
      <c r="E52" s="32" t="s">
        <v>55</v>
      </c>
      <c r="F52" s="169"/>
      <c r="G52" s="7" t="s">
        <v>36</v>
      </c>
      <c r="H52" s="62">
        <v>475000</v>
      </c>
      <c r="I52" s="62">
        <v>1339940</v>
      </c>
      <c r="J52" s="62">
        <v>901000</v>
      </c>
      <c r="K52" s="62">
        <v>850000</v>
      </c>
      <c r="L52" s="138">
        <f t="shared" ref="L52:L53" si="2">+AVERAGE(H52:K52)</f>
        <v>891485</v>
      </c>
      <c r="M52" s="141"/>
      <c r="N52" s="141"/>
      <c r="O52" s="141"/>
    </row>
    <row r="53" spans="2:15" ht="15" thickBot="1">
      <c r="B53" s="23">
        <v>3</v>
      </c>
      <c r="C53" s="24" t="s">
        <v>57</v>
      </c>
      <c r="D53" s="25" t="s">
        <v>59</v>
      </c>
      <c r="E53" s="32" t="s">
        <v>60</v>
      </c>
      <c r="F53" s="170"/>
      <c r="G53" s="7" t="s">
        <v>36</v>
      </c>
      <c r="H53" s="62">
        <v>475000</v>
      </c>
      <c r="I53" s="62">
        <v>1161440</v>
      </c>
      <c r="J53" s="62">
        <v>371000</v>
      </c>
      <c r="K53" s="62">
        <v>350000</v>
      </c>
      <c r="L53" s="138">
        <f t="shared" si="2"/>
        <v>589360</v>
      </c>
      <c r="M53" s="141"/>
      <c r="N53" s="141"/>
      <c r="O53" s="141"/>
    </row>
    <row r="54" spans="2:15" ht="15">
      <c r="B54" s="157" t="s">
        <v>29</v>
      </c>
      <c r="C54" s="157"/>
      <c r="D54" s="157"/>
      <c r="E54" s="157"/>
      <c r="F54" s="157"/>
      <c r="G54" s="70"/>
      <c r="H54" s="71">
        <f>SUM(H51:H53)</f>
        <v>1425000</v>
      </c>
      <c r="I54" s="71">
        <f>SUM(I51:I53)</f>
        <v>3841320</v>
      </c>
      <c r="J54" s="71">
        <f>SUM(J51:J53)</f>
        <v>2173000</v>
      </c>
      <c r="K54" s="71">
        <f>SUM(K51:K53)</f>
        <v>2050000</v>
      </c>
      <c r="L54" s="139">
        <f>SUM(L51:L53)</f>
        <v>2372330</v>
      </c>
    </row>
    <row r="55" spans="2:15" ht="15">
      <c r="B55" s="1"/>
      <c r="C55" s="20"/>
      <c r="D55" s="20"/>
      <c r="E55" s="1"/>
      <c r="F55" s="1"/>
      <c r="G55" s="1"/>
      <c r="H55" s="1"/>
      <c r="I55" s="1"/>
      <c r="J55" s="1"/>
      <c r="K55" s="1"/>
    </row>
    <row r="56" spans="2:15" ht="21">
      <c r="B56" s="156" t="s">
        <v>138</v>
      </c>
      <c r="C56" s="156"/>
      <c r="D56" s="156"/>
      <c r="E56" s="156"/>
      <c r="F56" s="156"/>
      <c r="G56" s="80"/>
      <c r="H56" s="81">
        <f>SUM(H33+H45+H54)</f>
        <v>18762500</v>
      </c>
      <c r="I56" s="81">
        <f>I33+I45+I54</f>
        <v>32476290</v>
      </c>
      <c r="J56" s="81">
        <f>J33+J45+J54</f>
        <v>21741000</v>
      </c>
      <c r="K56" s="81">
        <f>K33+K45+K54</f>
        <v>20650000</v>
      </c>
      <c r="L56" s="81">
        <f>L33+L45+L54</f>
        <v>23403877.5</v>
      </c>
    </row>
    <row r="60" spans="2:15">
      <c r="B60" s="212" t="s">
        <v>199</v>
      </c>
      <c r="C60" s="213"/>
      <c r="D60" s="213"/>
      <c r="E60" s="213"/>
      <c r="F60" s="213"/>
    </row>
    <row r="61" spans="2:15">
      <c r="B61" s="212" t="s">
        <v>200</v>
      </c>
      <c r="C61" s="213"/>
      <c r="D61" s="213"/>
      <c r="E61" s="213"/>
      <c r="F61" s="213"/>
    </row>
    <row r="62" spans="2:15">
      <c r="B62" s="212" t="s">
        <v>201</v>
      </c>
      <c r="C62" s="213"/>
      <c r="D62" s="213"/>
      <c r="E62" s="213"/>
      <c r="F62" s="213"/>
    </row>
    <row r="63" spans="2:15">
      <c r="B63" s="212" t="s">
        <v>202</v>
      </c>
      <c r="C63" s="213"/>
      <c r="D63" s="213"/>
      <c r="E63" s="213"/>
      <c r="F63" s="213"/>
    </row>
    <row r="64" spans="2:15">
      <c r="B64" s="212" t="s">
        <v>203</v>
      </c>
      <c r="C64" s="213"/>
      <c r="D64" s="213"/>
      <c r="E64" s="213"/>
      <c r="F64" s="213"/>
    </row>
    <row r="65" spans="2:6">
      <c r="B65" s="212" t="s">
        <v>204</v>
      </c>
      <c r="C65" s="213"/>
      <c r="D65" s="213"/>
      <c r="E65" s="213"/>
      <c r="F65" s="213"/>
    </row>
  </sheetData>
  <mergeCells count="26">
    <mergeCell ref="C65:F65"/>
    <mergeCell ref="C60:F60"/>
    <mergeCell ref="C61:F61"/>
    <mergeCell ref="C62:F62"/>
    <mergeCell ref="C63:F63"/>
    <mergeCell ref="C64:F64"/>
    <mergeCell ref="B56:F56"/>
    <mergeCell ref="B33:F33"/>
    <mergeCell ref="B35:K35"/>
    <mergeCell ref="B36:K36"/>
    <mergeCell ref="B45:F45"/>
    <mergeCell ref="B47:K47"/>
    <mergeCell ref="B48:K48"/>
    <mergeCell ref="F51:F53"/>
    <mergeCell ref="B54:F54"/>
    <mergeCell ref="D37:G37"/>
    <mergeCell ref="D49:G49"/>
    <mergeCell ref="A1:X1"/>
    <mergeCell ref="B3:K3"/>
    <mergeCell ref="B4:K4"/>
    <mergeCell ref="F25:F26"/>
    <mergeCell ref="F22:F23"/>
    <mergeCell ref="F11:F13"/>
    <mergeCell ref="F14:F16"/>
    <mergeCell ref="F7:F8"/>
    <mergeCell ref="D5:G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2D096-A144-451F-941B-F369EAE6807F}">
  <dimension ref="B1:Y67"/>
  <sheetViews>
    <sheetView topLeftCell="A58" workbookViewId="0">
      <selection activeCell="B62" sqref="B62:F67"/>
    </sheetView>
  </sheetViews>
  <sheetFormatPr baseColWidth="10" defaultRowHeight="14.25"/>
  <cols>
    <col min="1" max="1" width="4.140625" style="45" customWidth="1"/>
    <col min="2" max="2" width="11.42578125" style="45"/>
    <col min="3" max="3" width="19.42578125" style="45" customWidth="1"/>
    <col min="4" max="5" width="11.42578125" style="45"/>
    <col min="6" max="6" width="50.42578125" style="45" customWidth="1"/>
    <col min="7" max="7" width="11.42578125" style="45"/>
    <col min="8" max="11" width="21.28515625" style="45" hidden="1" customWidth="1"/>
    <col min="12" max="12" width="18" style="45" bestFit="1" customWidth="1"/>
    <col min="13" max="16384" width="11.42578125" style="45"/>
  </cols>
  <sheetData>
    <row r="1" spans="2:25" ht="15.75">
      <c r="B1" s="142" t="s">
        <v>196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</row>
    <row r="2" spans="2:25" ht="15" thickBot="1"/>
    <row r="3" spans="2:25" ht="24" thickBot="1">
      <c r="B3" s="143" t="s">
        <v>173</v>
      </c>
      <c r="C3" s="144"/>
      <c r="D3" s="144"/>
      <c r="E3" s="144"/>
      <c r="F3" s="144"/>
      <c r="G3" s="144"/>
      <c r="H3" s="144"/>
      <c r="I3" s="144"/>
      <c r="J3" s="144"/>
      <c r="K3" s="145"/>
    </row>
    <row r="4" spans="2:25" ht="15.75" customHeight="1" thickBot="1">
      <c r="B4" s="146" t="s">
        <v>1</v>
      </c>
      <c r="C4" s="147"/>
      <c r="D4" s="148"/>
      <c r="E4" s="148"/>
      <c r="F4" s="148"/>
      <c r="G4" s="148"/>
      <c r="H4" s="148"/>
      <c r="I4" s="148"/>
      <c r="J4" s="148"/>
      <c r="K4" s="149"/>
    </row>
    <row r="5" spans="2:25" ht="15.75" customHeight="1" thickBot="1">
      <c r="B5" s="72"/>
      <c r="C5" s="73"/>
      <c r="D5" s="154"/>
      <c r="E5" s="154"/>
      <c r="F5" s="154"/>
      <c r="G5" s="155"/>
      <c r="H5" s="75" t="s">
        <v>178</v>
      </c>
      <c r="I5" s="75" t="s">
        <v>174</v>
      </c>
      <c r="J5" s="75" t="s">
        <v>175</v>
      </c>
      <c r="K5" s="75" t="s">
        <v>176</v>
      </c>
    </row>
    <row r="6" spans="2:25" ht="90" thickBot="1">
      <c r="B6" s="46" t="s">
        <v>2</v>
      </c>
      <c r="C6" s="47" t="s">
        <v>3</v>
      </c>
      <c r="D6" s="47" t="s">
        <v>4</v>
      </c>
      <c r="E6" s="47" t="s">
        <v>5</v>
      </c>
      <c r="F6" s="47" t="s">
        <v>6</v>
      </c>
      <c r="G6" s="72" t="s">
        <v>7</v>
      </c>
      <c r="H6" s="76" t="s">
        <v>8</v>
      </c>
      <c r="I6" s="76" t="s">
        <v>8</v>
      </c>
      <c r="J6" s="76" t="s">
        <v>8</v>
      </c>
      <c r="K6" s="76" t="s">
        <v>8</v>
      </c>
      <c r="L6" s="137" t="s">
        <v>195</v>
      </c>
      <c r="M6" s="140" t="s">
        <v>197</v>
      </c>
      <c r="N6" s="140" t="s">
        <v>184</v>
      </c>
      <c r="O6" s="140" t="s">
        <v>198</v>
      </c>
    </row>
    <row r="7" spans="2:25" ht="15" thickBot="1">
      <c r="B7" s="48">
        <v>1</v>
      </c>
      <c r="C7" s="49" t="s">
        <v>28</v>
      </c>
      <c r="D7" s="49" t="s">
        <v>9</v>
      </c>
      <c r="E7" s="49" t="s">
        <v>10</v>
      </c>
      <c r="F7" s="150" t="s">
        <v>142</v>
      </c>
      <c r="G7" s="28">
        <v>1</v>
      </c>
      <c r="H7" s="63">
        <v>990000.00000000012</v>
      </c>
      <c r="I7" s="63">
        <v>963900</v>
      </c>
      <c r="J7" s="63">
        <v>764048</v>
      </c>
      <c r="K7" s="63">
        <v>750000</v>
      </c>
      <c r="L7" s="138">
        <f>+AVERAGE(H7:K7)</f>
        <v>866987</v>
      </c>
      <c r="M7" s="141"/>
      <c r="N7" s="141"/>
      <c r="O7" s="141"/>
    </row>
    <row r="8" spans="2:25" ht="15" thickBot="1">
      <c r="B8" s="48">
        <v>2</v>
      </c>
      <c r="C8" s="49" t="s">
        <v>28</v>
      </c>
      <c r="D8" s="49" t="s">
        <v>9</v>
      </c>
      <c r="E8" s="51" t="s">
        <v>11</v>
      </c>
      <c r="F8" s="152"/>
      <c r="G8" s="7">
        <v>1</v>
      </c>
      <c r="H8" s="62">
        <v>990000.00000000012</v>
      </c>
      <c r="I8" s="62">
        <v>871080</v>
      </c>
      <c r="J8" s="62">
        <v>730340</v>
      </c>
      <c r="K8" s="62">
        <v>650000</v>
      </c>
      <c r="L8" s="138">
        <f t="shared" ref="L8:L32" si="0">+AVERAGE(H8:K8)</f>
        <v>810355</v>
      </c>
      <c r="M8" s="141"/>
      <c r="N8" s="141"/>
      <c r="O8" s="141"/>
    </row>
    <row r="9" spans="2:25" ht="15" thickBot="1">
      <c r="B9" s="48">
        <v>3</v>
      </c>
      <c r="C9" s="49" t="s">
        <v>143</v>
      </c>
      <c r="D9" s="49" t="s">
        <v>17</v>
      </c>
      <c r="E9" s="51" t="s">
        <v>14</v>
      </c>
      <c r="F9" s="50" t="s">
        <v>144</v>
      </c>
      <c r="G9" s="7">
        <v>1</v>
      </c>
      <c r="H9" s="62">
        <v>990000.00000000012</v>
      </c>
      <c r="I9" s="62">
        <v>871080</v>
      </c>
      <c r="J9" s="62">
        <v>617980</v>
      </c>
      <c r="K9" s="62">
        <v>550000</v>
      </c>
      <c r="L9" s="138">
        <f t="shared" si="0"/>
        <v>757265</v>
      </c>
      <c r="M9" s="141"/>
      <c r="N9" s="141"/>
      <c r="O9" s="141"/>
    </row>
    <row r="10" spans="2:25" ht="28.5" customHeight="1" thickBot="1">
      <c r="B10" s="48">
        <v>4</v>
      </c>
      <c r="C10" s="51" t="s">
        <v>28</v>
      </c>
      <c r="D10" s="51" t="s">
        <v>9</v>
      </c>
      <c r="E10" s="51" t="s">
        <v>15</v>
      </c>
      <c r="F10" s="52" t="s">
        <v>145</v>
      </c>
      <c r="G10" s="7">
        <v>1</v>
      </c>
      <c r="H10" s="62">
        <v>990000.00000000012</v>
      </c>
      <c r="I10" s="62">
        <v>871080</v>
      </c>
      <c r="J10" s="62">
        <v>786520</v>
      </c>
      <c r="K10" s="62">
        <v>700000</v>
      </c>
      <c r="L10" s="138">
        <f t="shared" si="0"/>
        <v>836900</v>
      </c>
      <c r="M10" s="141"/>
      <c r="N10" s="141"/>
      <c r="O10" s="141"/>
    </row>
    <row r="11" spans="2:25" ht="15" thickBot="1">
      <c r="B11" s="48">
        <v>5</v>
      </c>
      <c r="C11" s="49" t="s">
        <v>140</v>
      </c>
      <c r="D11" s="49" t="s">
        <v>141</v>
      </c>
      <c r="E11" s="51" t="s">
        <v>15</v>
      </c>
      <c r="F11" s="150" t="s">
        <v>146</v>
      </c>
      <c r="G11" s="7">
        <v>1</v>
      </c>
      <c r="H11" s="62">
        <v>990000.00000000012</v>
      </c>
      <c r="I11" s="62">
        <v>871080</v>
      </c>
      <c r="J11" s="62">
        <v>786520</v>
      </c>
      <c r="K11" s="62">
        <v>700000</v>
      </c>
      <c r="L11" s="138">
        <f t="shared" si="0"/>
        <v>836900</v>
      </c>
      <c r="M11" s="141"/>
      <c r="N11" s="141"/>
      <c r="O11" s="141"/>
    </row>
    <row r="12" spans="2:25" ht="15" thickBot="1">
      <c r="B12" s="48">
        <v>6</v>
      </c>
      <c r="C12" s="49" t="s">
        <v>28</v>
      </c>
      <c r="D12" s="49" t="s">
        <v>9</v>
      </c>
      <c r="E12" s="51" t="s">
        <v>11</v>
      </c>
      <c r="F12" s="153"/>
      <c r="G12" s="7">
        <v>1</v>
      </c>
      <c r="H12" s="62">
        <v>990000.00000000012</v>
      </c>
      <c r="I12" s="62">
        <v>664020</v>
      </c>
      <c r="J12" s="62">
        <v>730340</v>
      </c>
      <c r="K12" s="62">
        <v>650000</v>
      </c>
      <c r="L12" s="138">
        <f t="shared" si="0"/>
        <v>758590</v>
      </c>
      <c r="M12" s="141"/>
      <c r="N12" s="141"/>
      <c r="O12" s="141"/>
    </row>
    <row r="13" spans="2:25" ht="15" thickBot="1">
      <c r="B13" s="48">
        <v>7</v>
      </c>
      <c r="C13" s="49" t="s">
        <v>147</v>
      </c>
      <c r="D13" s="49" t="s">
        <v>16</v>
      </c>
      <c r="E13" s="51" t="s">
        <v>14</v>
      </c>
      <c r="F13" s="152"/>
      <c r="G13" s="7">
        <v>1</v>
      </c>
      <c r="H13" s="62">
        <v>990000.00000000012</v>
      </c>
      <c r="I13" s="62">
        <v>442680</v>
      </c>
      <c r="J13" s="62">
        <v>617980</v>
      </c>
      <c r="K13" s="62">
        <v>550000</v>
      </c>
      <c r="L13" s="138">
        <f t="shared" si="0"/>
        <v>650165</v>
      </c>
      <c r="M13" s="141"/>
      <c r="N13" s="141"/>
      <c r="O13" s="141"/>
    </row>
    <row r="14" spans="2:25" ht="15" thickBot="1">
      <c r="B14" s="48">
        <v>8</v>
      </c>
      <c r="C14" s="49" t="s">
        <v>148</v>
      </c>
      <c r="D14" s="49" t="s">
        <v>17</v>
      </c>
      <c r="E14" s="51" t="s">
        <v>15</v>
      </c>
      <c r="F14" s="150" t="s">
        <v>149</v>
      </c>
      <c r="G14" s="7">
        <v>1</v>
      </c>
      <c r="H14" s="62">
        <v>990000.00000000012</v>
      </c>
      <c r="I14" s="62">
        <v>885360</v>
      </c>
      <c r="J14" s="62">
        <v>786520</v>
      </c>
      <c r="K14" s="62">
        <v>700000</v>
      </c>
      <c r="L14" s="138">
        <v>836900</v>
      </c>
      <c r="M14" s="141"/>
      <c r="N14" s="141"/>
      <c r="O14" s="141"/>
    </row>
    <row r="15" spans="2:25" ht="15" thickBot="1">
      <c r="B15" s="48">
        <v>9</v>
      </c>
      <c r="C15" s="49" t="s">
        <v>150</v>
      </c>
      <c r="D15" s="49" t="s">
        <v>17</v>
      </c>
      <c r="E15" s="51" t="s">
        <v>18</v>
      </c>
      <c r="F15" s="153"/>
      <c r="G15" s="7">
        <v>1</v>
      </c>
      <c r="H15" s="62">
        <v>990000.00000000012</v>
      </c>
      <c r="I15" s="62">
        <v>871080</v>
      </c>
      <c r="J15" s="62">
        <v>786520</v>
      </c>
      <c r="K15" s="62">
        <v>700000</v>
      </c>
      <c r="L15" s="138">
        <f t="shared" si="0"/>
        <v>836900</v>
      </c>
      <c r="M15" s="141"/>
      <c r="N15" s="141"/>
      <c r="O15" s="141"/>
    </row>
    <row r="16" spans="2:25" ht="15" thickBot="1">
      <c r="B16" s="48">
        <v>10</v>
      </c>
      <c r="C16" s="49" t="s">
        <v>151</v>
      </c>
      <c r="D16" s="49" t="s">
        <v>9</v>
      </c>
      <c r="E16" s="51" t="s">
        <v>19</v>
      </c>
      <c r="F16" s="152"/>
      <c r="G16" s="7">
        <v>1</v>
      </c>
      <c r="H16" s="62">
        <v>990000.00000000012</v>
      </c>
      <c r="I16" s="62">
        <v>871080</v>
      </c>
      <c r="J16" s="62">
        <v>730340</v>
      </c>
      <c r="K16" s="62">
        <v>650000</v>
      </c>
      <c r="L16" s="138">
        <f t="shared" si="0"/>
        <v>810355</v>
      </c>
      <c r="M16" s="141"/>
      <c r="N16" s="141"/>
      <c r="O16" s="141"/>
    </row>
    <row r="17" spans="2:16" ht="15" thickBot="1">
      <c r="B17" s="48">
        <v>11</v>
      </c>
      <c r="C17" s="53" t="s">
        <v>152</v>
      </c>
      <c r="D17" s="53" t="s">
        <v>21</v>
      </c>
      <c r="E17" s="54" t="s">
        <v>20</v>
      </c>
      <c r="F17" s="54" t="s">
        <v>153</v>
      </c>
      <c r="G17" s="7">
        <v>1</v>
      </c>
      <c r="H17" s="62">
        <v>990000.00000000012</v>
      </c>
      <c r="I17" s="62">
        <v>766360</v>
      </c>
      <c r="J17" s="62">
        <v>449440</v>
      </c>
      <c r="K17" s="62">
        <v>400000</v>
      </c>
      <c r="L17" s="138">
        <f t="shared" si="0"/>
        <v>651450</v>
      </c>
      <c r="M17" s="141"/>
      <c r="N17" s="141"/>
      <c r="O17" s="141"/>
    </row>
    <row r="18" spans="2:16" ht="26.25" thickBot="1">
      <c r="B18" s="48">
        <v>12</v>
      </c>
      <c r="C18" s="54" t="s">
        <v>28</v>
      </c>
      <c r="D18" s="54" t="s">
        <v>9</v>
      </c>
      <c r="E18" s="54" t="s">
        <v>11</v>
      </c>
      <c r="F18" s="54" t="s">
        <v>154</v>
      </c>
      <c r="G18" s="7">
        <v>1</v>
      </c>
      <c r="H18" s="62">
        <v>990000.00000000012</v>
      </c>
      <c r="I18" s="62">
        <v>871080</v>
      </c>
      <c r="J18" s="62">
        <v>730340</v>
      </c>
      <c r="K18" s="62">
        <v>650000</v>
      </c>
      <c r="L18" s="138">
        <f t="shared" si="0"/>
        <v>810355</v>
      </c>
      <c r="M18" s="141"/>
      <c r="N18" s="141"/>
      <c r="O18" s="141"/>
    </row>
    <row r="19" spans="2:16" ht="26.25" thickBot="1">
      <c r="B19" s="48">
        <v>13</v>
      </c>
      <c r="C19" s="49" t="s">
        <v>155</v>
      </c>
      <c r="D19" s="49" t="s">
        <v>16</v>
      </c>
      <c r="E19" s="51" t="s">
        <v>14</v>
      </c>
      <c r="F19" s="51" t="s">
        <v>156</v>
      </c>
      <c r="G19" s="7">
        <v>1</v>
      </c>
      <c r="H19" s="62">
        <v>990000.00000000012</v>
      </c>
      <c r="I19" s="62">
        <v>871080</v>
      </c>
      <c r="J19" s="62">
        <v>617980</v>
      </c>
      <c r="K19" s="62">
        <v>550000</v>
      </c>
      <c r="L19" s="138">
        <f t="shared" si="0"/>
        <v>757265</v>
      </c>
      <c r="M19" s="141"/>
      <c r="N19" s="141"/>
      <c r="O19" s="141"/>
    </row>
    <row r="20" spans="2:16" ht="26.25" thickBot="1">
      <c r="B20" s="48">
        <v>14</v>
      </c>
      <c r="C20" s="54" t="s">
        <v>28</v>
      </c>
      <c r="D20" s="54" t="s">
        <v>9</v>
      </c>
      <c r="E20" s="54" t="s">
        <v>11</v>
      </c>
      <c r="F20" s="54" t="s">
        <v>157</v>
      </c>
      <c r="G20" s="7">
        <v>1</v>
      </c>
      <c r="H20" s="62">
        <v>990000.00000000012</v>
      </c>
      <c r="I20" s="62">
        <v>871080</v>
      </c>
      <c r="J20" s="62">
        <v>730340</v>
      </c>
      <c r="K20" s="62">
        <v>650000</v>
      </c>
      <c r="L20" s="138">
        <f t="shared" si="0"/>
        <v>810355</v>
      </c>
      <c r="M20" s="141"/>
      <c r="N20" s="141"/>
      <c r="O20" s="141"/>
    </row>
    <row r="21" spans="2:16" ht="26.25" thickBot="1">
      <c r="B21" s="48">
        <v>15</v>
      </c>
      <c r="C21" s="49" t="s">
        <v>28</v>
      </c>
      <c r="D21" s="49" t="s">
        <v>9</v>
      </c>
      <c r="E21" s="51" t="s">
        <v>11</v>
      </c>
      <c r="F21" s="51" t="s">
        <v>158</v>
      </c>
      <c r="G21" s="7">
        <v>1</v>
      </c>
      <c r="H21" s="62">
        <v>990000.00000000012</v>
      </c>
      <c r="I21" s="62">
        <v>871080</v>
      </c>
      <c r="J21" s="62">
        <v>730340</v>
      </c>
      <c r="K21" s="62">
        <v>650000</v>
      </c>
      <c r="L21" s="138">
        <f t="shared" si="0"/>
        <v>810355</v>
      </c>
      <c r="M21" s="141"/>
      <c r="N21" s="141"/>
      <c r="O21" s="141"/>
    </row>
    <row r="22" spans="2:16" ht="15" thickBot="1">
      <c r="B22" s="48">
        <v>16</v>
      </c>
      <c r="C22" s="49" t="s">
        <v>28</v>
      </c>
      <c r="D22" s="49" t="s">
        <v>9</v>
      </c>
      <c r="E22" s="51" t="s">
        <v>159</v>
      </c>
      <c r="F22" s="150" t="s">
        <v>160</v>
      </c>
      <c r="G22" s="7">
        <v>1</v>
      </c>
      <c r="H22" s="62">
        <v>990000.00000000012</v>
      </c>
      <c r="I22" s="62">
        <v>963900</v>
      </c>
      <c r="J22" s="62">
        <v>786520</v>
      </c>
      <c r="K22" s="62">
        <v>700000</v>
      </c>
      <c r="L22" s="138">
        <f t="shared" si="0"/>
        <v>860105</v>
      </c>
      <c r="M22" s="141"/>
      <c r="N22" s="141"/>
      <c r="O22" s="141"/>
    </row>
    <row r="23" spans="2:16" ht="15" thickBot="1">
      <c r="B23" s="48">
        <v>17</v>
      </c>
      <c r="C23" s="55" t="s">
        <v>12</v>
      </c>
      <c r="D23" s="55" t="s">
        <v>13</v>
      </c>
      <c r="E23" s="50" t="s">
        <v>22</v>
      </c>
      <c r="F23" s="152"/>
      <c r="G23" s="7">
        <v>1</v>
      </c>
      <c r="H23" s="62">
        <v>990000.00000000012</v>
      </c>
      <c r="I23" s="62">
        <v>766360</v>
      </c>
      <c r="J23" s="62">
        <v>449440</v>
      </c>
      <c r="K23" s="62">
        <v>400000</v>
      </c>
      <c r="L23" s="138">
        <f t="shared" si="0"/>
        <v>651450</v>
      </c>
      <c r="M23" s="141"/>
      <c r="N23" s="141"/>
      <c r="O23" s="141"/>
    </row>
    <row r="24" spans="2:16" ht="15" thickBot="1">
      <c r="B24" s="48">
        <v>18</v>
      </c>
      <c r="C24" s="56" t="s">
        <v>147</v>
      </c>
      <c r="D24" s="56" t="s">
        <v>16</v>
      </c>
      <c r="E24" s="56" t="s">
        <v>14</v>
      </c>
      <c r="F24" s="56" t="s">
        <v>161</v>
      </c>
      <c r="G24" s="7">
        <v>1</v>
      </c>
      <c r="H24" s="62">
        <v>990000.00000000012</v>
      </c>
      <c r="I24" s="62">
        <v>871080</v>
      </c>
      <c r="J24" s="62">
        <v>617980</v>
      </c>
      <c r="K24" s="62">
        <v>550000</v>
      </c>
      <c r="L24" s="138">
        <f t="shared" si="0"/>
        <v>757265</v>
      </c>
      <c r="M24" s="141"/>
      <c r="N24" s="141"/>
      <c r="O24" s="141"/>
    </row>
    <row r="25" spans="2:16" ht="15" thickBot="1">
      <c r="B25" s="48">
        <v>19</v>
      </c>
      <c r="C25" s="57" t="s">
        <v>162</v>
      </c>
      <c r="D25" s="57" t="s">
        <v>21</v>
      </c>
      <c r="E25" s="60" t="s">
        <v>23</v>
      </c>
      <c r="F25" s="150" t="s">
        <v>163</v>
      </c>
      <c r="G25" s="7">
        <v>1</v>
      </c>
      <c r="H25" s="62">
        <v>990000.00000000012</v>
      </c>
      <c r="I25" s="62">
        <v>652120</v>
      </c>
      <c r="J25" s="62">
        <v>337080</v>
      </c>
      <c r="K25" s="62">
        <v>300000</v>
      </c>
      <c r="L25" s="138">
        <f t="shared" si="0"/>
        <v>569800</v>
      </c>
      <c r="M25" s="141"/>
      <c r="N25" s="141"/>
      <c r="O25" s="141"/>
    </row>
    <row r="26" spans="2:16" ht="15" thickBot="1">
      <c r="B26" s="48">
        <v>20</v>
      </c>
      <c r="C26" s="53" t="s">
        <v>162</v>
      </c>
      <c r="D26" s="53" t="s">
        <v>21</v>
      </c>
      <c r="E26" s="54" t="s">
        <v>20</v>
      </c>
      <c r="F26" s="151"/>
      <c r="G26" s="7">
        <v>1</v>
      </c>
      <c r="H26" s="62">
        <v>990000.00000000012</v>
      </c>
      <c r="I26" s="62">
        <v>1301860</v>
      </c>
      <c r="J26" s="62">
        <v>449440</v>
      </c>
      <c r="K26" s="62">
        <v>400000</v>
      </c>
      <c r="L26" s="138">
        <f t="shared" si="0"/>
        <v>785325</v>
      </c>
      <c r="M26" s="141"/>
      <c r="N26" s="141"/>
      <c r="O26" s="141"/>
    </row>
    <row r="27" spans="2:16" ht="26.25" thickBot="1">
      <c r="B27" s="48">
        <v>21</v>
      </c>
      <c r="C27" s="49" t="s">
        <v>162</v>
      </c>
      <c r="D27" s="53" t="s">
        <v>21</v>
      </c>
      <c r="E27" s="54" t="s">
        <v>139</v>
      </c>
      <c r="F27" s="51" t="s">
        <v>164</v>
      </c>
      <c r="G27" s="7">
        <v>1</v>
      </c>
      <c r="H27" s="62">
        <v>990000.00000000012</v>
      </c>
      <c r="I27" s="62">
        <v>328440</v>
      </c>
      <c r="J27" s="62">
        <v>337080</v>
      </c>
      <c r="K27" s="62">
        <v>300000</v>
      </c>
      <c r="L27" s="138">
        <f t="shared" si="0"/>
        <v>488880</v>
      </c>
      <c r="M27" s="141"/>
      <c r="N27" s="141"/>
      <c r="O27" s="141"/>
    </row>
    <row r="28" spans="2:16" ht="26.25" thickBot="1">
      <c r="B28" s="48">
        <v>22</v>
      </c>
      <c r="C28" s="49" t="s">
        <v>165</v>
      </c>
      <c r="D28" s="49" t="s">
        <v>166</v>
      </c>
      <c r="E28" s="51" t="s">
        <v>27</v>
      </c>
      <c r="F28" s="51" t="s">
        <v>167</v>
      </c>
      <c r="G28" s="7">
        <v>1</v>
      </c>
      <c r="H28" s="62">
        <v>990000.00000000012</v>
      </c>
      <c r="I28" s="62">
        <v>871080</v>
      </c>
      <c r="J28" s="62">
        <v>449440</v>
      </c>
      <c r="K28" s="62">
        <v>400000</v>
      </c>
      <c r="L28" s="138">
        <f t="shared" si="0"/>
        <v>677630</v>
      </c>
      <c r="M28" s="141"/>
      <c r="N28" s="141"/>
      <c r="O28" s="141"/>
    </row>
    <row r="29" spans="2:16" ht="26.25" thickBot="1">
      <c r="B29" s="48">
        <v>23</v>
      </c>
      <c r="C29" s="49" t="s">
        <v>24</v>
      </c>
      <c r="D29" s="49" t="s">
        <v>25</v>
      </c>
      <c r="E29" s="51" t="s">
        <v>22</v>
      </c>
      <c r="F29" s="51" t="s">
        <v>168</v>
      </c>
      <c r="G29" s="7">
        <v>1</v>
      </c>
      <c r="H29" s="62">
        <v>990000.00000000012</v>
      </c>
      <c r="I29" s="62">
        <v>766360</v>
      </c>
      <c r="J29" s="62">
        <v>449440</v>
      </c>
      <c r="K29" s="62">
        <v>400000</v>
      </c>
      <c r="L29" s="138">
        <f t="shared" si="0"/>
        <v>651450</v>
      </c>
      <c r="M29" s="141"/>
      <c r="N29" s="141"/>
      <c r="O29" s="141"/>
    </row>
    <row r="30" spans="2:16" ht="26.25" thickBot="1">
      <c r="B30" s="48">
        <v>24</v>
      </c>
      <c r="C30" s="51" t="s">
        <v>26</v>
      </c>
      <c r="D30" s="51" t="s">
        <v>169</v>
      </c>
      <c r="E30" s="51" t="s">
        <v>15</v>
      </c>
      <c r="F30" s="51" t="s">
        <v>170</v>
      </c>
      <c r="G30" s="7">
        <v>1</v>
      </c>
      <c r="H30" s="62">
        <v>990000.00000000012</v>
      </c>
      <c r="I30" s="62">
        <v>871080</v>
      </c>
      <c r="J30" s="62">
        <v>449440</v>
      </c>
      <c r="K30" s="62">
        <v>400000</v>
      </c>
      <c r="L30" s="138">
        <f t="shared" si="0"/>
        <v>677630</v>
      </c>
      <c r="M30" s="141"/>
      <c r="N30" s="141"/>
      <c r="O30" s="141"/>
    </row>
    <row r="31" spans="2:16" ht="15" thickBot="1">
      <c r="B31" s="48">
        <v>25</v>
      </c>
      <c r="C31" s="49" t="s">
        <v>143</v>
      </c>
      <c r="D31" s="49" t="s">
        <v>17</v>
      </c>
      <c r="E31" s="51" t="s">
        <v>18</v>
      </c>
      <c r="F31" s="51" t="s">
        <v>171</v>
      </c>
      <c r="G31" s="7">
        <v>1</v>
      </c>
      <c r="H31" s="62">
        <v>990000.00000000012</v>
      </c>
      <c r="I31" s="62">
        <v>978180</v>
      </c>
      <c r="J31" s="62">
        <v>730340</v>
      </c>
      <c r="K31" s="62">
        <v>650000</v>
      </c>
      <c r="L31" s="138">
        <f t="shared" si="0"/>
        <v>837130</v>
      </c>
      <c r="M31" s="141"/>
      <c r="N31" s="141"/>
      <c r="O31" s="141"/>
      <c r="P31" s="64"/>
    </row>
    <row r="32" spans="2:16" ht="26.25" thickBot="1">
      <c r="B32" s="48">
        <v>26</v>
      </c>
      <c r="C32" s="49" t="s">
        <v>28</v>
      </c>
      <c r="D32" s="49" t="s">
        <v>9</v>
      </c>
      <c r="E32" s="51" t="s">
        <v>11</v>
      </c>
      <c r="F32" s="51" t="s">
        <v>172</v>
      </c>
      <c r="G32" s="59">
        <v>1</v>
      </c>
      <c r="H32" s="69">
        <v>990000.00000000012</v>
      </c>
      <c r="I32" s="69">
        <v>664020</v>
      </c>
      <c r="J32" s="69">
        <v>786520</v>
      </c>
      <c r="K32" s="69">
        <v>700000</v>
      </c>
      <c r="L32" s="138">
        <f t="shared" si="0"/>
        <v>785135</v>
      </c>
      <c r="M32" s="141"/>
      <c r="N32" s="141"/>
      <c r="O32" s="141"/>
    </row>
    <row r="33" spans="2:15">
      <c r="B33" s="157" t="s">
        <v>29</v>
      </c>
      <c r="C33" s="157"/>
      <c r="D33" s="157"/>
      <c r="E33" s="157"/>
      <c r="F33" s="158"/>
      <c r="G33" s="70"/>
      <c r="H33" s="71">
        <f>SUM(H7:H32)</f>
        <v>25740000.000000004</v>
      </c>
      <c r="I33" s="71">
        <f>SUM(I7:I32)</f>
        <v>21467600</v>
      </c>
      <c r="J33" s="71">
        <f>SUM(J7:J32)</f>
        <v>16438268</v>
      </c>
      <c r="K33" s="71">
        <f>SUM(K7:K32)</f>
        <v>14700000</v>
      </c>
      <c r="L33" s="71">
        <f>SUM(L7:L32)</f>
        <v>19582897</v>
      </c>
    </row>
    <row r="34" spans="2:15" ht="15" thickBot="1"/>
    <row r="35" spans="2:15" ht="19.5" thickBot="1">
      <c r="B35" s="159" t="s">
        <v>61</v>
      </c>
      <c r="C35" s="159"/>
      <c r="D35" s="159"/>
      <c r="E35" s="159"/>
      <c r="F35" s="159"/>
      <c r="G35" s="159"/>
      <c r="H35" s="159"/>
      <c r="I35" s="159"/>
      <c r="J35" s="159"/>
      <c r="K35" s="159"/>
    </row>
    <row r="36" spans="2:15" ht="21">
      <c r="B36" s="193" t="s">
        <v>31</v>
      </c>
      <c r="C36" s="162"/>
      <c r="D36" s="162"/>
      <c r="E36" s="162"/>
      <c r="F36" s="162"/>
      <c r="G36" s="162"/>
      <c r="H36" s="162"/>
      <c r="I36" s="162"/>
      <c r="J36" s="162"/>
      <c r="K36" s="163"/>
    </row>
    <row r="37" spans="2:15" ht="21.75" thickBot="1">
      <c r="B37" s="82"/>
      <c r="C37" s="83"/>
      <c r="D37" s="191"/>
      <c r="E37" s="191"/>
      <c r="F37" s="191"/>
      <c r="G37" s="192"/>
      <c r="H37" s="75" t="s">
        <v>178</v>
      </c>
      <c r="I37" s="75" t="s">
        <v>174</v>
      </c>
      <c r="J37" s="75" t="s">
        <v>175</v>
      </c>
      <c r="K37" s="75" t="s">
        <v>176</v>
      </c>
    </row>
    <row r="38" spans="2:15" ht="90" thickBot="1">
      <c r="B38" s="4" t="s">
        <v>2</v>
      </c>
      <c r="C38" s="5" t="s">
        <v>3</v>
      </c>
      <c r="D38" s="6" t="s">
        <v>4</v>
      </c>
      <c r="E38" s="74" t="s">
        <v>5</v>
      </c>
      <c r="F38" s="6" t="s">
        <v>6</v>
      </c>
      <c r="G38" s="3" t="s">
        <v>7</v>
      </c>
      <c r="H38" s="76" t="s">
        <v>8</v>
      </c>
      <c r="I38" s="76" t="s">
        <v>8</v>
      </c>
      <c r="J38" s="76" t="s">
        <v>8</v>
      </c>
      <c r="K38" s="76" t="s">
        <v>8</v>
      </c>
      <c r="L38" s="137" t="s">
        <v>195</v>
      </c>
      <c r="M38" s="140" t="s">
        <v>197</v>
      </c>
      <c r="N38" s="140" t="s">
        <v>184</v>
      </c>
      <c r="O38" s="140" t="s">
        <v>198</v>
      </c>
    </row>
    <row r="39" spans="2:15" ht="24.75" thickBot="1">
      <c r="B39" s="8">
        <v>1</v>
      </c>
      <c r="C39" s="9" t="s">
        <v>32</v>
      </c>
      <c r="D39" s="10" t="s">
        <v>33</v>
      </c>
      <c r="E39" s="31" t="s">
        <v>34</v>
      </c>
      <c r="F39" s="58" t="s">
        <v>35</v>
      </c>
      <c r="G39" s="7" t="s">
        <v>36</v>
      </c>
      <c r="H39" s="62">
        <v>5500000</v>
      </c>
      <c r="I39" s="62">
        <v>4574360</v>
      </c>
      <c r="J39" s="62">
        <v>730340</v>
      </c>
      <c r="K39" s="62">
        <v>650000</v>
      </c>
      <c r="L39" s="138">
        <f>+AVERAGE(H39:K39)</f>
        <v>2863675</v>
      </c>
      <c r="M39" s="141"/>
      <c r="N39" s="141"/>
      <c r="O39" s="141"/>
    </row>
    <row r="40" spans="2:15" ht="24.75" thickBot="1">
      <c r="B40" s="11">
        <v>2</v>
      </c>
      <c r="C40" s="12" t="s">
        <v>32</v>
      </c>
      <c r="D40" s="13" t="s">
        <v>37</v>
      </c>
      <c r="E40" s="31" t="s">
        <v>38</v>
      </c>
      <c r="F40" s="14" t="s">
        <v>39</v>
      </c>
      <c r="G40" s="7" t="s">
        <v>36</v>
      </c>
      <c r="H40" s="62">
        <v>5500000</v>
      </c>
      <c r="I40" s="62">
        <v>4175710</v>
      </c>
      <c r="J40" s="62">
        <v>730340</v>
      </c>
      <c r="K40" s="62">
        <v>650000</v>
      </c>
      <c r="L40" s="138">
        <f t="shared" ref="L40:L44" si="1">+AVERAGE(H40:K40)</f>
        <v>2764012.5</v>
      </c>
      <c r="M40" s="141"/>
      <c r="N40" s="141"/>
      <c r="O40" s="141"/>
    </row>
    <row r="41" spans="2:15" ht="24.75" thickBot="1">
      <c r="B41" s="8">
        <v>3</v>
      </c>
      <c r="C41" s="10" t="s">
        <v>32</v>
      </c>
      <c r="D41" s="10" t="s">
        <v>40</v>
      </c>
      <c r="E41" s="31" t="s">
        <v>41</v>
      </c>
      <c r="F41" s="15" t="s">
        <v>42</v>
      </c>
      <c r="G41" s="7" t="s">
        <v>36</v>
      </c>
      <c r="H41" s="62">
        <v>5500000</v>
      </c>
      <c r="I41" s="62">
        <v>2767940</v>
      </c>
      <c r="J41" s="62">
        <v>730340</v>
      </c>
      <c r="K41" s="62">
        <v>650000</v>
      </c>
      <c r="L41" s="138">
        <f t="shared" si="1"/>
        <v>2412070</v>
      </c>
      <c r="M41" s="141"/>
      <c r="N41" s="141"/>
      <c r="O41" s="141"/>
    </row>
    <row r="42" spans="2:15" ht="24.75" thickBot="1">
      <c r="B42" s="11">
        <v>4</v>
      </c>
      <c r="C42" s="12" t="s">
        <v>32</v>
      </c>
      <c r="D42" s="13" t="s">
        <v>43</v>
      </c>
      <c r="E42" s="31" t="s">
        <v>44</v>
      </c>
      <c r="F42" s="14" t="s">
        <v>45</v>
      </c>
      <c r="G42" s="7" t="s">
        <v>36</v>
      </c>
      <c r="H42" s="62">
        <v>5500000</v>
      </c>
      <c r="I42" s="62">
        <v>5677490</v>
      </c>
      <c r="J42" s="62">
        <v>842700</v>
      </c>
      <c r="K42" s="62">
        <v>750000</v>
      </c>
      <c r="L42" s="138">
        <f t="shared" si="1"/>
        <v>3192547.5</v>
      </c>
      <c r="M42" s="141"/>
      <c r="N42" s="141"/>
      <c r="O42" s="141"/>
    </row>
    <row r="43" spans="2:15" ht="24.75" thickBot="1">
      <c r="B43" s="8">
        <v>5</v>
      </c>
      <c r="C43" s="9" t="s">
        <v>32</v>
      </c>
      <c r="D43" s="10" t="s">
        <v>46</v>
      </c>
      <c r="E43" s="31" t="s">
        <v>34</v>
      </c>
      <c r="F43" s="16" t="s">
        <v>47</v>
      </c>
      <c r="G43" s="7" t="s">
        <v>36</v>
      </c>
      <c r="H43" s="62">
        <v>5500000</v>
      </c>
      <c r="I43" s="62">
        <v>4574360</v>
      </c>
      <c r="J43" s="62">
        <v>730340</v>
      </c>
      <c r="K43" s="62">
        <v>650000</v>
      </c>
      <c r="L43" s="138">
        <f t="shared" si="1"/>
        <v>2863675</v>
      </c>
      <c r="M43" s="141"/>
      <c r="N43" s="141"/>
      <c r="O43" s="141"/>
    </row>
    <row r="44" spans="2:15" ht="36.75" thickBot="1">
      <c r="B44" s="8">
        <v>6</v>
      </c>
      <c r="C44" s="17" t="s">
        <v>32</v>
      </c>
      <c r="D44" s="18" t="s">
        <v>48</v>
      </c>
      <c r="E44" s="31" t="s">
        <v>49</v>
      </c>
      <c r="F44" s="19" t="s">
        <v>50</v>
      </c>
      <c r="G44" s="2" t="s">
        <v>36</v>
      </c>
      <c r="H44" s="62">
        <v>5500000</v>
      </c>
      <c r="I44" s="62">
        <v>6709220</v>
      </c>
      <c r="J44" s="62">
        <v>842700</v>
      </c>
      <c r="K44" s="62">
        <v>750000</v>
      </c>
      <c r="L44" s="138">
        <f t="shared" si="1"/>
        <v>3450480</v>
      </c>
      <c r="M44" s="141"/>
      <c r="N44" s="141"/>
      <c r="O44" s="141"/>
    </row>
    <row r="45" spans="2:15">
      <c r="B45" s="157" t="s">
        <v>29</v>
      </c>
      <c r="C45" s="157"/>
      <c r="D45" s="157"/>
      <c r="E45" s="157"/>
      <c r="F45" s="157"/>
      <c r="G45" s="70"/>
      <c r="H45" s="71">
        <f>SUM(H39:H44)</f>
        <v>33000000</v>
      </c>
      <c r="I45" s="71">
        <f>SUM(I39:I44)</f>
        <v>28479080</v>
      </c>
      <c r="J45" s="71">
        <f>SUM(J39:J44)</f>
        <v>4606760</v>
      </c>
      <c r="K45" s="71">
        <f>SUM(K39:K44)</f>
        <v>4100000</v>
      </c>
      <c r="L45" s="71">
        <f>SUM(L39:L44)</f>
        <v>17546460</v>
      </c>
    </row>
    <row r="46" spans="2:15" ht="15.75" thickBot="1">
      <c r="B46" s="1"/>
      <c r="C46" s="20"/>
      <c r="D46" s="20"/>
      <c r="E46" s="1"/>
      <c r="F46" s="1"/>
      <c r="G46" s="21"/>
      <c r="H46" s="21"/>
      <c r="I46" s="21"/>
      <c r="J46" s="21"/>
      <c r="K46" s="22"/>
    </row>
    <row r="47" spans="2:15" ht="19.5" thickBot="1">
      <c r="B47" s="164" t="s">
        <v>62</v>
      </c>
      <c r="C47" s="159"/>
      <c r="D47" s="159"/>
      <c r="E47" s="159"/>
      <c r="F47" s="159"/>
      <c r="G47" s="159"/>
      <c r="H47" s="165"/>
      <c r="I47" s="165"/>
      <c r="J47" s="165"/>
      <c r="K47" s="166"/>
    </row>
    <row r="48" spans="2:15" ht="21">
      <c r="B48" s="167" t="s">
        <v>52</v>
      </c>
      <c r="C48" s="168"/>
      <c r="D48" s="168"/>
      <c r="E48" s="168"/>
      <c r="F48" s="168"/>
      <c r="G48" s="168"/>
      <c r="H48" s="168"/>
      <c r="I48" s="168"/>
      <c r="J48" s="168"/>
      <c r="K48" s="168"/>
    </row>
    <row r="49" spans="2:15" ht="21.75" thickBot="1">
      <c r="B49" s="61"/>
      <c r="C49" s="61"/>
      <c r="D49" s="171"/>
      <c r="E49" s="171"/>
      <c r="F49" s="171"/>
      <c r="G49" s="171"/>
      <c r="H49" s="75" t="s">
        <v>178</v>
      </c>
      <c r="I49" s="75" t="s">
        <v>174</v>
      </c>
      <c r="J49" s="75" t="s">
        <v>175</v>
      </c>
      <c r="K49" s="75" t="s">
        <v>176</v>
      </c>
    </row>
    <row r="50" spans="2:15" ht="90" thickBot="1">
      <c r="B50" s="29" t="s">
        <v>2</v>
      </c>
      <c r="C50" s="30" t="s">
        <v>3</v>
      </c>
      <c r="D50" s="77" t="s">
        <v>4</v>
      </c>
      <c r="E50" s="78" t="s">
        <v>5</v>
      </c>
      <c r="F50" s="77" t="s">
        <v>6</v>
      </c>
      <c r="G50" s="79" t="s">
        <v>7</v>
      </c>
      <c r="H50" s="76" t="s">
        <v>8</v>
      </c>
      <c r="I50" s="76" t="s">
        <v>8</v>
      </c>
      <c r="J50" s="76" t="s">
        <v>8</v>
      </c>
      <c r="K50" s="76" t="s">
        <v>8</v>
      </c>
      <c r="L50" s="137" t="s">
        <v>195</v>
      </c>
      <c r="M50" s="140" t="s">
        <v>197</v>
      </c>
      <c r="N50" s="140" t="s">
        <v>184</v>
      </c>
      <c r="O50" s="140" t="s">
        <v>198</v>
      </c>
    </row>
    <row r="51" spans="2:15" ht="24.75" thickBot="1">
      <c r="B51" s="26">
        <v>1</v>
      </c>
      <c r="C51" s="27" t="s">
        <v>53</v>
      </c>
      <c r="D51" s="11" t="s">
        <v>54</v>
      </c>
      <c r="E51" s="32" t="s">
        <v>55</v>
      </c>
      <c r="F51" s="169" t="s">
        <v>56</v>
      </c>
      <c r="G51" s="28" t="s">
        <v>36</v>
      </c>
      <c r="H51" s="63">
        <v>1320000</v>
      </c>
      <c r="I51" s="63">
        <v>1339940</v>
      </c>
      <c r="J51" s="63">
        <v>1965176</v>
      </c>
      <c r="K51" s="63">
        <v>1650000</v>
      </c>
      <c r="L51" s="138">
        <f>+AVERAGE(H51:K51)</f>
        <v>1568779</v>
      </c>
      <c r="M51" s="141"/>
      <c r="N51" s="141"/>
      <c r="O51" s="141"/>
    </row>
    <row r="52" spans="2:15" ht="24.75" thickBot="1">
      <c r="B52" s="23">
        <v>2</v>
      </c>
      <c r="C52" s="24" t="s">
        <v>57</v>
      </c>
      <c r="D52" s="25" t="s">
        <v>58</v>
      </c>
      <c r="E52" s="32" t="s">
        <v>55</v>
      </c>
      <c r="F52" s="169"/>
      <c r="G52" s="7" t="s">
        <v>36</v>
      </c>
      <c r="H52" s="62">
        <v>1320000</v>
      </c>
      <c r="I52" s="62">
        <v>1339940</v>
      </c>
      <c r="J52" s="63">
        <v>1965176</v>
      </c>
      <c r="K52" s="62">
        <v>1650000</v>
      </c>
      <c r="L52" s="138">
        <f t="shared" ref="L52:L53" si="2">+AVERAGE(H52:K52)</f>
        <v>1568779</v>
      </c>
      <c r="M52" s="141"/>
      <c r="N52" s="141"/>
      <c r="O52" s="141"/>
    </row>
    <row r="53" spans="2:15" ht="20.25" customHeight="1" thickBot="1">
      <c r="B53" s="23">
        <v>3</v>
      </c>
      <c r="C53" s="24" t="s">
        <v>57</v>
      </c>
      <c r="D53" s="25" t="s">
        <v>59</v>
      </c>
      <c r="E53" s="32" t="s">
        <v>60</v>
      </c>
      <c r="F53" s="170"/>
      <c r="G53" s="7" t="s">
        <v>36</v>
      </c>
      <c r="H53" s="62">
        <v>1320000</v>
      </c>
      <c r="I53" s="62">
        <v>1339940</v>
      </c>
      <c r="J53" s="62">
        <v>655059</v>
      </c>
      <c r="K53" s="62">
        <v>550000</v>
      </c>
      <c r="L53" s="138">
        <f t="shared" si="2"/>
        <v>966249.75</v>
      </c>
      <c r="M53" s="141"/>
      <c r="N53" s="141"/>
      <c r="O53" s="141"/>
    </row>
    <row r="54" spans="2:15">
      <c r="B54" s="157" t="s">
        <v>29</v>
      </c>
      <c r="C54" s="157"/>
      <c r="D54" s="157"/>
      <c r="E54" s="157"/>
      <c r="F54" s="157"/>
      <c r="G54" s="70"/>
      <c r="H54" s="71">
        <f>SUM(H51:H53)</f>
        <v>3960000</v>
      </c>
      <c r="I54" s="71">
        <f>SUM(I51:I53)</f>
        <v>4019820</v>
      </c>
      <c r="J54" s="71">
        <v>4585412</v>
      </c>
      <c r="K54" s="71">
        <f>SUM(K51:K53)</f>
        <v>3850000</v>
      </c>
      <c r="L54" s="71">
        <f>SUM(L51:L53)</f>
        <v>4103807.75</v>
      </c>
    </row>
    <row r="55" spans="2:15" ht="15">
      <c r="B55" s="1"/>
      <c r="C55" s="20"/>
      <c r="D55" s="20"/>
      <c r="E55" s="1"/>
      <c r="F55" s="1"/>
      <c r="G55" s="1"/>
      <c r="H55" s="1"/>
      <c r="I55" s="1"/>
      <c r="J55" s="1"/>
      <c r="K55" s="1"/>
    </row>
    <row r="56" spans="2:15" ht="21">
      <c r="B56" s="156" t="s">
        <v>138</v>
      </c>
      <c r="C56" s="156"/>
      <c r="D56" s="156"/>
      <c r="E56" s="156"/>
      <c r="F56" s="156"/>
      <c r="G56" s="80"/>
      <c r="H56" s="81">
        <f>SUM(H33+H45+H54)</f>
        <v>62700000</v>
      </c>
      <c r="I56" s="81">
        <f>I33+I45+I54</f>
        <v>53966500</v>
      </c>
      <c r="J56" s="81">
        <f>J33+J45+J54</f>
        <v>25630440</v>
      </c>
      <c r="K56" s="81">
        <f>K33+K45+K54</f>
        <v>22650000</v>
      </c>
      <c r="L56" s="81">
        <f>L33+L45+L54</f>
        <v>41233164.75</v>
      </c>
    </row>
    <row r="62" spans="2:15">
      <c r="B62" s="212" t="s">
        <v>199</v>
      </c>
      <c r="C62" s="213"/>
      <c r="D62" s="213"/>
      <c r="E62" s="213"/>
      <c r="F62" s="213"/>
    </row>
    <row r="63" spans="2:15">
      <c r="B63" s="212" t="s">
        <v>200</v>
      </c>
      <c r="C63" s="213"/>
      <c r="D63" s="213"/>
      <c r="E63" s="213"/>
      <c r="F63" s="213"/>
    </row>
    <row r="64" spans="2:15">
      <c r="B64" s="212" t="s">
        <v>201</v>
      </c>
      <c r="C64" s="213"/>
      <c r="D64" s="213"/>
      <c r="E64" s="213"/>
      <c r="F64" s="213"/>
    </row>
    <row r="65" spans="2:6">
      <c r="B65" s="212" t="s">
        <v>202</v>
      </c>
      <c r="C65" s="213"/>
      <c r="D65" s="213"/>
      <c r="E65" s="213"/>
      <c r="F65" s="213"/>
    </row>
    <row r="66" spans="2:6">
      <c r="B66" s="212" t="s">
        <v>203</v>
      </c>
      <c r="C66" s="213"/>
      <c r="D66" s="213"/>
      <c r="E66" s="213"/>
      <c r="F66" s="213"/>
    </row>
    <row r="67" spans="2:6">
      <c r="B67" s="212" t="s">
        <v>204</v>
      </c>
      <c r="C67" s="213"/>
      <c r="D67" s="213"/>
      <c r="E67" s="213"/>
      <c r="F67" s="213"/>
    </row>
  </sheetData>
  <mergeCells count="26">
    <mergeCell ref="C63:F63"/>
    <mergeCell ref="C64:F64"/>
    <mergeCell ref="C65:F65"/>
    <mergeCell ref="C66:F66"/>
    <mergeCell ref="C67:F67"/>
    <mergeCell ref="F25:F26"/>
    <mergeCell ref="B33:F33"/>
    <mergeCell ref="B35:K35"/>
    <mergeCell ref="B36:K36"/>
    <mergeCell ref="C62:F62"/>
    <mergeCell ref="B1:Y1"/>
    <mergeCell ref="B56:F56"/>
    <mergeCell ref="B45:F45"/>
    <mergeCell ref="B47:K47"/>
    <mergeCell ref="B48:K48"/>
    <mergeCell ref="D49:G49"/>
    <mergeCell ref="F51:F53"/>
    <mergeCell ref="B54:F54"/>
    <mergeCell ref="D37:G37"/>
    <mergeCell ref="B3:K3"/>
    <mergeCell ref="B4:K4"/>
    <mergeCell ref="D5:G5"/>
    <mergeCell ref="F7:F8"/>
    <mergeCell ref="F11:F13"/>
    <mergeCell ref="F14:F16"/>
    <mergeCell ref="F22:F2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D0374-9B62-427A-960C-C707A97F594E}">
  <dimension ref="A1:Y108"/>
  <sheetViews>
    <sheetView topLeftCell="A93" workbookViewId="0">
      <selection activeCell="B117" sqref="B117"/>
    </sheetView>
  </sheetViews>
  <sheetFormatPr baseColWidth="10" defaultColWidth="11.42578125" defaultRowHeight="12.75"/>
  <cols>
    <col min="1" max="1" width="7.140625" style="33" customWidth="1"/>
    <col min="2" max="2" width="59.140625" style="34" customWidth="1"/>
    <col min="3" max="3" width="7.28515625" style="33" customWidth="1"/>
    <col min="4" max="4" width="26.7109375" style="33" hidden="1" customWidth="1"/>
    <col min="5" max="5" width="25.5703125" style="33" hidden="1" customWidth="1"/>
    <col min="6" max="6" width="23.28515625" style="33" hidden="1" customWidth="1"/>
    <col min="7" max="7" width="23.5703125" style="34" hidden="1" customWidth="1"/>
    <col min="8" max="8" width="18.28515625" style="34" customWidth="1"/>
    <col min="9" max="16384" width="11.42578125" style="34"/>
  </cols>
  <sheetData>
    <row r="1" spans="1:25" ht="15.75">
      <c r="B1" s="142" t="s">
        <v>196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</row>
    <row r="2" spans="1:25" ht="13.5" thickBot="1"/>
    <row r="3" spans="1:25" ht="34.5" customHeight="1" thickBot="1">
      <c r="A3" s="208" t="s">
        <v>63</v>
      </c>
      <c r="B3" s="209"/>
      <c r="C3" s="209"/>
      <c r="D3" s="209"/>
      <c r="E3" s="195"/>
      <c r="F3" s="195"/>
      <c r="G3" s="196"/>
    </row>
    <row r="4" spans="1:25" ht="30" customHeight="1" thickBot="1">
      <c r="A4" s="92"/>
      <c r="B4" s="93"/>
      <c r="C4" s="93"/>
      <c r="D4" s="98" t="s">
        <v>178</v>
      </c>
      <c r="E4" s="97" t="s">
        <v>174</v>
      </c>
      <c r="F4" s="97" t="s">
        <v>175</v>
      </c>
      <c r="G4" s="96" t="s">
        <v>176</v>
      </c>
    </row>
    <row r="5" spans="1:25" ht="12.75" customHeight="1">
      <c r="A5" s="3" t="s">
        <v>2</v>
      </c>
      <c r="B5" s="3" t="s">
        <v>3</v>
      </c>
      <c r="C5" s="197" t="s">
        <v>177</v>
      </c>
      <c r="D5" s="199" t="s">
        <v>8</v>
      </c>
      <c r="E5" s="199" t="s">
        <v>8</v>
      </c>
      <c r="F5" s="199" t="s">
        <v>8</v>
      </c>
      <c r="G5" s="210" t="s">
        <v>8</v>
      </c>
    </row>
    <row r="6" spans="1:25" ht="57.75" customHeight="1" thickBot="1">
      <c r="A6" s="211" t="s">
        <v>64</v>
      </c>
      <c r="B6" s="211"/>
      <c r="C6" s="197"/>
      <c r="D6" s="199"/>
      <c r="E6" s="199"/>
      <c r="F6" s="199"/>
      <c r="G6" s="199"/>
    </row>
    <row r="7" spans="1:25" ht="66" customHeight="1">
      <c r="A7" s="203" t="s">
        <v>65</v>
      </c>
      <c r="B7" s="204"/>
      <c r="C7" s="198"/>
      <c r="D7" s="200"/>
      <c r="E7" s="200"/>
      <c r="F7" s="200"/>
      <c r="G7" s="200"/>
      <c r="H7" s="137" t="s">
        <v>195</v>
      </c>
      <c r="I7" s="140" t="s">
        <v>197</v>
      </c>
      <c r="J7" s="140" t="s">
        <v>184</v>
      </c>
      <c r="K7" s="140" t="s">
        <v>198</v>
      </c>
    </row>
    <row r="8" spans="1:25" ht="15" customHeight="1">
      <c r="A8" s="36" t="s">
        <v>66</v>
      </c>
      <c r="B8" s="35" t="s">
        <v>67</v>
      </c>
      <c r="C8" s="36">
        <v>1</v>
      </c>
      <c r="D8" s="89">
        <v>856800</v>
      </c>
      <c r="E8" s="84">
        <v>847280</v>
      </c>
      <c r="F8" s="62">
        <v>991100</v>
      </c>
      <c r="G8" s="65">
        <v>935000.00000000012</v>
      </c>
      <c r="H8" s="138">
        <f>+AVERAGE(D8:G8)</f>
        <v>907545</v>
      </c>
      <c r="I8" s="141"/>
      <c r="J8" s="141"/>
      <c r="K8" s="141"/>
    </row>
    <row r="9" spans="1:25" ht="15" customHeight="1">
      <c r="A9" s="36" t="s">
        <v>66</v>
      </c>
      <c r="B9" s="35" t="s">
        <v>68</v>
      </c>
      <c r="C9" s="36">
        <v>1</v>
      </c>
      <c r="D9" s="89">
        <v>799680</v>
      </c>
      <c r="E9" s="84">
        <v>847280</v>
      </c>
      <c r="F9" s="62">
        <v>956120</v>
      </c>
      <c r="G9" s="65">
        <v>902000.00000000012</v>
      </c>
      <c r="H9" s="138">
        <f t="shared" ref="H9:H41" si="0">+AVERAGE(D9:G9)</f>
        <v>876270</v>
      </c>
      <c r="I9" s="141"/>
      <c r="J9" s="141"/>
      <c r="K9" s="141"/>
    </row>
    <row r="10" spans="1:25" ht="15" customHeight="1">
      <c r="A10" s="36" t="s">
        <v>66</v>
      </c>
      <c r="B10" s="35" t="s">
        <v>69</v>
      </c>
      <c r="C10" s="36">
        <v>1</v>
      </c>
      <c r="D10" s="89">
        <v>666400</v>
      </c>
      <c r="E10" s="84">
        <v>730660</v>
      </c>
      <c r="F10" s="62">
        <v>909480</v>
      </c>
      <c r="G10" s="65">
        <v>858000.00000000012</v>
      </c>
      <c r="H10" s="138">
        <f t="shared" si="0"/>
        <v>791135</v>
      </c>
      <c r="I10" s="141"/>
      <c r="J10" s="141"/>
      <c r="K10" s="141"/>
    </row>
    <row r="11" spans="1:25" ht="15" customHeight="1">
      <c r="A11" s="36" t="s">
        <v>66</v>
      </c>
      <c r="B11" s="35" t="s">
        <v>70</v>
      </c>
      <c r="C11" s="36">
        <v>1</v>
      </c>
      <c r="D11" s="89">
        <v>476000</v>
      </c>
      <c r="E11" s="84">
        <v>451010</v>
      </c>
      <c r="F11" s="62">
        <v>764896</v>
      </c>
      <c r="G11" s="65">
        <v>721600.00000000012</v>
      </c>
      <c r="H11" s="138">
        <f t="shared" si="0"/>
        <v>603376.5</v>
      </c>
      <c r="I11" s="141"/>
      <c r="J11" s="141"/>
      <c r="K11" s="141"/>
    </row>
    <row r="12" spans="1:25" ht="15" customHeight="1">
      <c r="A12" s="36" t="s">
        <v>66</v>
      </c>
      <c r="B12" s="35" t="s">
        <v>71</v>
      </c>
      <c r="C12" s="36">
        <v>1</v>
      </c>
      <c r="D12" s="89">
        <v>456960</v>
      </c>
      <c r="E12" s="84">
        <v>360570</v>
      </c>
      <c r="F12" s="62">
        <v>699600</v>
      </c>
      <c r="G12" s="65">
        <v>660000</v>
      </c>
      <c r="H12" s="138">
        <f t="shared" si="0"/>
        <v>544282.5</v>
      </c>
      <c r="I12" s="141"/>
      <c r="J12" s="141"/>
      <c r="K12" s="141"/>
    </row>
    <row r="13" spans="1:25" ht="15" customHeight="1">
      <c r="A13" s="36" t="s">
        <v>66</v>
      </c>
      <c r="B13" s="35" t="s">
        <v>72</v>
      </c>
      <c r="C13" s="36">
        <v>1</v>
      </c>
      <c r="D13" s="89">
        <v>418880</v>
      </c>
      <c r="E13" s="84">
        <v>360570</v>
      </c>
      <c r="F13" s="62">
        <v>641300</v>
      </c>
      <c r="G13" s="65">
        <v>605000</v>
      </c>
      <c r="H13" s="138">
        <f t="shared" si="0"/>
        <v>506437.5</v>
      </c>
      <c r="I13" s="141"/>
      <c r="J13" s="141"/>
      <c r="K13" s="141"/>
    </row>
    <row r="14" spans="1:25" ht="15" customHeight="1">
      <c r="A14" s="36" t="s">
        <v>66</v>
      </c>
      <c r="B14" s="35" t="s">
        <v>73</v>
      </c>
      <c r="C14" s="36">
        <v>1</v>
      </c>
      <c r="D14" s="89">
        <v>342720</v>
      </c>
      <c r="E14" s="84">
        <v>297500</v>
      </c>
      <c r="F14" s="62">
        <v>583000</v>
      </c>
      <c r="G14" s="65">
        <v>550000</v>
      </c>
      <c r="H14" s="138">
        <f t="shared" si="0"/>
        <v>443305</v>
      </c>
      <c r="I14" s="141"/>
      <c r="J14" s="141"/>
      <c r="K14" s="141"/>
    </row>
    <row r="15" spans="1:25" ht="15" customHeight="1">
      <c r="A15" s="36" t="s">
        <v>66</v>
      </c>
      <c r="B15" s="35" t="s">
        <v>74</v>
      </c>
      <c r="C15" s="36">
        <v>1</v>
      </c>
      <c r="D15" s="89">
        <v>323680</v>
      </c>
      <c r="E15" s="84">
        <v>297500</v>
      </c>
      <c r="F15" s="62">
        <v>524700</v>
      </c>
      <c r="G15" s="65">
        <v>495000.00000000006</v>
      </c>
      <c r="H15" s="138">
        <f t="shared" si="0"/>
        <v>410220</v>
      </c>
      <c r="I15" s="141"/>
      <c r="J15" s="141"/>
      <c r="K15" s="141"/>
    </row>
    <row r="16" spans="1:25" ht="15" customHeight="1">
      <c r="A16" s="36" t="s">
        <v>66</v>
      </c>
      <c r="B16" s="35" t="s">
        <v>75</v>
      </c>
      <c r="C16" s="36">
        <v>1</v>
      </c>
      <c r="D16" s="89">
        <v>228480</v>
      </c>
      <c r="E16" s="84">
        <v>230860</v>
      </c>
      <c r="F16" s="62">
        <v>466400</v>
      </c>
      <c r="G16" s="65">
        <v>440000.00000000006</v>
      </c>
      <c r="H16" s="138">
        <f t="shared" si="0"/>
        <v>341435</v>
      </c>
      <c r="I16" s="141"/>
      <c r="J16" s="141"/>
      <c r="K16" s="141"/>
    </row>
    <row r="17" spans="1:11" ht="15" customHeight="1">
      <c r="A17" s="36" t="s">
        <v>66</v>
      </c>
      <c r="B17" s="35" t="s">
        <v>76</v>
      </c>
      <c r="C17" s="36">
        <v>1</v>
      </c>
      <c r="D17" s="89">
        <v>209440</v>
      </c>
      <c r="E17" s="84">
        <v>203490</v>
      </c>
      <c r="F17" s="62">
        <v>466400</v>
      </c>
      <c r="G17" s="65">
        <v>440000.00000000006</v>
      </c>
      <c r="H17" s="138">
        <f t="shared" si="0"/>
        <v>329832.5</v>
      </c>
      <c r="I17" s="141"/>
      <c r="J17" s="141"/>
      <c r="K17" s="141"/>
    </row>
    <row r="18" spans="1:11" ht="15" customHeight="1">
      <c r="A18" s="36" t="s">
        <v>66</v>
      </c>
      <c r="B18" s="35" t="s">
        <v>77</v>
      </c>
      <c r="C18" s="36">
        <v>1</v>
      </c>
      <c r="D18" s="89">
        <v>123760</v>
      </c>
      <c r="E18" s="84">
        <v>134470</v>
      </c>
      <c r="F18" s="62">
        <v>256520</v>
      </c>
      <c r="G18" s="65">
        <v>242000.00000000003</v>
      </c>
      <c r="H18" s="138">
        <f t="shared" si="0"/>
        <v>189187.5</v>
      </c>
      <c r="I18" s="141"/>
      <c r="J18" s="141"/>
      <c r="K18" s="141"/>
    </row>
    <row r="19" spans="1:11" ht="15" customHeight="1">
      <c r="A19" s="36" t="s">
        <v>66</v>
      </c>
      <c r="B19" s="35" t="s">
        <v>78</v>
      </c>
      <c r="C19" s="36">
        <v>1</v>
      </c>
      <c r="D19" s="89">
        <v>104720</v>
      </c>
      <c r="E19" s="84">
        <v>108290</v>
      </c>
      <c r="F19" s="62">
        <v>174900</v>
      </c>
      <c r="G19" s="65">
        <v>165000</v>
      </c>
      <c r="H19" s="138">
        <f t="shared" si="0"/>
        <v>138227.5</v>
      </c>
      <c r="I19" s="141"/>
      <c r="J19" s="141"/>
      <c r="K19" s="141"/>
    </row>
    <row r="20" spans="1:11" ht="15" customHeight="1">
      <c r="A20" s="36" t="s">
        <v>66</v>
      </c>
      <c r="B20" s="35" t="s">
        <v>79</v>
      </c>
      <c r="C20" s="36">
        <v>1</v>
      </c>
      <c r="D20" s="89">
        <v>85680</v>
      </c>
      <c r="E20" s="84">
        <v>99960</v>
      </c>
      <c r="F20" s="62">
        <v>174900</v>
      </c>
      <c r="G20" s="65">
        <v>165000</v>
      </c>
      <c r="H20" s="138">
        <f t="shared" si="0"/>
        <v>131385</v>
      </c>
      <c r="I20" s="141"/>
      <c r="J20" s="141"/>
      <c r="K20" s="141"/>
    </row>
    <row r="21" spans="1:11" ht="15" customHeight="1">
      <c r="A21" s="36" t="s">
        <v>66</v>
      </c>
      <c r="B21" s="35" t="s">
        <v>80</v>
      </c>
      <c r="C21" s="36">
        <v>1</v>
      </c>
      <c r="D21" s="94">
        <v>367053.12</v>
      </c>
      <c r="E21" s="84">
        <v>178500</v>
      </c>
      <c r="F21" s="62">
        <v>583000</v>
      </c>
      <c r="G21" s="65">
        <v>550000</v>
      </c>
      <c r="H21" s="138">
        <f t="shared" si="0"/>
        <v>419638.28</v>
      </c>
      <c r="I21" s="141"/>
      <c r="J21" s="141"/>
      <c r="K21" s="141"/>
    </row>
    <row r="22" spans="1:11" ht="15" customHeight="1">
      <c r="A22" s="36" t="s">
        <v>66</v>
      </c>
      <c r="B22" s="35" t="s">
        <v>81</v>
      </c>
      <c r="C22" s="36">
        <v>1</v>
      </c>
      <c r="D22" s="94">
        <v>76470.351999999999</v>
      </c>
      <c r="E22" s="84">
        <v>70210</v>
      </c>
      <c r="F22" s="62">
        <v>641300</v>
      </c>
      <c r="G22" s="65">
        <v>605000</v>
      </c>
      <c r="H22" s="138">
        <f t="shared" si="0"/>
        <v>348245.08799999999</v>
      </c>
      <c r="I22" s="141"/>
      <c r="J22" s="141"/>
      <c r="K22" s="141"/>
    </row>
    <row r="23" spans="1:11" ht="15" customHeight="1">
      <c r="A23" s="36" t="s">
        <v>66</v>
      </c>
      <c r="B23" s="35" t="s">
        <v>82</v>
      </c>
      <c r="C23" s="36">
        <v>1</v>
      </c>
      <c r="D23" s="94">
        <v>85645.728000000003</v>
      </c>
      <c r="E23" s="84">
        <v>69020</v>
      </c>
      <c r="F23" s="62">
        <v>326480</v>
      </c>
      <c r="G23" s="65">
        <v>308000</v>
      </c>
      <c r="H23" s="138">
        <f t="shared" si="0"/>
        <v>197286.432</v>
      </c>
      <c r="I23" s="141"/>
      <c r="J23" s="141"/>
      <c r="K23" s="141"/>
    </row>
    <row r="24" spans="1:11" ht="15" customHeight="1">
      <c r="A24" s="36" t="s">
        <v>66</v>
      </c>
      <c r="B24" s="35" t="s">
        <v>83</v>
      </c>
      <c r="C24" s="36">
        <v>1</v>
      </c>
      <c r="D24" s="94">
        <v>91763.28</v>
      </c>
      <c r="E24" s="84">
        <v>58310</v>
      </c>
      <c r="F24" s="62">
        <v>349800</v>
      </c>
      <c r="G24" s="65">
        <v>330000</v>
      </c>
      <c r="H24" s="138">
        <f t="shared" si="0"/>
        <v>207468.32</v>
      </c>
      <c r="I24" s="141"/>
      <c r="J24" s="141"/>
      <c r="K24" s="141"/>
    </row>
    <row r="25" spans="1:11" ht="15" customHeight="1">
      <c r="A25" s="36" t="s">
        <v>66</v>
      </c>
      <c r="B25" s="35" t="s">
        <v>84</v>
      </c>
      <c r="C25" s="36">
        <v>1</v>
      </c>
      <c r="D25" s="94">
        <v>107058.11199999999</v>
      </c>
      <c r="E25" s="84">
        <v>61880</v>
      </c>
      <c r="F25" s="62">
        <v>408100</v>
      </c>
      <c r="G25" s="65">
        <v>385000.00000000006</v>
      </c>
      <c r="H25" s="138">
        <f t="shared" si="0"/>
        <v>240509.52799999999</v>
      </c>
      <c r="I25" s="141"/>
      <c r="J25" s="141"/>
      <c r="K25" s="141"/>
    </row>
    <row r="26" spans="1:11" ht="15" customHeight="1">
      <c r="A26" s="36" t="s">
        <v>66</v>
      </c>
      <c r="B26" s="35" t="s">
        <v>85</v>
      </c>
      <c r="C26" s="36">
        <v>1</v>
      </c>
      <c r="D26" s="94">
        <v>137645.872</v>
      </c>
      <c r="E26" s="84">
        <v>55930</v>
      </c>
      <c r="F26" s="62">
        <v>443080</v>
      </c>
      <c r="G26" s="65">
        <v>418000.00000000006</v>
      </c>
      <c r="H26" s="138">
        <f t="shared" si="0"/>
        <v>263663.96799999999</v>
      </c>
      <c r="I26" s="141"/>
      <c r="J26" s="141"/>
      <c r="K26" s="141"/>
    </row>
    <row r="27" spans="1:11" ht="15" customHeight="1">
      <c r="A27" s="36" t="s">
        <v>66</v>
      </c>
      <c r="B27" s="35" t="s">
        <v>86</v>
      </c>
      <c r="C27" s="36">
        <v>1</v>
      </c>
      <c r="D27" s="94">
        <v>122351.03999999999</v>
      </c>
      <c r="E27" s="84">
        <v>105910</v>
      </c>
      <c r="F27" s="62">
        <v>699600</v>
      </c>
      <c r="G27" s="65">
        <v>660000</v>
      </c>
      <c r="H27" s="138">
        <f t="shared" si="0"/>
        <v>396965.26</v>
      </c>
      <c r="I27" s="141"/>
      <c r="J27" s="141"/>
      <c r="K27" s="141"/>
    </row>
    <row r="28" spans="1:11" ht="15" customHeight="1">
      <c r="A28" s="37" t="s">
        <v>66</v>
      </c>
      <c r="B28" s="38" t="s">
        <v>87</v>
      </c>
      <c r="C28" s="37">
        <v>1</v>
      </c>
      <c r="D28" s="95">
        <v>183526.56</v>
      </c>
      <c r="E28" s="85">
        <v>111860</v>
      </c>
      <c r="F28" s="86">
        <v>641300</v>
      </c>
      <c r="G28" s="66">
        <v>605000</v>
      </c>
      <c r="H28" s="138">
        <f t="shared" si="0"/>
        <v>385421.64</v>
      </c>
      <c r="I28" s="141"/>
      <c r="J28" s="141"/>
      <c r="K28" s="141"/>
    </row>
    <row r="29" spans="1:11" ht="15" customHeight="1">
      <c r="A29" s="36" t="s">
        <v>66</v>
      </c>
      <c r="B29" s="35" t="s">
        <v>88</v>
      </c>
      <c r="C29" s="36">
        <v>1</v>
      </c>
      <c r="D29" s="94">
        <v>152938.80000000002</v>
      </c>
      <c r="E29" s="84">
        <v>148750</v>
      </c>
      <c r="F29" s="62">
        <v>641300</v>
      </c>
      <c r="G29" s="65">
        <v>605000</v>
      </c>
      <c r="H29" s="138">
        <f t="shared" si="0"/>
        <v>386997.2</v>
      </c>
      <c r="I29" s="141"/>
      <c r="J29" s="141"/>
      <c r="K29" s="141"/>
    </row>
    <row r="30" spans="1:11" ht="15" customHeight="1">
      <c r="A30" s="36" t="s">
        <v>66</v>
      </c>
      <c r="B30" s="35" t="s">
        <v>89</v>
      </c>
      <c r="C30" s="36">
        <v>1</v>
      </c>
      <c r="D30" s="94">
        <v>244702.07999999999</v>
      </c>
      <c r="E30" s="84">
        <v>327250</v>
      </c>
      <c r="F30" s="62">
        <v>612150</v>
      </c>
      <c r="G30" s="65">
        <v>577500</v>
      </c>
      <c r="H30" s="138">
        <f t="shared" si="0"/>
        <v>440400.52</v>
      </c>
      <c r="I30" s="141"/>
      <c r="J30" s="141"/>
      <c r="K30" s="141"/>
    </row>
    <row r="31" spans="1:11" ht="15" customHeight="1">
      <c r="A31" s="36" t="s">
        <v>66</v>
      </c>
      <c r="B31" s="35" t="s">
        <v>90</v>
      </c>
      <c r="C31" s="36">
        <v>1</v>
      </c>
      <c r="D31" s="94">
        <v>24466.400000000001</v>
      </c>
      <c r="E31" s="84">
        <v>41650</v>
      </c>
      <c r="F31" s="62">
        <v>302100</v>
      </c>
      <c r="G31" s="65">
        <v>285000</v>
      </c>
      <c r="H31" s="138">
        <f t="shared" si="0"/>
        <v>163304.1</v>
      </c>
      <c r="I31" s="141"/>
      <c r="J31" s="141"/>
      <c r="K31" s="141"/>
    </row>
    <row r="32" spans="1:11" ht="15" customHeight="1">
      <c r="A32" s="36" t="s">
        <v>66</v>
      </c>
      <c r="B32" s="35" t="s">
        <v>91</v>
      </c>
      <c r="C32" s="36">
        <v>1</v>
      </c>
      <c r="D32" s="94">
        <v>45882.592000000004</v>
      </c>
      <c r="E32" s="84">
        <v>42840</v>
      </c>
      <c r="F32" s="62">
        <v>580350</v>
      </c>
      <c r="G32" s="65">
        <v>547500</v>
      </c>
      <c r="H32" s="138">
        <f t="shared" si="0"/>
        <v>304143.14799999999</v>
      </c>
      <c r="I32" s="141"/>
      <c r="J32" s="141"/>
      <c r="K32" s="141"/>
    </row>
    <row r="33" spans="1:11" ht="15" customHeight="1">
      <c r="A33" s="36" t="s">
        <v>66</v>
      </c>
      <c r="B33" s="35" t="s">
        <v>92</v>
      </c>
      <c r="C33" s="36">
        <v>1</v>
      </c>
      <c r="D33" s="94">
        <v>45882.592000000004</v>
      </c>
      <c r="E33" s="84">
        <v>41650</v>
      </c>
      <c r="F33" s="62">
        <v>413400</v>
      </c>
      <c r="G33" s="65">
        <v>390000</v>
      </c>
      <c r="H33" s="138">
        <f t="shared" si="0"/>
        <v>222733.14799999999</v>
      </c>
      <c r="I33" s="141"/>
      <c r="J33" s="141"/>
      <c r="K33" s="141"/>
    </row>
    <row r="34" spans="1:11" ht="15" customHeight="1">
      <c r="A34" s="36" t="s">
        <v>66</v>
      </c>
      <c r="B34" s="35" t="s">
        <v>93</v>
      </c>
      <c r="C34" s="36">
        <v>1</v>
      </c>
      <c r="D34" s="94">
        <v>45882.592000000004</v>
      </c>
      <c r="E34" s="84">
        <v>41650</v>
      </c>
      <c r="F34" s="62">
        <v>508800</v>
      </c>
      <c r="G34" s="65">
        <v>480000</v>
      </c>
      <c r="H34" s="138">
        <f t="shared" si="0"/>
        <v>269083.14799999999</v>
      </c>
      <c r="I34" s="141"/>
      <c r="J34" s="141"/>
      <c r="K34" s="141"/>
    </row>
    <row r="35" spans="1:11" ht="15" customHeight="1">
      <c r="A35" s="36" t="s">
        <v>66</v>
      </c>
      <c r="B35" s="35" t="s">
        <v>94</v>
      </c>
      <c r="C35" s="36">
        <v>1</v>
      </c>
      <c r="D35" s="94">
        <v>61175.519999999997</v>
      </c>
      <c r="E35" s="84">
        <v>393890</v>
      </c>
      <c r="F35" s="62">
        <v>268710</v>
      </c>
      <c r="G35" s="65">
        <v>253500</v>
      </c>
      <c r="H35" s="138">
        <f t="shared" si="0"/>
        <v>244318.88</v>
      </c>
      <c r="I35" s="141"/>
      <c r="J35" s="141"/>
      <c r="K35" s="141"/>
    </row>
    <row r="36" spans="1:11" ht="15" customHeight="1">
      <c r="A36" s="36" t="s">
        <v>66</v>
      </c>
      <c r="B36" s="35" t="s">
        <v>95</v>
      </c>
      <c r="C36" s="36">
        <v>1</v>
      </c>
      <c r="D36" s="94">
        <v>61175.519999999997</v>
      </c>
      <c r="E36" s="84">
        <v>777070</v>
      </c>
      <c r="F36" s="62">
        <v>214650</v>
      </c>
      <c r="G36" s="65">
        <v>202500</v>
      </c>
      <c r="H36" s="138">
        <f t="shared" si="0"/>
        <v>313848.88</v>
      </c>
      <c r="I36" s="141"/>
      <c r="J36" s="141"/>
      <c r="K36" s="141"/>
    </row>
    <row r="37" spans="1:11" ht="15" customHeight="1">
      <c r="A37" s="36" t="s">
        <v>66</v>
      </c>
      <c r="B37" s="35" t="s">
        <v>96</v>
      </c>
      <c r="C37" s="36">
        <v>1</v>
      </c>
      <c r="D37" s="94">
        <v>61175.519999999997</v>
      </c>
      <c r="E37" s="84">
        <v>393890</v>
      </c>
      <c r="F37" s="62">
        <v>39750</v>
      </c>
      <c r="G37" s="65">
        <v>37500</v>
      </c>
      <c r="H37" s="138">
        <f t="shared" si="0"/>
        <v>133078.88</v>
      </c>
      <c r="I37" s="141"/>
      <c r="J37" s="141"/>
      <c r="K37" s="141"/>
    </row>
    <row r="38" spans="1:11" ht="15" customHeight="1">
      <c r="A38" s="36" t="s">
        <v>66</v>
      </c>
      <c r="B38" s="35" t="s">
        <v>97</v>
      </c>
      <c r="C38" s="36">
        <v>1</v>
      </c>
      <c r="D38" s="94">
        <v>15294.832000000002</v>
      </c>
      <c r="E38" s="84">
        <v>305830</v>
      </c>
      <c r="F38" s="62">
        <v>103350</v>
      </c>
      <c r="G38" s="65">
        <v>97500</v>
      </c>
      <c r="H38" s="138">
        <f t="shared" si="0"/>
        <v>130493.708</v>
      </c>
      <c r="I38" s="141"/>
      <c r="J38" s="141"/>
      <c r="K38" s="141"/>
    </row>
    <row r="39" spans="1:11" ht="15" customHeight="1">
      <c r="A39" s="36" t="s">
        <v>66</v>
      </c>
      <c r="B39" s="35" t="s">
        <v>98</v>
      </c>
      <c r="C39" s="36">
        <v>1</v>
      </c>
      <c r="D39" s="94">
        <v>15294.832000000002</v>
      </c>
      <c r="E39" s="84">
        <v>239190</v>
      </c>
      <c r="F39" s="62">
        <v>39750</v>
      </c>
      <c r="G39" s="65">
        <v>37500</v>
      </c>
      <c r="H39" s="138">
        <f t="shared" si="0"/>
        <v>82933.707999999999</v>
      </c>
      <c r="I39" s="141"/>
      <c r="J39" s="141"/>
      <c r="K39" s="141"/>
    </row>
    <row r="40" spans="1:11" ht="15" customHeight="1">
      <c r="A40" s="36" t="s">
        <v>66</v>
      </c>
      <c r="B40" s="35" t="s">
        <v>99</v>
      </c>
      <c r="C40" s="36">
        <v>1</v>
      </c>
      <c r="D40" s="94">
        <v>15294.832000000002</v>
      </c>
      <c r="E40" s="84">
        <v>189210</v>
      </c>
      <c r="F40" s="62">
        <v>39750</v>
      </c>
      <c r="G40" s="65">
        <v>37500</v>
      </c>
      <c r="H40" s="138">
        <f t="shared" si="0"/>
        <v>70438.707999999999</v>
      </c>
      <c r="I40" s="141"/>
      <c r="J40" s="141"/>
      <c r="K40" s="141"/>
    </row>
    <row r="41" spans="1:11" ht="15" customHeight="1">
      <c r="A41" s="36" t="s">
        <v>66</v>
      </c>
      <c r="B41" s="35" t="s">
        <v>100</v>
      </c>
      <c r="C41" s="36">
        <v>1</v>
      </c>
      <c r="D41" s="94">
        <v>15294.832000000002</v>
      </c>
      <c r="E41" s="84">
        <v>152320</v>
      </c>
      <c r="F41" s="62">
        <v>39750</v>
      </c>
      <c r="G41" s="65">
        <v>37500</v>
      </c>
      <c r="H41" s="138">
        <f t="shared" si="0"/>
        <v>61216.207999999999</v>
      </c>
      <c r="I41" s="141"/>
      <c r="J41" s="141"/>
      <c r="K41" s="141"/>
    </row>
    <row r="42" spans="1:11" ht="21.75" customHeight="1">
      <c r="A42" s="157" t="s">
        <v>101</v>
      </c>
      <c r="B42" s="157"/>
      <c r="C42" s="157"/>
      <c r="D42" s="87">
        <f>SUM(D8:D41)</f>
        <v>7069175.0080000013</v>
      </c>
      <c r="E42" s="87">
        <f>SUM(E8:E41)</f>
        <v>8776250</v>
      </c>
      <c r="F42" s="88">
        <f>SUM(F8:F41)</f>
        <v>15505786</v>
      </c>
      <c r="G42" s="44">
        <f>SUM(G8:G41)</f>
        <v>14628100</v>
      </c>
      <c r="H42" s="44">
        <f>SUM(H8:H41)</f>
        <v>11494827.752000004</v>
      </c>
    </row>
    <row r="43" spans="1:11" ht="13.5" thickBot="1"/>
    <row r="44" spans="1:11" ht="32.25" customHeight="1" thickBot="1">
      <c r="A44" s="194" t="s">
        <v>102</v>
      </c>
      <c r="B44" s="195"/>
      <c r="C44" s="195"/>
      <c r="D44" s="195"/>
      <c r="E44" s="195"/>
      <c r="F44" s="195"/>
      <c r="G44" s="196"/>
    </row>
    <row r="45" spans="1:11" ht="32.25" customHeight="1" thickBot="1">
      <c r="A45" s="92"/>
      <c r="B45" s="93"/>
      <c r="C45" s="93"/>
      <c r="D45" s="98" t="s">
        <v>178</v>
      </c>
      <c r="E45" s="97" t="s">
        <v>174</v>
      </c>
      <c r="F45" s="97" t="s">
        <v>175</v>
      </c>
      <c r="G45" s="97" t="s">
        <v>176</v>
      </c>
    </row>
    <row r="46" spans="1:11" ht="12.75" customHeight="1">
      <c r="A46" s="3" t="s">
        <v>2</v>
      </c>
      <c r="B46" s="3" t="s">
        <v>3</v>
      </c>
      <c r="C46" s="197" t="s">
        <v>7</v>
      </c>
      <c r="D46" s="199" t="s">
        <v>8</v>
      </c>
      <c r="E46" s="199" t="s">
        <v>8</v>
      </c>
      <c r="F46" s="199" t="s">
        <v>8</v>
      </c>
      <c r="G46" s="199" t="s">
        <v>8</v>
      </c>
    </row>
    <row r="47" spans="1:11" ht="57.75" customHeight="1" thickBot="1">
      <c r="A47" s="211" t="s">
        <v>64</v>
      </c>
      <c r="B47" s="211"/>
      <c r="C47" s="197"/>
      <c r="D47" s="199"/>
      <c r="E47" s="199"/>
      <c r="F47" s="199"/>
      <c r="G47" s="199"/>
    </row>
    <row r="48" spans="1:11" ht="89.25">
      <c r="A48" s="203" t="s">
        <v>103</v>
      </c>
      <c r="B48" s="204"/>
      <c r="C48" s="198"/>
      <c r="D48" s="200"/>
      <c r="E48" s="200"/>
      <c r="F48" s="200"/>
      <c r="G48" s="200"/>
      <c r="H48" s="137" t="s">
        <v>195</v>
      </c>
      <c r="I48" s="140" t="s">
        <v>197</v>
      </c>
      <c r="J48" s="140" t="s">
        <v>184</v>
      </c>
      <c r="K48" s="140" t="s">
        <v>198</v>
      </c>
    </row>
    <row r="49" spans="1:11" ht="15" customHeight="1">
      <c r="A49" s="36" t="s">
        <v>104</v>
      </c>
      <c r="B49" s="35" t="s">
        <v>105</v>
      </c>
      <c r="C49" s="36">
        <v>1</v>
      </c>
      <c r="D49" s="94">
        <v>4001261.3550000004</v>
      </c>
      <c r="E49" s="89">
        <v>2879800</v>
      </c>
      <c r="F49" s="62">
        <v>2072300</v>
      </c>
      <c r="G49" s="65">
        <v>1954999.9999999998</v>
      </c>
      <c r="H49" s="138">
        <f>+AVERAGE(D49:G49)</f>
        <v>2727090.3387500001</v>
      </c>
      <c r="I49" s="141"/>
      <c r="J49" s="141"/>
      <c r="K49" s="141"/>
    </row>
    <row r="50" spans="1:11" ht="15" customHeight="1">
      <c r="A50" s="36" t="s">
        <v>104</v>
      </c>
      <c r="B50" s="35" t="s">
        <v>106</v>
      </c>
      <c r="C50" s="36">
        <v>1</v>
      </c>
      <c r="D50" s="94">
        <v>2616209.3475000001</v>
      </c>
      <c r="E50" s="89">
        <v>1505350</v>
      </c>
      <c r="F50" s="62">
        <v>1462800</v>
      </c>
      <c r="G50" s="65">
        <v>1380000</v>
      </c>
      <c r="H50" s="138">
        <f t="shared" ref="H50:H73" si="1">+AVERAGE(D50:G50)</f>
        <v>1741089.836875</v>
      </c>
      <c r="I50" s="141"/>
      <c r="J50" s="141"/>
      <c r="K50" s="141"/>
    </row>
    <row r="51" spans="1:11" ht="15" customHeight="1">
      <c r="A51" s="36" t="s">
        <v>104</v>
      </c>
      <c r="B51" s="35" t="s">
        <v>107</v>
      </c>
      <c r="C51" s="36">
        <v>1</v>
      </c>
      <c r="D51" s="94">
        <v>61557.866999999998</v>
      </c>
      <c r="E51" s="89">
        <v>54740</v>
      </c>
      <c r="F51" s="62">
        <v>97520</v>
      </c>
      <c r="G51" s="65">
        <v>92000</v>
      </c>
      <c r="H51" s="138">
        <f t="shared" si="1"/>
        <v>76454.466749999992</v>
      </c>
      <c r="I51" s="141"/>
      <c r="J51" s="141"/>
      <c r="K51" s="141"/>
    </row>
    <row r="52" spans="1:11" ht="15" customHeight="1">
      <c r="A52" s="36" t="s">
        <v>104</v>
      </c>
      <c r="B52" s="35" t="s">
        <v>108</v>
      </c>
      <c r="C52" s="36">
        <v>1</v>
      </c>
      <c r="D52" s="94">
        <v>15390.424700000001</v>
      </c>
      <c r="E52" s="89">
        <v>54740</v>
      </c>
      <c r="F52" s="62">
        <v>18285</v>
      </c>
      <c r="G52" s="65">
        <v>17250</v>
      </c>
      <c r="H52" s="138">
        <f t="shared" si="1"/>
        <v>26416.356175000001</v>
      </c>
      <c r="I52" s="141"/>
      <c r="J52" s="141"/>
      <c r="K52" s="141"/>
    </row>
    <row r="53" spans="1:11" ht="15" customHeight="1">
      <c r="A53" s="36" t="s">
        <v>104</v>
      </c>
      <c r="B53" s="35" t="s">
        <v>109</v>
      </c>
      <c r="C53" s="36">
        <v>1</v>
      </c>
      <c r="D53" s="94">
        <v>923368.005</v>
      </c>
      <c r="E53" s="89">
        <v>981750</v>
      </c>
      <c r="F53" s="62">
        <v>1097100</v>
      </c>
      <c r="G53" s="65">
        <v>1034999.9999999999</v>
      </c>
      <c r="H53" s="138">
        <f t="shared" si="1"/>
        <v>1009304.50125</v>
      </c>
      <c r="I53" s="141"/>
      <c r="J53" s="141"/>
      <c r="K53" s="141"/>
    </row>
    <row r="54" spans="1:11" ht="15" customHeight="1">
      <c r="A54" s="36" t="s">
        <v>104</v>
      </c>
      <c r="B54" s="35" t="s">
        <v>110</v>
      </c>
      <c r="C54" s="36">
        <v>1</v>
      </c>
      <c r="D54" s="94">
        <v>246231.46799999999</v>
      </c>
      <c r="E54" s="89">
        <v>829430</v>
      </c>
      <c r="F54" s="62">
        <v>426650</v>
      </c>
      <c r="G54" s="65">
        <v>402499.99999999994</v>
      </c>
      <c r="H54" s="138">
        <f t="shared" si="1"/>
        <v>476202.86699999997</v>
      </c>
      <c r="I54" s="141"/>
      <c r="J54" s="141"/>
      <c r="K54" s="141"/>
    </row>
    <row r="55" spans="1:11" ht="15" customHeight="1">
      <c r="A55" s="36" t="s">
        <v>104</v>
      </c>
      <c r="B55" s="35" t="s">
        <v>111</v>
      </c>
      <c r="C55" s="36">
        <v>1</v>
      </c>
      <c r="D55" s="94">
        <v>184673.601</v>
      </c>
      <c r="E55" s="89">
        <v>164220</v>
      </c>
      <c r="F55" s="62">
        <v>304750</v>
      </c>
      <c r="G55" s="65">
        <v>287500</v>
      </c>
      <c r="H55" s="138">
        <f t="shared" si="1"/>
        <v>235285.90025000001</v>
      </c>
      <c r="I55" s="141"/>
      <c r="J55" s="141"/>
      <c r="K55" s="141"/>
    </row>
    <row r="56" spans="1:11" ht="15" customHeight="1">
      <c r="A56" s="36" t="s">
        <v>104</v>
      </c>
      <c r="B56" s="35" t="s">
        <v>112</v>
      </c>
      <c r="C56" s="36">
        <v>1</v>
      </c>
      <c r="D56" s="94">
        <v>215452.53449999998</v>
      </c>
      <c r="E56" s="89">
        <v>183260</v>
      </c>
      <c r="F56" s="62">
        <v>268180</v>
      </c>
      <c r="G56" s="65">
        <v>252999.99999999997</v>
      </c>
      <c r="H56" s="138">
        <f t="shared" si="1"/>
        <v>229973.13362499999</v>
      </c>
      <c r="I56" s="141"/>
      <c r="J56" s="141"/>
      <c r="K56" s="141"/>
    </row>
    <row r="57" spans="1:11" ht="15" customHeight="1">
      <c r="A57" s="36" t="s">
        <v>104</v>
      </c>
      <c r="B57" s="35" t="s">
        <v>113</v>
      </c>
      <c r="C57" s="36">
        <v>1</v>
      </c>
      <c r="D57" s="94">
        <v>200064.0257</v>
      </c>
      <c r="E57" s="89">
        <v>174930</v>
      </c>
      <c r="F57" s="62">
        <v>219420</v>
      </c>
      <c r="G57" s="65">
        <v>206999.99999999997</v>
      </c>
      <c r="H57" s="138">
        <f t="shared" si="1"/>
        <v>200353.506425</v>
      </c>
      <c r="I57" s="141"/>
      <c r="J57" s="141"/>
      <c r="K57" s="141"/>
    </row>
    <row r="58" spans="1:11" ht="15" customHeight="1">
      <c r="A58" s="36" t="s">
        <v>104</v>
      </c>
      <c r="B58" s="35" t="s">
        <v>114</v>
      </c>
      <c r="C58" s="36">
        <v>1</v>
      </c>
      <c r="D58" s="94">
        <v>277010.40150000004</v>
      </c>
      <c r="E58" s="89">
        <v>273700</v>
      </c>
      <c r="F58" s="62">
        <v>170660</v>
      </c>
      <c r="G58" s="65">
        <v>161000</v>
      </c>
      <c r="H58" s="138">
        <f t="shared" si="1"/>
        <v>220592.60037500001</v>
      </c>
      <c r="I58" s="141"/>
      <c r="J58" s="141"/>
      <c r="K58" s="141"/>
    </row>
    <row r="59" spans="1:11" ht="15" customHeight="1">
      <c r="A59" s="36" t="s">
        <v>104</v>
      </c>
      <c r="B59" s="35" t="s">
        <v>115</v>
      </c>
      <c r="C59" s="36">
        <v>1</v>
      </c>
      <c r="D59" s="94">
        <v>769473.33750000002</v>
      </c>
      <c r="E59" s="89">
        <v>1636250</v>
      </c>
      <c r="F59" s="62">
        <v>1889450</v>
      </c>
      <c r="G59" s="65">
        <v>1782499.9999999998</v>
      </c>
      <c r="H59" s="138">
        <f t="shared" si="1"/>
        <v>1519418.3343750001</v>
      </c>
      <c r="I59" s="141"/>
      <c r="J59" s="141"/>
      <c r="K59" s="141"/>
    </row>
    <row r="60" spans="1:11" ht="15.75" customHeight="1">
      <c r="A60" s="36" t="s">
        <v>104</v>
      </c>
      <c r="B60" s="35" t="s">
        <v>116</v>
      </c>
      <c r="C60" s="36">
        <v>1</v>
      </c>
      <c r="D60" s="94">
        <v>2462314.6800000002</v>
      </c>
      <c r="E60" s="89">
        <v>7526750</v>
      </c>
      <c r="F60" s="62">
        <v>7923500</v>
      </c>
      <c r="G60" s="65">
        <v>7474999.9999999991</v>
      </c>
      <c r="H60" s="138">
        <f t="shared" si="1"/>
        <v>6346891.1699999999</v>
      </c>
      <c r="I60" s="141"/>
      <c r="J60" s="141"/>
      <c r="K60" s="141"/>
    </row>
    <row r="61" spans="1:11" ht="15" customHeight="1">
      <c r="A61" s="36" t="s">
        <v>104</v>
      </c>
      <c r="B61" s="35" t="s">
        <v>117</v>
      </c>
      <c r="C61" s="36">
        <v>1</v>
      </c>
      <c r="D61" s="94">
        <v>1385052.0075000001</v>
      </c>
      <c r="E61" s="89">
        <v>8617980</v>
      </c>
      <c r="F61" s="62">
        <v>1523750</v>
      </c>
      <c r="G61" s="65">
        <v>1437500</v>
      </c>
      <c r="H61" s="138">
        <f t="shared" si="1"/>
        <v>3241070.5018750001</v>
      </c>
      <c r="I61" s="141"/>
      <c r="J61" s="141"/>
      <c r="K61" s="141"/>
    </row>
    <row r="62" spans="1:11" ht="15" customHeight="1">
      <c r="A62" s="36" t="s">
        <v>104</v>
      </c>
      <c r="B62" s="35" t="s">
        <v>118</v>
      </c>
      <c r="C62" s="36">
        <v>1</v>
      </c>
      <c r="D62" s="94">
        <v>246231.46799999999</v>
      </c>
      <c r="E62" s="89">
        <v>1418480</v>
      </c>
      <c r="F62" s="62">
        <v>548550</v>
      </c>
      <c r="G62" s="65">
        <v>517499.99999999994</v>
      </c>
      <c r="H62" s="138">
        <f t="shared" si="1"/>
        <v>682690.36699999997</v>
      </c>
      <c r="I62" s="141"/>
      <c r="J62" s="141"/>
      <c r="K62" s="141"/>
    </row>
    <row r="63" spans="1:11" ht="15" customHeight="1">
      <c r="A63" s="36" t="s">
        <v>104</v>
      </c>
      <c r="B63" s="35" t="s">
        <v>119</v>
      </c>
      <c r="C63" s="36">
        <v>1</v>
      </c>
      <c r="D63" s="94">
        <v>123115.734</v>
      </c>
      <c r="E63" s="89">
        <v>981750</v>
      </c>
      <c r="F63" s="62">
        <v>670450</v>
      </c>
      <c r="G63" s="65">
        <v>632500</v>
      </c>
      <c r="H63" s="138">
        <f t="shared" si="1"/>
        <v>601953.93350000004</v>
      </c>
      <c r="I63" s="141"/>
      <c r="J63" s="141"/>
      <c r="K63" s="141"/>
    </row>
    <row r="64" spans="1:11" ht="15" customHeight="1">
      <c r="A64" s="36" t="s">
        <v>104</v>
      </c>
      <c r="B64" s="35" t="s">
        <v>120</v>
      </c>
      <c r="C64" s="36">
        <v>1</v>
      </c>
      <c r="D64" s="94">
        <v>30778.933499999999</v>
      </c>
      <c r="E64" s="89">
        <v>130900</v>
      </c>
      <c r="F64" s="62">
        <v>426650</v>
      </c>
      <c r="G64" s="65">
        <v>402499.99999999994</v>
      </c>
      <c r="H64" s="138">
        <f t="shared" si="1"/>
        <v>247707.23337500001</v>
      </c>
      <c r="I64" s="141"/>
      <c r="J64" s="141"/>
      <c r="K64" s="141"/>
    </row>
    <row r="65" spans="1:11" ht="15" customHeight="1">
      <c r="A65" s="36" t="s">
        <v>104</v>
      </c>
      <c r="B65" s="35" t="s">
        <v>121</v>
      </c>
      <c r="C65" s="36">
        <v>1</v>
      </c>
      <c r="D65" s="94">
        <v>138506.1587</v>
      </c>
      <c r="E65" s="89">
        <v>196350</v>
      </c>
      <c r="F65" s="62">
        <v>152375</v>
      </c>
      <c r="G65" s="65">
        <v>143750</v>
      </c>
      <c r="H65" s="138">
        <f t="shared" si="1"/>
        <v>157745.28967500001</v>
      </c>
      <c r="I65" s="141"/>
      <c r="J65" s="141"/>
      <c r="K65" s="141"/>
    </row>
    <row r="66" spans="1:11" ht="15" customHeight="1">
      <c r="A66" s="36" t="s">
        <v>104</v>
      </c>
      <c r="B66" s="35" t="s">
        <v>122</v>
      </c>
      <c r="C66" s="36">
        <v>1</v>
      </c>
      <c r="D66" s="94">
        <v>1846736.01</v>
      </c>
      <c r="E66" s="89">
        <v>4254250</v>
      </c>
      <c r="F66" s="62">
        <v>2011350</v>
      </c>
      <c r="G66" s="65">
        <v>1897499.9999999998</v>
      </c>
      <c r="H66" s="138">
        <f t="shared" si="1"/>
        <v>2502459.0024999999</v>
      </c>
      <c r="I66" s="141"/>
      <c r="J66" s="141"/>
      <c r="K66" s="141"/>
    </row>
    <row r="67" spans="1:11" ht="15" customHeight="1">
      <c r="A67" s="36" t="s">
        <v>104</v>
      </c>
      <c r="B67" s="35" t="s">
        <v>123</v>
      </c>
      <c r="C67" s="36">
        <v>1</v>
      </c>
      <c r="D67" s="94">
        <v>184673.601</v>
      </c>
      <c r="E67" s="89">
        <v>392700</v>
      </c>
      <c r="F67" s="62">
        <v>548550</v>
      </c>
      <c r="G67" s="65">
        <v>517499.99999999994</v>
      </c>
      <c r="H67" s="138">
        <f t="shared" si="1"/>
        <v>410855.90025000001</v>
      </c>
      <c r="I67" s="141"/>
      <c r="J67" s="141"/>
      <c r="K67" s="141"/>
    </row>
    <row r="68" spans="1:11" ht="15" customHeight="1">
      <c r="A68" s="36" t="s">
        <v>104</v>
      </c>
      <c r="B68" s="35" t="s">
        <v>124</v>
      </c>
      <c r="C68" s="36">
        <v>1</v>
      </c>
      <c r="D68" s="94">
        <v>369347.20199999999</v>
      </c>
      <c r="E68" s="89">
        <v>981750</v>
      </c>
      <c r="F68" s="62">
        <v>475410</v>
      </c>
      <c r="G68" s="65">
        <v>448499.99999999994</v>
      </c>
      <c r="H68" s="138">
        <f t="shared" si="1"/>
        <v>568751.80050000001</v>
      </c>
      <c r="I68" s="141"/>
      <c r="J68" s="141"/>
      <c r="K68" s="141"/>
    </row>
    <row r="69" spans="1:11" ht="15" customHeight="1">
      <c r="A69" s="36" t="s">
        <v>104</v>
      </c>
      <c r="B69" s="35" t="s">
        <v>125</v>
      </c>
      <c r="C69" s="36">
        <v>1</v>
      </c>
      <c r="D69" s="94">
        <v>554020.80300000007</v>
      </c>
      <c r="E69" s="89">
        <v>1855210</v>
      </c>
      <c r="F69" s="62">
        <v>1048340</v>
      </c>
      <c r="G69" s="65">
        <v>988999.99999999988</v>
      </c>
      <c r="H69" s="138">
        <f t="shared" si="1"/>
        <v>1111642.7007500001</v>
      </c>
      <c r="I69" s="141"/>
      <c r="J69" s="141"/>
      <c r="K69" s="141"/>
    </row>
    <row r="70" spans="1:11" ht="15" customHeight="1">
      <c r="A70" s="37" t="s">
        <v>104</v>
      </c>
      <c r="B70" s="38" t="s">
        <v>126</v>
      </c>
      <c r="C70" s="37">
        <v>1</v>
      </c>
      <c r="D70" s="95">
        <v>369347.20199999999</v>
      </c>
      <c r="E70" s="89">
        <v>1636250</v>
      </c>
      <c r="F70" s="86">
        <v>3230350</v>
      </c>
      <c r="G70" s="67">
        <v>3047499.9999999995</v>
      </c>
      <c r="H70" s="138">
        <f t="shared" si="1"/>
        <v>2070861.8004999999</v>
      </c>
      <c r="I70" s="141"/>
      <c r="J70" s="141"/>
      <c r="K70" s="141"/>
    </row>
    <row r="71" spans="1:11" ht="15" customHeight="1">
      <c r="A71" s="37" t="s">
        <v>104</v>
      </c>
      <c r="B71" s="38" t="s">
        <v>127</v>
      </c>
      <c r="C71" s="37">
        <v>1</v>
      </c>
      <c r="D71" s="95">
        <v>554020.80300000007</v>
      </c>
      <c r="E71" s="89">
        <v>763980</v>
      </c>
      <c r="F71" s="86">
        <v>755780</v>
      </c>
      <c r="G71" s="67">
        <v>713000</v>
      </c>
      <c r="H71" s="138">
        <f t="shared" si="1"/>
        <v>696695.20075000008</v>
      </c>
      <c r="I71" s="141"/>
      <c r="J71" s="141"/>
      <c r="K71" s="141"/>
    </row>
    <row r="72" spans="1:11" ht="15" customHeight="1">
      <c r="A72" s="37" t="s">
        <v>104</v>
      </c>
      <c r="B72" s="38" t="s">
        <v>128</v>
      </c>
      <c r="C72" s="37">
        <v>1</v>
      </c>
      <c r="D72" s="95">
        <v>369347.20199999999</v>
      </c>
      <c r="E72" s="89">
        <v>829430</v>
      </c>
      <c r="F72" s="86">
        <v>2316100</v>
      </c>
      <c r="G72" s="67">
        <v>2185000</v>
      </c>
      <c r="H72" s="138">
        <f t="shared" si="1"/>
        <v>1424969.3004999999</v>
      </c>
      <c r="I72" s="141"/>
      <c r="J72" s="141"/>
      <c r="K72" s="141"/>
    </row>
    <row r="73" spans="1:11" ht="15" customHeight="1">
      <c r="A73" s="39" t="s">
        <v>104</v>
      </c>
      <c r="B73" s="40" t="s">
        <v>129</v>
      </c>
      <c r="C73" s="39">
        <v>1</v>
      </c>
      <c r="D73" s="95">
        <v>344112.3</v>
      </c>
      <c r="E73" s="89">
        <v>1047200</v>
      </c>
      <c r="F73" s="90">
        <v>1961000</v>
      </c>
      <c r="G73" s="68">
        <v>1850000</v>
      </c>
      <c r="H73" s="138">
        <f t="shared" si="1"/>
        <v>1300578.075</v>
      </c>
      <c r="I73" s="141"/>
      <c r="J73" s="141"/>
      <c r="K73" s="141"/>
    </row>
    <row r="74" spans="1:11" ht="21.75" customHeight="1">
      <c r="A74" s="157" t="s">
        <v>101</v>
      </c>
      <c r="B74" s="157"/>
      <c r="C74" s="157"/>
      <c r="D74" s="87">
        <f>SUM(D49:D73)</f>
        <v>18488296.472099997</v>
      </c>
      <c r="E74" s="87">
        <f>SUM(E49:E73)</f>
        <v>39371150</v>
      </c>
      <c r="F74" s="88">
        <f>SUM(F49:F73)</f>
        <v>31619270</v>
      </c>
      <c r="G74" s="43">
        <f>SUM(G49:G73)</f>
        <v>29829500</v>
      </c>
      <c r="H74" s="43">
        <f>SUM(H49:H73)</f>
        <v>29827054.118025001</v>
      </c>
    </row>
    <row r="76" spans="1:11" ht="13.5" thickBot="1"/>
    <row r="77" spans="1:11" ht="35.25" customHeight="1" thickBot="1">
      <c r="A77" s="194" t="s">
        <v>130</v>
      </c>
      <c r="B77" s="195"/>
      <c r="C77" s="195"/>
      <c r="D77" s="195"/>
      <c r="E77" s="195"/>
      <c r="F77" s="195"/>
      <c r="G77" s="196"/>
    </row>
    <row r="78" spans="1:11" ht="35.25" customHeight="1" thickBot="1">
      <c r="A78" s="92"/>
      <c r="B78" s="93"/>
      <c r="C78" s="93"/>
      <c r="D78" s="98" t="s">
        <v>178</v>
      </c>
      <c r="E78" s="97" t="s">
        <v>174</v>
      </c>
      <c r="F78" s="97" t="s">
        <v>175</v>
      </c>
      <c r="G78" s="97" t="s">
        <v>176</v>
      </c>
    </row>
    <row r="79" spans="1:11">
      <c r="A79" s="3" t="s">
        <v>2</v>
      </c>
      <c r="B79" s="3" t="s">
        <v>3</v>
      </c>
      <c r="C79" s="197" t="s">
        <v>7</v>
      </c>
      <c r="D79" s="199" t="s">
        <v>8</v>
      </c>
      <c r="E79" s="199" t="s">
        <v>8</v>
      </c>
      <c r="F79" s="199" t="s">
        <v>8</v>
      </c>
      <c r="G79" s="199" t="s">
        <v>8</v>
      </c>
    </row>
    <row r="80" spans="1:11" ht="64.5" customHeight="1" thickBot="1">
      <c r="A80" s="201" t="s">
        <v>64</v>
      </c>
      <c r="B80" s="202"/>
      <c r="C80" s="197"/>
      <c r="D80" s="199"/>
      <c r="E80" s="199"/>
      <c r="F80" s="199"/>
      <c r="G80" s="199"/>
    </row>
    <row r="81" spans="1:11" ht="89.25">
      <c r="A81" s="203" t="s">
        <v>103</v>
      </c>
      <c r="B81" s="204"/>
      <c r="C81" s="198"/>
      <c r="D81" s="200"/>
      <c r="E81" s="200"/>
      <c r="F81" s="200"/>
      <c r="G81" s="200"/>
      <c r="H81" s="137" t="s">
        <v>195</v>
      </c>
      <c r="I81" s="140" t="s">
        <v>197</v>
      </c>
      <c r="J81" s="140" t="s">
        <v>184</v>
      </c>
      <c r="K81" s="140" t="s">
        <v>198</v>
      </c>
    </row>
    <row r="82" spans="1:11" ht="14.25">
      <c r="A82" s="36" t="s">
        <v>131</v>
      </c>
      <c r="B82" s="35" t="s">
        <v>94</v>
      </c>
      <c r="C82" s="36">
        <v>1</v>
      </c>
      <c r="D82" s="89">
        <v>61557.866999999998</v>
      </c>
      <c r="E82" s="62">
        <v>297500</v>
      </c>
      <c r="F82" s="62">
        <v>53000</v>
      </c>
      <c r="G82" s="65">
        <v>50000</v>
      </c>
      <c r="H82" s="138">
        <f>+AVERAGE(D82:G82)</f>
        <v>115514.46674999999</v>
      </c>
      <c r="I82" s="141"/>
      <c r="J82" s="141"/>
      <c r="K82" s="141"/>
    </row>
    <row r="83" spans="1:11" ht="14.25">
      <c r="A83" s="36" t="s">
        <v>131</v>
      </c>
      <c r="B83" s="35" t="s">
        <v>95</v>
      </c>
      <c r="C83" s="36">
        <v>1</v>
      </c>
      <c r="D83" s="89">
        <v>61557.866999999998</v>
      </c>
      <c r="E83" s="62">
        <v>29750</v>
      </c>
      <c r="F83" s="62">
        <v>68900</v>
      </c>
      <c r="G83" s="65">
        <v>65000</v>
      </c>
      <c r="H83" s="138">
        <f t="shared" ref="H83:H94" si="2">+AVERAGE(D83:G83)</f>
        <v>56301.96675</v>
      </c>
      <c r="I83" s="141"/>
      <c r="J83" s="141"/>
      <c r="K83" s="141"/>
    </row>
    <row r="84" spans="1:11" ht="14.25">
      <c r="A84" s="36" t="s">
        <v>131</v>
      </c>
      <c r="B84" s="35" t="s">
        <v>96</v>
      </c>
      <c r="C84" s="36">
        <v>1</v>
      </c>
      <c r="D84" s="89">
        <v>61557.866999999998</v>
      </c>
      <c r="E84" s="62">
        <v>297500</v>
      </c>
      <c r="F84" s="62">
        <v>60420</v>
      </c>
      <c r="G84" s="65">
        <v>57000</v>
      </c>
      <c r="H84" s="138">
        <f t="shared" si="2"/>
        <v>119119.46674999999</v>
      </c>
      <c r="I84" s="141"/>
      <c r="J84" s="141"/>
      <c r="K84" s="141"/>
    </row>
    <row r="85" spans="1:11" ht="14.25">
      <c r="A85" s="36" t="s">
        <v>131</v>
      </c>
      <c r="B85" s="35" t="s">
        <v>97</v>
      </c>
      <c r="C85" s="36">
        <v>1</v>
      </c>
      <c r="D85" s="89">
        <v>15390.424700000001</v>
      </c>
      <c r="E85" s="62">
        <v>14280</v>
      </c>
      <c r="F85" s="62">
        <v>53000</v>
      </c>
      <c r="G85" s="65">
        <v>50000</v>
      </c>
      <c r="H85" s="138">
        <f t="shared" si="2"/>
        <v>33167.606175000001</v>
      </c>
      <c r="I85" s="141"/>
      <c r="J85" s="141"/>
      <c r="K85" s="141"/>
    </row>
    <row r="86" spans="1:11" ht="14.25">
      <c r="A86" s="36" t="s">
        <v>131</v>
      </c>
      <c r="B86" s="35" t="s">
        <v>98</v>
      </c>
      <c r="C86" s="36">
        <v>1</v>
      </c>
      <c r="D86" s="89">
        <v>15390.424700000001</v>
      </c>
      <c r="E86" s="62">
        <v>14280</v>
      </c>
      <c r="F86" s="62">
        <v>47700</v>
      </c>
      <c r="G86" s="65">
        <v>45000</v>
      </c>
      <c r="H86" s="138">
        <f t="shared" si="2"/>
        <v>30592.606175000001</v>
      </c>
      <c r="I86" s="141"/>
      <c r="J86" s="141"/>
      <c r="K86" s="141"/>
    </row>
    <row r="87" spans="1:11" ht="14.25">
      <c r="A87" s="36" t="s">
        <v>131</v>
      </c>
      <c r="B87" s="35" t="s">
        <v>99</v>
      </c>
      <c r="C87" s="36">
        <v>1</v>
      </c>
      <c r="D87" s="89">
        <v>15390.424700000001</v>
      </c>
      <c r="E87" s="62">
        <v>14280</v>
      </c>
      <c r="F87" s="62">
        <v>47700</v>
      </c>
      <c r="G87" s="65">
        <v>45000</v>
      </c>
      <c r="H87" s="138">
        <f t="shared" si="2"/>
        <v>30592.606175000001</v>
      </c>
      <c r="I87" s="141"/>
      <c r="J87" s="141"/>
      <c r="K87" s="141"/>
    </row>
    <row r="88" spans="1:11" ht="14.25">
      <c r="A88" s="36" t="s">
        <v>131</v>
      </c>
      <c r="B88" s="35" t="s">
        <v>100</v>
      </c>
      <c r="C88" s="36">
        <v>1</v>
      </c>
      <c r="D88" s="89">
        <v>15390.424700000001</v>
      </c>
      <c r="E88" s="62">
        <v>8330</v>
      </c>
      <c r="F88" s="62">
        <v>42400</v>
      </c>
      <c r="G88" s="65">
        <v>40000</v>
      </c>
      <c r="H88" s="138">
        <f t="shared" si="2"/>
        <v>26530.106175000001</v>
      </c>
      <c r="I88" s="141"/>
      <c r="J88" s="141"/>
      <c r="K88" s="141"/>
    </row>
    <row r="89" spans="1:11" ht="14.25">
      <c r="A89" s="36" t="s">
        <v>131</v>
      </c>
      <c r="B89" s="41" t="s">
        <v>132</v>
      </c>
      <c r="C89" s="36">
        <v>1</v>
      </c>
      <c r="D89" s="89">
        <v>461684.0025</v>
      </c>
      <c r="E89" s="62">
        <v>694960</v>
      </c>
      <c r="F89" s="62">
        <v>1219000</v>
      </c>
      <c r="G89" s="65">
        <v>1150000</v>
      </c>
      <c r="H89" s="138">
        <f t="shared" si="2"/>
        <v>881411.00062499999</v>
      </c>
      <c r="I89" s="141"/>
      <c r="J89" s="141"/>
      <c r="K89" s="141"/>
    </row>
    <row r="90" spans="1:11" ht="14.25">
      <c r="A90" s="36" t="s">
        <v>131</v>
      </c>
      <c r="B90" s="42" t="s">
        <v>133</v>
      </c>
      <c r="C90" s="36">
        <v>1</v>
      </c>
      <c r="D90" s="89">
        <v>123115.734</v>
      </c>
      <c r="E90" s="62">
        <v>89250</v>
      </c>
      <c r="F90" s="62">
        <v>477000</v>
      </c>
      <c r="G90" s="65">
        <v>450000</v>
      </c>
      <c r="H90" s="138">
        <f t="shared" si="2"/>
        <v>284841.43349999998</v>
      </c>
      <c r="I90" s="141"/>
      <c r="J90" s="141"/>
      <c r="K90" s="141"/>
    </row>
    <row r="91" spans="1:11" ht="14.25">
      <c r="A91" s="36" t="s">
        <v>131</v>
      </c>
      <c r="B91" s="42" t="s">
        <v>134</v>
      </c>
      <c r="C91" s="36">
        <v>1</v>
      </c>
      <c r="D91" s="89">
        <v>677136.53700000001</v>
      </c>
      <c r="E91" s="62">
        <v>555730</v>
      </c>
      <c r="F91" s="62">
        <v>901000</v>
      </c>
      <c r="G91" s="65">
        <v>850000</v>
      </c>
      <c r="H91" s="138">
        <f t="shared" si="2"/>
        <v>745966.63425</v>
      </c>
      <c r="I91" s="141"/>
      <c r="J91" s="141"/>
      <c r="K91" s="141"/>
    </row>
    <row r="92" spans="1:11" ht="14.25">
      <c r="A92" s="36" t="s">
        <v>131</v>
      </c>
      <c r="B92" s="42" t="s">
        <v>135</v>
      </c>
      <c r="C92" s="36">
        <v>1</v>
      </c>
      <c r="D92" s="89">
        <v>554020.80300000007</v>
      </c>
      <c r="E92" s="62">
        <v>159460</v>
      </c>
      <c r="F92" s="62">
        <v>720800</v>
      </c>
      <c r="G92" s="65">
        <v>680000</v>
      </c>
      <c r="H92" s="138">
        <f t="shared" si="2"/>
        <v>528570.20075000008</v>
      </c>
      <c r="I92" s="141"/>
      <c r="J92" s="141"/>
      <c r="K92" s="141"/>
    </row>
    <row r="93" spans="1:11" ht="14.25">
      <c r="A93" s="36" t="s">
        <v>131</v>
      </c>
      <c r="B93" s="41" t="s">
        <v>136</v>
      </c>
      <c r="C93" s="36">
        <v>1</v>
      </c>
      <c r="D93" s="89">
        <v>200064.0257</v>
      </c>
      <c r="E93" s="62">
        <v>178500</v>
      </c>
      <c r="F93" s="62">
        <v>132500</v>
      </c>
      <c r="G93" s="65">
        <v>125000</v>
      </c>
      <c r="H93" s="138">
        <f t="shared" si="2"/>
        <v>159016.006425</v>
      </c>
      <c r="I93" s="141"/>
      <c r="J93" s="141"/>
      <c r="K93" s="141"/>
    </row>
    <row r="94" spans="1:11" ht="14.25">
      <c r="A94" s="36" t="s">
        <v>131</v>
      </c>
      <c r="B94" s="41" t="s">
        <v>137</v>
      </c>
      <c r="C94" s="36">
        <v>1</v>
      </c>
      <c r="D94" s="89">
        <v>246231.46799999999</v>
      </c>
      <c r="E94" s="62">
        <v>218960</v>
      </c>
      <c r="F94" s="62">
        <v>111300</v>
      </c>
      <c r="G94" s="65">
        <v>105000</v>
      </c>
      <c r="H94" s="138">
        <f t="shared" si="2"/>
        <v>170372.867</v>
      </c>
      <c r="I94" s="141"/>
      <c r="J94" s="141"/>
      <c r="K94" s="141"/>
    </row>
    <row r="95" spans="1:11" ht="21.75" customHeight="1">
      <c r="A95" s="157" t="s">
        <v>101</v>
      </c>
      <c r="B95" s="157"/>
      <c r="C95" s="157"/>
      <c r="D95" s="87">
        <f>SUM(D82:D94)</f>
        <v>2508487.87</v>
      </c>
      <c r="E95" s="88">
        <f>SUM(E82:E94)</f>
        <v>2572780</v>
      </c>
      <c r="F95" s="88">
        <f>SUM(F82:F94)</f>
        <v>3934720</v>
      </c>
      <c r="G95" s="43">
        <f>SUM(G82:G94)</f>
        <v>3712000</v>
      </c>
      <c r="H95" s="43">
        <f>SUM(H82:H94)</f>
        <v>3181996.9674999998</v>
      </c>
    </row>
    <row r="96" spans="1:11" ht="13.5" thickBot="1"/>
    <row r="97" spans="1:8" ht="24.75" customHeight="1" thickBot="1">
      <c r="A97" s="205" t="s">
        <v>180</v>
      </c>
      <c r="B97" s="206"/>
      <c r="C97" s="206"/>
      <c r="D97" s="206"/>
      <c r="E97" s="206"/>
      <c r="F97" s="206"/>
      <c r="G97" s="207"/>
    </row>
    <row r="98" spans="1:8" ht="21">
      <c r="D98" s="100" t="s">
        <v>178</v>
      </c>
      <c r="E98" s="101" t="s">
        <v>174</v>
      </c>
      <c r="F98" s="101" t="s">
        <v>175</v>
      </c>
      <c r="G98" s="101" t="s">
        <v>176</v>
      </c>
    </row>
    <row r="99" spans="1:8" ht="20.25" customHeight="1">
      <c r="A99" s="156" t="s">
        <v>179</v>
      </c>
      <c r="B99" s="156"/>
      <c r="C99" s="156"/>
      <c r="D99" s="99">
        <f>ROUND(SUM(D42+D74+D95),0)</f>
        <v>28065959</v>
      </c>
      <c r="E99" s="91">
        <f>SUM(E42+E74+E95)</f>
        <v>50720180</v>
      </c>
      <c r="F99" s="91">
        <f>SUM(F42+F74+F95)</f>
        <v>51059776</v>
      </c>
      <c r="G99" s="81">
        <f>SUM(G42+G74+G95)</f>
        <v>48169600</v>
      </c>
      <c r="H99" s="81">
        <f>SUM(H42+H74+H95)</f>
        <v>44503878.83752501</v>
      </c>
    </row>
    <row r="103" spans="1:8">
      <c r="A103" s="212" t="s">
        <v>199</v>
      </c>
      <c r="B103" s="213"/>
      <c r="C103" s="213"/>
      <c r="D103" s="213"/>
      <c r="E103" s="213"/>
    </row>
    <row r="104" spans="1:8">
      <c r="A104" s="212" t="s">
        <v>200</v>
      </c>
      <c r="B104" s="213"/>
      <c r="C104" s="213"/>
      <c r="D104" s="213"/>
      <c r="E104" s="213"/>
    </row>
    <row r="105" spans="1:8">
      <c r="A105" s="212" t="s">
        <v>201</v>
      </c>
      <c r="B105" s="213"/>
      <c r="C105" s="213"/>
      <c r="D105" s="213"/>
      <c r="E105" s="213"/>
    </row>
    <row r="106" spans="1:8">
      <c r="A106" s="212" t="s">
        <v>202</v>
      </c>
      <c r="B106" s="213"/>
      <c r="C106" s="213"/>
      <c r="D106" s="213"/>
      <c r="E106" s="213"/>
    </row>
    <row r="107" spans="1:8">
      <c r="A107" s="212" t="s">
        <v>203</v>
      </c>
      <c r="B107" s="213"/>
      <c r="C107" s="213"/>
      <c r="D107" s="213"/>
      <c r="E107" s="213"/>
    </row>
    <row r="108" spans="1:8">
      <c r="A108" s="212" t="s">
        <v>204</v>
      </c>
      <c r="B108" s="213"/>
      <c r="C108" s="213"/>
      <c r="D108" s="213"/>
      <c r="E108" s="213"/>
    </row>
  </sheetData>
  <mergeCells count="36">
    <mergeCell ref="B108:E108"/>
    <mergeCell ref="B103:E103"/>
    <mergeCell ref="B104:E104"/>
    <mergeCell ref="B105:E105"/>
    <mergeCell ref="B106:E106"/>
    <mergeCell ref="B107:E107"/>
    <mergeCell ref="A42:C42"/>
    <mergeCell ref="A44:G44"/>
    <mergeCell ref="C46:C48"/>
    <mergeCell ref="E46:E48"/>
    <mergeCell ref="F46:F48"/>
    <mergeCell ref="G46:G48"/>
    <mergeCell ref="A47:B47"/>
    <mergeCell ref="A48:B48"/>
    <mergeCell ref="D46:D48"/>
    <mergeCell ref="F5:F7"/>
    <mergeCell ref="G5:G7"/>
    <mergeCell ref="A6:B6"/>
    <mergeCell ref="A7:B7"/>
    <mergeCell ref="D5:D7"/>
    <mergeCell ref="B1:Y1"/>
    <mergeCell ref="A95:C95"/>
    <mergeCell ref="A99:C99"/>
    <mergeCell ref="A74:C74"/>
    <mergeCell ref="A77:G77"/>
    <mergeCell ref="C79:C81"/>
    <mergeCell ref="E79:E81"/>
    <mergeCell ref="F79:F81"/>
    <mergeCell ref="G79:G81"/>
    <mergeCell ref="A80:B80"/>
    <mergeCell ref="A81:B81"/>
    <mergeCell ref="D79:D81"/>
    <mergeCell ref="A97:G97"/>
    <mergeCell ref="A3:G3"/>
    <mergeCell ref="C5:C7"/>
    <mergeCell ref="E5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ESTUDIO DE MERCADO</vt:lpstr>
      <vt:lpstr>DIAGNOSTICO UPS, PLANTA, AIRES.</vt:lpstr>
      <vt:lpstr>MANT PREV. UPS, PLANTAS Y AIRES</vt:lpstr>
      <vt:lpstr>REPUESTOS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Lorena Lozano</dc:creator>
  <cp:keywords/>
  <dc:description/>
  <cp:lastModifiedBy>lorena lozano</cp:lastModifiedBy>
  <cp:revision/>
  <cp:lastPrinted>2026-05-27T16:02:16Z</cp:lastPrinted>
  <dcterms:created xsi:type="dcterms:W3CDTF">2026-03-05T21:19:50Z</dcterms:created>
  <dcterms:modified xsi:type="dcterms:W3CDTF">2026-07-02T03:18:16Z</dcterms:modified>
  <cp:category/>
  <cp:contentStatus/>
</cp:coreProperties>
</file>