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yi_\Desktop\EJECUCIÓN CONTRATO AGN 2026\2. PROCESOS\SAMC MENOR CUANTÍA\3. DOTACIÓN\"/>
    </mc:Choice>
  </mc:AlternateContent>
  <bookViews>
    <workbookView showHorizontalScroll="0" showVerticalScroll="0" showSheetTabs="0" xWindow="0" yWindow="0" windowWidth="19200" windowHeight="6640"/>
  </bookViews>
  <sheets>
    <sheet name="Estudio_Merca" sheetId="8" r:id="rId1"/>
    <sheet name="Precio 2025" sheetId="10" r:id="rId2"/>
    <sheet name="Informe de solicitud " sheetId="7" state="hidden" r:id="rId3"/>
    <sheet name="Instructivo " sheetId="6" r:id="rId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 i="8" l="1"/>
  <c r="O5" i="8"/>
  <c r="N5" i="8"/>
  <c r="M7" i="8"/>
  <c r="M6" i="8"/>
  <c r="M5" i="8"/>
  <c r="P7" i="8"/>
  <c r="Q7" i="8" s="1"/>
  <c r="R7" i="8" s="1"/>
  <c r="E7" i="8"/>
  <c r="E6" i="8"/>
  <c r="E5" i="8"/>
  <c r="L5" i="8" s="1"/>
  <c r="L6" i="8" l="1"/>
  <c r="L7" i="8"/>
  <c r="O7" i="8"/>
  <c r="N7" i="8"/>
  <c r="Q5" i="8"/>
  <c r="R5" i="8"/>
  <c r="N6" i="8"/>
  <c r="P6" i="8"/>
  <c r="Q6" i="8" s="1"/>
  <c r="R6" i="8"/>
  <c r="R9" i="8" l="1"/>
  <c r="O6" i="8"/>
  <c r="K6" i="8" l="1"/>
  <c r="K5" i="8"/>
  <c r="I6" i="8"/>
  <c r="I5" i="8"/>
  <c r="G6" i="8"/>
  <c r="G5" i="8"/>
  <c r="I9" i="8" l="1"/>
  <c r="K9" i="8"/>
  <c r="G9" i="8"/>
</calcChain>
</file>

<file path=xl/sharedStrings.xml><?xml version="1.0" encoding="utf-8"?>
<sst xmlns="http://schemas.openxmlformats.org/spreadsheetml/2006/main" count="80" uniqueCount="63">
  <si>
    <t>ITEM</t>
  </si>
  <si>
    <t>DESCRIPCIÓN DE LOS BIENES Y/O SERVICIOS REQUERIDOS</t>
  </si>
  <si>
    <t>UNIDAD DE MEDIDA</t>
  </si>
  <si>
    <t>CANTIDAD REQUERIDA</t>
  </si>
  <si>
    <t>PRECIO HISTÓRICO AGN 2025</t>
  </si>
  <si>
    <t>MC I MORASU SAS
CONTACTO: ROSA MONROY
Calle 6A No. 89-47 Casa 524
NIT: 900.179.304-6
cel. 3134883593
cimorasusas@gmail.com</t>
  </si>
  <si>
    <t>INVERSIONES BRT SAS
JOSE. A SANABRIA RIOS
Cra. 18-16-44 Piso 4
901.474.311-8
Cel. 3143552290
s-comercihotmail.coml</t>
  </si>
  <si>
    <t>VALOR ESTIMADO</t>
  </si>
  <si>
    <t>DESV ESTANDAR</t>
  </si>
  <si>
    <t>RANGO DE ACEPTACIÓN</t>
  </si>
  <si>
    <t xml:space="preserve">PROMEDIO </t>
  </si>
  <si>
    <t>Unitario CON IVA</t>
  </si>
  <si>
    <t xml:space="preserve"> TOTAL CON IVA</t>
  </si>
  <si>
    <t>TOTAL CON IVA</t>
  </si>
  <si>
    <t>Valor Unitario  estimado CON IVA</t>
  </si>
  <si>
    <t>Valor inferior</t>
  </si>
  <si>
    <t>Valor superior</t>
  </si>
  <si>
    <t>VALOR UNITARIO ESTIMADO CON IVA</t>
  </si>
  <si>
    <t>VALOR TOTAL ESTIMADO CON IVA</t>
  </si>
  <si>
    <t xml:space="preserve">Bonos redimibles las dotaciones de vestuario y calzado de labor para dama (que contenga: Blusa casual manga larga para dama, chaqueta casual para dama, pantalón casual en dril bota recta o tubo para dama, calzado calle para dama-par)
</t>
  </si>
  <si>
    <t>Unidad</t>
  </si>
  <si>
    <r>
      <rPr>
        <sz val="11"/>
        <color rgb="FF000000"/>
        <rFont val="Verdana"/>
      </rPr>
      <t>Bonos redimibles las dotaciones de vestuario y calzado de labor para caballero (que contenga: Chaqueta casual para caballero tipo blazer, pantalón casual para caballero, camisa casual manga larga para caballero, calzado calle para caballero-par)</t>
    </r>
    <r>
      <rPr>
        <sz val="11"/>
        <color rgb="FFFF0000"/>
        <rFont val="Verdana"/>
      </rPr>
      <t xml:space="preserve">
</t>
    </r>
  </si>
  <si>
    <t xml:space="preserve">Uniforme unisex para el personal de cafetería (que incluye blusa, pantalón y zapatos) y Delantal antifluido
</t>
  </si>
  <si>
    <t>TOTAL ESTIMADO</t>
  </si>
  <si>
    <t>VALOR TOTAL DE LA OFERTA</t>
  </si>
  <si>
    <r>
      <t xml:space="preserve">Observaciones: </t>
    </r>
    <r>
      <rPr>
        <sz val="11"/>
        <rFont val="Verdana"/>
        <family val="2"/>
      </rPr>
      <t>Se recibe Solicitud de Información de precios de la firma Morasú el día 2 de marzo de 2026, por evento de cotización de fecha 28 de febrero de 2026.</t>
    </r>
  </si>
  <si>
    <r>
      <t xml:space="preserve">Observaciones: </t>
    </r>
    <r>
      <rPr>
        <sz val="11"/>
        <rFont val="Verdana"/>
        <family val="2"/>
      </rPr>
      <t>Se recibe solicitud de información de precios de la firma BRT SAS, el día 4 de marzo de 2026, de acuedo al evento de cotización del día 26 de febrero de 2026.</t>
    </r>
  </si>
  <si>
    <t xml:space="preserve">Presupuesto estimado y justificación del mismo:
</t>
  </si>
  <si>
    <t>Presupuesto Oficial: CINCUENTA Y SIETE MILLONES CUATROCIENTOS CATORCE MIL SEISCIENTOS SESENTA PESOS M/CTE ($57.414.660,00)</t>
  </si>
  <si>
    <t xml:space="preserve">Elaboró: Jeimmy L. Betancourt Lancheros -Coordinadora GTH
</t>
  </si>
  <si>
    <t xml:space="preserve">Revisó: Laura M. Astudillo S. -Abogada SG
 </t>
  </si>
  <si>
    <t>Imprimir este documento únicamente si es imprescindible.</t>
  </si>
  <si>
    <t>IPC 2026</t>
  </si>
  <si>
    <t>Bonos redimibles las dotaciones de vestuario y calzado de labor para dama (que contenga: Blusa casual manga larga para dama, chaqueta casual para dama, pantalón casual en dril bota recta o tubo para dama, calzado calle para dama-par)</t>
  </si>
  <si>
    <t>Bonos redimibles las dotaciones de vestuario y calzado de labor para caballero (que</t>
  </si>
  <si>
    <t>Uniforme unisex para el personal de cafetería (que incluye blusa, pantalón y zapatos) y delantal antifluido</t>
  </si>
  <si>
    <t>Fecha</t>
  </si>
  <si>
    <t>Proveedor</t>
  </si>
  <si>
    <t>Teléfono</t>
  </si>
  <si>
    <t>Correo Electrónico</t>
  </si>
  <si>
    <t>Trámite o evento</t>
  </si>
  <si>
    <t>Observaciones</t>
  </si>
  <si>
    <t xml:space="preserve">INSTRUCTIVO DE ESTUDIO DE MERCADO </t>
  </si>
  <si>
    <t xml:space="preserve">El presente instructivo es una guía para la elaboración del estudio de mercado, las actividades descritas a continuación podrán variar según el proceso de contratación.  </t>
  </si>
  <si>
    <t>CONSIDERACIONES GENERALES</t>
  </si>
  <si>
    <t>1)	Se debe mantener la integridad de la información en los formatos “Documento técnico” y “ Estudio de mercado".
2)	Se debe diligenciar la información de cada uno de los proveedores.
3)	Sólo se deben diligenciar las celdas de las cuales se tenga información 
4)	El documento debe estar firmado por quien elabora y por quien revisa.
5)	No se debe modificar la estructura del Formato de Estudio de Mercado.</t>
  </si>
  <si>
    <t>N°</t>
  </si>
  <si>
    <t>Actividad</t>
  </si>
  <si>
    <t>ACTIVIDAD PREVIA A LA ELABORACIÓN DEL ESTUDIO DE MERCADO</t>
  </si>
  <si>
    <t>Solicitud de información de precios</t>
  </si>
  <si>
    <t>Para el proceso de solicitud de información de precios se sugiere que la dependencia, siga los siguientes pasos:
a)	Contactar vía telefónica con los posibles proveedores, en el que explique brevemente el proceso y solicite un correo electrónico para enviar la solicitud de información de precios.
b)	Enviar correo electrónico de la solicitud de información de precios, adjuntando: Formato de solicitud de información de precios y documento técnico GCO-FO-02.
c)	Confirmar con el proveedor el recibido del correo.
d)	En caso de no recibir respuestas en un periodo de tiempo (determinado por la dependencia), contactar a los posibles proveedores, conocer si se tienen dudas con respecto a la información proporcionada.
e)	En caso de no recibir respuesta o que los proveedores manifiesten no poder proporcionar la información, solicitar una respuesta vía correo electrónico del mismo.
f)	La dependencia solicitante deberá diligenciar la hoja de Informe de proceso de Solicitud de Información de Precios, para realizar el seguimiento, el cual hara parte del estudio de mercado.
Nota: Se recomienda enviar la solicitud de información de precios al mayor número de proveedores posible.</t>
  </si>
  <si>
    <t xml:space="preserve">ESTUDIO DE MERCADO </t>
  </si>
  <si>
    <t>Analisís de lla información</t>
  </si>
  <si>
    <t>La dependencia solicitante deberá analizar la información de precios presentada por los proveedores, verificando que los valores correspondan con el mercado del objeto a contratar.
Para verificar y analizar los valores, la dependencia solicitante puede:
•	Comparar con el precio histórico del AGN.
•	Comparar con otras fuentes de información disponibles, tales como tiendas virtuales (internet), Colombia Compra Eficiente, entre otras.
•	Emplear herramientas estadísticas.
•	Comparar los precios de las diferentes cotizaciones. En el evento en que los precios unitarios entre las diferentes cotizaciones allegadas reflejen una diferencia representativa entre sí (mayor o menor), se procederá a realizar la verificación con el proveedor para determinar el porque de la variación.
Una vez realizado el análisis de la información, se determina que valores son aceptados para la estimación de los precios unitarios.</t>
  </si>
  <si>
    <t>Cálculo del valor estimado</t>
  </si>
  <si>
    <t>Dependiendo de la información disponible, la dependencia solicitante puede emplear diferentes métodos para estimar el presupuesto, a continuación, se mencionan algunos:
•	Media: Consiste en sumar el valor unitario de cada uno de los valores aceptados y dividirlo por el número de los valores aceptados.
Se puede emplear la función “PROMEDIO”
•	Precio histórico: Cuando no se cuente con información de precios, la dependencia solicitante puede emplear el precio histórico de AGN, siempre y cuando los bienes y/o servicios u obras, tengan las mismas características técnicas que en vigencias anteriores. En este caso se debe indicar a que vigencia pertenece el precio histórico y calcular el valor presente de este con el IPC (Índice de precios al consumidor), de cada año hasta el presente.
•	Valor único: Cuando solo se cuente con una (1) cotización o luego de analizar la información presentada por los proveedores solo una (1) de las cotizaciones sea considerada como aceptada. El valor estimado será igual al único valor aceptado, en este caso se deben tener soportes del proceso de solicitud de precios, así como respuestas de proveedores donde informan no poder enviar la información de precios. 
Nota: Los valores estimados se deben redondear con cero (0) decimales, para esto se puede hacer uso de la función “REDONDEAR”.</t>
  </si>
  <si>
    <t>Presupuesto estimado y justificación del mismo</t>
  </si>
  <si>
    <t xml:space="preserve">En este espacio se debe incluir la justificación del estudio de mercado, que consiste en una descripción de los pasos anteriores, en donde se detallan los procedimientos empleados, así como el valor del presupuesto oficial en letras y números (esto tambien debe estar en la celda "Presupuesto Oficial").   </t>
  </si>
  <si>
    <t>CARDINN SAS
900.588.498-2
Yudy Stella Cardozo Jiménez
Cra. 18 C 24-42 Sur
Cel. 3143318379
licitacionescardinn@gmail.com</t>
  </si>
  <si>
    <r>
      <t xml:space="preserve">Observaciones: </t>
    </r>
    <r>
      <rPr>
        <sz val="11"/>
        <rFont val="Verdana"/>
        <family val="2"/>
      </rPr>
      <t>Se recibe Solicitud de información de precios dela firma CARDINN SAS,  el día 2 de marzo de 2026</t>
    </r>
  </si>
  <si>
    <t>Se lanza evento de cotización con el nombre de "004-2026 COTIZACIÓN DOTACIÓN" en la plataforma del SECOP II - Colombia Compra Eficiente. Con un plazo para presentar cotizaciones hasta el 20 de febrero a las 5:00 PM., a este llamado responden las firmas MORASU SAS, ARTURO CALLE, INVERSONES BRT Y KOSTA AZUL.  No obstante, al cotizar por ítem y teniendo en cuenta el ajuste al Salario mínimo legal Vigente,y su variación en la cantidad de funcionarios que tienen el derecho, el 26 de febrero se vuelve a lanzar evento de cotización con el nombre de "011-2026 COTIZACIÓN DOTACIÓN 2" en la plataforma del SECOP II - Colombia Compra Eficiente. Con un plazo para presentar cotizaciones hasta el 04 de marzo a las 5:00 PM., a este responden MORASU SAS , INVERSIONES BRT y CARDINN SAS . Y por último se toma el VALOR HISTORICO DEL 2025 AL CUAL SE LE INCREMENTA EL IPC DEL 5,1%. información con la cual se elabora este Estudio de Mercado.  
En el marco del principio de planeación y de conformidad con lo establecido en el Decreto 1082 de 2015 para los procesos de selección de menor cuantía, la entidad adelantó el presente estudio de mercado con el fin de determinar un valor estimado razonable para el bien/servicio objeto de contratación. Como resultado de la consulta efectuada, se obtuvieron cuatro (4) valores unitarios de referencia para cada ítem (Incluido precio historico). No obstante, en atención a la necesidad de asegurar la calidad, comparabilidad y homogeneidad de la información, se consideró pertinente aplicar un criterio técnico de análisis estadístico mediante el uso de la desviación estándar como medida de dispersión de los datos. A partir del conjunto de valores analizados, se calculó la desviación estándar para determinar un rango de aceptación, definido por un límite inferior y un límite superior. Los valores que se encontraban por debajo o por encima de dicho rango fueron excluidos del análisis por considerarse atípicos. Posteriormente, con los valores que permanecieron dentro del rango de aceptación, se calculó el promedio, el cual corresponde al valor unitario con IVA. Finalmente, este valor unitario se multiplica por la cantidad requerida, obteniendo como resultado el Valor total estimado.
La metodología adoptada resulta adecuada para procesos de menor cuantía, en los cuales, dada la naturaleza y cuantía del objeto contractual, se privilegian mecanismos ágiles, pero técnicamente soportados para la estructuración del proceso, garantizando la transparencia, la razonabilidad del valor estimado y la adecuada gestión de los recursos públicos.</t>
  </si>
  <si>
    <r>
      <t xml:space="preserve">De acuerdo con lo establecido en el numeral 4.4.2 “Medidas de dispersión: varianza y desviación estándar” de la Guía de Elaboración de Estudios del Sector de la Agencia Nacional de Contratación Pública – Colombia Compra Eficiente, se aplica el método de desviación estándar en una primera iteración, de la siguiente manera:
Inicialmente, se calcula el valor promedio de los valores unitarios. Posteriormente, se aplica la desviación estándar a cada uno de los ítems. A partir de ello, se determina un rango de aceptación, restando al promedio la desviación estándar para obtener el límite inferior, y sumándola para establecer el límite superior. Se verifica que cada ítem se encuentre dentro de este rango; en caso contrario, el valor es excluido. Como resultado, se obtiene el promedio, el cual corresponde al valor unitario con IVA.
Finalmente, este valor unitario se multiplica por la cantidad requerida, obteniendo como resultado el </t>
    </r>
    <r>
      <rPr>
        <b/>
        <sz val="11"/>
        <color rgb="FF000000"/>
        <rFont val="Verdana"/>
      </rPr>
      <t>VALOR TOTAL ESTIMADO DE: CINCUENTA Y SIETE MILLONES CUATROCIENTOS CATORCE MIL SEISCIENTOS SESENTA PESOS M/CTE ($57.414.660,00)</t>
    </r>
  </si>
  <si>
    <t xml:space="preserve">Fecha de Estudio Comparativo: junio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</si>
</sst>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0.00_-;\-&quot;$&quot;* #,##0.00_-;_-&quot;$&quot;* &quot;-&quot;??_-;_-@_-"/>
    <numFmt numFmtId="165" formatCode="_(&quot;$&quot;\ * #,##0.00_);_(&quot;$&quot;\ * \(#,##0.00\);_(&quot;$&quot;\ * &quot;-&quot;??_);_(@_)"/>
    <numFmt numFmtId="166" formatCode="&quot;$&quot;\ #,##0.00"/>
    <numFmt numFmtId="167" formatCode="_ &quot;$&quot;\ * #,##0.00_ ;_ &quot;$&quot;\ * \-#,##0.00_ ;_ &quot;$&quot;\ * &quot;-&quot;??_ ;_ @_ "/>
    <numFmt numFmtId="168" formatCode="_-&quot;$&quot;* #,##0_-;\-&quot;$&quot;* #,##0_-;_-&quot;$&quot;* &quot;-&quot;??_-;_-@_-"/>
    <numFmt numFmtId="169" formatCode="[$$-240A]\ #,##0.00"/>
  </numFmts>
  <fonts count="12" x14ac:knownFonts="1">
    <font>
      <sz val="11"/>
      <color theme="1"/>
      <name val="Calibri"/>
      <family val="2"/>
      <scheme val="minor"/>
    </font>
    <font>
      <sz val="11"/>
      <color theme="1"/>
      <name val="Calibri"/>
      <family val="2"/>
      <scheme val="minor"/>
    </font>
    <font>
      <b/>
      <sz val="11"/>
      <color theme="1"/>
      <name val="Verdana"/>
      <family val="2"/>
    </font>
    <font>
      <b/>
      <sz val="11"/>
      <name val="Verdana"/>
      <family val="2"/>
    </font>
    <font>
      <sz val="11"/>
      <color theme="1"/>
      <name val="Verdana"/>
      <family val="2"/>
    </font>
    <font>
      <sz val="11"/>
      <name val="Verdana"/>
      <family val="2"/>
    </font>
    <font>
      <u/>
      <sz val="11"/>
      <color theme="10"/>
      <name val="Calibri"/>
      <family val="2"/>
      <scheme val="minor"/>
    </font>
    <font>
      <sz val="9"/>
      <color theme="1"/>
      <name val="Verdana"/>
      <family val="2"/>
    </font>
    <font>
      <sz val="11"/>
      <color rgb="FF000000"/>
      <name val="Verdana"/>
    </font>
    <font>
      <sz val="11"/>
      <color rgb="FFFF0000"/>
      <name val="Verdana"/>
    </font>
    <font>
      <sz val="11"/>
      <color theme="1"/>
      <name val="Verdana"/>
    </font>
    <font>
      <b/>
      <sz val="11"/>
      <color rgb="FF000000"/>
      <name val="Verdana"/>
    </font>
  </fonts>
  <fills count="1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F2FCB4"/>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5" fontId="1" fillId="0" borderId="0" applyFont="0" applyFill="0" applyBorder="0" applyAlignment="0" applyProtection="0"/>
    <xf numFmtId="0" fontId="6" fillId="0" borderId="0" applyNumberFormat="0" applyFill="0" applyBorder="0" applyAlignment="0" applyProtection="0"/>
  </cellStyleXfs>
  <cellXfs count="100">
    <xf numFmtId="0" fontId="0" fillId="0" borderId="0" xfId="0"/>
    <xf numFmtId="0" fontId="4" fillId="0" borderId="0" xfId="0" applyFont="1"/>
    <xf numFmtId="0" fontId="4" fillId="0" borderId="2" xfId="0" applyFont="1" applyBorder="1" applyAlignment="1">
      <alignment horizontal="center" vertical="center" wrapText="1"/>
    </xf>
    <xf numFmtId="0" fontId="3" fillId="8"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164" fontId="4" fillId="4" borderId="1" xfId="0" applyNumberFormat="1" applyFont="1" applyFill="1" applyBorder="1" applyAlignment="1">
      <alignment horizontal="center" vertical="center"/>
    </xf>
    <xf numFmtId="164" fontId="4" fillId="0" borderId="1" xfId="0" applyNumberFormat="1" applyFont="1" applyBorder="1" applyAlignment="1">
      <alignment vertical="center"/>
    </xf>
    <xf numFmtId="167" fontId="3" fillId="3" borderId="20" xfId="1" applyNumberFormat="1" applyFont="1" applyFill="1" applyBorder="1" applyAlignment="1">
      <alignment vertical="center" wrapText="1"/>
    </xf>
    <xf numFmtId="167" fontId="3" fillId="3" borderId="13" xfId="1" applyNumberFormat="1" applyFont="1" applyFill="1" applyBorder="1" applyAlignment="1">
      <alignment vertical="center" wrapText="1"/>
    </xf>
    <xf numFmtId="0" fontId="2" fillId="5" borderId="1" xfId="0" applyFont="1" applyFill="1" applyBorder="1" applyAlignment="1">
      <alignment horizontal="center" vertical="center"/>
    </xf>
    <xf numFmtId="0" fontId="4" fillId="0" borderId="1" xfId="0" applyFont="1" applyBorder="1"/>
    <xf numFmtId="0" fontId="2" fillId="5" borderId="1" xfId="0" applyFont="1" applyFill="1" applyBorder="1"/>
    <xf numFmtId="168" fontId="4" fillId="0" borderId="1" xfId="0" applyNumberFormat="1" applyFont="1" applyBorder="1" applyAlignment="1">
      <alignment vertical="center"/>
    </xf>
    <xf numFmtId="164" fontId="4" fillId="4" borderId="1" xfId="0" applyNumberFormat="1" applyFont="1" applyFill="1" applyBorder="1" applyAlignment="1">
      <alignment vertical="center"/>
    </xf>
    <xf numFmtId="166" fontId="3" fillId="5" borderId="1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5" fillId="0" borderId="18" xfId="0" applyFont="1" applyBorder="1" applyAlignment="1">
      <alignment horizontal="center" vertical="center"/>
    </xf>
    <xf numFmtId="3" fontId="0" fillId="0" borderId="1" xfId="0" applyNumberFormat="1" applyBorder="1" applyAlignment="1" applyProtection="1">
      <alignment horizontal="center" vertical="center"/>
      <protection locked="0"/>
    </xf>
    <xf numFmtId="166" fontId="4" fillId="4" borderId="1" xfId="0" applyNumberFormat="1" applyFont="1" applyFill="1" applyBorder="1" applyAlignment="1">
      <alignment horizontal="center" vertical="center"/>
    </xf>
    <xf numFmtId="0" fontId="0" fillId="7" borderId="1" xfId="0" applyFill="1" applyBorder="1" applyAlignment="1">
      <alignment horizontal="right"/>
    </xf>
    <xf numFmtId="10" fontId="0" fillId="7" borderId="1" xfId="0" applyNumberFormat="1" applyFill="1" applyBorder="1" applyAlignment="1">
      <alignment horizontal="right"/>
    </xf>
    <xf numFmtId="0" fontId="3" fillId="13" borderId="1" xfId="0" applyFont="1" applyFill="1" applyBorder="1" applyAlignment="1">
      <alignment horizontal="center" vertical="center" wrapText="1"/>
    </xf>
    <xf numFmtId="0" fontId="3" fillId="14" borderId="1" xfId="0" applyFont="1" applyFill="1" applyBorder="1" applyAlignment="1">
      <alignment horizontal="center" vertical="center" wrapText="1"/>
    </xf>
    <xf numFmtId="0" fontId="5" fillId="0" borderId="1" xfId="0" applyFont="1" applyBorder="1" applyAlignment="1">
      <alignment vertical="center" wrapText="1"/>
    </xf>
    <xf numFmtId="0" fontId="4" fillId="0" borderId="1" xfId="0" applyFont="1" applyBorder="1" applyAlignment="1">
      <alignment vertical="center" wrapText="1"/>
    </xf>
    <xf numFmtId="3" fontId="4" fillId="0" borderId="1" xfId="0" applyNumberFormat="1" applyFont="1" applyBorder="1" applyAlignment="1" applyProtection="1">
      <alignment horizontal="center" vertical="center"/>
      <protection locked="0"/>
    </xf>
    <xf numFmtId="168" fontId="4" fillId="13" borderId="1" xfId="0" applyNumberFormat="1" applyFont="1" applyFill="1" applyBorder="1" applyAlignment="1">
      <alignment vertical="center"/>
    </xf>
    <xf numFmtId="169" fontId="2" fillId="0" borderId="1" xfId="0" applyNumberFormat="1" applyFont="1" applyBorder="1"/>
    <xf numFmtId="0" fontId="4" fillId="2" borderId="12" xfId="0" applyFont="1" applyFill="1" applyBorder="1" applyAlignment="1">
      <alignment vertical="center" wrapText="1"/>
    </xf>
    <xf numFmtId="167" fontId="3" fillId="3" borderId="1" xfId="1" applyNumberFormat="1" applyFont="1" applyFill="1" applyBorder="1" applyAlignment="1">
      <alignment vertical="center" wrapText="1"/>
    </xf>
    <xf numFmtId="0" fontId="3" fillId="0" borderId="1" xfId="0" applyFont="1" applyBorder="1" applyAlignment="1">
      <alignment horizontal="left" vertical="center"/>
    </xf>
    <xf numFmtId="0" fontId="3" fillId="3" borderId="1" xfId="0" applyFont="1" applyFill="1" applyBorder="1" applyAlignment="1">
      <alignment vertical="center" wrapText="1"/>
    </xf>
    <xf numFmtId="164" fontId="4" fillId="13" borderId="1" xfId="0" applyNumberFormat="1" applyFont="1" applyFill="1" applyBorder="1" applyAlignment="1">
      <alignment vertical="center"/>
    </xf>
    <xf numFmtId="169" fontId="2" fillId="0" borderId="1" xfId="0" applyNumberFormat="1" applyFont="1" applyBorder="1" applyAlignment="1">
      <alignment vertical="center"/>
    </xf>
    <xf numFmtId="169" fontId="2" fillId="14" borderId="1" xfId="0" applyNumberFormat="1" applyFont="1" applyFill="1" applyBorder="1" applyAlignment="1">
      <alignment vertical="center"/>
    </xf>
    <xf numFmtId="0" fontId="4" fillId="0" borderId="2" xfId="0" applyFont="1" applyBorder="1" applyAlignment="1">
      <alignment horizontal="left" vertical="center" wrapText="1"/>
    </xf>
    <xf numFmtId="0" fontId="7" fillId="0" borderId="1" xfId="0" applyFont="1" applyBorder="1" applyAlignment="1">
      <alignment horizontal="left" vertical="center" wrapText="1"/>
    </xf>
    <xf numFmtId="0" fontId="10" fillId="0" borderId="1" xfId="0" applyFont="1" applyBorder="1" applyAlignment="1">
      <alignment vertical="center" wrapText="1"/>
    </xf>
    <xf numFmtId="0" fontId="4" fillId="2" borderId="13" xfId="0" applyFont="1" applyFill="1" applyBorder="1" applyAlignment="1">
      <alignment horizontal="center" vertical="center" wrapText="1"/>
    </xf>
    <xf numFmtId="0" fontId="5" fillId="4" borderId="1" xfId="0" applyFont="1" applyFill="1" applyBorder="1" applyAlignment="1">
      <alignment horizontal="left" vertical="top" wrapText="1"/>
    </xf>
    <xf numFmtId="0" fontId="3" fillId="4" borderId="1" xfId="0" applyFont="1" applyFill="1" applyBorder="1" applyAlignment="1">
      <alignment horizontal="center" vertical="top"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1" xfId="0" applyFont="1" applyBorder="1" applyAlignment="1">
      <alignment horizontal="center" vertical="center"/>
    </xf>
    <xf numFmtId="0" fontId="5" fillId="5" borderId="1" xfId="0" applyFont="1" applyFill="1" applyBorder="1" applyAlignment="1">
      <alignment horizontal="center" vertical="center"/>
    </xf>
    <xf numFmtId="0" fontId="3" fillId="0" borderId="1" xfId="0" applyFont="1" applyBorder="1" applyAlignment="1">
      <alignment horizontal="left" vertical="center" wrapText="1"/>
    </xf>
    <xf numFmtId="0" fontId="8" fillId="4" borderId="1" xfId="0" applyFont="1" applyFill="1" applyBorder="1" applyAlignment="1">
      <alignment horizontal="left" vertical="top" wrapText="1"/>
    </xf>
    <xf numFmtId="0" fontId="5" fillId="4" borderId="20" xfId="0" applyFont="1" applyFill="1" applyBorder="1" applyAlignment="1">
      <alignment horizontal="left" vertical="center" wrapText="1"/>
    </xf>
    <xf numFmtId="0" fontId="5" fillId="4" borderId="13" xfId="0" applyFont="1" applyFill="1" applyBorder="1" applyAlignment="1">
      <alignment horizontal="left" vertical="center" wrapText="1"/>
    </xf>
    <xf numFmtId="0" fontId="5" fillId="4" borderId="21" xfId="0" applyFont="1" applyFill="1" applyBorder="1" applyAlignment="1">
      <alignment horizontal="left" vertical="center" wrapText="1"/>
    </xf>
    <xf numFmtId="0" fontId="3" fillId="4" borderId="20" xfId="0" applyFont="1" applyFill="1" applyBorder="1" applyAlignment="1">
      <alignment horizontal="center" vertical="center"/>
    </xf>
    <xf numFmtId="0" fontId="3" fillId="4" borderId="13" xfId="0" applyFont="1" applyFill="1" applyBorder="1" applyAlignment="1">
      <alignment horizontal="center" vertical="center"/>
    </xf>
    <xf numFmtId="0" fontId="3" fillId="4" borderId="21" xfId="0" applyFont="1" applyFill="1" applyBorder="1" applyAlignment="1">
      <alignment horizontal="center" vertical="center"/>
    </xf>
    <xf numFmtId="0" fontId="5" fillId="4" borderId="20" xfId="0" applyFont="1" applyFill="1" applyBorder="1" applyAlignment="1">
      <alignment horizontal="left" vertical="center"/>
    </xf>
    <xf numFmtId="0" fontId="5" fillId="4" borderId="13" xfId="0" applyFont="1" applyFill="1" applyBorder="1" applyAlignment="1">
      <alignment horizontal="left" vertical="center"/>
    </xf>
    <xf numFmtId="0" fontId="5" fillId="4" borderId="21" xfId="0" applyFont="1" applyFill="1" applyBorder="1" applyAlignment="1">
      <alignment horizontal="left" vertical="center"/>
    </xf>
    <xf numFmtId="0" fontId="3" fillId="14"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3" fillId="13" borderId="11" xfId="0" applyFont="1" applyFill="1" applyBorder="1" applyAlignment="1">
      <alignment horizontal="center" vertical="center" wrapText="1"/>
    </xf>
    <xf numFmtId="0" fontId="3" fillId="13" borderId="10" xfId="0" applyFont="1" applyFill="1" applyBorder="1" applyAlignment="1">
      <alignment horizontal="center" vertical="center" wrapText="1"/>
    </xf>
    <xf numFmtId="0" fontId="3" fillId="13" borderId="5" xfId="0" applyFont="1" applyFill="1" applyBorder="1" applyAlignment="1">
      <alignment horizontal="center" vertical="center" wrapText="1"/>
    </xf>
    <xf numFmtId="0" fontId="3" fillId="13" borderId="6" xfId="0" applyFont="1" applyFill="1" applyBorder="1" applyAlignment="1">
      <alignment horizontal="center" vertical="center" wrapText="1"/>
    </xf>
    <xf numFmtId="0" fontId="3" fillId="13" borderId="18" xfId="0" applyFont="1" applyFill="1" applyBorder="1" applyAlignment="1">
      <alignment horizontal="center" vertical="center" wrapText="1"/>
    </xf>
    <xf numFmtId="0" fontId="3" fillId="13" borderId="19" xfId="0" applyFont="1" applyFill="1" applyBorder="1" applyAlignment="1">
      <alignment horizontal="center" vertical="center" wrapText="1"/>
    </xf>
    <xf numFmtId="166" fontId="3" fillId="5" borderId="11" xfId="0" applyNumberFormat="1" applyFont="1" applyFill="1" applyBorder="1" applyAlignment="1">
      <alignment horizontal="center" vertical="center" wrapText="1"/>
    </xf>
    <xf numFmtId="0" fontId="4" fillId="0" borderId="9" xfId="0" applyFont="1" applyBorder="1" applyAlignment="1">
      <alignment vertical="center" wrapText="1"/>
    </xf>
    <xf numFmtId="0" fontId="3" fillId="4" borderId="16"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3" fillId="6" borderId="15"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7" borderId="15" xfId="0" applyFont="1" applyFill="1" applyBorder="1" applyAlignment="1">
      <alignment horizontal="center" vertical="center" textRotation="90" wrapText="1"/>
    </xf>
    <xf numFmtId="0" fontId="3" fillId="7" borderId="1" xfId="0" applyFont="1" applyFill="1" applyBorder="1" applyAlignment="1">
      <alignment horizontal="center" vertical="center" textRotation="90" wrapText="1"/>
    </xf>
    <xf numFmtId="0" fontId="2" fillId="7" borderId="15" xfId="0" applyFont="1" applyFill="1" applyBorder="1" applyAlignment="1">
      <alignment horizontal="center" vertical="center" textRotation="90" wrapText="1"/>
    </xf>
    <xf numFmtId="0" fontId="2" fillId="7" borderId="1" xfId="0" applyFont="1" applyFill="1" applyBorder="1" applyAlignment="1">
      <alignment horizontal="center" vertical="center" textRotation="90" wrapText="1"/>
    </xf>
    <xf numFmtId="0" fontId="4" fillId="0" borderId="0" xfId="0" applyFont="1" applyAlignment="1">
      <alignment horizontal="center"/>
    </xf>
    <xf numFmtId="0" fontId="2" fillId="0" borderId="1" xfId="0" applyFont="1" applyBorder="1" applyAlignment="1">
      <alignment horizontal="left"/>
    </xf>
    <xf numFmtId="0" fontId="4" fillId="0" borderId="1" xfId="0" applyFont="1" applyBorder="1" applyAlignment="1">
      <alignment vertical="top" wrapText="1"/>
    </xf>
    <xf numFmtId="0" fontId="4" fillId="0" borderId="1" xfId="0" applyFont="1" applyBorder="1" applyAlignment="1">
      <alignment vertical="top"/>
    </xf>
    <xf numFmtId="0" fontId="2" fillId="12" borderId="1" xfId="0" applyFont="1" applyFill="1" applyBorder="1" applyAlignment="1">
      <alignment horizontal="center"/>
    </xf>
    <xf numFmtId="0" fontId="4" fillId="0" borderId="1" xfId="0" applyFont="1" applyBorder="1" applyAlignment="1">
      <alignment horizontal="left" vertical="top" wrapText="1"/>
    </xf>
    <xf numFmtId="0" fontId="2" fillId="0" borderId="20" xfId="0" applyFont="1" applyBorder="1"/>
    <xf numFmtId="0" fontId="2" fillId="0" borderId="13" xfId="0" applyFont="1" applyBorder="1"/>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2" fillId="12" borderId="20" xfId="0" applyFont="1" applyFill="1" applyBorder="1" applyAlignment="1">
      <alignment horizontal="center"/>
    </xf>
    <xf numFmtId="0" fontId="2" fillId="12" borderId="13" xfId="0" applyFont="1" applyFill="1" applyBorder="1" applyAlignment="1">
      <alignment horizontal="center"/>
    </xf>
    <xf numFmtId="0" fontId="2" fillId="0" borderId="1" xfId="0" applyFont="1" applyBorder="1"/>
    <xf numFmtId="0" fontId="2" fillId="5" borderId="1" xfId="0" applyFont="1" applyFill="1" applyBorder="1" applyAlignment="1">
      <alignment horizontal="left"/>
    </xf>
  </cellXfs>
  <cellStyles count="3">
    <cellStyle name="Hyperlink" xfId="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
  <sheetViews>
    <sheetView tabSelected="1" topLeftCell="A14" zoomScaleNormal="100" workbookViewId="0">
      <selection activeCell="A17" sqref="A17:L17"/>
    </sheetView>
  </sheetViews>
  <sheetFormatPr baseColWidth="10" defaultColWidth="9.1796875" defaultRowHeight="14.5" x14ac:dyDescent="0.35"/>
  <cols>
    <col min="1" max="1" width="7.26953125" bestFit="1" customWidth="1"/>
    <col min="2" max="2" width="37.7265625" customWidth="1"/>
    <col min="3" max="3" width="15.26953125" customWidth="1"/>
    <col min="4" max="4" width="11.7265625" customWidth="1"/>
    <col min="5" max="5" width="20.1796875" customWidth="1"/>
    <col min="6" max="6" width="20" customWidth="1"/>
    <col min="7" max="7" width="24.1796875" customWidth="1"/>
    <col min="8" max="8" width="20.81640625" customWidth="1"/>
    <col min="9" max="9" width="24.54296875" customWidth="1"/>
    <col min="10" max="10" width="19.1796875" customWidth="1"/>
    <col min="11" max="11" width="27.81640625" customWidth="1"/>
    <col min="12" max="12" width="22.1796875" customWidth="1"/>
    <col min="13" max="13" width="21.453125" customWidth="1"/>
    <col min="14" max="14" width="21.1796875" customWidth="1"/>
    <col min="15" max="15" width="22.453125" customWidth="1"/>
    <col min="16" max="16" width="20.1796875" customWidth="1"/>
    <col min="17" max="17" width="25.26953125" customWidth="1"/>
    <col min="18" max="18" width="25.1796875" customWidth="1"/>
  </cols>
  <sheetData>
    <row r="1" spans="1:18" ht="15" customHeight="1" x14ac:dyDescent="0.35">
      <c r="A1" s="78" t="s">
        <v>0</v>
      </c>
      <c r="B1" s="80" t="s">
        <v>1</v>
      </c>
      <c r="C1" s="80" t="s">
        <v>2</v>
      </c>
      <c r="D1" s="82" t="s">
        <v>3</v>
      </c>
      <c r="E1" s="84" t="s">
        <v>4</v>
      </c>
      <c r="F1" s="68" t="s">
        <v>5</v>
      </c>
      <c r="G1" s="69"/>
      <c r="H1" s="68" t="s">
        <v>6</v>
      </c>
      <c r="I1" s="69"/>
      <c r="J1" s="68" t="s">
        <v>58</v>
      </c>
      <c r="K1" s="69"/>
      <c r="L1" s="74" t="s">
        <v>7</v>
      </c>
      <c r="M1" s="59" t="s">
        <v>8</v>
      </c>
      <c r="N1" s="60" t="s">
        <v>9</v>
      </c>
      <c r="O1" s="61"/>
      <c r="P1" s="59" t="s">
        <v>10</v>
      </c>
      <c r="Q1" s="58" t="s">
        <v>7</v>
      </c>
      <c r="R1" s="58"/>
    </row>
    <row r="2" spans="1:18" x14ac:dyDescent="0.35">
      <c r="A2" s="79"/>
      <c r="B2" s="81"/>
      <c r="C2" s="81"/>
      <c r="D2" s="83"/>
      <c r="E2" s="85"/>
      <c r="F2" s="70"/>
      <c r="G2" s="71"/>
      <c r="H2" s="70"/>
      <c r="I2" s="71"/>
      <c r="J2" s="70"/>
      <c r="K2" s="71"/>
      <c r="L2" s="75"/>
      <c r="M2" s="59"/>
      <c r="N2" s="62"/>
      <c r="O2" s="63"/>
      <c r="P2" s="59"/>
      <c r="Q2" s="58"/>
      <c r="R2" s="58"/>
    </row>
    <row r="3" spans="1:18" ht="81.75" customHeight="1" x14ac:dyDescent="0.35">
      <c r="A3" s="79"/>
      <c r="B3" s="81"/>
      <c r="C3" s="81"/>
      <c r="D3" s="83"/>
      <c r="E3" s="85"/>
      <c r="F3" s="72"/>
      <c r="G3" s="73"/>
      <c r="H3" s="72"/>
      <c r="I3" s="73"/>
      <c r="J3" s="72"/>
      <c r="K3" s="73"/>
      <c r="L3" s="75"/>
      <c r="M3" s="59"/>
      <c r="N3" s="64"/>
      <c r="O3" s="65"/>
      <c r="P3" s="59"/>
      <c r="Q3" s="58"/>
      <c r="R3" s="58"/>
    </row>
    <row r="4" spans="1:18" ht="49.5" customHeight="1" x14ac:dyDescent="0.35">
      <c r="A4" s="79"/>
      <c r="B4" s="81"/>
      <c r="C4" s="81"/>
      <c r="D4" s="83"/>
      <c r="E4" s="85"/>
      <c r="F4" s="3" t="s">
        <v>11</v>
      </c>
      <c r="G4" s="3" t="s">
        <v>12</v>
      </c>
      <c r="H4" s="4" t="s">
        <v>11</v>
      </c>
      <c r="I4" s="4" t="s">
        <v>13</v>
      </c>
      <c r="J4" s="5" t="s">
        <v>11</v>
      </c>
      <c r="K4" s="5" t="s">
        <v>13</v>
      </c>
      <c r="L4" s="6" t="s">
        <v>14</v>
      </c>
      <c r="M4" s="59"/>
      <c r="N4" s="23" t="s">
        <v>15</v>
      </c>
      <c r="O4" s="23" t="s">
        <v>16</v>
      </c>
      <c r="P4" s="59"/>
      <c r="Q4" s="24" t="s">
        <v>17</v>
      </c>
      <c r="R4" s="24" t="s">
        <v>18</v>
      </c>
    </row>
    <row r="5" spans="1:18" ht="130.5" customHeight="1" x14ac:dyDescent="0.35">
      <c r="A5" s="2">
        <v>1</v>
      </c>
      <c r="B5" s="25" t="s">
        <v>19</v>
      </c>
      <c r="C5" s="17" t="s">
        <v>20</v>
      </c>
      <c r="D5" s="27">
        <v>54</v>
      </c>
      <c r="E5" s="7">
        <f>'Precio 2025'!F7*(1+5.1%)</f>
        <v>472949.99999999994</v>
      </c>
      <c r="F5" s="8">
        <v>510000</v>
      </c>
      <c r="G5" s="8">
        <f>F5*D5</f>
        <v>27540000</v>
      </c>
      <c r="H5" s="15">
        <v>679000</v>
      </c>
      <c r="I5" s="15">
        <f>D5*H5</f>
        <v>36666000</v>
      </c>
      <c r="J5" s="34">
        <v>928200</v>
      </c>
      <c r="K5" s="14">
        <f>J5*D5</f>
        <v>50122800</v>
      </c>
      <c r="L5" s="8">
        <f>AVERAGE(E5,F5,H5,J5)</f>
        <v>647537.5</v>
      </c>
      <c r="M5" s="8">
        <f>STDEV(E5,F5,H5,J5)</f>
        <v>207491.91701124166</v>
      </c>
      <c r="N5" s="8">
        <f>+L5-M5</f>
        <v>440045.58298875834</v>
      </c>
      <c r="O5" s="8">
        <f>+L5+M5</f>
        <v>855029.41701124166</v>
      </c>
      <c r="P5" s="28">
        <f>AVERAGE(E5,F5,H5)</f>
        <v>553983.33333333337</v>
      </c>
      <c r="Q5" s="35">
        <f>P5</f>
        <v>553983.33333333337</v>
      </c>
      <c r="R5" s="36">
        <f>Q5*D5</f>
        <v>29915100.000000004</v>
      </c>
    </row>
    <row r="6" spans="1:18" ht="126" customHeight="1" x14ac:dyDescent="0.35">
      <c r="A6" s="2">
        <v>2</v>
      </c>
      <c r="B6" s="39" t="s">
        <v>21</v>
      </c>
      <c r="C6" s="17" t="s">
        <v>20</v>
      </c>
      <c r="D6" s="27">
        <v>42</v>
      </c>
      <c r="E6" s="7">
        <f>'Precio 2025'!F8*(1+5.1%)</f>
        <v>488714.99999999994</v>
      </c>
      <c r="F6" s="8">
        <v>510000</v>
      </c>
      <c r="G6" s="15">
        <f t="shared" ref="G6" si="0">F6*D6</f>
        <v>21420000</v>
      </c>
      <c r="H6" s="15">
        <v>693000</v>
      </c>
      <c r="I6" s="8">
        <f t="shared" ref="I6" si="1">D6*H6</f>
        <v>29106000</v>
      </c>
      <c r="J6" s="34">
        <v>1011500</v>
      </c>
      <c r="K6" s="14">
        <f t="shared" ref="K6" si="2">J6*D6</f>
        <v>42483000</v>
      </c>
      <c r="L6" s="8">
        <f t="shared" ref="L6:L7" si="3">AVERAGE(E6,F6,H6,J6)</f>
        <v>675803.75</v>
      </c>
      <c r="M6" s="8">
        <f>STDEV(E6,F6,H6,J6)</f>
        <v>241854.4790907334</v>
      </c>
      <c r="N6" s="8">
        <f t="shared" ref="N6:N7" si="4">+L6-M6</f>
        <v>433949.2709092666</v>
      </c>
      <c r="O6" s="8">
        <f t="shared" ref="O6:O7" si="5">+L6+M6</f>
        <v>917658.22909073345</v>
      </c>
      <c r="P6" s="28">
        <f>AVERAGE(E6,F6,H6)</f>
        <v>563905</v>
      </c>
      <c r="Q6" s="35">
        <f t="shared" ref="Q6:Q7" si="6">P6</f>
        <v>563905</v>
      </c>
      <c r="R6" s="36">
        <f>Q6*D6</f>
        <v>23684010</v>
      </c>
    </row>
    <row r="7" spans="1:18" ht="80.25" customHeight="1" x14ac:dyDescent="0.35">
      <c r="A7" s="2">
        <v>3</v>
      </c>
      <c r="B7" s="26" t="s">
        <v>22</v>
      </c>
      <c r="C7" s="17" t="s">
        <v>20</v>
      </c>
      <c r="D7" s="27">
        <v>9</v>
      </c>
      <c r="E7" s="34">
        <f>'Precio 2025'!F9*(1+5.1%)</f>
        <v>262750</v>
      </c>
      <c r="F7" s="8">
        <v>410000</v>
      </c>
      <c r="G7" s="15">
        <v>3330000</v>
      </c>
      <c r="H7" s="8">
        <v>437900</v>
      </c>
      <c r="I7" s="8">
        <v>3593700</v>
      </c>
      <c r="J7" s="34">
        <v>592620</v>
      </c>
      <c r="K7" s="14">
        <v>4633860</v>
      </c>
      <c r="L7" s="8">
        <f t="shared" si="3"/>
        <v>425817.5</v>
      </c>
      <c r="M7" s="8">
        <f>STDEV(E7,F7,H7,J7)</f>
        <v>135166.88903598642</v>
      </c>
      <c r="N7" s="8">
        <f t="shared" si="4"/>
        <v>290650.61096401361</v>
      </c>
      <c r="O7" s="8">
        <f t="shared" si="5"/>
        <v>560984.38903598639</v>
      </c>
      <c r="P7" s="28">
        <f>AVERAGE(F7,H7)</f>
        <v>423950</v>
      </c>
      <c r="Q7" s="35">
        <f t="shared" si="6"/>
        <v>423950</v>
      </c>
      <c r="R7" s="36">
        <f>Q7*D7</f>
        <v>3815550</v>
      </c>
    </row>
    <row r="8" spans="1:18" x14ac:dyDescent="0.35">
      <c r="A8" s="76"/>
      <c r="B8" s="77"/>
      <c r="C8" s="77"/>
      <c r="D8" s="77"/>
      <c r="E8" s="77"/>
      <c r="F8" s="77"/>
      <c r="G8" s="77"/>
      <c r="H8" s="77"/>
      <c r="I8" s="77"/>
      <c r="J8" s="77"/>
      <c r="K8" s="77"/>
      <c r="L8" s="16"/>
      <c r="M8" s="16"/>
      <c r="N8" s="16"/>
      <c r="O8" s="16"/>
      <c r="P8" s="16"/>
      <c r="Q8" s="66" t="s">
        <v>23</v>
      </c>
      <c r="R8" s="67"/>
    </row>
    <row r="9" spans="1:18" ht="22.5" customHeight="1" x14ac:dyDescent="0.35">
      <c r="A9" s="43" t="s">
        <v>24</v>
      </c>
      <c r="B9" s="44"/>
      <c r="C9" s="44"/>
      <c r="D9" s="44"/>
      <c r="E9" s="33"/>
      <c r="F9" s="9"/>
      <c r="G9" s="31">
        <f>SUM(G5:G7)</f>
        <v>52290000</v>
      </c>
      <c r="H9" s="10"/>
      <c r="I9" s="31">
        <f>SUM(I5:I7)</f>
        <v>69365700</v>
      </c>
      <c r="J9" s="10"/>
      <c r="K9" s="31">
        <f>SUM(K5:K7)</f>
        <v>97239660</v>
      </c>
      <c r="L9" s="10"/>
      <c r="M9" s="8"/>
      <c r="N9" s="8"/>
      <c r="O9" s="8"/>
      <c r="P9" s="8"/>
      <c r="Q9" s="12"/>
      <c r="R9" s="29">
        <f>SUM(R5:R7)</f>
        <v>57414660</v>
      </c>
    </row>
    <row r="10" spans="1:18" x14ac:dyDescent="0.35">
      <c r="A10" s="30"/>
      <c r="B10" s="40"/>
      <c r="C10" s="40"/>
      <c r="D10" s="40"/>
      <c r="E10" s="40"/>
      <c r="F10" s="40"/>
      <c r="G10" s="40"/>
      <c r="H10" s="40"/>
      <c r="I10" s="40"/>
      <c r="J10" s="40"/>
      <c r="K10" s="40"/>
      <c r="L10" s="40"/>
      <c r="M10" s="40"/>
      <c r="N10" s="40"/>
      <c r="O10" s="40"/>
      <c r="P10" s="40"/>
      <c r="Q10" s="40"/>
      <c r="R10" s="40"/>
    </row>
    <row r="11" spans="1:18" ht="110.25" customHeight="1" x14ac:dyDescent="0.35">
      <c r="A11" s="46"/>
      <c r="B11" s="46"/>
      <c r="C11" s="46"/>
      <c r="D11" s="46"/>
      <c r="E11" s="46"/>
      <c r="F11" s="47" t="s">
        <v>25</v>
      </c>
      <c r="G11" s="47"/>
      <c r="H11" s="47" t="s">
        <v>26</v>
      </c>
      <c r="I11" s="47"/>
      <c r="J11" s="47" t="s">
        <v>59</v>
      </c>
      <c r="K11" s="47"/>
      <c r="L11" s="32"/>
      <c r="M11" s="12"/>
      <c r="N11" s="12"/>
      <c r="O11" s="12"/>
      <c r="P11" s="12"/>
      <c r="Q11" s="12"/>
      <c r="R11" s="12"/>
    </row>
    <row r="12" spans="1:18" ht="21" customHeight="1" x14ac:dyDescent="0.35">
      <c r="A12" s="42" t="s">
        <v>27</v>
      </c>
      <c r="B12" s="42"/>
      <c r="C12" s="42"/>
      <c r="D12" s="42"/>
      <c r="E12" s="42"/>
      <c r="F12" s="42"/>
      <c r="G12" s="42"/>
      <c r="H12" s="42"/>
      <c r="I12" s="42"/>
      <c r="J12" s="42"/>
      <c r="K12" s="42"/>
      <c r="L12" s="42"/>
      <c r="M12" s="42"/>
      <c r="N12" s="42"/>
      <c r="O12" s="42"/>
      <c r="P12" s="42"/>
      <c r="Q12" s="42"/>
      <c r="R12" s="42"/>
    </row>
    <row r="13" spans="1:18" ht="177.75" customHeight="1" x14ac:dyDescent="0.35">
      <c r="A13" s="41" t="s">
        <v>60</v>
      </c>
      <c r="B13" s="41"/>
      <c r="C13" s="41"/>
      <c r="D13" s="41"/>
      <c r="E13" s="41"/>
      <c r="F13" s="41"/>
      <c r="G13" s="41"/>
      <c r="H13" s="41"/>
      <c r="I13" s="41"/>
      <c r="J13" s="41"/>
      <c r="K13" s="41"/>
      <c r="L13" s="41"/>
      <c r="M13" s="41"/>
      <c r="N13" s="41"/>
      <c r="O13" s="41"/>
      <c r="P13" s="41"/>
      <c r="Q13" s="41"/>
      <c r="R13" s="41"/>
    </row>
    <row r="14" spans="1:18" ht="139.5" customHeight="1" x14ac:dyDescent="0.35">
      <c r="A14" s="48" t="s">
        <v>61</v>
      </c>
      <c r="B14" s="41"/>
      <c r="C14" s="41"/>
      <c r="D14" s="41"/>
      <c r="E14" s="41"/>
      <c r="F14" s="41"/>
      <c r="G14" s="41"/>
      <c r="H14" s="41"/>
      <c r="I14" s="41"/>
      <c r="J14" s="41"/>
      <c r="K14" s="41"/>
      <c r="L14" s="41"/>
      <c r="M14" s="1"/>
      <c r="N14" s="1"/>
    </row>
    <row r="15" spans="1:18" ht="21.75" customHeight="1" x14ac:dyDescent="0.35">
      <c r="A15" s="55" t="s">
        <v>28</v>
      </c>
      <c r="B15" s="56"/>
      <c r="C15" s="56"/>
      <c r="D15" s="56"/>
      <c r="E15" s="56"/>
      <c r="F15" s="56"/>
      <c r="G15" s="56"/>
      <c r="H15" s="56"/>
      <c r="I15" s="56"/>
      <c r="J15" s="56"/>
      <c r="K15" s="56"/>
      <c r="L15" s="57"/>
      <c r="M15" s="1"/>
      <c r="N15" s="1"/>
    </row>
    <row r="16" spans="1:18" ht="28.5" customHeight="1" x14ac:dyDescent="0.35">
      <c r="A16" s="49" t="s">
        <v>29</v>
      </c>
      <c r="B16" s="50"/>
      <c r="C16" s="50"/>
      <c r="D16" s="50"/>
      <c r="E16" s="50"/>
      <c r="F16" s="50"/>
      <c r="G16" s="50"/>
      <c r="H16" s="50"/>
      <c r="I16" s="50"/>
      <c r="J16" s="50"/>
      <c r="K16" s="50"/>
      <c r="L16" s="51"/>
      <c r="M16" s="1"/>
      <c r="N16" s="1"/>
    </row>
    <row r="17" spans="1:14" ht="51" customHeight="1" x14ac:dyDescent="0.35">
      <c r="A17" s="49" t="s">
        <v>30</v>
      </c>
      <c r="B17" s="50"/>
      <c r="C17" s="50"/>
      <c r="D17" s="50"/>
      <c r="E17" s="50"/>
      <c r="F17" s="50"/>
      <c r="G17" s="50"/>
      <c r="H17" s="50"/>
      <c r="I17" s="50"/>
      <c r="J17" s="50"/>
      <c r="K17" s="50"/>
      <c r="L17" s="51"/>
      <c r="M17" s="1"/>
      <c r="N17" s="1"/>
    </row>
    <row r="18" spans="1:14" ht="27.75" customHeight="1" x14ac:dyDescent="0.35">
      <c r="A18" s="49" t="s">
        <v>62</v>
      </c>
      <c r="B18" s="50"/>
      <c r="C18" s="50"/>
      <c r="D18" s="50"/>
      <c r="E18" s="50"/>
      <c r="F18" s="50"/>
      <c r="G18" s="50"/>
      <c r="H18" s="50"/>
      <c r="I18" s="50"/>
      <c r="J18" s="50"/>
      <c r="K18" s="50"/>
      <c r="L18" s="51"/>
      <c r="M18" s="1"/>
      <c r="N18" s="1"/>
    </row>
    <row r="19" spans="1:14" x14ac:dyDescent="0.35">
      <c r="A19" s="52"/>
      <c r="B19" s="53"/>
      <c r="C19" s="53"/>
      <c r="D19" s="53"/>
      <c r="E19" s="53"/>
      <c r="F19" s="53"/>
      <c r="G19" s="53"/>
      <c r="H19" s="53"/>
      <c r="I19" s="53"/>
      <c r="J19" s="53"/>
      <c r="K19" s="53"/>
      <c r="L19" s="54"/>
      <c r="M19" s="1"/>
      <c r="N19" s="1"/>
    </row>
    <row r="20" spans="1:14" x14ac:dyDescent="0.35">
      <c r="A20" s="45" t="s">
        <v>31</v>
      </c>
      <c r="B20" s="45"/>
      <c r="C20" s="45"/>
      <c r="D20" s="45"/>
      <c r="E20" s="45"/>
      <c r="F20" s="45"/>
      <c r="G20" s="45"/>
      <c r="H20" s="45"/>
      <c r="I20" s="45"/>
      <c r="J20" s="45"/>
      <c r="K20" s="45"/>
      <c r="L20" s="45"/>
      <c r="M20" s="1"/>
      <c r="N20" s="1"/>
    </row>
  </sheetData>
  <mergeCells count="30">
    <mergeCell ref="F1:G3"/>
    <mergeCell ref="H1:I3"/>
    <mergeCell ref="J1:K3"/>
    <mergeCell ref="L1:L3"/>
    <mergeCell ref="A8:K8"/>
    <mergeCell ref="A1:A4"/>
    <mergeCell ref="B1:B4"/>
    <mergeCell ref="C1:C4"/>
    <mergeCell ref="D1:D4"/>
    <mergeCell ref="E1:E4"/>
    <mergeCell ref="Q1:R3"/>
    <mergeCell ref="M1:M4"/>
    <mergeCell ref="P1:P4"/>
    <mergeCell ref="N1:O3"/>
    <mergeCell ref="Q8:R8"/>
    <mergeCell ref="B10:R10"/>
    <mergeCell ref="A13:R13"/>
    <mergeCell ref="A12:R12"/>
    <mergeCell ref="A9:D9"/>
    <mergeCell ref="A20:L20"/>
    <mergeCell ref="A11:E11"/>
    <mergeCell ref="F11:G11"/>
    <mergeCell ref="H11:I11"/>
    <mergeCell ref="J11:K11"/>
    <mergeCell ref="A14:L14"/>
    <mergeCell ref="A16:L16"/>
    <mergeCell ref="A17:L17"/>
    <mergeCell ref="A18:L18"/>
    <mergeCell ref="A19:L19"/>
    <mergeCell ref="A15:L15"/>
  </mergeCells>
  <dataValidations count="1">
    <dataValidation type="custom" allowBlank="1" showInputMessage="1" showErrorMessage="1" sqref="F6:F7 H5:L7">
      <formula1>ISNUMBER(F5)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9"/>
  <sheetViews>
    <sheetView workbookViewId="0">
      <selection activeCell="H4" sqref="H4"/>
    </sheetView>
  </sheetViews>
  <sheetFormatPr baseColWidth="10" defaultColWidth="11.453125" defaultRowHeight="14.5" x14ac:dyDescent="0.35"/>
  <cols>
    <col min="3" max="3" width="31.81640625" customWidth="1"/>
    <col min="4" max="4" width="32.54296875" customWidth="1"/>
    <col min="5" max="5" width="16.81640625" customWidth="1"/>
    <col min="6" max="6" width="21.26953125" customWidth="1"/>
  </cols>
  <sheetData>
    <row r="2" spans="2:8" ht="15" thickBot="1" x14ac:dyDescent="0.4"/>
    <row r="3" spans="2:8" x14ac:dyDescent="0.35">
      <c r="B3" s="78" t="s">
        <v>0</v>
      </c>
      <c r="C3" s="80" t="s">
        <v>1</v>
      </c>
      <c r="D3" s="80" t="s">
        <v>2</v>
      </c>
      <c r="E3" s="82" t="s">
        <v>3</v>
      </c>
      <c r="F3" s="84" t="s">
        <v>4</v>
      </c>
      <c r="H3" s="21" t="s">
        <v>32</v>
      </c>
    </row>
    <row r="4" spans="2:8" x14ac:dyDescent="0.35">
      <c r="B4" s="79"/>
      <c r="C4" s="81"/>
      <c r="D4" s="81"/>
      <c r="E4" s="83"/>
      <c r="F4" s="85"/>
      <c r="H4" s="22">
        <v>5.0999999999999997E-2</v>
      </c>
    </row>
    <row r="5" spans="2:8" x14ac:dyDescent="0.35">
      <c r="B5" s="79"/>
      <c r="C5" s="81"/>
      <c r="D5" s="81"/>
      <c r="E5" s="83"/>
      <c r="F5" s="85"/>
    </row>
    <row r="6" spans="2:8" ht="57.75" customHeight="1" x14ac:dyDescent="0.35">
      <c r="B6" s="79"/>
      <c r="C6" s="81"/>
      <c r="D6" s="81"/>
      <c r="E6" s="83"/>
      <c r="F6" s="85"/>
    </row>
    <row r="7" spans="2:8" ht="143.25" customHeight="1" x14ac:dyDescent="0.35">
      <c r="B7" s="37">
        <v>1</v>
      </c>
      <c r="C7" s="38" t="s">
        <v>33</v>
      </c>
      <c r="D7" s="18" t="s">
        <v>20</v>
      </c>
      <c r="E7" s="19">
        <v>54</v>
      </c>
      <c r="F7" s="20">
        <v>450000</v>
      </c>
    </row>
    <row r="8" spans="2:8" ht="86.25" customHeight="1" x14ac:dyDescent="0.35">
      <c r="B8" s="37">
        <v>2</v>
      </c>
      <c r="C8" s="38" t="s">
        <v>34</v>
      </c>
      <c r="D8" s="18" t="s">
        <v>20</v>
      </c>
      <c r="E8" s="19">
        <v>42</v>
      </c>
      <c r="F8" s="20">
        <v>465000</v>
      </c>
    </row>
    <row r="9" spans="2:8" ht="112.5" customHeight="1" x14ac:dyDescent="0.35">
      <c r="B9" s="37">
        <v>3</v>
      </c>
      <c r="C9" s="38" t="s">
        <v>35</v>
      </c>
      <c r="D9" s="18" t="s">
        <v>20</v>
      </c>
      <c r="E9" s="19">
        <v>9</v>
      </c>
      <c r="F9" s="20">
        <v>250000</v>
      </c>
    </row>
  </sheetData>
  <mergeCells count="5">
    <mergeCell ref="B3:B6"/>
    <mergeCell ref="C3:C6"/>
    <mergeCell ref="D3:D6"/>
    <mergeCell ref="E3:E6"/>
    <mergeCell ref="F3:F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4"/>
  <sheetViews>
    <sheetView view="pageLayout" zoomScale="90" zoomScaleNormal="100" zoomScalePageLayoutView="90" workbookViewId="0">
      <selection activeCell="C4" sqref="C4"/>
    </sheetView>
  </sheetViews>
  <sheetFormatPr baseColWidth="10" defaultColWidth="10" defaultRowHeight="13.5" x14ac:dyDescent="0.25"/>
  <cols>
    <col min="1" max="1" width="11" style="1" customWidth="1"/>
    <col min="2" max="2" width="19.1796875" style="1" customWidth="1"/>
    <col min="3" max="3" width="12.7265625" style="1" customWidth="1"/>
    <col min="4" max="4" width="22.81640625" style="1" customWidth="1"/>
    <col min="5" max="5" width="26.1796875" style="1" customWidth="1"/>
    <col min="6" max="6" width="27.1796875" style="1" customWidth="1"/>
    <col min="7" max="7" width="13.1796875" style="1" customWidth="1"/>
    <col min="8" max="16384" width="10" style="1"/>
  </cols>
  <sheetData>
    <row r="1" spans="1:6" ht="42" customHeight="1" x14ac:dyDescent="0.25">
      <c r="A1" s="11" t="s">
        <v>36</v>
      </c>
      <c r="B1" s="11" t="s">
        <v>37</v>
      </c>
      <c r="C1" s="11" t="s">
        <v>38</v>
      </c>
      <c r="D1" s="11" t="s">
        <v>39</v>
      </c>
      <c r="E1" s="11" t="s">
        <v>40</v>
      </c>
      <c r="F1" s="11" t="s">
        <v>41</v>
      </c>
    </row>
    <row r="2" spans="1:6" ht="18" customHeight="1" x14ac:dyDescent="0.25">
      <c r="A2" s="12"/>
      <c r="B2" s="12"/>
      <c r="C2" s="12"/>
      <c r="D2" s="12"/>
      <c r="E2" s="12"/>
      <c r="F2" s="12"/>
    </row>
    <row r="3" spans="1:6" ht="18" customHeight="1" x14ac:dyDescent="0.25">
      <c r="A3" s="12"/>
      <c r="B3" s="12"/>
      <c r="C3" s="12"/>
      <c r="D3" s="12"/>
      <c r="E3" s="12"/>
      <c r="F3" s="12"/>
    </row>
    <row r="4" spans="1:6" ht="18" customHeight="1" x14ac:dyDescent="0.25">
      <c r="A4" s="12"/>
      <c r="B4" s="12"/>
      <c r="C4" s="12"/>
      <c r="D4" s="12"/>
      <c r="E4" s="12"/>
      <c r="F4" s="12"/>
    </row>
    <row r="5" spans="1:6" ht="18" customHeight="1" x14ac:dyDescent="0.25">
      <c r="A5" s="12"/>
      <c r="B5" s="12"/>
      <c r="C5" s="12"/>
      <c r="D5" s="12"/>
      <c r="E5" s="12"/>
      <c r="F5" s="12"/>
    </row>
    <row r="6" spans="1:6" ht="18" customHeight="1" x14ac:dyDescent="0.25">
      <c r="A6" s="12"/>
      <c r="B6" s="12"/>
      <c r="C6" s="12"/>
      <c r="D6" s="12"/>
      <c r="E6" s="12"/>
      <c r="F6" s="12"/>
    </row>
    <row r="7" spans="1:6" ht="18" customHeight="1" x14ac:dyDescent="0.25">
      <c r="A7" s="12"/>
      <c r="B7" s="12"/>
      <c r="C7" s="12"/>
      <c r="D7" s="12"/>
      <c r="E7" s="12"/>
      <c r="F7" s="12"/>
    </row>
    <row r="8" spans="1:6" ht="18" customHeight="1" x14ac:dyDescent="0.25">
      <c r="A8" s="12"/>
      <c r="B8" s="12"/>
      <c r="C8" s="12"/>
      <c r="D8" s="12"/>
      <c r="E8" s="12"/>
      <c r="F8" s="12"/>
    </row>
    <row r="9" spans="1:6" ht="18" customHeight="1" x14ac:dyDescent="0.25">
      <c r="A9" s="12"/>
      <c r="B9" s="12"/>
      <c r="C9" s="12"/>
      <c r="D9" s="12"/>
      <c r="E9" s="12"/>
      <c r="F9" s="12"/>
    </row>
    <row r="10" spans="1:6" ht="18" customHeight="1" x14ac:dyDescent="0.25">
      <c r="A10" s="12"/>
      <c r="B10" s="12"/>
      <c r="C10" s="12"/>
      <c r="D10" s="12"/>
      <c r="E10" s="12"/>
      <c r="F10" s="12"/>
    </row>
    <row r="11" spans="1:6" ht="18" customHeight="1" x14ac:dyDescent="0.25">
      <c r="A11" s="12"/>
      <c r="B11" s="12"/>
      <c r="C11" s="12"/>
      <c r="D11" s="12"/>
      <c r="E11" s="12"/>
      <c r="F11" s="12"/>
    </row>
    <row r="12" spans="1:6" ht="18" customHeight="1" x14ac:dyDescent="0.25">
      <c r="A12" s="12"/>
      <c r="B12" s="12"/>
      <c r="C12" s="12"/>
      <c r="D12" s="12"/>
      <c r="E12" s="12"/>
      <c r="F12" s="12"/>
    </row>
    <row r="13" spans="1:6" ht="18" customHeight="1" x14ac:dyDescent="0.25">
      <c r="A13" s="12"/>
      <c r="B13" s="12"/>
      <c r="C13" s="12"/>
      <c r="D13" s="12"/>
      <c r="E13" s="12"/>
      <c r="F13" s="12"/>
    </row>
    <row r="14" spans="1:6" ht="18" customHeight="1" x14ac:dyDescent="0.25">
      <c r="A14" s="12"/>
      <c r="B14" s="12"/>
      <c r="C14" s="12"/>
      <c r="D14" s="12"/>
      <c r="E14" s="12"/>
      <c r="F14" s="12"/>
    </row>
    <row r="15" spans="1:6" ht="18" customHeight="1" x14ac:dyDescent="0.25">
      <c r="A15" s="12"/>
      <c r="B15" s="12"/>
      <c r="C15" s="12"/>
      <c r="D15" s="12"/>
      <c r="E15" s="12"/>
      <c r="F15" s="12"/>
    </row>
    <row r="16" spans="1:6" ht="18" customHeight="1" x14ac:dyDescent="0.25">
      <c r="A16" s="12"/>
      <c r="B16" s="12"/>
      <c r="C16" s="12"/>
      <c r="D16" s="12"/>
      <c r="E16" s="12"/>
      <c r="F16" s="12"/>
    </row>
    <row r="19" spans="1:6" x14ac:dyDescent="0.25">
      <c r="A19" s="86" t="s">
        <v>31</v>
      </c>
      <c r="B19" s="86"/>
      <c r="C19" s="86"/>
      <c r="D19" s="86"/>
      <c r="E19" s="86"/>
      <c r="F19" s="86"/>
    </row>
    <row r="21" spans="1:6" ht="15" customHeight="1" x14ac:dyDescent="0.25"/>
    <row r="22" spans="1:6" ht="15.75" customHeight="1" x14ac:dyDescent="0.25"/>
    <row r="25" spans="1:6" ht="15" customHeight="1" x14ac:dyDescent="0.25"/>
    <row r="28" spans="1:6" ht="15" customHeight="1" x14ac:dyDescent="0.25"/>
    <row r="29" spans="1:6" ht="15" customHeight="1" x14ac:dyDescent="0.25"/>
    <row r="30" spans="1:6" ht="15.75" customHeight="1" x14ac:dyDescent="0.25"/>
    <row r="34" ht="60" customHeight="1" x14ac:dyDescent="0.25"/>
  </sheetData>
  <mergeCells count="1">
    <mergeCell ref="A19:F19"/>
  </mergeCells>
  <dataValidations disablePrompts="1" count="1">
    <dataValidation type="custom" allowBlank="1" showInputMessage="1" showErrorMessage="1" sqref="E20 E7:E18 G6:L20 F6:F18 F20">
      <formula1>ISNUMBER(E6)</formula1>
    </dataValidation>
  </dataValidations>
  <printOptions horizontalCentered="1"/>
  <pageMargins left="0.43307086614173229" right="0.62992125984251968" top="1.0236220472440944" bottom="1.2598425196850394" header="0.31496062992125984" footer="0.31496062992125984"/>
  <pageSetup orientation="landscape" horizontalDpi="4294967295" verticalDpi="4294967295" r:id="rId1"/>
  <headerFooter>
    <oddHeader xml:space="preserve">&amp;L&amp;G&amp;C&amp;"Verdana,Negrita"&amp;14
ESTUDIO DE MERCADO COMPARATIVO DE PRECIOS&amp;R&amp;"Verdana,Negrita"&amp;12
GCO-FO-03
</oddHeader>
    <oddFooter>&amp;C&amp;"Verdana,Normal"
Proceso: Gestión Contractual GCO, Versión  01, Página &amp;P,  vigente desde: 02-08-2023 
Este documento es fiel copia del original, su impresión se considera copia no controlada.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view="pageLayout" zoomScale="90" zoomScaleNormal="100" zoomScalePageLayoutView="90" workbookViewId="0">
      <selection activeCell="B18" sqref="B18:E18"/>
    </sheetView>
  </sheetViews>
  <sheetFormatPr baseColWidth="10" defaultColWidth="10" defaultRowHeight="13.5" x14ac:dyDescent="0.25"/>
  <cols>
    <col min="1" max="1" width="10" style="1"/>
    <col min="2" max="5" width="31.26953125" style="1" customWidth="1"/>
    <col min="6" max="6" width="13.1796875" style="1" customWidth="1"/>
    <col min="7" max="16384" width="10" style="1"/>
  </cols>
  <sheetData>
    <row r="1" spans="1:5" x14ac:dyDescent="0.25">
      <c r="A1" s="98" t="s">
        <v>42</v>
      </c>
      <c r="B1" s="98"/>
      <c r="C1" s="98"/>
      <c r="D1" s="98"/>
      <c r="E1" s="98"/>
    </row>
    <row r="2" spans="1:5" ht="42" customHeight="1" x14ac:dyDescent="0.25">
      <c r="A2" s="91" t="s">
        <v>43</v>
      </c>
      <c r="B2" s="91"/>
      <c r="C2" s="91"/>
      <c r="D2" s="91"/>
      <c r="E2" s="91"/>
    </row>
    <row r="3" spans="1:5" ht="15" customHeight="1" x14ac:dyDescent="0.25"/>
    <row r="4" spans="1:5" ht="15" customHeight="1" x14ac:dyDescent="0.25">
      <c r="A4" s="98" t="s">
        <v>44</v>
      </c>
      <c r="B4" s="98"/>
      <c r="C4" s="98"/>
      <c r="D4" s="98"/>
      <c r="E4" s="98"/>
    </row>
    <row r="5" spans="1:5" ht="15" customHeight="1" x14ac:dyDescent="0.25">
      <c r="A5" s="91" t="s">
        <v>45</v>
      </c>
      <c r="B5" s="91"/>
      <c r="C5" s="91"/>
      <c r="D5" s="91"/>
      <c r="E5" s="91"/>
    </row>
    <row r="6" spans="1:5" ht="15" customHeight="1" x14ac:dyDescent="0.25">
      <c r="A6" s="91"/>
      <c r="B6" s="91"/>
      <c r="C6" s="91"/>
      <c r="D6" s="91"/>
      <c r="E6" s="91"/>
    </row>
    <row r="7" spans="1:5" ht="15.75" customHeight="1" x14ac:dyDescent="0.25">
      <c r="A7" s="91"/>
      <c r="B7" s="91"/>
      <c r="C7" s="91"/>
      <c r="D7" s="91"/>
      <c r="E7" s="91"/>
    </row>
    <row r="8" spans="1:5" x14ac:dyDescent="0.25">
      <c r="A8" s="91"/>
      <c r="B8" s="91"/>
      <c r="C8" s="91"/>
      <c r="D8" s="91"/>
      <c r="E8" s="91"/>
    </row>
    <row r="9" spans="1:5" x14ac:dyDescent="0.25">
      <c r="A9" s="91"/>
      <c r="B9" s="91"/>
      <c r="C9" s="91"/>
      <c r="D9" s="91"/>
      <c r="E9" s="91"/>
    </row>
    <row r="11" spans="1:5" x14ac:dyDescent="0.25">
      <c r="A11" s="13" t="s">
        <v>46</v>
      </c>
      <c r="B11" s="99" t="s">
        <v>47</v>
      </c>
      <c r="C11" s="99"/>
      <c r="D11" s="99"/>
      <c r="E11" s="99"/>
    </row>
    <row r="12" spans="1:5" x14ac:dyDescent="0.25">
      <c r="A12" s="96" t="s">
        <v>48</v>
      </c>
      <c r="B12" s="97"/>
      <c r="C12" s="97"/>
      <c r="D12" s="97"/>
      <c r="E12" s="97"/>
    </row>
    <row r="13" spans="1:5" ht="13.5" customHeight="1" x14ac:dyDescent="0.25">
      <c r="A13" s="94">
        <v>1</v>
      </c>
      <c r="B13" s="92" t="s">
        <v>49</v>
      </c>
      <c r="C13" s="93"/>
      <c r="D13" s="93"/>
      <c r="E13" s="93"/>
    </row>
    <row r="14" spans="1:5" ht="205.5" customHeight="1" x14ac:dyDescent="0.25">
      <c r="A14" s="95"/>
      <c r="B14" s="91" t="s">
        <v>50</v>
      </c>
      <c r="C14" s="91"/>
      <c r="D14" s="91"/>
      <c r="E14" s="91"/>
    </row>
    <row r="16" spans="1:5" x14ac:dyDescent="0.25">
      <c r="A16" s="90" t="s">
        <v>51</v>
      </c>
      <c r="B16" s="90"/>
      <c r="C16" s="90"/>
      <c r="D16" s="90"/>
      <c r="E16" s="90"/>
    </row>
    <row r="17" spans="1:5" x14ac:dyDescent="0.25">
      <c r="A17" s="45">
        <v>2</v>
      </c>
      <c r="B17" s="87" t="s">
        <v>52</v>
      </c>
      <c r="C17" s="87"/>
      <c r="D17" s="87"/>
      <c r="E17" s="87"/>
    </row>
    <row r="18" spans="1:5" ht="198" customHeight="1" x14ac:dyDescent="0.25">
      <c r="A18" s="45"/>
      <c r="B18" s="88" t="s">
        <v>53</v>
      </c>
      <c r="C18" s="89"/>
      <c r="D18" s="89"/>
      <c r="E18" s="89"/>
    </row>
    <row r="20" spans="1:5" ht="15" customHeight="1" x14ac:dyDescent="0.25">
      <c r="A20" s="90" t="s">
        <v>51</v>
      </c>
      <c r="B20" s="90"/>
      <c r="C20" s="90"/>
      <c r="D20" s="90"/>
      <c r="E20" s="90"/>
    </row>
    <row r="21" spans="1:5" ht="15.75" customHeight="1" x14ac:dyDescent="0.25">
      <c r="A21" s="45">
        <v>3</v>
      </c>
      <c r="B21" s="87" t="s">
        <v>54</v>
      </c>
      <c r="C21" s="87"/>
      <c r="D21" s="87"/>
      <c r="E21" s="87"/>
    </row>
    <row r="22" spans="1:5" ht="231.75" customHeight="1" x14ac:dyDescent="0.25">
      <c r="A22" s="45"/>
      <c r="B22" s="88" t="s">
        <v>55</v>
      </c>
      <c r="C22" s="89"/>
      <c r="D22" s="89"/>
      <c r="E22" s="89"/>
    </row>
    <row r="23" spans="1:5" x14ac:dyDescent="0.25">
      <c r="A23" s="90" t="s">
        <v>51</v>
      </c>
      <c r="B23" s="90"/>
      <c r="C23" s="90"/>
      <c r="D23" s="90"/>
      <c r="E23" s="90"/>
    </row>
    <row r="24" spans="1:5" ht="15" customHeight="1" x14ac:dyDescent="0.25">
      <c r="A24" s="45">
        <v>4</v>
      </c>
      <c r="B24" s="87" t="s">
        <v>56</v>
      </c>
      <c r="C24" s="87"/>
      <c r="D24" s="87"/>
      <c r="E24" s="87"/>
    </row>
    <row r="25" spans="1:5" ht="56.25" customHeight="1" x14ac:dyDescent="0.25">
      <c r="A25" s="45"/>
      <c r="B25" s="88" t="s">
        <v>57</v>
      </c>
      <c r="C25" s="89"/>
      <c r="D25" s="89"/>
      <c r="E25" s="89"/>
    </row>
    <row r="27" spans="1:5" ht="15" customHeight="1" x14ac:dyDescent="0.25"/>
    <row r="28" spans="1:5" ht="15" customHeight="1" x14ac:dyDescent="0.25"/>
    <row r="29" spans="1:5" ht="15.75" customHeight="1" x14ac:dyDescent="0.25"/>
    <row r="33" ht="60" customHeight="1" x14ac:dyDescent="0.25"/>
  </sheetData>
  <mergeCells count="21">
    <mergeCell ref="A1:E1"/>
    <mergeCell ref="A2:E2"/>
    <mergeCell ref="A4:E4"/>
    <mergeCell ref="A5:E9"/>
    <mergeCell ref="B11:E11"/>
    <mergeCell ref="B14:E14"/>
    <mergeCell ref="B13:E13"/>
    <mergeCell ref="A13:A14"/>
    <mergeCell ref="A12:E12"/>
    <mergeCell ref="A23:E23"/>
    <mergeCell ref="A24:A25"/>
    <mergeCell ref="B24:E24"/>
    <mergeCell ref="B25:E25"/>
    <mergeCell ref="A16:E16"/>
    <mergeCell ref="B17:E17"/>
    <mergeCell ref="B18:E18"/>
    <mergeCell ref="A17:A18"/>
    <mergeCell ref="A20:E20"/>
    <mergeCell ref="A21:A22"/>
    <mergeCell ref="B21:E21"/>
    <mergeCell ref="B22:E22"/>
  </mergeCells>
  <dataValidations disablePrompts="1" count="1">
    <dataValidation type="custom" allowBlank="1" showInputMessage="1" showErrorMessage="1" sqref="F7:K19">
      <formula1>ISNUMBER(F7)</formula1>
    </dataValidation>
  </dataValidations>
  <printOptions horizontalCentered="1"/>
  <pageMargins left="0.43307086614173229" right="0.62992125984251968" top="1.0236220472440944" bottom="1.2598425196850394" header="0.31496062992125984" footer="0.31496062992125984"/>
  <pageSetup scale="70" fitToWidth="0" fitToHeight="0" orientation="portrait" horizontalDpi="4294967295" verticalDpi="4294967295" r:id="rId1"/>
  <headerFooter>
    <oddHeader xml:space="preserve">&amp;L&amp;G&amp;C&amp;"Verdana,Negrita"&amp;14
ESTUDIO DE MERCADO COMPARATIVO DE PRECIOS&amp;R&amp;"Verdana,Negrita"&amp;12
GCO-FO-03
</oddHeader>
    <oddFooter>&amp;C&amp;"Verdana,Normal"
Proceso: Gestión Contractual GCO, Versión  01, Página &amp;P,  vigente desde: 02-08-2023 
Este documento es fiel copia del original, su impresión se considera copia no controlada.</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d3fc1da-9726-4dae-992c-50d3a969420f">
      <Terms xmlns="http://schemas.microsoft.com/office/infopath/2007/PartnerControls"/>
    </lcf76f155ced4ddcb4097134ff3c332f>
    <TaxCatchAll xmlns="ea976787-bcdc-43f3-b1b7-3508afba6267" xsi:nil="true"/>
    <Estado xmlns="fd3fc1da-9726-4dae-992c-50d3a969420f" xsi:nil="true"/>
    <_ip_UnifiedCompliancePolicyUIAction xmlns="http://schemas.microsoft.com/sharepoint/v3" xsi:nil="true"/>
    <_Flow_SignoffStatus xmlns="fd3fc1da-9726-4dae-992c-50d3a969420f"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699B91D9D59544BA57E946891C17B84" ma:contentTypeVersion="21" ma:contentTypeDescription="Crear nuevo documento." ma:contentTypeScope="" ma:versionID="98c2ed8e6a29d1a1c08c0663651f7d32">
  <xsd:schema xmlns:xsd="http://www.w3.org/2001/XMLSchema" xmlns:xs="http://www.w3.org/2001/XMLSchema" xmlns:p="http://schemas.microsoft.com/office/2006/metadata/properties" xmlns:ns1="http://schemas.microsoft.com/sharepoint/v3" xmlns:ns2="fd3fc1da-9726-4dae-992c-50d3a969420f" xmlns:ns3="ea976787-bcdc-43f3-b1b7-3508afba6267" targetNamespace="http://schemas.microsoft.com/office/2006/metadata/properties" ma:root="true" ma:fieldsID="4bba5985418ec7aed8fe5d8a3daeccd6" ns1:_="" ns2:_="" ns3:_="">
    <xsd:import namespace="http://schemas.microsoft.com/sharepoint/v3"/>
    <xsd:import namespace="fd3fc1da-9726-4dae-992c-50d3a969420f"/>
    <xsd:import namespace="ea976787-bcdc-43f3-b1b7-3508afba626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2:MediaServiceObjectDetectorVersions" minOccurs="0"/>
                <xsd:element ref="ns2:MediaServiceSearchProperties" minOccurs="0"/>
                <xsd:element ref="ns2:Estado" minOccurs="0"/>
                <xsd:element ref="ns2:_Flow_SignoffStatus" minOccurs="0"/>
                <xsd:element ref="ns2:MediaServiceBilling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iedades de la Directiva de cumplimiento unificado" ma:hidden="true" ma:internalName="_ip_UnifiedCompliancePolicyProperties">
      <xsd:simpleType>
        <xsd:restriction base="dms:Note"/>
      </xsd:simpleType>
    </xsd:element>
    <xsd:element name="_ip_UnifiedCompliancePolicyUIAction" ma:index="27"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fc1da-9726-4dae-992c-50d3a96942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2144ec-9557-4c10-a176-1f8e1edccfb7"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Estado" ma:index="23" nillable="true" ma:displayName="Estado" ma:format="Dropdown" ma:internalName="Estado">
      <xsd:simpleType>
        <xsd:restriction base="dms:Choice">
          <xsd:enumeration value="Aprobado"/>
          <xsd:enumeration value="Pendiente"/>
          <xsd:enumeration value="Rechazado"/>
        </xsd:restriction>
      </xsd:simpleType>
    </xsd:element>
    <xsd:element name="_Flow_SignoffStatus" ma:index="24" nillable="true" ma:displayName="Estado de aprobación" ma:internalName="Estado_x0020_de_x0020_aprobaci_x00f3_n">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976787-bcdc-43f3-b1b7-3508afba6267"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079dbe6d-d78d-44f4-b9a9-f716fdc6ddaa}" ma:internalName="TaxCatchAll" ma:showField="CatchAllData" ma:web="ea976787-bcdc-43f3-b1b7-3508afba62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3CC830-3494-4278-B1CD-C5E80A43999D}">
  <ds:schemaRefs>
    <ds:schemaRef ds:uri="fd3fc1da-9726-4dae-992c-50d3a969420f"/>
    <ds:schemaRef ds:uri="http://www.w3.org/XML/1998/namespace"/>
    <ds:schemaRef ds:uri="http://purl.org/dc/terms/"/>
    <ds:schemaRef ds:uri="http://schemas.microsoft.com/sharepoint/v3"/>
    <ds:schemaRef ds:uri="http://schemas.microsoft.com/office/2006/documentManagement/types"/>
    <ds:schemaRef ds:uri="http://purl.org/dc/dcmitype/"/>
    <ds:schemaRef ds:uri="http://schemas.microsoft.com/office/infopath/2007/PartnerControls"/>
    <ds:schemaRef ds:uri="ea976787-bcdc-43f3-b1b7-3508afba6267"/>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9681450-DEBE-492E-AF20-DC9D59E121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d3fc1da-9726-4dae-992c-50d3a969420f"/>
    <ds:schemaRef ds:uri="ea976787-bcdc-43f3-b1b7-3508afba62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6742B9-A749-4AB4-B1F5-9BF7F17B67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Estudio_Merca</vt:lpstr>
      <vt:lpstr>Precio 2025</vt:lpstr>
      <vt:lpstr>Informe de solicitud </vt:lpstr>
      <vt:lpstr>Instructivo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Yolanda Pulido Bastidas</dc:creator>
  <cp:keywords/>
  <dc:description/>
  <cp:lastModifiedBy>MAYE CEPEDA</cp:lastModifiedBy>
  <cp:revision/>
  <dcterms:created xsi:type="dcterms:W3CDTF">2018-05-03T14:00:08Z</dcterms:created>
  <dcterms:modified xsi:type="dcterms:W3CDTF">2026-06-23T14:46:23Z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0x010100C699B91D9D59544BA57E946891C17B84</vt:lpwstr>
  </property>
  <property fmtid="{D5CDD505-2E9C-101B-9397-08002B2CF9AE}" pid="3" name="MediaServiceImageTags">
    <vt:lpwstr/>
  </property>
</Properties>
</file>