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E:\RE-ESAL-010-2026 ESTIMULOS\"/>
    </mc:Choice>
  </mc:AlternateContent>
  <xr:revisionPtr revIDLastSave="0" documentId="8_{5749781C-C293-460A-A981-CD5AFA5A13FA}" xr6:coauthVersionLast="36" xr6:coauthVersionMax="36" xr10:uidLastSave="{00000000-0000-0000-0000-000000000000}"/>
  <bookViews>
    <workbookView xWindow="0" yWindow="0" windowWidth="20490" windowHeight="7425" firstSheet="1" activeTab="1" xr2:uid="{00000000-000D-0000-FFFF-FFFF00000000}"/>
  </bookViews>
  <sheets>
    <sheet name="Hoja1" sheetId="1" state="hidden" r:id="rId1"/>
    <sheet name="AGEND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10" i="2"/>
  <c r="H25" i="2" l="1"/>
  <c r="H24" i="2"/>
  <c r="H23" i="2"/>
  <c r="H21" i="2"/>
  <c r="H20" i="2"/>
  <c r="H19" i="2"/>
  <c r="H18" i="2"/>
  <c r="H17" i="2"/>
  <c r="H16" i="2"/>
  <c r="H14" i="2" l="1"/>
  <c r="H13" i="2"/>
  <c r="H12" i="2"/>
  <c r="H11" i="2"/>
  <c r="H8" i="2"/>
  <c r="H6" i="2"/>
  <c r="H5" i="2"/>
  <c r="H7" i="2" l="1"/>
  <c r="H4" i="2"/>
  <c r="H15" i="2" l="1"/>
  <c r="H26" i="2" l="1"/>
  <c r="H22" i="2"/>
  <c r="H29" i="2" s="1"/>
  <c r="H30" i="2" l="1"/>
  <c r="H31" i="2" s="1"/>
  <c r="H107" i="1"/>
  <c r="H102" i="1"/>
  <c r="H106" i="1"/>
  <c r="H105" i="1"/>
  <c r="H104" i="1"/>
  <c r="H101" i="1"/>
  <c r="H100" i="1"/>
  <c r="H99" i="1"/>
  <c r="H96" i="1"/>
  <c r="H95" i="1"/>
  <c r="H94" i="1"/>
  <c r="H93" i="1"/>
  <c r="H92" i="1"/>
  <c r="H91" i="1"/>
  <c r="H90" i="1"/>
  <c r="H89" i="1"/>
  <c r="H87" i="1"/>
  <c r="H86" i="1"/>
  <c r="H85" i="1"/>
  <c r="H84" i="1"/>
  <c r="H81" i="1"/>
  <c r="H80" i="1"/>
  <c r="H79" i="1"/>
  <c r="H78" i="1"/>
  <c r="H77" i="1"/>
  <c r="H76" i="1"/>
  <c r="H74" i="1"/>
  <c r="H73" i="1"/>
  <c r="H72" i="1"/>
  <c r="H71" i="1"/>
  <c r="H69" i="1"/>
  <c r="H68" i="1"/>
  <c r="H67" i="1"/>
  <c r="H66" i="1"/>
  <c r="H58" i="1"/>
  <c r="H63" i="1"/>
  <c r="H62" i="1"/>
  <c r="H61" i="1"/>
  <c r="H60" i="1"/>
  <c r="H59" i="1"/>
  <c r="H57" i="1"/>
  <c r="H56" i="1"/>
  <c r="H55" i="1"/>
  <c r="H54" i="1"/>
  <c r="H53" i="1"/>
  <c r="H52" i="1"/>
  <c r="H51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16" i="1"/>
  <c r="H17" i="1"/>
  <c r="H18" i="1"/>
  <c r="H19" i="1"/>
  <c r="H20" i="1"/>
  <c r="H21" i="1"/>
  <c r="H15" i="1"/>
  <c r="H13" i="1"/>
  <c r="H12" i="1"/>
  <c r="H11" i="1"/>
  <c r="H10" i="1"/>
  <c r="H5" i="1"/>
  <c r="H6" i="1"/>
  <c r="H7" i="1"/>
  <c r="H8" i="1"/>
  <c r="H65" i="1" l="1"/>
  <c r="H9" i="1"/>
  <c r="H88" i="1"/>
  <c r="H75" i="1"/>
  <c r="H14" i="1"/>
  <c r="H70" i="1"/>
  <c r="H83" i="1"/>
  <c r="H36" i="1"/>
  <c r="H4" i="1"/>
  <c r="H103" i="1"/>
  <c r="H98" i="1"/>
  <c r="H50" i="1"/>
  <c r="H22" i="1"/>
  <c r="H64" i="1" l="1"/>
  <c r="H82" i="1"/>
  <c r="H97" i="1"/>
  <c r="H108" i="1" l="1"/>
  <c r="H109" i="1" s="1"/>
  <c r="H110" i="1" s="1"/>
</calcChain>
</file>

<file path=xl/sharedStrings.xml><?xml version="1.0" encoding="utf-8"?>
<sst xmlns="http://schemas.openxmlformats.org/spreadsheetml/2006/main" count="502" uniqueCount="212">
  <si>
    <t>PRESUPUESTO GENERAL</t>
  </si>
  <si>
    <t>FORTALECIMIENTO DE ESPACIOS PARA LA CIRCULACION DE LAS ARTES A TRAVES DE LA IMPLEMENTACION DE LA AGENDA POPULAR CULTURAL DEL DEPARTAMENTO DEL MAGDALENA</t>
  </si>
  <si>
    <t>Línea de Inversión</t>
  </si>
  <si>
    <t>Unidad de medida</t>
  </si>
  <si>
    <t>Cant</t>
  </si>
  <si>
    <t>Unidad de Medida</t>
  </si>
  <si>
    <t>Valor unitario</t>
  </si>
  <si>
    <t>RECURSOS HUMANOS TRANSVERSALES</t>
  </si>
  <si>
    <t>1.1</t>
  </si>
  <si>
    <t>Número</t>
  </si>
  <si>
    <t>Mes</t>
  </si>
  <si>
    <t>1.2</t>
  </si>
  <si>
    <t>Coordinador por área artística (Expresiones orales, Danza, Corales, Teatro y Audiovisuales)</t>
  </si>
  <si>
    <t>Global</t>
  </si>
  <si>
    <t>1.3</t>
  </si>
  <si>
    <t>Productor Técnico y logístico</t>
  </si>
  <si>
    <t>Camarógrafo (Videos memorias del proceso) realizador audiovisual</t>
  </si>
  <si>
    <t>1.6</t>
  </si>
  <si>
    <t>Fotógrafo</t>
  </si>
  <si>
    <t>GASTOS TRANSVERSALES Y ADMINISTRATIVOS</t>
  </si>
  <si>
    <t>2.1</t>
  </si>
  <si>
    <t>Insumos</t>
  </si>
  <si>
    <t>2.2</t>
  </si>
  <si>
    <t>Honorarios Jurados</t>
  </si>
  <si>
    <t>N/A</t>
  </si>
  <si>
    <t>N/ A</t>
  </si>
  <si>
    <t>2.3</t>
  </si>
  <si>
    <t>Publicidad y comunicaciones</t>
  </si>
  <si>
    <t>2.4</t>
  </si>
  <si>
    <t>Viáticos (Alimentación, hospedaje y movilidad) Equipo proyecto</t>
  </si>
  <si>
    <t>Día</t>
  </si>
  <si>
    <t>LANZAMIENTO AGENDA CULTURAL POPULAR y AUDICIÓN</t>
  </si>
  <si>
    <t>3.1</t>
  </si>
  <si>
    <t>Diseño y construcción de escenografía y contenido escenográficos</t>
  </si>
  <si>
    <t>3.2</t>
  </si>
  <si>
    <t>Transporte terrestre para apoyo a gestores culturales del departamento</t>
  </si>
  <si>
    <t>3.3</t>
  </si>
  <si>
    <t>Sayco</t>
  </si>
  <si>
    <t>3.4</t>
  </si>
  <si>
    <t>Acimpro</t>
  </si>
  <si>
    <t>3.5</t>
  </si>
  <si>
    <t>Ambulancia</t>
  </si>
  <si>
    <t>3.6</t>
  </si>
  <si>
    <t>Bomberos</t>
  </si>
  <si>
    <t>3.7</t>
  </si>
  <si>
    <t>Presentador</t>
  </si>
  <si>
    <t>COMPONENTE 1: EQUIPAMENTO TECNICO Y LOGISTICO AUDICIONES DANZA Y MÚSICA</t>
  </si>
  <si>
    <t>4.1</t>
  </si>
  <si>
    <t>Municipios</t>
  </si>
  <si>
    <t>4.2</t>
  </si>
  <si>
    <t>4.3</t>
  </si>
  <si>
    <t>4.4</t>
  </si>
  <si>
    <t>4.5</t>
  </si>
  <si>
    <t>4.6</t>
  </si>
  <si>
    <t>Pantalla led</t>
  </si>
  <si>
    <t>4.7</t>
  </si>
  <si>
    <t>Planta eléctrica 450 kva Tarima 1</t>
  </si>
  <si>
    <t>4.8</t>
  </si>
  <si>
    <t>Escenografía</t>
  </si>
  <si>
    <t>4.9</t>
  </si>
  <si>
    <t>Planta eléctrica 450 kva Tarima 2</t>
  </si>
  <si>
    <t>4.10</t>
  </si>
  <si>
    <t>Planta eléctrica 450 kva audiovisuales</t>
  </si>
  <si>
    <t>4.11</t>
  </si>
  <si>
    <t>Silletería (sillas plásticas)</t>
  </si>
  <si>
    <t>4.12</t>
  </si>
  <si>
    <t>Transporte terrestre de carga</t>
  </si>
  <si>
    <t>4.13</t>
  </si>
  <si>
    <t>Hospedaje, alimentación y movilidad de jurados</t>
  </si>
  <si>
    <t xml:space="preserve">COMPONENTE 2: EQUIPAMENTO TECNICO Y LOGISTICO AUDICIONES TEATRO Y EXPRESIONES ORALES 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</si>
  <si>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</si>
  <si>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</si>
  <si>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</si>
  <si>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</si>
  <si>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</si>
  <si>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</si>
  <si>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</si>
  <si>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</si>
  <si>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</si>
  <si>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</si>
  <si>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</si>
  <si>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</si>
  <si>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</si>
  <si>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 xml:space="preserve">COMPONENTE 3: EQUIPAMENTO TECNICO Y LOGISTICO AUDICIONES ARTES VISUALES 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</si>
  <si>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</si>
  <si>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</si>
  <si>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</si>
  <si>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</si>
  <si>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</si>
  <si>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</si>
  <si>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</si>
  <si>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</si>
  <si>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</si>
  <si>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</si>
  <si>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</si>
  <si>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</si>
  <si>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</si>
  <si>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COMPONENTE 1 y 2: FESTIVAL DE LA DANZA ´DANZA EN ESCENA´ y FESTIVAL DE MUSICA</t>
  </si>
  <si>
    <t>7.1</t>
  </si>
  <si>
    <t>Eliminatorias Danza</t>
  </si>
  <si>
    <t>Diseño y Construcción de escenografita</t>
  </si>
  <si>
    <t>Viáticos (Hospedaje, alimentación y movilidad de participantes de los municipios y jurados)</t>
  </si>
  <si>
    <t>7.2</t>
  </si>
  <si>
    <t>Eliminatorias Música</t>
  </si>
  <si>
    <t>Diseño y Construcción de escenografía</t>
  </si>
  <si>
    <t>7.3</t>
  </si>
  <si>
    <t>Final y Premiación</t>
  </si>
  <si>
    <t>Elementos escenográficos</t>
  </si>
  <si>
    <t>Numero</t>
  </si>
  <si>
    <t>Artistas nacionales de cierre</t>
  </si>
  <si>
    <t>Premiación dos categorías: pareja danza)</t>
  </si>
  <si>
    <t>Premiación (dos categorías: grupal danza)</t>
  </si>
  <si>
    <t>Premiación música</t>
  </si>
  <si>
    <t>8.1</t>
  </si>
  <si>
    <t>Eliminatorias</t>
  </si>
  <si>
    <t>Viáticos (Hospedaje, alimentación y movilidad de participantes de los municipios)</t>
  </si>
  <si>
    <t>8.2</t>
  </si>
  <si>
    <t>Artista nacional de Cierre</t>
  </si>
  <si>
    <t>Premiación categoría poesía</t>
  </si>
  <si>
    <t>Premiación categoría cuenteria</t>
  </si>
  <si>
    <t>Premiación categoría humor</t>
  </si>
  <si>
    <t>Categoría Puesta en escena Grupal</t>
  </si>
  <si>
    <t>Categoría Monólogo</t>
  </si>
  <si>
    <t>COMPONENTE 5: FESTIVAL DE LAS ARTES VISUALES</t>
  </si>
  <si>
    <t>9.1</t>
  </si>
  <si>
    <t>Estructuras para exposición Fotográfica, Caballetes; bases</t>
  </si>
  <si>
    <t>9.2</t>
  </si>
  <si>
    <t>Final y Premiación en Artes Visuales Santa Marta</t>
  </si>
  <si>
    <t>Premiación (3 categorías)</t>
  </si>
  <si>
    <t>SUBTOTAL</t>
  </si>
  <si>
    <t>ADMINISTRACION 10%</t>
  </si>
  <si>
    <t>TOTAL</t>
  </si>
  <si>
    <t>Diseño de Elementos Sonoros audiovisuales Sonido tipo 4 cabinas de sonido y un retorno, con consola digital de 24 canales, set micrófonos inalámbricos con paral (3 unidades) y un micrófono de diadema</t>
  </si>
  <si>
    <t>Diseño de Elementos Sonoros tarima 1: Sonido tipo 4 cabinas de sonido y un retorno, con consola digital de 24 canales, set micrófonos inalámbricos con paral (3 unidades) y un micrófono de diadema.</t>
  </si>
  <si>
    <t>Diseño y Construcción de Tarima: Estructura de tarima de 4 metros de ancho por 3 metros de fondo con 50 centímetros de altura</t>
  </si>
  <si>
    <t>Diseño de Luces: Iluminación con par led, reflectores y luces de diseño tipo cabezas móvil de tipo beem y wash, barras de led, entre otros.</t>
  </si>
  <si>
    <t>Diseño de Elementos Sonoros tarima 2: Sonido tipo 4 cabinas de sonido y un retorno, con consola digital de 24 canales, set micrófonos inalámbricos con paral (3 unidades) y un micrófono de diadema</t>
  </si>
  <si>
    <t>7.1.1</t>
  </si>
  <si>
    <t>7.1.2</t>
  </si>
  <si>
    <t>7.1.3</t>
  </si>
  <si>
    <t>7.1.4</t>
  </si>
  <si>
    <t>7.2.1</t>
  </si>
  <si>
    <t>7.2.2</t>
  </si>
  <si>
    <t>7.2.3</t>
  </si>
  <si>
    <t>7.2.4</t>
  </si>
  <si>
    <t>7.3.1</t>
  </si>
  <si>
    <t>7.3.2</t>
  </si>
  <si>
    <t>7.3.3</t>
  </si>
  <si>
    <t>7.3.4</t>
  </si>
  <si>
    <t>7.3.5</t>
  </si>
  <si>
    <t>7.3.6</t>
  </si>
  <si>
    <t>Diseño de Elementos Sonoros: Sonido tipo 4 cabinas de sonido y un retorno, con consola digital de 24 canales, set micrófonos inalámbricos con paral (3 unidades) y un micrófono de diadema.</t>
  </si>
  <si>
    <t>8.1.1</t>
  </si>
  <si>
    <t>8.1.2</t>
  </si>
  <si>
    <t>8.1.3</t>
  </si>
  <si>
    <t>8.1.4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</si>
  <si>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</si>
  <si>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</si>
  <si>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</si>
  <si>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</si>
  <si>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</si>
  <si>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</si>
  <si>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</si>
  <si>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</si>
  <si>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Diseño de Luces: Iluminación con par led, reflectores y luces de diseño tipo cabezas móvil de tipo beem y wash, barras de led, entre otros</t>
  </si>
  <si>
    <t>9.1.1</t>
  </si>
  <si>
    <t>9.1.2</t>
  </si>
  <si>
    <t>9.1.3</t>
  </si>
  <si>
    <t>9.1.4</t>
  </si>
  <si>
    <t>9.2.1</t>
  </si>
  <si>
    <t>9.2.2</t>
  </si>
  <si>
    <t>9.2.3</t>
  </si>
  <si>
    <t>9.2.4</t>
  </si>
  <si>
    <t>Diseño de Elementos Sonoros: Sonido tipo 4 cabinas de sonido y un retorno, con consola digital de 24 canales, set micrófonos inalámbricos</t>
  </si>
  <si>
    <t>Ítem</t>
  </si>
  <si>
    <t>COMPONENTES 3 Y 4: FESTIVAL TEATRO Y EXPRESIONES ORALES EXPRESIONES ORALES DEL MAGDALENA</t>
  </si>
  <si>
    <t>Elaboró: DIANA SALAS - CONTRATISTA</t>
  </si>
  <si>
    <t xml:space="preserve"> </t>
  </si>
  <si>
    <t>FORTALECIMIENTO DEL DESARROLLO ECONOMICO Y LA PROMOCION CULTURAL, ARTISTICA Y CREATIVA DE LOS GESTORES A TRAVES DE LA CONVOCATORIA DEL PROGRAMA DEPARTAMENTAL DE ESTIMULOS A LAS ARTES Y LA CULTURA MACONDO CULTURAL EN EL DEPARTAMENTO DEL MAGDALENA</t>
  </si>
  <si>
    <t>EVENTO DE LANZAMIENTO</t>
  </si>
  <si>
    <t>PRODUCCION TECNICA</t>
  </si>
  <si>
    <t>PRODUCCION LOGISTICA</t>
  </si>
  <si>
    <t>NUMERO</t>
  </si>
  <si>
    <t>Valor total</t>
  </si>
  <si>
    <t>EQUIPO HUMANO</t>
  </si>
  <si>
    <t>COORDINADOR GENERAL</t>
  </si>
  <si>
    <t>DISEÑADOR GRAFICO Y WEB MASTER</t>
  </si>
  <si>
    <t>REALIZADOR AUDIOVISUAL</t>
  </si>
  <si>
    <t>2.6</t>
  </si>
  <si>
    <t>2.5</t>
  </si>
  <si>
    <t>TALLERISTA Y/O SUPERVISOR</t>
  </si>
  <si>
    <t>PROFESIONALES EVALUADORES EN ARTES Y EMPRENDIMIENTO CULTURAL</t>
  </si>
  <si>
    <t>MES</t>
  </si>
  <si>
    <t>PAPELERIA</t>
  </si>
  <si>
    <t>CARPETA LEGAJADORA TIPO AZ TAMAÑO OFICIO</t>
  </si>
  <si>
    <t>TINTA NEGRA</t>
  </si>
  <si>
    <t>TINTA COLOR</t>
  </si>
  <si>
    <t>SEPARADORES PARA CARPETAS</t>
  </si>
  <si>
    <t>EQUIPOS DE OFICINA</t>
  </si>
  <si>
    <t>LOGISTICA</t>
  </si>
  <si>
    <t>COMPUTADOR PORTATIL</t>
  </si>
  <si>
    <t>VIDEO BEAM</t>
  </si>
  <si>
    <t xml:space="preserve">DISCO DURO </t>
  </si>
  <si>
    <t xml:space="preserve">NUMERO </t>
  </si>
  <si>
    <t>CAJA DE RESMA DE PAPEL TAMAÑO CARTA POR 10 UNIDADES</t>
  </si>
  <si>
    <t>CAJA DE RESMA DE PAPEL TAMAÑO OFICIO POR 10 UNIDADES</t>
  </si>
  <si>
    <t>TRANSPORTE</t>
  </si>
  <si>
    <t>AUXILIO DE ALIMENTACION Y HOSPEDAJE</t>
  </si>
  <si>
    <t>SUB TOTAL</t>
  </si>
  <si>
    <t>GASTOS DE ADMINISTRACION</t>
  </si>
  <si>
    <t>APOYO ADMINISTRATIVO</t>
  </si>
  <si>
    <t>2.7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</si>
</sst>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ahoma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8"/>
      <name val="Aptos Narrow"/>
      <family val="2"/>
      <scheme val="minor"/>
    </font>
    <font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 indent="14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left" vertical="center" wrapText="1" indent="2"/>
    </xf>
    <xf numFmtId="164" fontId="2" fillId="2" borderId="5" xfId="1" applyNumberFormat="1" applyFont="1" applyFill="1" applyBorder="1" applyAlignment="1">
      <alignment horizontal="left" vertical="center" wrapText="1" indent="2"/>
    </xf>
    <xf numFmtId="164" fontId="4" fillId="2" borderId="4" xfId="1" applyNumberFormat="1" applyFont="1" applyFill="1" applyBorder="1" applyAlignment="1">
      <alignment horizontal="left" vertical="center" wrapText="1"/>
    </xf>
    <xf numFmtId="164" fontId="5" fillId="2" borderId="6" xfId="1" applyNumberFormat="1" applyFont="1" applyFill="1" applyBorder="1" applyAlignment="1">
      <alignment horizontal="left" vertical="center" wrapText="1"/>
    </xf>
    <xf numFmtId="164" fontId="2" fillId="2" borderId="6" xfId="1" applyNumberFormat="1" applyFont="1" applyFill="1" applyBorder="1" applyAlignment="1">
      <alignment horizontal="left" vertical="center" wrapText="1" indent="2"/>
    </xf>
    <xf numFmtId="164" fontId="6" fillId="0" borderId="6" xfId="1" applyNumberFormat="1" applyFont="1" applyBorder="1" applyAlignment="1">
      <alignment horizontal="left" vertical="center" wrapText="1"/>
    </xf>
    <xf numFmtId="164" fontId="2" fillId="2" borderId="6" xfId="1" applyNumberFormat="1" applyFont="1" applyFill="1" applyBorder="1" applyAlignment="1">
      <alignment horizontal="left" vertical="center" wrapText="1"/>
    </xf>
    <xf numFmtId="164" fontId="6" fillId="0" borderId="6" xfId="1" applyNumberFormat="1" applyFont="1" applyBorder="1" applyAlignment="1">
      <alignment vertical="center" wrapText="1"/>
    </xf>
    <xf numFmtId="164" fontId="6" fillId="0" borderId="6" xfId="1" applyNumberFormat="1" applyFont="1" applyBorder="1" applyAlignment="1">
      <alignment vertical="center"/>
    </xf>
    <xf numFmtId="164" fontId="5" fillId="2" borderId="6" xfId="1" applyNumberFormat="1" applyFont="1" applyFill="1" applyBorder="1" applyAlignment="1">
      <alignment vertical="center" wrapText="1"/>
    </xf>
    <xf numFmtId="164" fontId="2" fillId="2" borderId="6" xfId="1" applyNumberFormat="1" applyFont="1" applyFill="1" applyBorder="1" applyAlignment="1">
      <alignment vertical="center" wrapText="1"/>
    </xf>
    <xf numFmtId="164" fontId="6" fillId="2" borderId="6" xfId="1" applyNumberFormat="1" applyFont="1" applyFill="1" applyBorder="1" applyAlignment="1">
      <alignment vertical="center" wrapText="1"/>
    </xf>
    <xf numFmtId="164" fontId="3" fillId="2" borderId="6" xfId="1" applyNumberFormat="1" applyFont="1" applyFill="1" applyBorder="1" applyAlignment="1">
      <alignment vertical="center" wrapText="1"/>
    </xf>
    <xf numFmtId="164" fontId="0" fillId="0" borderId="0" xfId="1" applyNumberFormat="1" applyFont="1"/>
    <xf numFmtId="164" fontId="7" fillId="2" borderId="6" xfId="1" applyNumberFormat="1" applyFont="1" applyFill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164" fontId="2" fillId="2" borderId="16" xfId="0" applyNumberFormat="1" applyFont="1" applyFill="1" applyBorder="1" applyAlignment="1">
      <alignment horizontal="center" vertical="center" wrapText="1"/>
    </xf>
    <xf numFmtId="164" fontId="2" fillId="2" borderId="17" xfId="1" applyNumberFormat="1" applyFont="1" applyFill="1" applyBorder="1" applyAlignment="1">
      <alignment vertical="center" wrapText="1"/>
    </xf>
    <xf numFmtId="0" fontId="0" fillId="0" borderId="0" xfId="0" applyBorder="1"/>
    <xf numFmtId="0" fontId="9" fillId="0" borderId="18" xfId="0" applyFont="1" applyBorder="1" applyAlignment="1">
      <alignment vertical="center" wrapText="1"/>
    </xf>
    <xf numFmtId="0" fontId="0" fillId="0" borderId="18" xfId="0" applyBorder="1"/>
    <xf numFmtId="16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1"/>
  <sheetViews>
    <sheetView topLeftCell="A100" zoomScaleNormal="100" workbookViewId="0">
      <selection activeCell="B113" sqref="B113"/>
    </sheetView>
  </sheetViews>
  <sheetFormatPr baseColWidth="10" defaultRowHeight="14.25"/>
  <cols>
    <col min="1" max="1" width="8.125" bestFit="1" customWidth="1"/>
    <col min="2" max="2" width="62.75" bestFit="1" customWidth="1"/>
    <col min="3" max="6" width="10.875" style="15"/>
    <col min="7" max="7" width="17.375" style="29" bestFit="1" customWidth="1"/>
    <col min="8" max="8" width="19.5" style="29" bestFit="1" customWidth="1"/>
    <col min="9" max="9" width="14.5" bestFit="1" customWidth="1"/>
  </cols>
  <sheetData>
    <row r="1" spans="1:8" ht="20.45" customHeight="1" thickBot="1">
      <c r="A1" s="45" t="s">
        <v>0</v>
      </c>
      <c r="B1" s="46"/>
      <c r="C1" s="46"/>
      <c r="D1" s="46"/>
      <c r="E1" s="46"/>
      <c r="F1" s="46"/>
      <c r="G1" s="46"/>
      <c r="H1" s="47"/>
    </row>
    <row r="2" spans="1:8" ht="27" customHeight="1" thickBot="1">
      <c r="A2" s="45" t="s">
        <v>1</v>
      </c>
      <c r="B2" s="46"/>
      <c r="C2" s="46"/>
      <c r="D2" s="46"/>
      <c r="E2" s="46"/>
      <c r="F2" s="46"/>
      <c r="G2" s="46"/>
      <c r="H2" s="47"/>
    </row>
    <row r="3" spans="1:8" ht="26.25" thickBot="1">
      <c r="A3" s="16" t="s">
        <v>174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4</v>
      </c>
      <c r="G3" s="17" t="s">
        <v>6</v>
      </c>
      <c r="H3" s="18"/>
    </row>
    <row r="4" spans="1:8" ht="15.75" thickTop="1" thickBot="1">
      <c r="A4" s="4">
        <v>1</v>
      </c>
      <c r="B4" s="3" t="s">
        <v>7</v>
      </c>
      <c r="C4" s="12"/>
      <c r="D4" s="12"/>
      <c r="E4" s="12"/>
      <c r="F4" s="12"/>
      <c r="G4" s="19"/>
      <c r="H4" s="20">
        <f>+SUM(H5:H8)</f>
        <v>60000000</v>
      </c>
    </row>
    <row r="5" spans="1:8" ht="27" thickTop="1" thickBot="1">
      <c r="A5" s="4" t="s">
        <v>8</v>
      </c>
      <c r="B5" s="5" t="s">
        <v>12</v>
      </c>
      <c r="C5" s="6" t="s">
        <v>13</v>
      </c>
      <c r="D5" s="6">
        <v>1</v>
      </c>
      <c r="E5" s="6" t="s">
        <v>10</v>
      </c>
      <c r="F5" s="6">
        <v>4</v>
      </c>
      <c r="G5" s="21">
        <v>3500000</v>
      </c>
      <c r="H5" s="21">
        <f t="shared" ref="H5:H8" si="0">+G5*F5*D5</f>
        <v>14000000</v>
      </c>
    </row>
    <row r="6" spans="1:8" ht="15.75" thickTop="1" thickBot="1">
      <c r="A6" s="4" t="s">
        <v>11</v>
      </c>
      <c r="B6" s="5" t="s">
        <v>15</v>
      </c>
      <c r="C6" s="6" t="s">
        <v>9</v>
      </c>
      <c r="D6" s="6">
        <v>1</v>
      </c>
      <c r="E6" s="6" t="s">
        <v>10</v>
      </c>
      <c r="F6" s="6">
        <v>4</v>
      </c>
      <c r="G6" s="21">
        <v>4500000</v>
      </c>
      <c r="H6" s="21">
        <f t="shared" si="0"/>
        <v>18000000</v>
      </c>
    </row>
    <row r="7" spans="1:8" ht="15.75" thickTop="1" thickBot="1">
      <c r="A7" s="4" t="s">
        <v>14</v>
      </c>
      <c r="B7" s="5" t="s">
        <v>16</v>
      </c>
      <c r="C7" s="6" t="s">
        <v>9</v>
      </c>
      <c r="D7" s="6">
        <v>1</v>
      </c>
      <c r="E7" s="6" t="s">
        <v>10</v>
      </c>
      <c r="F7" s="6">
        <v>4</v>
      </c>
      <c r="G7" s="21">
        <v>3500000</v>
      </c>
      <c r="H7" s="21">
        <f t="shared" si="0"/>
        <v>14000000</v>
      </c>
    </row>
    <row r="8" spans="1:8" ht="15.75" thickTop="1" thickBot="1">
      <c r="A8" s="4" t="s">
        <v>17</v>
      </c>
      <c r="B8" s="5" t="s">
        <v>18</v>
      </c>
      <c r="C8" s="6" t="s">
        <v>9</v>
      </c>
      <c r="D8" s="6">
        <v>1</v>
      </c>
      <c r="E8" s="6" t="s">
        <v>10</v>
      </c>
      <c r="F8" s="6">
        <v>4</v>
      </c>
      <c r="G8" s="21">
        <v>3500000</v>
      </c>
      <c r="H8" s="21">
        <f t="shared" si="0"/>
        <v>14000000</v>
      </c>
    </row>
    <row r="9" spans="1:8" ht="15.75" thickTop="1" thickBot="1">
      <c r="A9" s="4">
        <v>2</v>
      </c>
      <c r="B9" s="3" t="s">
        <v>19</v>
      </c>
      <c r="C9" s="12"/>
      <c r="D9" s="12"/>
      <c r="E9" s="12"/>
      <c r="F9" s="12"/>
      <c r="G9" s="19"/>
      <c r="H9" s="20">
        <f>+SUM(H10:H13)</f>
        <v>38800000</v>
      </c>
    </row>
    <row r="10" spans="1:8" ht="15.75" thickTop="1" thickBot="1">
      <c r="A10" s="4" t="s">
        <v>20</v>
      </c>
      <c r="B10" s="5" t="s">
        <v>21</v>
      </c>
      <c r="C10" s="6" t="s">
        <v>13</v>
      </c>
      <c r="D10" s="6">
        <v>1</v>
      </c>
      <c r="E10" s="6" t="s">
        <v>10</v>
      </c>
      <c r="F10" s="6">
        <v>6</v>
      </c>
      <c r="G10" s="21">
        <v>2000000</v>
      </c>
      <c r="H10" s="21">
        <f>+G10*F10*D10</f>
        <v>12000000</v>
      </c>
    </row>
    <row r="11" spans="1:8" ht="15.75" thickTop="1" thickBot="1">
      <c r="A11" s="4" t="s">
        <v>22</v>
      </c>
      <c r="B11" s="5" t="s">
        <v>23</v>
      </c>
      <c r="C11" s="6" t="s">
        <v>13</v>
      </c>
      <c r="D11" s="6">
        <v>10</v>
      </c>
      <c r="E11" s="6" t="s">
        <v>24</v>
      </c>
      <c r="F11" s="6" t="s">
        <v>25</v>
      </c>
      <c r="G11" s="21">
        <v>2000000</v>
      </c>
      <c r="H11" s="21">
        <f>+G11*D11</f>
        <v>20000000</v>
      </c>
    </row>
    <row r="12" spans="1:8" ht="15.75" thickTop="1" thickBot="1">
      <c r="A12" s="4" t="s">
        <v>26</v>
      </c>
      <c r="B12" s="5" t="s">
        <v>27</v>
      </c>
      <c r="C12" s="6" t="s">
        <v>13</v>
      </c>
      <c r="D12" s="6">
        <v>1</v>
      </c>
      <c r="E12" s="6" t="s">
        <v>24</v>
      </c>
      <c r="F12" s="6" t="s">
        <v>25</v>
      </c>
      <c r="G12" s="21">
        <v>5000000</v>
      </c>
      <c r="H12" s="21">
        <f>+G12*D12</f>
        <v>5000000</v>
      </c>
    </row>
    <row r="13" spans="1:8" ht="15.75" thickTop="1" thickBot="1">
      <c r="A13" s="4" t="s">
        <v>28</v>
      </c>
      <c r="B13" s="5" t="s">
        <v>29</v>
      </c>
      <c r="C13" s="6" t="s">
        <v>13</v>
      </c>
      <c r="D13" s="6">
        <v>10</v>
      </c>
      <c r="E13" s="6" t="s">
        <v>30</v>
      </c>
      <c r="F13" s="6">
        <v>1</v>
      </c>
      <c r="G13" s="21">
        <v>180000</v>
      </c>
      <c r="H13" s="21">
        <f>+G13*F13*D13</f>
        <v>1800000</v>
      </c>
    </row>
    <row r="14" spans="1:8" ht="15.75" thickTop="1" thickBot="1">
      <c r="A14" s="4">
        <v>3</v>
      </c>
      <c r="B14" s="3" t="s">
        <v>31</v>
      </c>
      <c r="C14" s="12"/>
      <c r="D14" s="12"/>
      <c r="E14" s="12"/>
      <c r="F14" s="12"/>
      <c r="G14" s="19"/>
      <c r="H14" s="22">
        <f>+SUM(H15:H21)</f>
        <v>19945454.5</v>
      </c>
    </row>
    <row r="15" spans="1:8" ht="15.75" thickTop="1" thickBot="1">
      <c r="A15" s="4" t="s">
        <v>32</v>
      </c>
      <c r="B15" s="5" t="s">
        <v>33</v>
      </c>
      <c r="C15" s="6" t="s">
        <v>13</v>
      </c>
      <c r="D15" s="6">
        <v>1</v>
      </c>
      <c r="E15" s="6" t="s">
        <v>30</v>
      </c>
      <c r="F15" s="6">
        <v>1</v>
      </c>
      <c r="G15" s="21">
        <v>6945454.5</v>
      </c>
      <c r="H15" s="21">
        <f>+G15*F15*D15</f>
        <v>6945454.5</v>
      </c>
    </row>
    <row r="16" spans="1:8" ht="15.75" thickTop="1" thickBot="1">
      <c r="A16" s="4" t="s">
        <v>34</v>
      </c>
      <c r="B16" s="5" t="s">
        <v>35</v>
      </c>
      <c r="C16" s="6" t="s">
        <v>13</v>
      </c>
      <c r="D16" s="6">
        <v>1</v>
      </c>
      <c r="E16" s="6" t="s">
        <v>30</v>
      </c>
      <c r="F16" s="6">
        <v>1</v>
      </c>
      <c r="G16" s="21">
        <v>5000000</v>
      </c>
      <c r="H16" s="21">
        <f>+G16*F16*D16</f>
        <v>5000000</v>
      </c>
    </row>
    <row r="17" spans="1:8" ht="15.75" thickTop="1" thickBot="1">
      <c r="A17" s="4" t="s">
        <v>36</v>
      </c>
      <c r="B17" s="5" t="s">
        <v>37</v>
      </c>
      <c r="C17" s="6" t="s">
        <v>13</v>
      </c>
      <c r="D17" s="6">
        <v>1</v>
      </c>
      <c r="E17" s="6" t="s">
        <v>30</v>
      </c>
      <c r="F17" s="6">
        <v>1</v>
      </c>
      <c r="G17" s="21">
        <v>1500000</v>
      </c>
      <c r="H17" s="21">
        <f t="shared" ref="H17:H63" si="1">+G17*F17*D17</f>
        <v>1500000</v>
      </c>
    </row>
    <row r="18" spans="1:8" ht="15.75" thickTop="1" thickBot="1">
      <c r="A18" s="4" t="s">
        <v>38</v>
      </c>
      <c r="B18" s="5" t="s">
        <v>39</v>
      </c>
      <c r="C18" s="6" t="s">
        <v>13</v>
      </c>
      <c r="D18" s="6">
        <v>1</v>
      </c>
      <c r="E18" s="6" t="s">
        <v>30</v>
      </c>
      <c r="F18" s="6">
        <v>1</v>
      </c>
      <c r="G18" s="21">
        <v>1500000</v>
      </c>
      <c r="H18" s="21">
        <f t="shared" si="1"/>
        <v>1500000</v>
      </c>
    </row>
    <row r="19" spans="1:8" ht="15.75" thickTop="1" thickBot="1">
      <c r="A19" s="4" t="s">
        <v>40</v>
      </c>
      <c r="B19" s="5" t="s">
        <v>41</v>
      </c>
      <c r="C19" s="6" t="s">
        <v>13</v>
      </c>
      <c r="D19" s="6">
        <v>1</v>
      </c>
      <c r="E19" s="6" t="s">
        <v>30</v>
      </c>
      <c r="F19" s="6">
        <v>1</v>
      </c>
      <c r="G19" s="21">
        <v>1500000</v>
      </c>
      <c r="H19" s="21">
        <f t="shared" si="1"/>
        <v>1500000</v>
      </c>
    </row>
    <row r="20" spans="1:8" ht="15.75" thickTop="1" thickBot="1">
      <c r="A20" s="4" t="s">
        <v>42</v>
      </c>
      <c r="B20" s="5" t="s">
        <v>43</v>
      </c>
      <c r="C20" s="6" t="s">
        <v>13</v>
      </c>
      <c r="D20" s="6">
        <v>1</v>
      </c>
      <c r="E20" s="6" t="s">
        <v>30</v>
      </c>
      <c r="F20" s="6">
        <v>1</v>
      </c>
      <c r="G20" s="21">
        <v>1500000</v>
      </c>
      <c r="H20" s="21">
        <f t="shared" si="1"/>
        <v>1500000</v>
      </c>
    </row>
    <row r="21" spans="1:8" ht="15.75" thickTop="1" thickBot="1">
      <c r="A21" s="4" t="s">
        <v>44</v>
      </c>
      <c r="B21" s="5" t="s">
        <v>45</v>
      </c>
      <c r="C21" s="6" t="s">
        <v>13</v>
      </c>
      <c r="D21" s="6">
        <v>1</v>
      </c>
      <c r="E21" s="6" t="s">
        <v>30</v>
      </c>
      <c r="F21" s="6">
        <v>1</v>
      </c>
      <c r="G21" s="21">
        <v>2000000</v>
      </c>
      <c r="H21" s="21">
        <f t="shared" si="1"/>
        <v>2000000</v>
      </c>
    </row>
    <row r="22" spans="1:8" ht="27" thickTop="1" thickBot="1">
      <c r="A22" s="4">
        <v>4</v>
      </c>
      <c r="B22" s="3" t="s">
        <v>46</v>
      </c>
      <c r="C22" s="12"/>
      <c r="D22" s="12"/>
      <c r="E22" s="12"/>
      <c r="F22" s="12"/>
      <c r="G22" s="19"/>
      <c r="H22" s="20">
        <f>+SUM(H23:H35)</f>
        <v>80100000</v>
      </c>
    </row>
    <row r="23" spans="1:8" ht="27" thickTop="1" thickBot="1">
      <c r="A23" s="4" t="s">
        <v>47</v>
      </c>
      <c r="B23" s="5" t="s">
        <v>134</v>
      </c>
      <c r="C23" s="6" t="s">
        <v>9</v>
      </c>
      <c r="D23" s="6">
        <v>1</v>
      </c>
      <c r="E23" s="6" t="s">
        <v>48</v>
      </c>
      <c r="F23" s="6">
        <v>3</v>
      </c>
      <c r="G23" s="23">
        <v>5000000</v>
      </c>
      <c r="H23" s="21">
        <f t="shared" si="1"/>
        <v>15000000</v>
      </c>
    </row>
    <row r="24" spans="1:8" ht="27" thickTop="1" thickBot="1">
      <c r="A24" s="4" t="s">
        <v>49</v>
      </c>
      <c r="B24" s="5" t="s">
        <v>135</v>
      </c>
      <c r="C24" s="6" t="s">
        <v>9</v>
      </c>
      <c r="D24" s="6">
        <v>1</v>
      </c>
      <c r="E24" s="6" t="s">
        <v>48</v>
      </c>
      <c r="F24" s="6">
        <v>3</v>
      </c>
      <c r="G24" s="21">
        <v>2600000</v>
      </c>
      <c r="H24" s="21">
        <f t="shared" si="1"/>
        <v>7800000</v>
      </c>
    </row>
    <row r="25" spans="1:8" ht="39.75" thickTop="1" thickBot="1">
      <c r="A25" s="4" t="s">
        <v>50</v>
      </c>
      <c r="B25" s="5" t="s">
        <v>133</v>
      </c>
      <c r="C25" s="6" t="s">
        <v>9</v>
      </c>
      <c r="D25" s="6">
        <v>1</v>
      </c>
      <c r="E25" s="6" t="s">
        <v>48</v>
      </c>
      <c r="F25" s="6">
        <v>3</v>
      </c>
      <c r="G25" s="24">
        <v>3000000</v>
      </c>
      <c r="H25" s="21">
        <f t="shared" si="1"/>
        <v>9000000</v>
      </c>
    </row>
    <row r="26" spans="1:8" ht="39.75" thickTop="1" thickBot="1">
      <c r="A26" s="4" t="s">
        <v>51</v>
      </c>
      <c r="B26" s="5" t="s">
        <v>136</v>
      </c>
      <c r="C26" s="6" t="s">
        <v>9</v>
      </c>
      <c r="D26" s="6">
        <v>1</v>
      </c>
      <c r="E26" s="6" t="s">
        <v>48</v>
      </c>
      <c r="F26" s="6">
        <v>3</v>
      </c>
      <c r="G26" s="24">
        <v>2400000</v>
      </c>
      <c r="H26" s="21">
        <f t="shared" si="1"/>
        <v>7200000</v>
      </c>
    </row>
    <row r="27" spans="1:8" ht="39.75" thickTop="1" thickBot="1">
      <c r="A27" s="4" t="s">
        <v>52</v>
      </c>
      <c r="B27" s="5" t="s">
        <v>132</v>
      </c>
      <c r="C27" s="6" t="s">
        <v>9</v>
      </c>
      <c r="D27" s="6">
        <v>1</v>
      </c>
      <c r="E27" s="6" t="s">
        <v>48</v>
      </c>
      <c r="F27" s="6">
        <v>3</v>
      </c>
      <c r="G27" s="24">
        <v>2400000</v>
      </c>
      <c r="H27" s="21">
        <f t="shared" si="1"/>
        <v>7200000</v>
      </c>
    </row>
    <row r="28" spans="1:8" ht="15.75" thickTop="1" thickBot="1">
      <c r="A28" s="4" t="s">
        <v>53</v>
      </c>
      <c r="B28" s="5" t="s">
        <v>54</v>
      </c>
      <c r="C28" s="6" t="s">
        <v>9</v>
      </c>
      <c r="D28" s="6">
        <v>1</v>
      </c>
      <c r="E28" s="6" t="s">
        <v>48</v>
      </c>
      <c r="F28" s="6">
        <v>3</v>
      </c>
      <c r="G28" s="24">
        <v>3000000</v>
      </c>
      <c r="H28" s="21">
        <f t="shared" si="1"/>
        <v>9000000</v>
      </c>
    </row>
    <row r="29" spans="1:8" ht="15.75" thickTop="1" thickBot="1">
      <c r="A29" s="4" t="s">
        <v>55</v>
      </c>
      <c r="B29" s="5" t="s">
        <v>56</v>
      </c>
      <c r="C29" s="6" t="s">
        <v>9</v>
      </c>
      <c r="D29" s="6">
        <v>1</v>
      </c>
      <c r="E29" s="6" t="s">
        <v>48</v>
      </c>
      <c r="F29" s="6">
        <v>3</v>
      </c>
      <c r="G29" s="24">
        <v>1000000</v>
      </c>
      <c r="H29" s="21">
        <f t="shared" si="1"/>
        <v>3000000</v>
      </c>
    </row>
    <row r="30" spans="1:8" ht="15.75" thickTop="1" thickBot="1">
      <c r="A30" s="4" t="s">
        <v>57</v>
      </c>
      <c r="B30" s="5" t="s">
        <v>58</v>
      </c>
      <c r="C30" s="6" t="s">
        <v>9</v>
      </c>
      <c r="D30" s="6">
        <v>1</v>
      </c>
      <c r="E30" s="6" t="s">
        <v>48</v>
      </c>
      <c r="F30" s="6">
        <v>3</v>
      </c>
      <c r="G30" s="24">
        <v>1000000</v>
      </c>
      <c r="H30" s="21">
        <f t="shared" si="1"/>
        <v>3000000</v>
      </c>
    </row>
    <row r="31" spans="1:8" ht="15.75" thickTop="1" thickBot="1">
      <c r="A31" s="4" t="s">
        <v>59</v>
      </c>
      <c r="B31" s="5" t="s">
        <v>60</v>
      </c>
      <c r="C31" s="6" t="s">
        <v>9</v>
      </c>
      <c r="D31" s="6">
        <v>1</v>
      </c>
      <c r="E31" s="6" t="s">
        <v>48</v>
      </c>
      <c r="F31" s="6">
        <v>3</v>
      </c>
      <c r="G31" s="24">
        <v>1000000</v>
      </c>
      <c r="H31" s="21">
        <f t="shared" si="1"/>
        <v>3000000</v>
      </c>
    </row>
    <row r="32" spans="1:8" ht="15.75" thickTop="1" thickBot="1">
      <c r="A32" s="4" t="s">
        <v>61</v>
      </c>
      <c r="B32" s="5" t="s">
        <v>62</v>
      </c>
      <c r="C32" s="6" t="s">
        <v>9</v>
      </c>
      <c r="D32" s="6">
        <v>1</v>
      </c>
      <c r="E32" s="6" t="s">
        <v>48</v>
      </c>
      <c r="F32" s="6">
        <v>3</v>
      </c>
      <c r="G32" s="24">
        <v>1000000</v>
      </c>
      <c r="H32" s="21">
        <f t="shared" si="1"/>
        <v>3000000</v>
      </c>
    </row>
    <row r="33" spans="1:8" ht="15.75" thickTop="1" thickBot="1">
      <c r="A33" s="4" t="s">
        <v>63</v>
      </c>
      <c r="B33" s="5" t="s">
        <v>64</v>
      </c>
      <c r="C33" s="6" t="s">
        <v>9</v>
      </c>
      <c r="D33" s="6">
        <v>1000</v>
      </c>
      <c r="E33" s="6" t="s">
        <v>48</v>
      </c>
      <c r="F33" s="6">
        <v>3</v>
      </c>
      <c r="G33" s="24">
        <v>1500</v>
      </c>
      <c r="H33" s="21">
        <f t="shared" si="1"/>
        <v>4500000</v>
      </c>
    </row>
    <row r="34" spans="1:8" ht="15.75" thickTop="1" thickBot="1">
      <c r="A34" s="4" t="s">
        <v>65</v>
      </c>
      <c r="B34" s="5" t="s">
        <v>66</v>
      </c>
      <c r="C34" s="6" t="s">
        <v>9</v>
      </c>
      <c r="D34" s="6">
        <v>1</v>
      </c>
      <c r="E34" s="6" t="s">
        <v>48</v>
      </c>
      <c r="F34" s="6">
        <v>3</v>
      </c>
      <c r="G34" s="24">
        <v>1000000</v>
      </c>
      <c r="H34" s="21">
        <f t="shared" si="1"/>
        <v>3000000</v>
      </c>
    </row>
    <row r="35" spans="1:8" ht="15.75" thickTop="1" thickBot="1">
      <c r="A35" s="4" t="s">
        <v>67</v>
      </c>
      <c r="B35" s="5" t="s">
        <v>68</v>
      </c>
      <c r="C35" s="6" t="s">
        <v>13</v>
      </c>
      <c r="D35" s="6">
        <v>12</v>
      </c>
      <c r="E35" s="6" t="s">
        <v>48</v>
      </c>
      <c r="F35" s="6">
        <v>3</v>
      </c>
      <c r="G35" s="24">
        <v>150000</v>
      </c>
      <c r="H35" s="21">
        <f t="shared" si="1"/>
        <v>5400000</v>
      </c>
    </row>
    <row r="36" spans="1:8" ht="27" thickTop="1" thickBot="1">
      <c r="A36" s="4">
        <v>5</v>
      </c>
      <c r="B36" s="3" t="s">
        <v>69</v>
      </c>
      <c r="C36" s="12"/>
      <c r="D36" s="12"/>
      <c r="E36" s="12"/>
      <c r="F36" s="12"/>
      <c r="G36" s="25"/>
      <c r="H36" s="26">
        <f>+SUM(H37:H49)</f>
        <v>80100000</v>
      </c>
    </row>
    <row r="37" spans="1:8" ht="27" thickTop="1" thickBot="1">
      <c r="A37" s="4" t="s">
        <v>70</v>
      </c>
      <c r="B37" s="5" t="s">
        <v>134</v>
      </c>
      <c r="C37" s="6" t="s">
        <v>9</v>
      </c>
      <c r="D37" s="6">
        <v>1</v>
      </c>
      <c r="E37" s="6" t="s">
        <v>48</v>
      </c>
      <c r="F37" s="6">
        <v>3</v>
      </c>
      <c r="G37" s="23">
        <v>5000000</v>
      </c>
      <c r="H37" s="21">
        <f t="shared" si="1"/>
        <v>15000000</v>
      </c>
    </row>
    <row r="38" spans="1:8" ht="27" thickTop="1" thickBot="1">
      <c r="A38" s="4" t="s">
        <v>71</v>
      </c>
      <c r="B38" s="5" t="s">
        <v>135</v>
      </c>
      <c r="C38" s="6" t="s">
        <v>9</v>
      </c>
      <c r="D38" s="6">
        <v>1</v>
      </c>
      <c r="E38" s="6" t="s">
        <v>48</v>
      </c>
      <c r="F38" s="6">
        <v>3</v>
      </c>
      <c r="G38" s="23">
        <v>2600000</v>
      </c>
      <c r="H38" s="21">
        <f t="shared" si="1"/>
        <v>7800000</v>
      </c>
    </row>
    <row r="39" spans="1:8" ht="39.75" thickTop="1" thickBot="1">
      <c r="A39" s="4" t="s">
        <v>72</v>
      </c>
      <c r="B39" s="5" t="s">
        <v>133</v>
      </c>
      <c r="C39" s="6" t="s">
        <v>9</v>
      </c>
      <c r="D39" s="6">
        <v>1</v>
      </c>
      <c r="E39" s="6" t="s">
        <v>48</v>
      </c>
      <c r="F39" s="6">
        <v>3</v>
      </c>
      <c r="G39" s="24">
        <v>3000000</v>
      </c>
      <c r="H39" s="21">
        <f t="shared" si="1"/>
        <v>9000000</v>
      </c>
    </row>
    <row r="40" spans="1:8" ht="39.75" thickTop="1" thickBot="1">
      <c r="A40" s="4" t="s">
        <v>73</v>
      </c>
      <c r="B40" s="5" t="s">
        <v>136</v>
      </c>
      <c r="C40" s="6" t="s">
        <v>9</v>
      </c>
      <c r="D40" s="6">
        <v>1</v>
      </c>
      <c r="E40" s="6" t="s">
        <v>48</v>
      </c>
      <c r="F40" s="6">
        <v>3</v>
      </c>
      <c r="G40" s="23">
        <v>2400000</v>
      </c>
      <c r="H40" s="21">
        <f t="shared" si="1"/>
        <v>7200000</v>
      </c>
    </row>
    <row r="41" spans="1:8" ht="39.75" thickTop="1" thickBot="1">
      <c r="A41" s="4" t="s">
        <v>74</v>
      </c>
      <c r="B41" s="5" t="s">
        <v>132</v>
      </c>
      <c r="C41" s="6" t="s">
        <v>9</v>
      </c>
      <c r="D41" s="6">
        <v>1</v>
      </c>
      <c r="E41" s="6" t="s">
        <v>48</v>
      </c>
      <c r="F41" s="6">
        <v>3</v>
      </c>
      <c r="G41" s="23">
        <v>2400000</v>
      </c>
      <c r="H41" s="21">
        <f t="shared" si="1"/>
        <v>7200000</v>
      </c>
    </row>
    <row r="42" spans="1:8" ht="15.75" thickTop="1" thickBot="1">
      <c r="A42" s="4" t="s">
        <v>75</v>
      </c>
      <c r="B42" s="5" t="s">
        <v>54</v>
      </c>
      <c r="C42" s="6" t="s">
        <v>9</v>
      </c>
      <c r="D42" s="6">
        <v>1</v>
      </c>
      <c r="E42" s="6" t="s">
        <v>48</v>
      </c>
      <c r="F42" s="6">
        <v>3</v>
      </c>
      <c r="G42" s="23">
        <v>3000000</v>
      </c>
      <c r="H42" s="21">
        <f t="shared" si="1"/>
        <v>9000000</v>
      </c>
    </row>
    <row r="43" spans="1:8" ht="15.75" thickTop="1" thickBot="1">
      <c r="A43" s="4" t="s">
        <v>76</v>
      </c>
      <c r="B43" s="5" t="s">
        <v>56</v>
      </c>
      <c r="C43" s="6" t="s">
        <v>9</v>
      </c>
      <c r="D43" s="6">
        <v>1</v>
      </c>
      <c r="E43" s="6" t="s">
        <v>48</v>
      </c>
      <c r="F43" s="6">
        <v>3</v>
      </c>
      <c r="G43" s="23">
        <v>1000000</v>
      </c>
      <c r="H43" s="21">
        <f t="shared" si="1"/>
        <v>3000000</v>
      </c>
    </row>
    <row r="44" spans="1:8" ht="15.75" thickTop="1" thickBot="1">
      <c r="A44" s="4" t="s">
        <v>77</v>
      </c>
      <c r="B44" s="5" t="s">
        <v>58</v>
      </c>
      <c r="C44" s="6" t="s">
        <v>9</v>
      </c>
      <c r="D44" s="6">
        <v>1</v>
      </c>
      <c r="E44" s="6" t="s">
        <v>48</v>
      </c>
      <c r="F44" s="6">
        <v>3</v>
      </c>
      <c r="G44" s="23">
        <v>1000000</v>
      </c>
      <c r="H44" s="21">
        <f t="shared" si="1"/>
        <v>3000000</v>
      </c>
    </row>
    <row r="45" spans="1:8" ht="15.75" thickTop="1" thickBot="1">
      <c r="A45" s="4" t="s">
        <v>78</v>
      </c>
      <c r="B45" s="5" t="s">
        <v>60</v>
      </c>
      <c r="C45" s="6" t="s">
        <v>9</v>
      </c>
      <c r="D45" s="6">
        <v>1</v>
      </c>
      <c r="E45" s="6" t="s">
        <v>48</v>
      </c>
      <c r="F45" s="6">
        <v>3</v>
      </c>
      <c r="G45" s="23">
        <v>1000000</v>
      </c>
      <c r="H45" s="21">
        <f t="shared" si="1"/>
        <v>3000000</v>
      </c>
    </row>
    <row r="46" spans="1:8" ht="15.75" thickTop="1" thickBot="1">
      <c r="A46" s="4" t="s">
        <v>79</v>
      </c>
      <c r="B46" s="5" t="s">
        <v>62</v>
      </c>
      <c r="C46" s="6" t="s">
        <v>9</v>
      </c>
      <c r="D46" s="6">
        <v>1</v>
      </c>
      <c r="E46" s="6" t="s">
        <v>48</v>
      </c>
      <c r="F46" s="6">
        <v>3</v>
      </c>
      <c r="G46" s="23">
        <v>1000000</v>
      </c>
      <c r="H46" s="21">
        <f t="shared" si="1"/>
        <v>3000000</v>
      </c>
    </row>
    <row r="47" spans="1:8" ht="15.75" thickTop="1" thickBot="1">
      <c r="A47" s="4" t="s">
        <v>80</v>
      </c>
      <c r="B47" s="7" t="s">
        <v>64</v>
      </c>
      <c r="C47" s="6" t="s">
        <v>9</v>
      </c>
      <c r="D47" s="6">
        <v>1000</v>
      </c>
      <c r="E47" s="6" t="s">
        <v>48</v>
      </c>
      <c r="F47" s="6">
        <v>3</v>
      </c>
      <c r="G47" s="23">
        <v>1500</v>
      </c>
      <c r="H47" s="21">
        <f t="shared" si="1"/>
        <v>4500000</v>
      </c>
    </row>
    <row r="48" spans="1:8" ht="15.75" thickTop="1" thickBot="1">
      <c r="A48" s="4" t="s">
        <v>81</v>
      </c>
      <c r="B48" s="5" t="s">
        <v>66</v>
      </c>
      <c r="C48" s="6" t="s">
        <v>9</v>
      </c>
      <c r="D48" s="6">
        <v>1</v>
      </c>
      <c r="E48" s="6" t="s">
        <v>48</v>
      </c>
      <c r="F48" s="6">
        <v>3</v>
      </c>
      <c r="G48" s="23">
        <v>1000000</v>
      </c>
      <c r="H48" s="21">
        <f t="shared" si="1"/>
        <v>3000000</v>
      </c>
    </row>
    <row r="49" spans="1:8" ht="15.75" thickTop="1" thickBot="1">
      <c r="A49" s="4" t="s">
        <v>82</v>
      </c>
      <c r="B49" s="5" t="s">
        <v>68</v>
      </c>
      <c r="C49" s="6" t="s">
        <v>13</v>
      </c>
      <c r="D49" s="6">
        <v>12</v>
      </c>
      <c r="E49" s="6" t="s">
        <v>48</v>
      </c>
      <c r="F49" s="6">
        <v>3</v>
      </c>
      <c r="G49" s="23">
        <v>150000</v>
      </c>
      <c r="H49" s="21">
        <f t="shared" si="1"/>
        <v>5400000</v>
      </c>
    </row>
    <row r="50" spans="1:8" ht="27" thickTop="1" thickBot="1">
      <c r="A50" s="4">
        <v>6</v>
      </c>
      <c r="B50" s="3" t="s">
        <v>83</v>
      </c>
      <c r="C50" s="12"/>
      <c r="D50" s="12"/>
      <c r="E50" s="12"/>
      <c r="F50" s="8"/>
      <c r="G50" s="25"/>
      <c r="H50" s="26">
        <f>+SUM(H51:H63)</f>
        <v>80100000</v>
      </c>
    </row>
    <row r="51" spans="1:8" ht="27" thickTop="1" thickBot="1">
      <c r="A51" s="4" t="s">
        <v>84</v>
      </c>
      <c r="B51" s="5" t="s">
        <v>134</v>
      </c>
      <c r="C51" s="6" t="s">
        <v>9</v>
      </c>
      <c r="D51" s="6">
        <v>1</v>
      </c>
      <c r="E51" s="6" t="s">
        <v>48</v>
      </c>
      <c r="F51" s="6">
        <v>3</v>
      </c>
      <c r="G51" s="23">
        <v>5000000</v>
      </c>
      <c r="H51" s="21">
        <f t="shared" si="1"/>
        <v>15000000</v>
      </c>
    </row>
    <row r="52" spans="1:8" ht="27" thickTop="1" thickBot="1">
      <c r="A52" s="4" t="s">
        <v>85</v>
      </c>
      <c r="B52" s="5" t="s">
        <v>135</v>
      </c>
      <c r="C52" s="6" t="s">
        <v>9</v>
      </c>
      <c r="D52" s="6">
        <v>1</v>
      </c>
      <c r="E52" s="6" t="s">
        <v>48</v>
      </c>
      <c r="F52" s="6">
        <v>3</v>
      </c>
      <c r="G52" s="23">
        <v>2600000</v>
      </c>
      <c r="H52" s="21">
        <f t="shared" si="1"/>
        <v>7800000</v>
      </c>
    </row>
    <row r="53" spans="1:8" ht="39.75" thickTop="1" thickBot="1">
      <c r="A53" s="4" t="s">
        <v>86</v>
      </c>
      <c r="B53" s="5" t="s">
        <v>133</v>
      </c>
      <c r="C53" s="6" t="s">
        <v>9</v>
      </c>
      <c r="D53" s="6">
        <v>1</v>
      </c>
      <c r="E53" s="6" t="s">
        <v>48</v>
      </c>
      <c r="F53" s="6">
        <v>3</v>
      </c>
      <c r="G53" s="24">
        <v>3000000</v>
      </c>
      <c r="H53" s="21">
        <f t="shared" si="1"/>
        <v>9000000</v>
      </c>
    </row>
    <row r="54" spans="1:8" ht="39.75" thickTop="1" thickBot="1">
      <c r="A54" s="4" t="s">
        <v>87</v>
      </c>
      <c r="B54" s="5" t="s">
        <v>136</v>
      </c>
      <c r="C54" s="6" t="s">
        <v>9</v>
      </c>
      <c r="D54" s="6">
        <v>1</v>
      </c>
      <c r="E54" s="6" t="s">
        <v>48</v>
      </c>
      <c r="F54" s="6">
        <v>3</v>
      </c>
      <c r="G54" s="23">
        <v>2400000</v>
      </c>
      <c r="H54" s="21">
        <f t="shared" si="1"/>
        <v>7200000</v>
      </c>
    </row>
    <row r="55" spans="1:8" ht="39.75" thickTop="1" thickBot="1">
      <c r="A55" s="4" t="s">
        <v>88</v>
      </c>
      <c r="B55" s="5" t="s">
        <v>132</v>
      </c>
      <c r="C55" s="6" t="s">
        <v>9</v>
      </c>
      <c r="D55" s="6">
        <v>1</v>
      </c>
      <c r="E55" s="6" t="s">
        <v>48</v>
      </c>
      <c r="F55" s="6">
        <v>3</v>
      </c>
      <c r="G55" s="23">
        <v>2400000</v>
      </c>
      <c r="H55" s="21">
        <f t="shared" si="1"/>
        <v>7200000</v>
      </c>
    </row>
    <row r="56" spans="1:8" ht="15.75" thickTop="1" thickBot="1">
      <c r="A56" s="4" t="s">
        <v>89</v>
      </c>
      <c r="B56" s="5" t="s">
        <v>54</v>
      </c>
      <c r="C56" s="6" t="s">
        <v>9</v>
      </c>
      <c r="D56" s="6">
        <v>1</v>
      </c>
      <c r="E56" s="6" t="s">
        <v>48</v>
      </c>
      <c r="F56" s="6">
        <v>3</v>
      </c>
      <c r="G56" s="23">
        <v>3000000</v>
      </c>
      <c r="H56" s="21">
        <f t="shared" si="1"/>
        <v>9000000</v>
      </c>
    </row>
    <row r="57" spans="1:8" ht="15.75" thickTop="1" thickBot="1">
      <c r="A57" s="4" t="s">
        <v>90</v>
      </c>
      <c r="B57" s="5" t="s">
        <v>56</v>
      </c>
      <c r="C57" s="6" t="s">
        <v>9</v>
      </c>
      <c r="D57" s="6">
        <v>1</v>
      </c>
      <c r="E57" s="6" t="s">
        <v>48</v>
      </c>
      <c r="F57" s="6">
        <v>3</v>
      </c>
      <c r="G57" s="23">
        <v>1000000</v>
      </c>
      <c r="H57" s="21">
        <f t="shared" si="1"/>
        <v>3000000</v>
      </c>
    </row>
    <row r="58" spans="1:8" ht="15.75" thickTop="1" thickBot="1">
      <c r="A58" s="4" t="s">
        <v>91</v>
      </c>
      <c r="B58" s="5" t="s">
        <v>58</v>
      </c>
      <c r="C58" s="6" t="s">
        <v>9</v>
      </c>
      <c r="D58" s="6">
        <v>1</v>
      </c>
      <c r="E58" s="6" t="s">
        <v>48</v>
      </c>
      <c r="F58" s="6">
        <v>3</v>
      </c>
      <c r="G58" s="23">
        <v>1000000</v>
      </c>
      <c r="H58" s="21">
        <f>+G58*F58*D58</f>
        <v>3000000</v>
      </c>
    </row>
    <row r="59" spans="1:8" ht="15.75" thickTop="1" thickBot="1">
      <c r="A59" s="4" t="s">
        <v>92</v>
      </c>
      <c r="B59" s="5" t="s">
        <v>60</v>
      </c>
      <c r="C59" s="6" t="s">
        <v>9</v>
      </c>
      <c r="D59" s="6">
        <v>1</v>
      </c>
      <c r="E59" s="6" t="s">
        <v>48</v>
      </c>
      <c r="F59" s="6">
        <v>3</v>
      </c>
      <c r="G59" s="23">
        <v>1000000</v>
      </c>
      <c r="H59" s="21">
        <f t="shared" si="1"/>
        <v>3000000</v>
      </c>
    </row>
    <row r="60" spans="1:8" ht="15.75" thickTop="1" thickBot="1">
      <c r="A60" s="4" t="s">
        <v>93</v>
      </c>
      <c r="B60" s="5" t="s">
        <v>62</v>
      </c>
      <c r="C60" s="6" t="s">
        <v>9</v>
      </c>
      <c r="D60" s="6">
        <v>1</v>
      </c>
      <c r="E60" s="6" t="s">
        <v>48</v>
      </c>
      <c r="F60" s="6">
        <v>3</v>
      </c>
      <c r="G60" s="23">
        <v>1000000</v>
      </c>
      <c r="H60" s="21">
        <f t="shared" si="1"/>
        <v>3000000</v>
      </c>
    </row>
    <row r="61" spans="1:8" ht="15.75" thickTop="1" thickBot="1">
      <c r="A61" s="4" t="s">
        <v>94</v>
      </c>
      <c r="B61" s="5" t="s">
        <v>64</v>
      </c>
      <c r="C61" s="6" t="s">
        <v>9</v>
      </c>
      <c r="D61" s="6">
        <v>1000</v>
      </c>
      <c r="E61" s="6" t="s">
        <v>48</v>
      </c>
      <c r="F61" s="6">
        <v>3</v>
      </c>
      <c r="G61" s="23">
        <v>1500</v>
      </c>
      <c r="H61" s="21">
        <f t="shared" si="1"/>
        <v>4500000</v>
      </c>
    </row>
    <row r="62" spans="1:8" ht="15.75" thickTop="1" thickBot="1">
      <c r="A62" s="4" t="s">
        <v>95</v>
      </c>
      <c r="B62" s="5" t="s">
        <v>66</v>
      </c>
      <c r="C62" s="6" t="s">
        <v>9</v>
      </c>
      <c r="D62" s="6">
        <v>1</v>
      </c>
      <c r="E62" s="6" t="s">
        <v>48</v>
      </c>
      <c r="F62" s="6">
        <v>3</v>
      </c>
      <c r="G62" s="23">
        <v>1000000</v>
      </c>
      <c r="H62" s="21">
        <f t="shared" si="1"/>
        <v>3000000</v>
      </c>
    </row>
    <row r="63" spans="1:8" ht="15.75" thickTop="1" thickBot="1">
      <c r="A63" s="4" t="s">
        <v>96</v>
      </c>
      <c r="B63" s="5" t="s">
        <v>68</v>
      </c>
      <c r="C63" s="6" t="s">
        <v>13</v>
      </c>
      <c r="D63" s="6">
        <v>12</v>
      </c>
      <c r="E63" s="6" t="s">
        <v>48</v>
      </c>
      <c r="F63" s="6">
        <v>3</v>
      </c>
      <c r="G63" s="23">
        <v>150000</v>
      </c>
      <c r="H63" s="21">
        <f t="shared" si="1"/>
        <v>5400000</v>
      </c>
    </row>
    <row r="64" spans="1:8" ht="27" customHeight="1" thickTop="1" thickBot="1">
      <c r="A64" s="4">
        <v>7</v>
      </c>
      <c r="B64" s="9" t="s">
        <v>97</v>
      </c>
      <c r="C64" s="4"/>
      <c r="D64" s="4"/>
      <c r="E64" s="4"/>
      <c r="F64" s="4"/>
      <c r="G64" s="26"/>
      <c r="H64" s="26">
        <f>+H65+H70+H75</f>
        <v>116300000</v>
      </c>
    </row>
    <row r="65" spans="1:8" ht="15.75" thickTop="1" thickBot="1">
      <c r="A65" s="4" t="s">
        <v>98</v>
      </c>
      <c r="B65" s="3" t="s">
        <v>99</v>
      </c>
      <c r="C65" s="13"/>
      <c r="D65" s="13"/>
      <c r="E65" s="13"/>
      <c r="F65" s="13"/>
      <c r="G65" s="26"/>
      <c r="H65" s="30">
        <f>+SUM(H66:H69)</f>
        <v>25000000</v>
      </c>
    </row>
    <row r="66" spans="1:8" ht="15.75" thickTop="1" thickBot="1">
      <c r="A66" s="4" t="s">
        <v>137</v>
      </c>
      <c r="B66" s="5" t="s">
        <v>100</v>
      </c>
      <c r="C66" s="6" t="s">
        <v>9</v>
      </c>
      <c r="D66" s="6">
        <v>1</v>
      </c>
      <c r="E66" s="6" t="s">
        <v>30</v>
      </c>
      <c r="F66" s="6">
        <v>1</v>
      </c>
      <c r="G66" s="23">
        <v>2000000</v>
      </c>
      <c r="H66" s="21">
        <f t="shared" ref="H66:H81" si="2">+G66*F66*D66</f>
        <v>2000000</v>
      </c>
    </row>
    <row r="67" spans="1:8" ht="27" thickTop="1" thickBot="1">
      <c r="A67" s="4" t="s">
        <v>138</v>
      </c>
      <c r="B67" s="5" t="s">
        <v>135</v>
      </c>
      <c r="C67" s="6" t="s">
        <v>9</v>
      </c>
      <c r="D67" s="6">
        <v>1</v>
      </c>
      <c r="E67" s="6" t="s">
        <v>30</v>
      </c>
      <c r="F67" s="6">
        <v>1</v>
      </c>
      <c r="G67" s="23">
        <v>3000000</v>
      </c>
      <c r="H67" s="21">
        <f t="shared" si="2"/>
        <v>3000000</v>
      </c>
    </row>
    <row r="68" spans="1:8" ht="39.75" thickTop="1" thickBot="1">
      <c r="A68" s="4" t="s">
        <v>139</v>
      </c>
      <c r="B68" s="5" t="s">
        <v>151</v>
      </c>
      <c r="C68" s="6" t="s">
        <v>9</v>
      </c>
      <c r="D68" s="6">
        <v>1</v>
      </c>
      <c r="E68" s="6" t="s">
        <v>30</v>
      </c>
      <c r="F68" s="6">
        <v>1</v>
      </c>
      <c r="G68" s="23">
        <v>5000000</v>
      </c>
      <c r="H68" s="21">
        <f t="shared" si="2"/>
        <v>5000000</v>
      </c>
    </row>
    <row r="69" spans="1:8" ht="27" thickTop="1" thickBot="1">
      <c r="A69" s="4" t="s">
        <v>140</v>
      </c>
      <c r="B69" s="5" t="s">
        <v>101</v>
      </c>
      <c r="C69" s="6" t="s">
        <v>13</v>
      </c>
      <c r="D69" s="6">
        <v>1</v>
      </c>
      <c r="E69" s="6" t="s">
        <v>30</v>
      </c>
      <c r="F69" s="6">
        <v>1</v>
      </c>
      <c r="G69" s="23">
        <v>15000000</v>
      </c>
      <c r="H69" s="21">
        <f t="shared" si="2"/>
        <v>15000000</v>
      </c>
    </row>
    <row r="70" spans="1:8" ht="15.75" thickTop="1" thickBot="1">
      <c r="A70" s="4" t="s">
        <v>102</v>
      </c>
      <c r="B70" s="3" t="s">
        <v>103</v>
      </c>
      <c r="C70" s="13"/>
      <c r="D70" s="13"/>
      <c r="E70" s="13"/>
      <c r="F70" s="13"/>
      <c r="G70" s="27"/>
      <c r="H70" s="27">
        <f>+SUM(H71:H74)</f>
        <v>17300000</v>
      </c>
    </row>
    <row r="71" spans="1:8" ht="15.75" thickTop="1" thickBot="1">
      <c r="A71" s="4" t="s">
        <v>141</v>
      </c>
      <c r="B71" s="7" t="s">
        <v>104</v>
      </c>
      <c r="C71" s="6" t="s">
        <v>9</v>
      </c>
      <c r="D71" s="6">
        <v>1</v>
      </c>
      <c r="E71" s="6" t="s">
        <v>30</v>
      </c>
      <c r="F71" s="6">
        <v>1</v>
      </c>
      <c r="G71" s="23">
        <v>1600000</v>
      </c>
      <c r="H71" s="21">
        <f t="shared" si="2"/>
        <v>1600000</v>
      </c>
    </row>
    <row r="72" spans="1:8" ht="27" thickTop="1" thickBot="1">
      <c r="A72" s="4" t="s">
        <v>142</v>
      </c>
      <c r="B72" s="5" t="s">
        <v>135</v>
      </c>
      <c r="C72" s="6" t="s">
        <v>9</v>
      </c>
      <c r="D72" s="6">
        <v>1</v>
      </c>
      <c r="E72" s="6" t="s">
        <v>30</v>
      </c>
      <c r="F72" s="6">
        <v>1</v>
      </c>
      <c r="G72" s="23">
        <v>5000000</v>
      </c>
      <c r="H72" s="21">
        <f t="shared" si="2"/>
        <v>5000000</v>
      </c>
    </row>
    <row r="73" spans="1:8" ht="39.75" thickTop="1" thickBot="1">
      <c r="A73" s="4" t="s">
        <v>143</v>
      </c>
      <c r="B73" s="5" t="s">
        <v>151</v>
      </c>
      <c r="C73" s="6" t="s">
        <v>9</v>
      </c>
      <c r="D73" s="6">
        <v>1</v>
      </c>
      <c r="E73" s="6" t="s">
        <v>30</v>
      </c>
      <c r="F73" s="6">
        <v>1</v>
      </c>
      <c r="G73" s="23">
        <v>2700000</v>
      </c>
      <c r="H73" s="21">
        <f t="shared" si="2"/>
        <v>2700000</v>
      </c>
    </row>
    <row r="74" spans="1:8" ht="27" thickTop="1" thickBot="1">
      <c r="A74" s="4" t="s">
        <v>144</v>
      </c>
      <c r="B74" s="5" t="s">
        <v>101</v>
      </c>
      <c r="C74" s="6" t="s">
        <v>13</v>
      </c>
      <c r="D74" s="6">
        <v>1</v>
      </c>
      <c r="E74" s="6" t="s">
        <v>30</v>
      </c>
      <c r="F74" s="6">
        <v>1</v>
      </c>
      <c r="G74" s="23">
        <v>8000000</v>
      </c>
      <c r="H74" s="21">
        <f t="shared" si="2"/>
        <v>8000000</v>
      </c>
    </row>
    <row r="75" spans="1:8" ht="15.75" thickTop="1" thickBot="1">
      <c r="A75" s="4" t="s">
        <v>105</v>
      </c>
      <c r="B75" s="3" t="s">
        <v>106</v>
      </c>
      <c r="C75" s="13"/>
      <c r="D75" s="13"/>
      <c r="E75" s="13"/>
      <c r="F75" s="13"/>
      <c r="G75" s="27"/>
      <c r="H75" s="27">
        <f>+SUM(H76:H81)</f>
        <v>74000000</v>
      </c>
    </row>
    <row r="76" spans="1:8" ht="15.75" thickTop="1" thickBot="1">
      <c r="A76" s="4" t="s">
        <v>145</v>
      </c>
      <c r="B76" s="7" t="s">
        <v>107</v>
      </c>
      <c r="C76" s="6" t="s">
        <v>108</v>
      </c>
      <c r="D76" s="6">
        <v>1</v>
      </c>
      <c r="E76" s="6" t="s">
        <v>30</v>
      </c>
      <c r="F76" s="6">
        <v>1</v>
      </c>
      <c r="G76" s="23">
        <v>4000000</v>
      </c>
      <c r="H76" s="21">
        <f t="shared" si="2"/>
        <v>4000000</v>
      </c>
    </row>
    <row r="77" spans="1:8" ht="27" thickTop="1" thickBot="1">
      <c r="A77" s="4" t="s">
        <v>146</v>
      </c>
      <c r="B77" s="7" t="s">
        <v>101</v>
      </c>
      <c r="C77" s="6" t="s">
        <v>13</v>
      </c>
      <c r="D77" s="6">
        <v>1</v>
      </c>
      <c r="E77" s="6" t="s">
        <v>30</v>
      </c>
      <c r="F77" s="6">
        <v>1</v>
      </c>
      <c r="G77" s="23">
        <v>14000000</v>
      </c>
      <c r="H77" s="21">
        <f t="shared" si="2"/>
        <v>14000000</v>
      </c>
    </row>
    <row r="78" spans="1:8" ht="15.75" thickTop="1" thickBot="1">
      <c r="A78" s="4" t="s">
        <v>147</v>
      </c>
      <c r="B78" s="7" t="s">
        <v>109</v>
      </c>
      <c r="C78" s="6" t="s">
        <v>9</v>
      </c>
      <c r="D78" s="6">
        <v>2</v>
      </c>
      <c r="E78" s="6" t="s">
        <v>30</v>
      </c>
      <c r="F78" s="6">
        <v>1</v>
      </c>
      <c r="G78" s="23">
        <v>10000000</v>
      </c>
      <c r="H78" s="21">
        <f t="shared" si="2"/>
        <v>20000000</v>
      </c>
    </row>
    <row r="79" spans="1:8" ht="15.75" thickTop="1" thickBot="1">
      <c r="A79" s="4" t="s">
        <v>148</v>
      </c>
      <c r="B79" s="7" t="s">
        <v>110</v>
      </c>
      <c r="C79" s="6" t="s">
        <v>108</v>
      </c>
      <c r="D79" s="6">
        <v>2</v>
      </c>
      <c r="E79" s="6" t="s">
        <v>30</v>
      </c>
      <c r="F79" s="6">
        <v>1</v>
      </c>
      <c r="G79" s="23">
        <v>3000000</v>
      </c>
      <c r="H79" s="21">
        <f t="shared" si="2"/>
        <v>6000000</v>
      </c>
    </row>
    <row r="80" spans="1:8" ht="15.75" thickTop="1" thickBot="1">
      <c r="A80" s="4" t="s">
        <v>149</v>
      </c>
      <c r="B80" s="7" t="s">
        <v>111</v>
      </c>
      <c r="C80" s="6" t="s">
        <v>108</v>
      </c>
      <c r="D80" s="6">
        <v>2</v>
      </c>
      <c r="E80" s="6" t="s">
        <v>30</v>
      </c>
      <c r="F80" s="6">
        <v>1</v>
      </c>
      <c r="G80" s="23">
        <v>5000000</v>
      </c>
      <c r="H80" s="21">
        <f t="shared" si="2"/>
        <v>10000000</v>
      </c>
    </row>
    <row r="81" spans="1:8" ht="15.75" thickTop="1" thickBot="1">
      <c r="A81" s="4" t="s">
        <v>150</v>
      </c>
      <c r="B81" s="7" t="s">
        <v>112</v>
      </c>
      <c r="C81" s="6" t="s">
        <v>13</v>
      </c>
      <c r="D81" s="6">
        <v>4</v>
      </c>
      <c r="E81" s="6" t="s">
        <v>30</v>
      </c>
      <c r="F81" s="6">
        <v>1</v>
      </c>
      <c r="G81" s="23">
        <v>5000000</v>
      </c>
      <c r="H81" s="21">
        <f t="shared" si="2"/>
        <v>20000000</v>
      </c>
    </row>
    <row r="82" spans="1:8" ht="27" thickTop="1" thickBot="1">
      <c r="A82" s="4">
        <v>8</v>
      </c>
      <c r="B82" s="9" t="s">
        <v>175</v>
      </c>
      <c r="C82" s="4"/>
      <c r="D82" s="4"/>
      <c r="E82" s="4"/>
      <c r="F82" s="4"/>
      <c r="G82" s="26"/>
      <c r="H82" s="26">
        <f>+H83+H88</f>
        <v>54800000</v>
      </c>
    </row>
    <row r="83" spans="1:8" ht="15.75" thickTop="1" thickBot="1">
      <c r="A83" s="4" t="s">
        <v>113</v>
      </c>
      <c r="B83" s="10" t="s">
        <v>114</v>
      </c>
      <c r="C83" s="13"/>
      <c r="D83" s="13"/>
      <c r="E83" s="13"/>
      <c r="F83" s="13"/>
      <c r="G83" s="27"/>
      <c r="H83" s="27">
        <f>+SUM(H84:H87)</f>
        <v>18800000</v>
      </c>
    </row>
    <row r="84" spans="1:8" ht="15.75" thickTop="1" thickBot="1">
      <c r="A84" s="4" t="s">
        <v>152</v>
      </c>
      <c r="B84" s="5" t="s">
        <v>104</v>
      </c>
      <c r="C84" s="6" t="s">
        <v>9</v>
      </c>
      <c r="D84" s="6">
        <v>1</v>
      </c>
      <c r="E84" s="6" t="s">
        <v>30</v>
      </c>
      <c r="F84" s="6">
        <v>1</v>
      </c>
      <c r="G84" s="23">
        <v>3100000</v>
      </c>
      <c r="H84" s="21">
        <f t="shared" ref="H84:H96" si="3">+G84*F84*D84</f>
        <v>3100000</v>
      </c>
    </row>
    <row r="85" spans="1:8" ht="27" thickTop="1" thickBot="1">
      <c r="A85" s="4" t="s">
        <v>153</v>
      </c>
      <c r="B85" s="5" t="s">
        <v>164</v>
      </c>
      <c r="C85" s="6" t="s">
        <v>9</v>
      </c>
      <c r="D85" s="6">
        <v>1</v>
      </c>
      <c r="E85" s="6" t="s">
        <v>30</v>
      </c>
      <c r="F85" s="6">
        <v>1</v>
      </c>
      <c r="G85" s="23">
        <v>4000000</v>
      </c>
      <c r="H85" s="21">
        <f t="shared" si="3"/>
        <v>4000000</v>
      </c>
    </row>
    <row r="86" spans="1:8" ht="39.75" thickTop="1" thickBot="1">
      <c r="A86" s="4" t="s">
        <v>154</v>
      </c>
      <c r="B86" s="5" t="s">
        <v>151</v>
      </c>
      <c r="C86" s="6" t="s">
        <v>9</v>
      </c>
      <c r="D86" s="6">
        <v>1</v>
      </c>
      <c r="E86" s="6" t="s">
        <v>30</v>
      </c>
      <c r="F86" s="6">
        <v>1</v>
      </c>
      <c r="G86" s="23">
        <v>2700000</v>
      </c>
      <c r="H86" s="21">
        <f t="shared" si="3"/>
        <v>2700000</v>
      </c>
    </row>
    <row r="87" spans="1:8" ht="15.75" thickTop="1" thickBot="1">
      <c r="A87" s="4" t="s">
        <v>155</v>
      </c>
      <c r="B87" s="5" t="s">
        <v>115</v>
      </c>
      <c r="C87" s="6" t="s">
        <v>13</v>
      </c>
      <c r="D87" s="6">
        <v>1</v>
      </c>
      <c r="E87" s="6" t="s">
        <v>30</v>
      </c>
      <c r="F87" s="6">
        <v>1</v>
      </c>
      <c r="G87" s="23">
        <v>9000000</v>
      </c>
      <c r="H87" s="21">
        <f t="shared" si="3"/>
        <v>9000000</v>
      </c>
    </row>
    <row r="88" spans="1:8" ht="15.75" thickTop="1" thickBot="1">
      <c r="A88" s="4" t="s">
        <v>116</v>
      </c>
      <c r="B88" s="10" t="s">
        <v>106</v>
      </c>
      <c r="C88" s="13"/>
      <c r="D88" s="13"/>
      <c r="E88" s="13"/>
      <c r="F88" s="13"/>
      <c r="G88" s="27"/>
      <c r="H88" s="27">
        <f>+SUM(H89:H96)</f>
        <v>36000000</v>
      </c>
    </row>
    <row r="89" spans="1:8" ht="15.75" thickTop="1" thickBot="1">
      <c r="A89" s="4" t="s">
        <v>156</v>
      </c>
      <c r="B89" s="5" t="s">
        <v>107</v>
      </c>
      <c r="C89" s="6" t="s">
        <v>108</v>
      </c>
      <c r="D89" s="6">
        <v>1</v>
      </c>
      <c r="E89" s="6" t="s">
        <v>30</v>
      </c>
      <c r="F89" s="6">
        <v>1</v>
      </c>
      <c r="G89" s="23">
        <v>3000000</v>
      </c>
      <c r="H89" s="21">
        <f t="shared" si="3"/>
        <v>3000000</v>
      </c>
    </row>
    <row r="90" spans="1:8" ht="15.75" thickTop="1" thickBot="1">
      <c r="A90" s="4" t="s">
        <v>157</v>
      </c>
      <c r="B90" s="5" t="s">
        <v>115</v>
      </c>
      <c r="C90" s="6" t="s">
        <v>13</v>
      </c>
      <c r="D90" s="6">
        <v>1</v>
      </c>
      <c r="E90" s="6" t="s">
        <v>30</v>
      </c>
      <c r="F90" s="6">
        <v>1</v>
      </c>
      <c r="G90" s="23">
        <v>6000000</v>
      </c>
      <c r="H90" s="21">
        <f t="shared" si="3"/>
        <v>6000000</v>
      </c>
    </row>
    <row r="91" spans="1:8" ht="15.75" thickTop="1" thickBot="1">
      <c r="A91" s="4" t="s">
        <v>158</v>
      </c>
      <c r="B91" s="5" t="s">
        <v>117</v>
      </c>
      <c r="C91" s="6" t="s">
        <v>9</v>
      </c>
      <c r="D91" s="6">
        <v>1</v>
      </c>
      <c r="E91" s="6" t="s">
        <v>30</v>
      </c>
      <c r="F91" s="6">
        <v>1</v>
      </c>
      <c r="G91" s="23">
        <v>10000000</v>
      </c>
      <c r="H91" s="21">
        <f t="shared" si="3"/>
        <v>10000000</v>
      </c>
    </row>
    <row r="92" spans="1:8" ht="15.75" thickTop="1" thickBot="1">
      <c r="A92" s="4" t="s">
        <v>159</v>
      </c>
      <c r="B92" s="5" t="s">
        <v>118</v>
      </c>
      <c r="C92" s="6" t="s">
        <v>13</v>
      </c>
      <c r="D92" s="6">
        <v>1</v>
      </c>
      <c r="E92" s="6" t="s">
        <v>30</v>
      </c>
      <c r="F92" s="6">
        <v>1</v>
      </c>
      <c r="G92" s="23">
        <v>3000000</v>
      </c>
      <c r="H92" s="21">
        <f t="shared" si="3"/>
        <v>3000000</v>
      </c>
    </row>
    <row r="93" spans="1:8" ht="15.75" thickTop="1" thickBot="1">
      <c r="A93" s="4" t="s">
        <v>160</v>
      </c>
      <c r="B93" s="5" t="s">
        <v>119</v>
      </c>
      <c r="C93" s="6" t="s">
        <v>13</v>
      </c>
      <c r="D93" s="6">
        <v>1</v>
      </c>
      <c r="E93" s="6" t="s">
        <v>30</v>
      </c>
      <c r="F93" s="6">
        <v>1</v>
      </c>
      <c r="G93" s="23">
        <v>3000000</v>
      </c>
      <c r="H93" s="21">
        <f t="shared" si="3"/>
        <v>3000000</v>
      </c>
    </row>
    <row r="94" spans="1:8" ht="15.75" thickTop="1" thickBot="1">
      <c r="A94" s="4" t="s">
        <v>161</v>
      </c>
      <c r="B94" s="5" t="s">
        <v>120</v>
      </c>
      <c r="C94" s="6" t="s">
        <v>13</v>
      </c>
      <c r="D94" s="6">
        <v>1</v>
      </c>
      <c r="E94" s="6" t="s">
        <v>30</v>
      </c>
      <c r="F94" s="6">
        <v>1</v>
      </c>
      <c r="G94" s="23">
        <v>3000000</v>
      </c>
      <c r="H94" s="21">
        <f t="shared" si="3"/>
        <v>3000000</v>
      </c>
    </row>
    <row r="95" spans="1:8" ht="15.75" thickTop="1" thickBot="1">
      <c r="A95" s="4" t="s">
        <v>162</v>
      </c>
      <c r="B95" s="5" t="s">
        <v>121</v>
      </c>
      <c r="C95" s="6" t="s">
        <v>13</v>
      </c>
      <c r="D95" s="6">
        <v>1</v>
      </c>
      <c r="E95" s="6" t="s">
        <v>30</v>
      </c>
      <c r="F95" s="6">
        <v>1</v>
      </c>
      <c r="G95" s="23">
        <v>5000000</v>
      </c>
      <c r="H95" s="21">
        <f t="shared" si="3"/>
        <v>5000000</v>
      </c>
    </row>
    <row r="96" spans="1:8" ht="15.75" thickTop="1" thickBot="1">
      <c r="A96" s="4" t="s">
        <v>163</v>
      </c>
      <c r="B96" s="5" t="s">
        <v>122</v>
      </c>
      <c r="C96" s="6" t="s">
        <v>13</v>
      </c>
      <c r="D96" s="6">
        <v>1</v>
      </c>
      <c r="E96" s="6" t="s">
        <v>30</v>
      </c>
      <c r="F96" s="6">
        <v>1</v>
      </c>
      <c r="G96" s="23">
        <v>3000000</v>
      </c>
      <c r="H96" s="21">
        <f t="shared" si="3"/>
        <v>3000000</v>
      </c>
    </row>
    <row r="97" spans="1:8" ht="15.75" thickTop="1" thickBot="1">
      <c r="A97" s="4">
        <v>9</v>
      </c>
      <c r="B97" s="9" t="s">
        <v>123</v>
      </c>
      <c r="C97" s="4"/>
      <c r="D97" s="4"/>
      <c r="E97" s="4"/>
      <c r="F97" s="4"/>
      <c r="G97" s="26"/>
      <c r="H97" s="26">
        <f>+H98+H103</f>
        <v>44400000</v>
      </c>
    </row>
    <row r="98" spans="1:8" ht="15.75" thickTop="1" thickBot="1">
      <c r="A98" s="4" t="s">
        <v>124</v>
      </c>
      <c r="B98" s="10" t="s">
        <v>114</v>
      </c>
      <c r="C98" s="14"/>
      <c r="D98" s="14"/>
      <c r="E98" s="14"/>
      <c r="F98" s="14"/>
      <c r="G98" s="28"/>
      <c r="H98" s="27">
        <f>+SUM(H99:H102)</f>
        <v>18000000</v>
      </c>
    </row>
    <row r="99" spans="1:8" ht="15.75" thickTop="1" thickBot="1">
      <c r="A99" s="4" t="s">
        <v>165</v>
      </c>
      <c r="B99" s="5" t="s">
        <v>54</v>
      </c>
      <c r="C99" s="6" t="s">
        <v>9</v>
      </c>
      <c r="D99" s="6">
        <v>1</v>
      </c>
      <c r="E99" s="6" t="s">
        <v>30</v>
      </c>
      <c r="F99" s="6">
        <v>1</v>
      </c>
      <c r="G99" s="23">
        <v>3000000</v>
      </c>
      <c r="H99" s="21">
        <f t="shared" ref="H99:H102" si="4">+G99*F99*D99</f>
        <v>3000000</v>
      </c>
    </row>
    <row r="100" spans="1:8" ht="27" thickTop="1" thickBot="1">
      <c r="A100" s="4" t="s">
        <v>166</v>
      </c>
      <c r="B100" s="11" t="s">
        <v>173</v>
      </c>
      <c r="C100" s="6" t="s">
        <v>9</v>
      </c>
      <c r="D100" s="6">
        <v>1</v>
      </c>
      <c r="E100" s="6" t="s">
        <v>30</v>
      </c>
      <c r="F100" s="6">
        <v>1</v>
      </c>
      <c r="G100" s="23">
        <v>4000000</v>
      </c>
      <c r="H100" s="21">
        <f t="shared" si="4"/>
        <v>4000000</v>
      </c>
    </row>
    <row r="101" spans="1:8" ht="15.75" thickTop="1" thickBot="1">
      <c r="A101" s="4" t="s">
        <v>167</v>
      </c>
      <c r="B101" s="5" t="s">
        <v>115</v>
      </c>
      <c r="C101" s="6" t="s">
        <v>13</v>
      </c>
      <c r="D101" s="6">
        <v>1</v>
      </c>
      <c r="E101" s="6" t="s">
        <v>30</v>
      </c>
      <c r="F101" s="6">
        <v>1</v>
      </c>
      <c r="G101" s="23">
        <v>5000000</v>
      </c>
      <c r="H101" s="21">
        <f t="shared" si="4"/>
        <v>5000000</v>
      </c>
    </row>
    <row r="102" spans="1:8" ht="15.75" thickTop="1" thickBot="1">
      <c r="A102" s="4" t="s">
        <v>168</v>
      </c>
      <c r="B102" s="5" t="s">
        <v>125</v>
      </c>
      <c r="C102" s="6" t="s">
        <v>13</v>
      </c>
      <c r="D102" s="6">
        <v>20</v>
      </c>
      <c r="E102" s="6" t="s">
        <v>24</v>
      </c>
      <c r="F102" s="6">
        <v>1</v>
      </c>
      <c r="G102" s="23">
        <v>300000</v>
      </c>
      <c r="H102" s="21">
        <f t="shared" si="4"/>
        <v>6000000</v>
      </c>
    </row>
    <row r="103" spans="1:8" ht="15.75" thickTop="1" thickBot="1">
      <c r="A103" s="4" t="s">
        <v>126</v>
      </c>
      <c r="B103" s="10" t="s">
        <v>127</v>
      </c>
      <c r="C103" s="14"/>
      <c r="D103" s="14"/>
      <c r="E103" s="14"/>
      <c r="F103" s="14"/>
      <c r="G103" s="28"/>
      <c r="H103" s="27">
        <f>+SUM(H104:H107)</f>
        <v>26400000</v>
      </c>
    </row>
    <row r="104" spans="1:8" ht="15.75" thickTop="1" thickBot="1">
      <c r="A104" s="4" t="s">
        <v>169</v>
      </c>
      <c r="B104" s="5" t="s">
        <v>107</v>
      </c>
      <c r="C104" s="6" t="s">
        <v>108</v>
      </c>
      <c r="D104" s="6">
        <v>1</v>
      </c>
      <c r="E104" s="6" t="s">
        <v>30</v>
      </c>
      <c r="F104" s="6">
        <v>1</v>
      </c>
      <c r="G104" s="23">
        <v>4000000</v>
      </c>
      <c r="H104" s="21">
        <f t="shared" ref="H104:H107" si="5">+D104*G104</f>
        <v>4000000</v>
      </c>
    </row>
    <row r="105" spans="1:8" ht="15.75" thickTop="1" thickBot="1">
      <c r="A105" s="4" t="s">
        <v>170</v>
      </c>
      <c r="B105" s="5" t="s">
        <v>115</v>
      </c>
      <c r="C105" s="6" t="s">
        <v>13</v>
      </c>
      <c r="D105" s="6">
        <v>1</v>
      </c>
      <c r="E105" s="6" t="s">
        <v>30</v>
      </c>
      <c r="F105" s="6">
        <v>1</v>
      </c>
      <c r="G105" s="23">
        <v>5000000</v>
      </c>
      <c r="H105" s="21">
        <f t="shared" si="5"/>
        <v>5000000</v>
      </c>
    </row>
    <row r="106" spans="1:8" ht="15.75" thickTop="1" thickBot="1">
      <c r="A106" s="4" t="s">
        <v>171</v>
      </c>
      <c r="B106" s="5" t="s">
        <v>128</v>
      </c>
      <c r="C106" s="6" t="s">
        <v>108</v>
      </c>
      <c r="D106" s="6">
        <v>3</v>
      </c>
      <c r="E106" s="6" t="s">
        <v>30</v>
      </c>
      <c r="F106" s="6">
        <v>1</v>
      </c>
      <c r="G106" s="23">
        <v>5000000</v>
      </c>
      <c r="H106" s="21">
        <f t="shared" si="5"/>
        <v>15000000</v>
      </c>
    </row>
    <row r="107" spans="1:8" ht="15.75" thickTop="1" thickBot="1">
      <c r="A107" s="4" t="s">
        <v>172</v>
      </c>
      <c r="B107" s="5" t="s">
        <v>125</v>
      </c>
      <c r="C107" s="6" t="s">
        <v>13</v>
      </c>
      <c r="D107" s="6">
        <v>8</v>
      </c>
      <c r="E107" s="6" t="s">
        <v>24</v>
      </c>
      <c r="F107" s="6">
        <v>1</v>
      </c>
      <c r="G107" s="23">
        <v>300000</v>
      </c>
      <c r="H107" s="21">
        <f t="shared" si="5"/>
        <v>2400000</v>
      </c>
    </row>
    <row r="108" spans="1:8" ht="15.75" thickTop="1" thickBot="1">
      <c r="A108" s="4">
        <v>10</v>
      </c>
      <c r="B108" s="9" t="s">
        <v>129</v>
      </c>
      <c r="C108" s="4"/>
      <c r="D108" s="4"/>
      <c r="E108" s="4"/>
      <c r="F108" s="4"/>
      <c r="G108" s="26"/>
      <c r="H108" s="26">
        <f>+H97+H82+H64+H50+H36+H22+H14+H9+H4</f>
        <v>574545454.5</v>
      </c>
    </row>
    <row r="109" spans="1:8" ht="15.75" thickTop="1" thickBot="1">
      <c r="A109" s="4">
        <v>11</v>
      </c>
      <c r="B109" s="9" t="s">
        <v>130</v>
      </c>
      <c r="C109" s="4"/>
      <c r="D109" s="4"/>
      <c r="E109" s="4"/>
      <c r="F109" s="4"/>
      <c r="G109" s="26"/>
      <c r="H109" s="26">
        <f>+H108*10%</f>
        <v>57454545.450000003</v>
      </c>
    </row>
    <row r="110" spans="1:8" ht="15.75" thickTop="1" thickBot="1">
      <c r="A110" s="4">
        <v>12</v>
      </c>
      <c r="B110" s="9" t="s">
        <v>131</v>
      </c>
      <c r="C110" s="4"/>
      <c r="D110" s="4"/>
      <c r="E110" s="4"/>
      <c r="F110" s="4"/>
      <c r="G110" s="26"/>
      <c r="H110" s="26">
        <f>+H108+H109</f>
        <v>631999999.95000005</v>
      </c>
    </row>
    <row r="111" spans="1:8" ht="15.75" thickTop="1" thickBot="1">
      <c r="B111" s="31" t="s">
        <v>176</v>
      </c>
    </row>
  </sheetData>
  <mergeCells count="2">
    <mergeCell ref="A1:H1"/>
    <mergeCell ref="A2:H2"/>
  </mergeCells>
  <phoneticPr fontId="8" type="noConversion"/>
  <pageMargins left="0.7" right="0.7" top="0.75" bottom="0.75" header="0.3" footer="0.3"/>
  <pageSetup scale="8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3"/>
  <sheetViews>
    <sheetView tabSelected="1" zoomScaleNormal="100" workbookViewId="0">
      <selection activeCell="B23" sqref="B23"/>
    </sheetView>
  </sheetViews>
  <sheetFormatPr baseColWidth="10" defaultRowHeight="14.25"/>
  <cols>
    <col min="1" max="1" width="8.125" bestFit="1" customWidth="1"/>
    <col min="2" max="2" width="60.5" customWidth="1"/>
    <col min="3" max="4" width="10.875" style="15"/>
    <col min="5" max="6" width="11" style="15"/>
    <col min="7" max="7" width="17.375" style="29" bestFit="1" customWidth="1"/>
    <col min="8" max="8" width="18.75" style="29" customWidth="1"/>
    <col min="9" max="9" width="14.5" bestFit="1" customWidth="1"/>
    <col min="10" max="10" width="12.625" bestFit="1" customWidth="1"/>
  </cols>
  <sheetData>
    <row r="1" spans="1:9" ht="20.45" customHeight="1" thickBot="1">
      <c r="A1" s="45" t="s">
        <v>0</v>
      </c>
      <c r="B1" s="46"/>
      <c r="C1" s="46"/>
      <c r="D1" s="46"/>
      <c r="E1" s="46"/>
      <c r="F1" s="46"/>
      <c r="G1" s="46"/>
      <c r="H1" s="47"/>
    </row>
    <row r="2" spans="1:9" ht="48" customHeight="1" thickBot="1">
      <c r="A2" s="45" t="s">
        <v>178</v>
      </c>
      <c r="B2" s="46"/>
      <c r="C2" s="46"/>
      <c r="D2" s="46"/>
      <c r="E2" s="46"/>
      <c r="F2" s="46"/>
      <c r="G2" s="46"/>
      <c r="H2" s="47"/>
    </row>
    <row r="3" spans="1:9" ht="26.25" thickBot="1">
      <c r="A3" s="16" t="s">
        <v>174</v>
      </c>
      <c r="B3" s="2" t="s">
        <v>2</v>
      </c>
      <c r="C3" s="1" t="s">
        <v>3</v>
      </c>
      <c r="D3" s="1" t="s">
        <v>4</v>
      </c>
      <c r="E3" s="1" t="s">
        <v>3</v>
      </c>
      <c r="F3" s="1" t="s">
        <v>4</v>
      </c>
      <c r="G3" s="17" t="s">
        <v>6</v>
      </c>
      <c r="H3" s="17" t="s">
        <v>183</v>
      </c>
    </row>
    <row r="4" spans="1:9" ht="15.75" thickTop="1" thickBot="1">
      <c r="A4" s="4">
        <v>1</v>
      </c>
      <c r="B4" s="51" t="s">
        <v>179</v>
      </c>
      <c r="C4" s="49"/>
      <c r="D4" s="49"/>
      <c r="E4" s="49"/>
      <c r="F4" s="49"/>
      <c r="G4" s="50"/>
      <c r="H4" s="20">
        <f>H5+H6</f>
        <v>60000000</v>
      </c>
    </row>
    <row r="5" spans="1:9" ht="15.75" thickTop="1" thickBot="1">
      <c r="A5" s="4" t="s">
        <v>8</v>
      </c>
      <c r="B5" s="5" t="s">
        <v>180</v>
      </c>
      <c r="C5" s="6" t="s">
        <v>182</v>
      </c>
      <c r="D5" s="6">
        <v>1</v>
      </c>
      <c r="E5" s="6" t="s">
        <v>24</v>
      </c>
      <c r="F5" s="6" t="s">
        <v>24</v>
      </c>
      <c r="G5" s="21">
        <v>30000000</v>
      </c>
      <c r="H5" s="21">
        <f>D5*G5</f>
        <v>30000000</v>
      </c>
    </row>
    <row r="6" spans="1:9" ht="15.75" thickTop="1" thickBot="1">
      <c r="A6" s="4" t="s">
        <v>11</v>
      </c>
      <c r="B6" s="5" t="s">
        <v>181</v>
      </c>
      <c r="C6" s="6" t="s">
        <v>182</v>
      </c>
      <c r="D6" s="6">
        <v>1</v>
      </c>
      <c r="E6" s="6" t="s">
        <v>24</v>
      </c>
      <c r="F6" s="6" t="s">
        <v>24</v>
      </c>
      <c r="G6" s="21">
        <v>30000000</v>
      </c>
      <c r="H6" s="21">
        <f>D6*G6</f>
        <v>30000000</v>
      </c>
    </row>
    <row r="7" spans="1:9" ht="15.75" thickTop="1" thickBot="1">
      <c r="A7" s="4">
        <v>2</v>
      </c>
      <c r="B7" s="51" t="s">
        <v>184</v>
      </c>
      <c r="C7" s="49"/>
      <c r="D7" s="49"/>
      <c r="E7" s="49"/>
      <c r="F7" s="49"/>
      <c r="G7" s="50"/>
      <c r="H7" s="20">
        <f>H8+H9+H10+H11+H12+H13+H14</f>
        <v>83200000</v>
      </c>
    </row>
    <row r="8" spans="1:9" ht="15.75" thickTop="1" thickBot="1">
      <c r="A8" s="4" t="s">
        <v>20</v>
      </c>
      <c r="B8" s="5" t="s">
        <v>185</v>
      </c>
      <c r="C8" s="6" t="s">
        <v>182</v>
      </c>
      <c r="D8" s="6">
        <v>1</v>
      </c>
      <c r="E8" s="6" t="s">
        <v>192</v>
      </c>
      <c r="F8" s="6">
        <v>4</v>
      </c>
      <c r="G8" s="21">
        <v>5000000</v>
      </c>
      <c r="H8" s="21">
        <f>G8*F8*D8</f>
        <v>20000000</v>
      </c>
    </row>
    <row r="9" spans="1:9" ht="15.75" thickTop="1" thickBot="1">
      <c r="A9" s="4" t="s">
        <v>22</v>
      </c>
      <c r="B9" s="5" t="s">
        <v>210</v>
      </c>
      <c r="C9" s="6" t="s">
        <v>182</v>
      </c>
      <c r="D9" s="6">
        <v>1</v>
      </c>
      <c r="E9" s="6" t="s">
        <v>192</v>
      </c>
      <c r="F9" s="6">
        <v>4</v>
      </c>
      <c r="G9" s="21">
        <v>2150000</v>
      </c>
      <c r="H9" s="21">
        <f>G9*F9*D9</f>
        <v>8600000</v>
      </c>
    </row>
    <row r="10" spans="1:9" ht="15.75" thickTop="1" thickBot="1">
      <c r="A10" s="4" t="s">
        <v>26</v>
      </c>
      <c r="B10" s="5" t="s">
        <v>210</v>
      </c>
      <c r="C10" s="6" t="s">
        <v>182</v>
      </c>
      <c r="D10" s="6">
        <v>1</v>
      </c>
      <c r="E10" s="6" t="s">
        <v>192</v>
      </c>
      <c r="F10" s="6">
        <v>4</v>
      </c>
      <c r="G10" s="21">
        <v>2150000</v>
      </c>
      <c r="H10" s="21">
        <f>G10*F10*D10</f>
        <v>8600000</v>
      </c>
    </row>
    <row r="11" spans="1:9" ht="15.75" thickTop="1" thickBot="1">
      <c r="A11" s="4" t="s">
        <v>28</v>
      </c>
      <c r="B11" s="5" t="s">
        <v>186</v>
      </c>
      <c r="C11" s="6" t="s">
        <v>182</v>
      </c>
      <c r="D11" s="6">
        <v>1</v>
      </c>
      <c r="E11" s="6" t="s">
        <v>192</v>
      </c>
      <c r="F11" s="6">
        <v>2</v>
      </c>
      <c r="G11" s="21">
        <v>3500000</v>
      </c>
      <c r="H11" s="21">
        <f t="shared" ref="H11:H14" si="0">G11*F11*D11</f>
        <v>7000000</v>
      </c>
    </row>
    <row r="12" spans="1:9" ht="15.75" thickTop="1" thickBot="1">
      <c r="A12" s="4" t="s">
        <v>189</v>
      </c>
      <c r="B12" s="5" t="s">
        <v>187</v>
      </c>
      <c r="C12" s="6" t="s">
        <v>182</v>
      </c>
      <c r="D12" s="6">
        <v>1</v>
      </c>
      <c r="E12" s="6" t="s">
        <v>192</v>
      </c>
      <c r="F12" s="6">
        <v>2</v>
      </c>
      <c r="G12" s="21">
        <v>3500000</v>
      </c>
      <c r="H12" s="21">
        <f t="shared" si="0"/>
        <v>7000000</v>
      </c>
    </row>
    <row r="13" spans="1:9" ht="15.75" thickTop="1" thickBot="1">
      <c r="A13" s="4" t="s">
        <v>188</v>
      </c>
      <c r="B13" s="5" t="s">
        <v>190</v>
      </c>
      <c r="C13" s="6" t="s">
        <v>182</v>
      </c>
      <c r="D13" s="6">
        <v>2</v>
      </c>
      <c r="E13" s="6" t="s">
        <v>192</v>
      </c>
      <c r="F13" s="6">
        <v>4</v>
      </c>
      <c r="G13" s="21">
        <v>3000000</v>
      </c>
      <c r="H13" s="21">
        <f t="shared" si="0"/>
        <v>24000000</v>
      </c>
    </row>
    <row r="14" spans="1:9" ht="15.75" thickTop="1" thickBot="1">
      <c r="A14" s="4" t="s">
        <v>211</v>
      </c>
      <c r="B14" s="5" t="s">
        <v>191</v>
      </c>
      <c r="C14" s="6" t="s">
        <v>182</v>
      </c>
      <c r="D14" s="6">
        <v>4</v>
      </c>
      <c r="E14" s="6" t="s">
        <v>192</v>
      </c>
      <c r="F14" s="6">
        <v>1</v>
      </c>
      <c r="G14" s="21">
        <v>2000000</v>
      </c>
      <c r="H14" s="21">
        <f t="shared" si="0"/>
        <v>8000000</v>
      </c>
    </row>
    <row r="15" spans="1:9" ht="15.75" thickTop="1" thickBot="1">
      <c r="A15" s="4">
        <v>3</v>
      </c>
      <c r="B15" s="48" t="s">
        <v>193</v>
      </c>
      <c r="C15" s="49"/>
      <c r="D15" s="49"/>
      <c r="E15" s="49"/>
      <c r="F15" s="49"/>
      <c r="G15" s="50"/>
      <c r="H15" s="22">
        <f>H16+H17+H18+H19+H20+H21</f>
        <v>5900000</v>
      </c>
      <c r="I15" t="s">
        <v>177</v>
      </c>
    </row>
    <row r="16" spans="1:9" ht="15.75" thickTop="1" thickBot="1">
      <c r="A16" s="32" t="s">
        <v>32</v>
      </c>
      <c r="B16" s="37" t="s">
        <v>194</v>
      </c>
      <c r="C16" s="33" t="s">
        <v>203</v>
      </c>
      <c r="D16" s="6">
        <v>10</v>
      </c>
      <c r="E16" s="6" t="s">
        <v>24</v>
      </c>
      <c r="F16" s="6" t="s">
        <v>24</v>
      </c>
      <c r="G16" s="21">
        <v>20000</v>
      </c>
      <c r="H16" s="21">
        <f>G16*D16</f>
        <v>200000</v>
      </c>
    </row>
    <row r="17" spans="1:9" ht="15.75" thickTop="1" thickBot="1">
      <c r="A17" s="32" t="s">
        <v>34</v>
      </c>
      <c r="B17" s="36" t="s">
        <v>195</v>
      </c>
      <c r="C17" s="33" t="s">
        <v>203</v>
      </c>
      <c r="D17" s="6">
        <v>10</v>
      </c>
      <c r="E17" s="6" t="s">
        <v>24</v>
      </c>
      <c r="F17" s="6" t="s">
        <v>24</v>
      </c>
      <c r="G17" s="21">
        <v>75000</v>
      </c>
      <c r="H17" s="21">
        <f t="shared" ref="H17:H21" si="1">G17*D17</f>
        <v>750000</v>
      </c>
    </row>
    <row r="18" spans="1:9" ht="15.75" thickTop="1" thickBot="1">
      <c r="A18" s="32" t="s">
        <v>36</v>
      </c>
      <c r="B18" s="35" t="s">
        <v>196</v>
      </c>
      <c r="C18" s="33" t="s">
        <v>203</v>
      </c>
      <c r="D18" s="6">
        <v>10</v>
      </c>
      <c r="E18" s="6" t="s">
        <v>24</v>
      </c>
      <c r="F18" s="6" t="s">
        <v>24</v>
      </c>
      <c r="G18" s="21">
        <v>75000</v>
      </c>
      <c r="H18" s="21">
        <f t="shared" si="1"/>
        <v>750000</v>
      </c>
    </row>
    <row r="19" spans="1:9" ht="15.75" thickTop="1" thickBot="1">
      <c r="A19" s="4" t="s">
        <v>38</v>
      </c>
      <c r="B19" s="34" t="s">
        <v>204</v>
      </c>
      <c r="C19" s="6" t="s">
        <v>203</v>
      </c>
      <c r="D19" s="6">
        <v>10</v>
      </c>
      <c r="E19" s="6" t="s">
        <v>24</v>
      </c>
      <c r="F19" s="6" t="s">
        <v>24</v>
      </c>
      <c r="G19" s="21">
        <v>200000</v>
      </c>
      <c r="H19" s="21">
        <f t="shared" si="1"/>
        <v>2000000</v>
      </c>
    </row>
    <row r="20" spans="1:9" ht="15.75" thickTop="1" thickBot="1">
      <c r="A20" s="4" t="s">
        <v>40</v>
      </c>
      <c r="B20" s="5" t="s">
        <v>205</v>
      </c>
      <c r="C20" s="6" t="s">
        <v>203</v>
      </c>
      <c r="D20" s="6">
        <v>10</v>
      </c>
      <c r="E20" s="6" t="s">
        <v>24</v>
      </c>
      <c r="F20" s="6" t="s">
        <v>24</v>
      </c>
      <c r="G20" s="21">
        <v>200000</v>
      </c>
      <c r="H20" s="21">
        <f t="shared" si="1"/>
        <v>2000000</v>
      </c>
    </row>
    <row r="21" spans="1:9" ht="15.75" thickTop="1" thickBot="1">
      <c r="A21" s="4" t="s">
        <v>42</v>
      </c>
      <c r="B21" s="5" t="s">
        <v>197</v>
      </c>
      <c r="C21" s="6" t="s">
        <v>203</v>
      </c>
      <c r="D21" s="6">
        <v>20</v>
      </c>
      <c r="E21" s="6" t="s">
        <v>24</v>
      </c>
      <c r="F21" s="6" t="s">
        <v>24</v>
      </c>
      <c r="G21" s="21">
        <v>10000</v>
      </c>
      <c r="H21" s="21">
        <f t="shared" si="1"/>
        <v>200000</v>
      </c>
    </row>
    <row r="22" spans="1:9" ht="15.75" thickTop="1" thickBot="1">
      <c r="A22" s="4">
        <v>4</v>
      </c>
      <c r="B22" s="51" t="s">
        <v>198</v>
      </c>
      <c r="C22" s="49"/>
      <c r="D22" s="49"/>
      <c r="E22" s="49"/>
      <c r="F22" s="49"/>
      <c r="G22" s="50"/>
      <c r="H22" s="20">
        <f>H23+H24+H25</f>
        <v>6000000</v>
      </c>
    </row>
    <row r="23" spans="1:9" ht="15.75" thickTop="1" thickBot="1">
      <c r="A23" s="4" t="s">
        <v>47</v>
      </c>
      <c r="B23" s="5" t="s">
        <v>200</v>
      </c>
      <c r="C23" s="6" t="s">
        <v>203</v>
      </c>
      <c r="D23" s="6">
        <v>1</v>
      </c>
      <c r="E23" s="6" t="s">
        <v>24</v>
      </c>
      <c r="F23" s="6" t="s">
        <v>24</v>
      </c>
      <c r="G23" s="23">
        <v>3000000</v>
      </c>
      <c r="H23" s="23">
        <f>G23*D23</f>
        <v>3000000</v>
      </c>
    </row>
    <row r="24" spans="1:9" ht="15.75" thickTop="1" thickBot="1">
      <c r="A24" s="4" t="s">
        <v>49</v>
      </c>
      <c r="B24" s="5" t="s">
        <v>201</v>
      </c>
      <c r="C24" s="6" t="s">
        <v>203</v>
      </c>
      <c r="D24" s="6">
        <v>1</v>
      </c>
      <c r="E24" s="6" t="s">
        <v>24</v>
      </c>
      <c r="F24" s="6" t="s">
        <v>24</v>
      </c>
      <c r="G24" s="21">
        <v>2000000</v>
      </c>
      <c r="H24" s="23">
        <f t="shared" ref="H24:H25" si="2">G24*D24</f>
        <v>2000000</v>
      </c>
    </row>
    <row r="25" spans="1:9" ht="15.75" thickTop="1" thickBot="1">
      <c r="A25" s="4" t="s">
        <v>50</v>
      </c>
      <c r="B25" s="5" t="s">
        <v>202</v>
      </c>
      <c r="C25" s="6" t="s">
        <v>203</v>
      </c>
      <c r="D25" s="6">
        <v>1</v>
      </c>
      <c r="E25" s="6" t="s">
        <v>24</v>
      </c>
      <c r="F25" s="6" t="s">
        <v>24</v>
      </c>
      <c r="G25" s="24">
        <v>1000000</v>
      </c>
      <c r="H25" s="23">
        <f t="shared" si="2"/>
        <v>1000000</v>
      </c>
    </row>
    <row r="26" spans="1:9" ht="15.75" thickTop="1" thickBot="1">
      <c r="A26" s="4">
        <v>5</v>
      </c>
      <c r="B26" s="51" t="s">
        <v>199</v>
      </c>
      <c r="C26" s="49"/>
      <c r="D26" s="49"/>
      <c r="E26" s="49"/>
      <c r="F26" s="49"/>
      <c r="G26" s="50"/>
      <c r="H26" s="26">
        <f>H27+H28</f>
        <v>40000000</v>
      </c>
    </row>
    <row r="27" spans="1:9" ht="15.75" thickTop="1" thickBot="1">
      <c r="A27" s="4" t="s">
        <v>70</v>
      </c>
      <c r="B27" s="5" t="s">
        <v>206</v>
      </c>
      <c r="C27" s="6" t="s">
        <v>182</v>
      </c>
      <c r="D27" s="6">
        <v>1</v>
      </c>
      <c r="E27" s="6" t="s">
        <v>24</v>
      </c>
      <c r="F27" s="6" t="s">
        <v>24</v>
      </c>
      <c r="G27" s="23">
        <v>20000000</v>
      </c>
      <c r="H27" s="23">
        <v>20000000</v>
      </c>
    </row>
    <row r="28" spans="1:9" ht="15.75" thickTop="1" thickBot="1">
      <c r="A28" s="4" t="s">
        <v>71</v>
      </c>
      <c r="B28" s="5" t="s">
        <v>207</v>
      </c>
      <c r="C28" s="6" t="s">
        <v>182</v>
      </c>
      <c r="D28" s="6">
        <v>1</v>
      </c>
      <c r="E28" s="6" t="s">
        <v>24</v>
      </c>
      <c r="F28" s="6" t="s">
        <v>24</v>
      </c>
      <c r="G28" s="23">
        <v>20000000</v>
      </c>
      <c r="H28" s="23">
        <v>20000000</v>
      </c>
    </row>
    <row r="29" spans="1:9" ht="15.75" thickTop="1" thickBot="1">
      <c r="A29" s="4"/>
      <c r="B29" s="51" t="s">
        <v>208</v>
      </c>
      <c r="C29" s="49"/>
      <c r="D29" s="49"/>
      <c r="E29" s="49"/>
      <c r="F29" s="49"/>
      <c r="G29" s="49"/>
      <c r="H29" s="38">
        <f>H4+H7+H15+H22+H26</f>
        <v>195100000</v>
      </c>
    </row>
    <row r="30" spans="1:9" ht="15.75" thickTop="1" thickBot="1">
      <c r="A30" s="4"/>
      <c r="B30" s="51" t="s">
        <v>209</v>
      </c>
      <c r="C30" s="49"/>
      <c r="D30" s="49"/>
      <c r="E30" s="49"/>
      <c r="F30" s="49"/>
      <c r="G30" s="49"/>
      <c r="H30" s="39">
        <f>H29*10%</f>
        <v>19510000</v>
      </c>
    </row>
    <row r="31" spans="1:9" ht="15.75" thickTop="1" thickBot="1">
      <c r="A31" s="4"/>
      <c r="B31" s="51" t="s">
        <v>131</v>
      </c>
      <c r="C31" s="49"/>
      <c r="D31" s="49"/>
      <c r="E31" s="49"/>
      <c r="F31" s="49"/>
      <c r="G31" s="49"/>
      <c r="H31" s="40">
        <f>H29+H30</f>
        <v>214610000</v>
      </c>
      <c r="I31" s="44"/>
    </row>
    <row r="32" spans="1:9" ht="15" thickTop="1">
      <c r="A32" s="43"/>
      <c r="B32" s="42"/>
    </row>
    <row r="33" spans="1:2">
      <c r="A33" s="41"/>
      <c r="B33" s="41"/>
    </row>
  </sheetData>
  <mergeCells count="10">
    <mergeCell ref="B15:G15"/>
    <mergeCell ref="B22:G22"/>
    <mergeCell ref="B26:G26"/>
    <mergeCell ref="B31:G31"/>
    <mergeCell ref="A1:H1"/>
    <mergeCell ref="A2:H2"/>
    <mergeCell ref="B4:G4"/>
    <mergeCell ref="B7:G7"/>
    <mergeCell ref="B29:G29"/>
    <mergeCell ref="B30:G30"/>
  </mergeCells>
  <pageMargins left="0.7" right="0.7" top="0.75" bottom="0.75" header="0.3" footer="0.3"/>
  <pageSetup scale="8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Salas</dc:creator>
  <cp:lastModifiedBy>FAMILIA</cp:lastModifiedBy>
  <cp:lastPrinted>2025-04-21T18:22:49Z</cp:lastPrinted>
  <dcterms:created xsi:type="dcterms:W3CDTF">2025-04-04T21:22:29Z</dcterms:created>
  <dcterms:modified xsi:type="dcterms:W3CDTF">2026-07-22T21:21:31Z</dcterms:modified>
</cp:coreProperties>
</file>