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yfromero_sena_edu_co/Documents/Presupuesto 2026/PAGO PROVEEDORES 2026/CO1.PCCNTR.9492671-Grupo Caf Tecnología SAS-Elementos Deportivos y Culturales/PAGO/"/>
    </mc:Choice>
  </mc:AlternateContent>
  <xr:revisionPtr revIDLastSave="2171" documentId="13_ncr:1_{D71BE405-AD87-454D-855F-54E36F46D06A}" xr6:coauthVersionLast="47" xr6:coauthVersionMax="47" xr10:uidLastSave="{C61F69FD-AF40-4456-AB3E-E2A04898EC45}"/>
  <bookViews>
    <workbookView xWindow="-120" yWindow="-120" windowWidth="20730" windowHeight="11040" xr2:uid="{00000000-000D-0000-FFFF-FFFF00000000}"/>
  </bookViews>
  <sheets>
    <sheet name="Facturas + IV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8" i="1" l="1"/>
  <c r="G6" i="1"/>
  <c r="B65" i="1"/>
  <c r="G13" i="1" l="1"/>
  <c r="H13" i="1" s="1"/>
  <c r="G14" i="1"/>
  <c r="H14" i="1" s="1"/>
  <c r="G15" i="1"/>
  <c r="H15" i="1" s="1"/>
  <c r="G16" i="1"/>
  <c r="H16" i="1" s="1"/>
  <c r="G17" i="1"/>
  <c r="H17" i="1" s="1"/>
  <c r="G18" i="1"/>
  <c r="H18" i="1" s="1"/>
  <c r="G19" i="1"/>
  <c r="H19" i="1" s="1"/>
  <c r="G20" i="1"/>
  <c r="H20" i="1" s="1"/>
  <c r="G21" i="1"/>
  <c r="H21" i="1" s="1"/>
  <c r="G22" i="1"/>
  <c r="H22" i="1" s="1"/>
  <c r="G23" i="1"/>
  <c r="H23" i="1" s="1"/>
  <c r="G24" i="1"/>
  <c r="H24" i="1" s="1"/>
  <c r="G25" i="1"/>
  <c r="H25" i="1" s="1"/>
  <c r="G26" i="1"/>
  <c r="H26" i="1" s="1"/>
  <c r="G27" i="1"/>
  <c r="H27" i="1" s="1"/>
  <c r="G28" i="1"/>
  <c r="H28" i="1" s="1"/>
  <c r="G29" i="1"/>
  <c r="H29" i="1" s="1"/>
  <c r="G30" i="1"/>
  <c r="H30" i="1" s="1"/>
  <c r="G31" i="1"/>
  <c r="H31" i="1" s="1"/>
  <c r="G32" i="1"/>
  <c r="H32" i="1" s="1"/>
  <c r="G33" i="1"/>
  <c r="H33" i="1" s="1"/>
  <c r="G34" i="1"/>
  <c r="H34" i="1" s="1"/>
  <c r="G35" i="1"/>
  <c r="H35" i="1" s="1"/>
  <c r="G36" i="1"/>
  <c r="H36" i="1" s="1"/>
  <c r="G37" i="1"/>
  <c r="H37" i="1" s="1"/>
  <c r="G38" i="1"/>
  <c r="H38" i="1" s="1"/>
  <c r="G39" i="1"/>
  <c r="H39" i="1" s="1"/>
  <c r="G40" i="1"/>
  <c r="H40" i="1" s="1"/>
  <c r="G41" i="1"/>
  <c r="H41" i="1" s="1"/>
  <c r="G42" i="1"/>
  <c r="H42" i="1" s="1"/>
  <c r="G43" i="1"/>
  <c r="H43" i="1" s="1"/>
  <c r="G44" i="1"/>
  <c r="H44" i="1" s="1"/>
  <c r="G45" i="1"/>
  <c r="H45" i="1" s="1"/>
  <c r="G46" i="1"/>
  <c r="H46" i="1" s="1"/>
  <c r="G47" i="1"/>
  <c r="H47" i="1" s="1"/>
  <c r="G48" i="1"/>
  <c r="H48" i="1" s="1"/>
  <c r="G49" i="1"/>
  <c r="H49" i="1" s="1"/>
  <c r="G50" i="1"/>
  <c r="H50" i="1" s="1"/>
  <c r="G51" i="1"/>
  <c r="H51" i="1" s="1"/>
  <c r="D13" i="1"/>
  <c r="F13" i="1" s="1"/>
  <c r="D14" i="1"/>
  <c r="F14" i="1" s="1"/>
  <c r="D15" i="1"/>
  <c r="F15" i="1" s="1"/>
  <c r="D16" i="1"/>
  <c r="F16" i="1" s="1"/>
  <c r="D17" i="1"/>
  <c r="F17" i="1" s="1"/>
  <c r="D18" i="1"/>
  <c r="F18" i="1" s="1"/>
  <c r="D19" i="1"/>
  <c r="F19" i="1" s="1"/>
  <c r="D20" i="1"/>
  <c r="F20" i="1" s="1"/>
  <c r="D21" i="1"/>
  <c r="F21" i="1" s="1"/>
  <c r="D22" i="1"/>
  <c r="F22" i="1" s="1"/>
  <c r="D23" i="1"/>
  <c r="F23" i="1" s="1"/>
  <c r="D24" i="1"/>
  <c r="F24" i="1" s="1"/>
  <c r="D25" i="1"/>
  <c r="F25" i="1" s="1"/>
  <c r="D26" i="1"/>
  <c r="F26" i="1" s="1"/>
  <c r="D27" i="1"/>
  <c r="F27" i="1" s="1"/>
  <c r="D28" i="1"/>
  <c r="F28" i="1" s="1"/>
  <c r="D29" i="1"/>
  <c r="F29" i="1" s="1"/>
  <c r="D30" i="1"/>
  <c r="F30" i="1" s="1"/>
  <c r="D31" i="1"/>
  <c r="F31" i="1" s="1"/>
  <c r="D32" i="1"/>
  <c r="F32" i="1" s="1"/>
  <c r="D33" i="1"/>
  <c r="F33" i="1" s="1"/>
  <c r="D34" i="1"/>
  <c r="F34" i="1" s="1"/>
  <c r="D35" i="1"/>
  <c r="F35" i="1" s="1"/>
  <c r="D36" i="1"/>
  <c r="F36" i="1" s="1"/>
  <c r="D37" i="1"/>
  <c r="F37" i="1" s="1"/>
  <c r="D38" i="1"/>
  <c r="F38" i="1" s="1"/>
  <c r="D39" i="1"/>
  <c r="F39" i="1" s="1"/>
  <c r="D40" i="1"/>
  <c r="F40" i="1" s="1"/>
  <c r="D41" i="1"/>
  <c r="F41" i="1" s="1"/>
  <c r="D42" i="1"/>
  <c r="F42" i="1" s="1"/>
  <c r="D43" i="1"/>
  <c r="F43" i="1" s="1"/>
  <c r="D44" i="1"/>
  <c r="F44" i="1" s="1"/>
  <c r="D45" i="1"/>
  <c r="F45" i="1" s="1"/>
  <c r="D46" i="1"/>
  <c r="F46" i="1" s="1"/>
  <c r="D47" i="1"/>
  <c r="F47" i="1" s="1"/>
  <c r="D48" i="1"/>
  <c r="F48" i="1" s="1"/>
  <c r="D49" i="1"/>
  <c r="F49" i="1" s="1"/>
  <c r="D50" i="1"/>
  <c r="F50" i="1" s="1"/>
  <c r="D51" i="1"/>
  <c r="F51" i="1" s="1"/>
  <c r="G7" i="1"/>
  <c r="G8" i="1"/>
  <c r="H8" i="1" s="1"/>
  <c r="G9" i="1"/>
  <c r="H9" i="1" s="1"/>
  <c r="G10" i="1"/>
  <c r="H10" i="1" s="1"/>
  <c r="G11" i="1"/>
  <c r="H11" i="1" s="1"/>
  <c r="G12" i="1"/>
  <c r="H12" i="1" s="1"/>
  <c r="G52" i="1"/>
  <c r="H52" i="1" s="1"/>
  <c r="G53" i="1"/>
  <c r="H53" i="1" s="1"/>
  <c r="G54" i="1"/>
  <c r="H54" i="1" s="1"/>
  <c r="G55" i="1"/>
  <c r="H55" i="1" s="1"/>
  <c r="G56" i="1"/>
  <c r="H56" i="1" s="1"/>
  <c r="G57" i="1"/>
  <c r="H57" i="1" s="1"/>
  <c r="G58" i="1"/>
  <c r="H58" i="1" s="1"/>
  <c r="G59" i="1"/>
  <c r="H59" i="1" s="1"/>
  <c r="G60" i="1"/>
  <c r="H60" i="1" s="1"/>
  <c r="G61" i="1"/>
  <c r="H61" i="1" s="1"/>
  <c r="G62" i="1"/>
  <c r="H62" i="1" s="1"/>
  <c r="G63" i="1"/>
  <c r="H63" i="1" s="1"/>
  <c r="G64" i="1"/>
  <c r="H64" i="1" s="1"/>
  <c r="B88" i="1" l="1"/>
  <c r="D75" i="1"/>
  <c r="D7" i="1"/>
  <c r="F7" i="1" s="1"/>
  <c r="D8" i="1"/>
  <c r="F8" i="1" s="1"/>
  <c r="D9" i="1"/>
  <c r="F9" i="1" s="1"/>
  <c r="D10" i="1"/>
  <c r="F10" i="1" s="1"/>
  <c r="D11" i="1"/>
  <c r="F11" i="1" s="1"/>
  <c r="D12" i="1"/>
  <c r="F12" i="1" s="1"/>
  <c r="D52" i="1"/>
  <c r="F52" i="1" s="1"/>
  <c r="D53" i="1"/>
  <c r="F53" i="1" s="1"/>
  <c r="D54" i="1"/>
  <c r="F54" i="1" s="1"/>
  <c r="D55" i="1"/>
  <c r="F55" i="1" s="1"/>
  <c r="D56" i="1"/>
  <c r="F56" i="1" s="1"/>
  <c r="D57" i="1"/>
  <c r="F57" i="1" s="1"/>
  <c r="D58" i="1"/>
  <c r="F58" i="1" s="1"/>
  <c r="D59" i="1"/>
  <c r="F59" i="1" s="1"/>
  <c r="D60" i="1"/>
  <c r="F60" i="1" s="1"/>
  <c r="D6" i="1"/>
  <c r="I6" i="1" s="1"/>
  <c r="D61" i="1"/>
  <c r="F61" i="1" s="1"/>
  <c r="D62" i="1"/>
  <c r="F62" i="1" s="1"/>
  <c r="F6" i="1" l="1"/>
  <c r="D76" i="1"/>
  <c r="D77" i="1"/>
  <c r="D78" i="1"/>
  <c r="D63" i="1"/>
  <c r="D68" i="1" s="1"/>
  <c r="D73" i="1" s="1"/>
  <c r="D64" i="1"/>
  <c r="D65" i="1" l="1"/>
  <c r="F70" i="1" l="1"/>
  <c r="E90" i="1"/>
  <c r="E91" i="1" s="1"/>
  <c r="F63" i="1" l="1"/>
  <c r="F64" i="1"/>
  <c r="D74" i="1" l="1"/>
  <c r="F68" i="1"/>
  <c r="D79" i="1" s="1"/>
  <c r="D80" i="1" s="1"/>
  <c r="F65" i="1"/>
  <c r="D91" i="1"/>
  <c r="C91" i="1"/>
  <c r="D70" i="1" l="1"/>
</calcChain>
</file>

<file path=xl/sharedStrings.xml><?xml version="1.0" encoding="utf-8"?>
<sst xmlns="http://schemas.openxmlformats.org/spreadsheetml/2006/main" count="28" uniqueCount="27">
  <si>
    <t xml:space="preserve">Proveedor </t>
  </si>
  <si>
    <t xml:space="preserve">Cantidad </t>
  </si>
  <si>
    <t xml:space="preserve">Valor Unitario </t>
  </si>
  <si>
    <t xml:space="preserve">Subtotal </t>
  </si>
  <si>
    <t xml:space="preserve">Tarifa IVA </t>
  </si>
  <si>
    <t xml:space="preserve">Valor de IVA </t>
  </si>
  <si>
    <t>IVA</t>
  </si>
  <si>
    <t xml:space="preserve">Total Factura </t>
  </si>
  <si>
    <t xml:space="preserve">Base de retención </t>
  </si>
  <si>
    <t>Subtotal General</t>
  </si>
  <si>
    <t xml:space="preserve">IVA General </t>
  </si>
  <si>
    <t xml:space="preserve">Total General </t>
  </si>
  <si>
    <t>VERIFICACION SIIF</t>
  </si>
  <si>
    <t>FACTURA</t>
  </si>
  <si>
    <t xml:space="preserve">SUBTOTAL </t>
  </si>
  <si>
    <t xml:space="preserve">IVA </t>
  </si>
  <si>
    <t>TOTAL</t>
  </si>
  <si>
    <t>TOTALES</t>
  </si>
  <si>
    <t>IVA 19 %</t>
  </si>
  <si>
    <t>IVA 5 %</t>
  </si>
  <si>
    <t xml:space="preserve">No. Factura </t>
  </si>
  <si>
    <t>Fecha de factura</t>
  </si>
  <si>
    <t>BASE 19%</t>
  </si>
  <si>
    <t>Base 5%</t>
  </si>
  <si>
    <t>Excento de IVA</t>
  </si>
  <si>
    <t>GRUPO CAF TECNOLOGIA SAS</t>
  </si>
  <si>
    <t>FE 461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</si>
</sst>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165" fontId="0" fillId="0" borderId="0" xfId="1" applyNumberFormat="1" applyFont="1" applyAlignment="1">
      <alignment vertical="center"/>
    </xf>
    <xf numFmtId="0" fontId="0" fillId="0" borderId="0" xfId="0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1" applyFont="1" applyBorder="1" applyAlignment="1">
      <alignment vertical="center"/>
    </xf>
    <xf numFmtId="164" fontId="4" fillId="2" borderId="1" xfId="1" applyFont="1" applyFill="1" applyBorder="1" applyAlignment="1">
      <alignment vertical="center"/>
    </xf>
    <xf numFmtId="9" fontId="0" fillId="0" borderId="1" xfId="2" applyFont="1" applyBorder="1" applyAlignment="1">
      <alignment horizontal="center" vertical="center"/>
    </xf>
    <xf numFmtId="165" fontId="0" fillId="2" borderId="1" xfId="1" applyNumberFormat="1" applyFont="1" applyFill="1" applyBorder="1" applyAlignment="1">
      <alignment vertical="center"/>
    </xf>
    <xf numFmtId="165" fontId="0" fillId="0" borderId="0" xfId="0" applyNumberFormat="1" applyAlignment="1">
      <alignment vertical="center"/>
    </xf>
    <xf numFmtId="44" fontId="0" fillId="0" borderId="0" xfId="0" applyNumberFormat="1" applyAlignment="1">
      <alignment vertical="center"/>
    </xf>
    <xf numFmtId="164" fontId="0" fillId="2" borderId="1" xfId="1" applyFont="1" applyFill="1" applyBorder="1" applyAlignment="1">
      <alignment vertical="center"/>
    </xf>
    <xf numFmtId="164" fontId="0" fillId="3" borderId="1" xfId="1" applyFont="1" applyFill="1" applyBorder="1" applyAlignment="1">
      <alignment vertical="center"/>
    </xf>
    <xf numFmtId="165" fontId="2" fillId="0" borderId="0" xfId="1" applyNumberFormat="1" applyFont="1" applyAlignment="1">
      <alignment horizontal="center" vertical="center"/>
    </xf>
    <xf numFmtId="165" fontId="0" fillId="3" borderId="1" xfId="1" applyNumberFormat="1" applyFont="1" applyFill="1" applyBorder="1" applyAlignment="1">
      <alignment vertical="center"/>
    </xf>
    <xf numFmtId="164" fontId="2" fillId="0" borderId="0" xfId="0" applyNumberFormat="1" applyFont="1" applyAlignment="1">
      <alignment vertical="center"/>
    </xf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164" fontId="0" fillId="4" borderId="1" xfId="1" applyFont="1" applyFill="1" applyBorder="1" applyAlignment="1">
      <alignment vertical="center"/>
    </xf>
    <xf numFmtId="164" fontId="0" fillId="4" borderId="1" xfId="0" applyNumberFormat="1" applyFill="1" applyBorder="1" applyAlignment="1">
      <alignment vertical="center"/>
    </xf>
    <xf numFmtId="9" fontId="3" fillId="0" borderId="1" xfId="0" applyNumberFormat="1" applyFont="1" applyBorder="1" applyAlignment="1">
      <alignment vertical="center"/>
    </xf>
    <xf numFmtId="164" fontId="3" fillId="4" borderId="1" xfId="1" applyFont="1" applyFill="1" applyBorder="1" applyAlignment="1">
      <alignment vertical="center"/>
    </xf>
    <xf numFmtId="164" fontId="3" fillId="0" borderId="1" xfId="1" applyFont="1" applyBorder="1" applyAlignment="1">
      <alignment vertical="center"/>
    </xf>
    <xf numFmtId="164" fontId="0" fillId="0" borderId="0" xfId="1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/>
    </xf>
    <xf numFmtId="165" fontId="2" fillId="3" borderId="1" xfId="1" applyNumberFormat="1" applyFont="1" applyFill="1" applyBorder="1" applyAlignment="1">
      <alignment horizontal="center" vertical="center"/>
    </xf>
    <xf numFmtId="164" fontId="0" fillId="0" borderId="0" xfId="1" applyFont="1" applyBorder="1" applyAlignment="1">
      <alignment vertical="center"/>
    </xf>
    <xf numFmtId="0" fontId="0" fillId="4" borderId="0" xfId="1" applyNumberFormat="1" applyFont="1" applyFill="1" applyAlignment="1">
      <alignment vertical="center"/>
    </xf>
    <xf numFmtId="165" fontId="3" fillId="4" borderId="0" xfId="1" applyNumberFormat="1" applyFont="1" applyFill="1" applyBorder="1" applyAlignment="1">
      <alignment vertical="center" wrapText="1"/>
    </xf>
    <xf numFmtId="165" fontId="2" fillId="4" borderId="0" xfId="1" applyNumberFormat="1" applyFont="1" applyFill="1" applyBorder="1" applyAlignment="1">
      <alignment horizontal="center" vertical="center"/>
    </xf>
    <xf numFmtId="164" fontId="0" fillId="4" borderId="0" xfId="1" applyFont="1" applyFill="1" applyBorder="1" applyAlignment="1">
      <alignment vertical="center"/>
    </xf>
    <xf numFmtId="165" fontId="0" fillId="4" borderId="0" xfId="1" applyNumberFormat="1" applyFont="1" applyFill="1" applyBorder="1" applyAlignment="1">
      <alignment vertical="center"/>
    </xf>
    <xf numFmtId="165" fontId="0" fillId="4" borderId="0" xfId="1" applyNumberFormat="1" applyFont="1" applyFill="1" applyAlignment="1">
      <alignment vertical="center"/>
    </xf>
    <xf numFmtId="164" fontId="0" fillId="4" borderId="0" xfId="1" applyFont="1" applyFill="1" applyAlignment="1">
      <alignment vertical="center"/>
    </xf>
    <xf numFmtId="0" fontId="0" fillId="4" borderId="0" xfId="0" applyFill="1" applyAlignment="1">
      <alignment vertical="center"/>
    </xf>
    <xf numFmtId="0" fontId="3" fillId="4" borderId="0" xfId="0" applyFont="1" applyFill="1" applyAlignment="1">
      <alignment horizontal="center" vertical="center"/>
    </xf>
    <xf numFmtId="0" fontId="2" fillId="3" borderId="3" xfId="0" applyFont="1" applyFill="1" applyBorder="1" applyAlignment="1">
      <alignment horizontal="center"/>
    </xf>
    <xf numFmtId="0" fontId="3" fillId="5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4" fontId="0" fillId="0" borderId="3" xfId="1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93"/>
  <sheetViews>
    <sheetView tabSelected="1" zoomScale="90" zoomScaleNormal="90" workbookViewId="0">
      <pane ySplit="1" topLeftCell="A61" activePane="bottomLeft" state="frozen"/>
      <selection activeCell="FT1" sqref="FT1"/>
      <selection pane="bottomLeft" activeCell="K8" sqref="K8"/>
    </sheetView>
  </sheetViews>
  <sheetFormatPr baseColWidth="10" defaultColWidth="11.42578125" defaultRowHeight="15" x14ac:dyDescent="0.25"/>
  <cols>
    <col min="1" max="1" width="2.5703125" style="2" customWidth="1"/>
    <col min="2" max="2" width="12.85546875" style="2" customWidth="1"/>
    <col min="3" max="3" width="20.42578125" style="3" bestFit="1" customWidth="1"/>
    <col min="4" max="4" width="19.42578125" style="4" customWidth="1"/>
    <col min="5" max="5" width="18.28515625" style="5" customWidth="1"/>
    <col min="6" max="6" width="16.7109375" style="4" customWidth="1"/>
    <col min="7" max="7" width="16.7109375" style="38" hidden="1" customWidth="1"/>
    <col min="8" max="9" width="22" style="2" hidden="1" customWidth="1"/>
    <col min="10" max="11" width="22" style="2" customWidth="1"/>
    <col min="12" max="16384" width="11.42578125" style="2"/>
  </cols>
  <sheetData>
    <row r="1" spans="2:9" s="40" customFormat="1" ht="15.75" thickBot="1" x14ac:dyDescent="0.3">
      <c r="D1" s="33"/>
      <c r="E1" s="41"/>
      <c r="F1" s="33"/>
      <c r="G1" s="33"/>
    </row>
    <row r="2" spans="2:9" s="40" customFormat="1" ht="15.75" thickBot="1" x14ac:dyDescent="0.3">
      <c r="B2" s="44" t="s">
        <v>20</v>
      </c>
      <c r="C2" s="45"/>
      <c r="D2" s="42" t="s">
        <v>21</v>
      </c>
      <c r="E2" s="45" t="s">
        <v>0</v>
      </c>
      <c r="F2" s="46"/>
      <c r="G2" s="33"/>
    </row>
    <row r="3" spans="2:9" ht="25.5" customHeight="1" thickBot="1" x14ac:dyDescent="0.3">
      <c r="B3" s="49" t="s">
        <v>26</v>
      </c>
      <c r="C3" s="50"/>
      <c r="D3" s="51">
        <v>46213</v>
      </c>
      <c r="E3" s="47" t="s">
        <v>25</v>
      </c>
      <c r="F3" s="48"/>
      <c r="G3" s="34"/>
      <c r="I3" s="40"/>
    </row>
    <row r="5" spans="2:9" x14ac:dyDescent="0.25">
      <c r="B5" s="8" t="s">
        <v>1</v>
      </c>
      <c r="C5" s="30" t="s">
        <v>2</v>
      </c>
      <c r="D5" s="31" t="s">
        <v>3</v>
      </c>
      <c r="E5" s="8" t="s">
        <v>4</v>
      </c>
      <c r="F5" s="31" t="s">
        <v>5</v>
      </c>
      <c r="G5" s="35"/>
    </row>
    <row r="6" spans="2:9" x14ac:dyDescent="0.25">
      <c r="B6" s="9">
        <v>6</v>
      </c>
      <c r="C6" s="10">
        <v>56200</v>
      </c>
      <c r="D6" s="11">
        <f t="shared" ref="D6:D62" si="0">+B6*C6</f>
        <v>337200</v>
      </c>
      <c r="E6" s="12">
        <v>0.19</v>
      </c>
      <c r="F6" s="16">
        <f t="shared" ref="F6:F62" si="1">+D6*E6</f>
        <v>64068</v>
      </c>
      <c r="G6" s="36">
        <f>C6*E6</f>
        <v>10678</v>
      </c>
      <c r="H6" s="15"/>
      <c r="I6" s="15">
        <f>D6*E6</f>
        <v>64068</v>
      </c>
    </row>
    <row r="7" spans="2:9" x14ac:dyDescent="0.25">
      <c r="B7" s="9">
        <v>10</v>
      </c>
      <c r="C7" s="10">
        <v>71200</v>
      </c>
      <c r="D7" s="11">
        <f t="shared" si="0"/>
        <v>712000</v>
      </c>
      <c r="E7" s="12">
        <v>0.19</v>
      </c>
      <c r="F7" s="16">
        <f t="shared" si="1"/>
        <v>135280</v>
      </c>
      <c r="G7" s="36">
        <f>C7*E7</f>
        <v>13528</v>
      </c>
      <c r="H7" s="15"/>
    </row>
    <row r="8" spans="2:9" x14ac:dyDescent="0.25">
      <c r="B8" s="9">
        <v>3</v>
      </c>
      <c r="C8" s="10">
        <v>25800</v>
      </c>
      <c r="D8" s="11">
        <f t="shared" si="0"/>
        <v>77400</v>
      </c>
      <c r="E8" s="12">
        <v>0.19</v>
      </c>
      <c r="F8" s="16">
        <f t="shared" si="1"/>
        <v>14706</v>
      </c>
      <c r="G8" s="36">
        <f t="shared" ref="G8:G64" si="2">C8*E8</f>
        <v>4902</v>
      </c>
      <c r="H8" s="15">
        <f>C8+G8</f>
        <v>30702</v>
      </c>
    </row>
    <row r="9" spans="2:9" x14ac:dyDescent="0.25">
      <c r="B9" s="9">
        <v>3</v>
      </c>
      <c r="C9" s="10">
        <v>50700</v>
      </c>
      <c r="D9" s="11">
        <f t="shared" si="0"/>
        <v>152100</v>
      </c>
      <c r="E9" s="12">
        <v>0.19</v>
      </c>
      <c r="F9" s="16">
        <f t="shared" si="1"/>
        <v>28899</v>
      </c>
      <c r="G9" s="36">
        <f t="shared" si="2"/>
        <v>9633</v>
      </c>
      <c r="H9" s="15">
        <f t="shared" ref="H9:H64" si="3">C9+G9</f>
        <v>60333</v>
      </c>
    </row>
    <row r="10" spans="2:9" x14ac:dyDescent="0.25">
      <c r="B10" s="9">
        <v>3</v>
      </c>
      <c r="C10" s="10">
        <v>150200</v>
      </c>
      <c r="D10" s="11">
        <f t="shared" si="0"/>
        <v>450600</v>
      </c>
      <c r="E10" s="12">
        <v>0.19</v>
      </c>
      <c r="F10" s="16">
        <f t="shared" si="1"/>
        <v>85614</v>
      </c>
      <c r="G10" s="36">
        <f t="shared" si="2"/>
        <v>28538</v>
      </c>
      <c r="H10" s="15">
        <f t="shared" si="3"/>
        <v>178738</v>
      </c>
    </row>
    <row r="11" spans="2:9" x14ac:dyDescent="0.25">
      <c r="B11" s="9">
        <v>1</v>
      </c>
      <c r="C11" s="10">
        <v>304800</v>
      </c>
      <c r="D11" s="11">
        <f t="shared" si="0"/>
        <v>304800</v>
      </c>
      <c r="E11" s="12">
        <v>0.19</v>
      </c>
      <c r="F11" s="16">
        <f t="shared" si="1"/>
        <v>57912</v>
      </c>
      <c r="G11" s="36">
        <f t="shared" si="2"/>
        <v>57912</v>
      </c>
      <c r="H11" s="15">
        <f t="shared" si="3"/>
        <v>362712</v>
      </c>
    </row>
    <row r="12" spans="2:9" x14ac:dyDescent="0.25">
      <c r="B12" s="9">
        <v>3</v>
      </c>
      <c r="C12" s="10">
        <v>165000</v>
      </c>
      <c r="D12" s="11">
        <f t="shared" si="0"/>
        <v>495000</v>
      </c>
      <c r="E12" s="12">
        <v>0.19</v>
      </c>
      <c r="F12" s="16">
        <f t="shared" si="1"/>
        <v>94050</v>
      </c>
      <c r="G12" s="36">
        <f t="shared" si="2"/>
        <v>31350</v>
      </c>
      <c r="H12" s="15">
        <f t="shared" si="3"/>
        <v>196350</v>
      </c>
    </row>
    <row r="13" spans="2:9" x14ac:dyDescent="0.25">
      <c r="B13" s="9">
        <v>2</v>
      </c>
      <c r="C13" s="10">
        <v>35300</v>
      </c>
      <c r="D13" s="11">
        <f t="shared" si="0"/>
        <v>70600</v>
      </c>
      <c r="E13" s="12">
        <v>0.19</v>
      </c>
      <c r="F13" s="16">
        <f t="shared" si="1"/>
        <v>13414</v>
      </c>
      <c r="G13" s="36">
        <f t="shared" si="2"/>
        <v>6707</v>
      </c>
      <c r="H13" s="15">
        <f t="shared" si="3"/>
        <v>42007</v>
      </c>
    </row>
    <row r="14" spans="2:9" x14ac:dyDescent="0.25">
      <c r="B14" s="9">
        <v>1</v>
      </c>
      <c r="C14" s="10">
        <v>180300</v>
      </c>
      <c r="D14" s="11">
        <f t="shared" si="0"/>
        <v>180300</v>
      </c>
      <c r="E14" s="12">
        <v>0.19</v>
      </c>
      <c r="F14" s="16">
        <f t="shared" si="1"/>
        <v>34257</v>
      </c>
      <c r="G14" s="36">
        <f t="shared" si="2"/>
        <v>34257</v>
      </c>
      <c r="H14" s="15">
        <f t="shared" si="3"/>
        <v>214557</v>
      </c>
    </row>
    <row r="15" spans="2:9" x14ac:dyDescent="0.25">
      <c r="B15" s="9">
        <v>1</v>
      </c>
      <c r="C15" s="10">
        <v>43200</v>
      </c>
      <c r="D15" s="11">
        <f t="shared" si="0"/>
        <v>43200</v>
      </c>
      <c r="E15" s="12">
        <v>0.19</v>
      </c>
      <c r="F15" s="16">
        <f t="shared" si="1"/>
        <v>8208</v>
      </c>
      <c r="G15" s="36">
        <f t="shared" si="2"/>
        <v>8208</v>
      </c>
      <c r="H15" s="15">
        <f t="shared" si="3"/>
        <v>51408</v>
      </c>
    </row>
    <row r="16" spans="2:9" x14ac:dyDescent="0.25">
      <c r="B16" s="9">
        <v>1</v>
      </c>
      <c r="C16" s="10">
        <v>180000</v>
      </c>
      <c r="D16" s="11">
        <f t="shared" si="0"/>
        <v>180000</v>
      </c>
      <c r="E16" s="12">
        <v>0.19</v>
      </c>
      <c r="F16" s="16">
        <f t="shared" si="1"/>
        <v>34200</v>
      </c>
      <c r="G16" s="36">
        <f t="shared" si="2"/>
        <v>34200</v>
      </c>
      <c r="H16" s="15">
        <f t="shared" si="3"/>
        <v>214200</v>
      </c>
    </row>
    <row r="17" spans="2:8" x14ac:dyDescent="0.25">
      <c r="B17" s="9">
        <v>2</v>
      </c>
      <c r="C17" s="10">
        <v>90200</v>
      </c>
      <c r="D17" s="11">
        <f t="shared" si="0"/>
        <v>180400</v>
      </c>
      <c r="E17" s="12">
        <v>0.19</v>
      </c>
      <c r="F17" s="16">
        <f t="shared" si="1"/>
        <v>34276</v>
      </c>
      <c r="G17" s="36">
        <f t="shared" si="2"/>
        <v>17138</v>
      </c>
      <c r="H17" s="15">
        <f t="shared" si="3"/>
        <v>107338</v>
      </c>
    </row>
    <row r="18" spans="2:8" x14ac:dyDescent="0.25">
      <c r="B18" s="9">
        <v>4</v>
      </c>
      <c r="C18" s="10">
        <v>90200</v>
      </c>
      <c r="D18" s="11">
        <f t="shared" si="0"/>
        <v>360800</v>
      </c>
      <c r="E18" s="12">
        <v>0.19</v>
      </c>
      <c r="F18" s="16">
        <f t="shared" si="1"/>
        <v>68552</v>
      </c>
      <c r="G18" s="36">
        <f t="shared" si="2"/>
        <v>17138</v>
      </c>
      <c r="H18" s="15">
        <f t="shared" si="3"/>
        <v>107338</v>
      </c>
    </row>
    <row r="19" spans="2:8" x14ac:dyDescent="0.25">
      <c r="B19" s="9">
        <v>2</v>
      </c>
      <c r="C19" s="10">
        <v>499300</v>
      </c>
      <c r="D19" s="11">
        <f t="shared" si="0"/>
        <v>998600</v>
      </c>
      <c r="E19" s="12">
        <v>0.19</v>
      </c>
      <c r="F19" s="16">
        <f t="shared" si="1"/>
        <v>189734</v>
      </c>
      <c r="G19" s="36">
        <f t="shared" si="2"/>
        <v>94867</v>
      </c>
      <c r="H19" s="15">
        <f t="shared" si="3"/>
        <v>594167</v>
      </c>
    </row>
    <row r="20" spans="2:8" x14ac:dyDescent="0.25">
      <c r="B20" s="9">
        <v>1</v>
      </c>
      <c r="C20" s="10">
        <v>42600</v>
      </c>
      <c r="D20" s="11">
        <f t="shared" si="0"/>
        <v>42600</v>
      </c>
      <c r="E20" s="12">
        <v>0.19</v>
      </c>
      <c r="F20" s="16">
        <f t="shared" si="1"/>
        <v>8094</v>
      </c>
      <c r="G20" s="36">
        <f t="shared" si="2"/>
        <v>8094</v>
      </c>
      <c r="H20" s="15">
        <f t="shared" si="3"/>
        <v>50694</v>
      </c>
    </row>
    <row r="21" spans="2:8" x14ac:dyDescent="0.25">
      <c r="B21" s="9">
        <v>1</v>
      </c>
      <c r="C21" s="10">
        <v>62400</v>
      </c>
      <c r="D21" s="11">
        <f t="shared" si="0"/>
        <v>62400</v>
      </c>
      <c r="E21" s="12">
        <v>0.19</v>
      </c>
      <c r="F21" s="16">
        <f t="shared" si="1"/>
        <v>11856</v>
      </c>
      <c r="G21" s="36">
        <f t="shared" si="2"/>
        <v>11856</v>
      </c>
      <c r="H21" s="15">
        <f t="shared" si="3"/>
        <v>74256</v>
      </c>
    </row>
    <row r="22" spans="2:8" x14ac:dyDescent="0.25">
      <c r="B22" s="9">
        <v>1</v>
      </c>
      <c r="C22" s="10">
        <v>47300</v>
      </c>
      <c r="D22" s="11">
        <f t="shared" si="0"/>
        <v>47300</v>
      </c>
      <c r="E22" s="12">
        <v>0.19</v>
      </c>
      <c r="F22" s="16">
        <f t="shared" si="1"/>
        <v>8987</v>
      </c>
      <c r="G22" s="36">
        <f t="shared" si="2"/>
        <v>8987</v>
      </c>
      <c r="H22" s="15">
        <f t="shared" si="3"/>
        <v>56287</v>
      </c>
    </row>
    <row r="23" spans="2:8" x14ac:dyDescent="0.25">
      <c r="B23" s="9">
        <v>1</v>
      </c>
      <c r="C23" s="10">
        <v>125600</v>
      </c>
      <c r="D23" s="11">
        <f t="shared" si="0"/>
        <v>125600</v>
      </c>
      <c r="E23" s="12">
        <v>0.19</v>
      </c>
      <c r="F23" s="16">
        <f t="shared" si="1"/>
        <v>23864</v>
      </c>
      <c r="G23" s="36">
        <f t="shared" si="2"/>
        <v>23864</v>
      </c>
      <c r="H23" s="15">
        <f t="shared" si="3"/>
        <v>149464</v>
      </c>
    </row>
    <row r="24" spans="2:8" x14ac:dyDescent="0.25">
      <c r="B24" s="9">
        <v>3</v>
      </c>
      <c r="C24" s="10">
        <v>48400</v>
      </c>
      <c r="D24" s="11">
        <f t="shared" si="0"/>
        <v>145200</v>
      </c>
      <c r="E24" s="12">
        <v>0.19</v>
      </c>
      <c r="F24" s="16">
        <f t="shared" si="1"/>
        <v>27588</v>
      </c>
      <c r="G24" s="36">
        <f t="shared" si="2"/>
        <v>9196</v>
      </c>
      <c r="H24" s="15">
        <f t="shared" si="3"/>
        <v>57596</v>
      </c>
    </row>
    <row r="25" spans="2:8" x14ac:dyDescent="0.25">
      <c r="B25" s="9">
        <v>3</v>
      </c>
      <c r="C25" s="10">
        <v>42400</v>
      </c>
      <c r="D25" s="11">
        <f t="shared" si="0"/>
        <v>127200</v>
      </c>
      <c r="E25" s="12">
        <v>0.19</v>
      </c>
      <c r="F25" s="16">
        <f t="shared" si="1"/>
        <v>24168</v>
      </c>
      <c r="G25" s="36">
        <f t="shared" si="2"/>
        <v>8056</v>
      </c>
      <c r="H25" s="15">
        <f t="shared" si="3"/>
        <v>50456</v>
      </c>
    </row>
    <row r="26" spans="2:8" x14ac:dyDescent="0.25">
      <c r="B26" s="9">
        <v>3</v>
      </c>
      <c r="C26" s="10">
        <v>33300</v>
      </c>
      <c r="D26" s="11">
        <f t="shared" si="0"/>
        <v>99900</v>
      </c>
      <c r="E26" s="12">
        <v>0.19</v>
      </c>
      <c r="F26" s="16">
        <f t="shared" si="1"/>
        <v>18981</v>
      </c>
      <c r="G26" s="36">
        <f t="shared" si="2"/>
        <v>6327</v>
      </c>
      <c r="H26" s="15">
        <f t="shared" si="3"/>
        <v>39627</v>
      </c>
    </row>
    <row r="27" spans="2:8" x14ac:dyDescent="0.25">
      <c r="B27" s="9">
        <v>3</v>
      </c>
      <c r="C27" s="10">
        <v>38200</v>
      </c>
      <c r="D27" s="11">
        <f t="shared" si="0"/>
        <v>114600</v>
      </c>
      <c r="E27" s="12">
        <v>0.19</v>
      </c>
      <c r="F27" s="16">
        <f t="shared" si="1"/>
        <v>21774</v>
      </c>
      <c r="G27" s="36">
        <f t="shared" si="2"/>
        <v>7258</v>
      </c>
      <c r="H27" s="15">
        <f t="shared" si="3"/>
        <v>45458</v>
      </c>
    </row>
    <row r="28" spans="2:8" x14ac:dyDescent="0.25">
      <c r="B28" s="9">
        <v>3</v>
      </c>
      <c r="C28" s="10">
        <v>107100</v>
      </c>
      <c r="D28" s="11">
        <f t="shared" si="0"/>
        <v>321300</v>
      </c>
      <c r="E28" s="12">
        <v>0.19</v>
      </c>
      <c r="F28" s="16">
        <f t="shared" si="1"/>
        <v>61047</v>
      </c>
      <c r="G28" s="36">
        <f t="shared" si="2"/>
        <v>20349</v>
      </c>
      <c r="H28" s="15">
        <f t="shared" si="3"/>
        <v>127449</v>
      </c>
    </row>
    <row r="29" spans="2:8" x14ac:dyDescent="0.25">
      <c r="B29" s="9">
        <v>2</v>
      </c>
      <c r="C29" s="10">
        <v>75400</v>
      </c>
      <c r="D29" s="11">
        <f t="shared" si="0"/>
        <v>150800</v>
      </c>
      <c r="E29" s="12">
        <v>0.19</v>
      </c>
      <c r="F29" s="16">
        <f t="shared" si="1"/>
        <v>28652</v>
      </c>
      <c r="G29" s="36">
        <f t="shared" si="2"/>
        <v>14326</v>
      </c>
      <c r="H29" s="15">
        <f t="shared" si="3"/>
        <v>89726</v>
      </c>
    </row>
    <row r="30" spans="2:8" x14ac:dyDescent="0.25">
      <c r="B30" s="9">
        <v>3</v>
      </c>
      <c r="C30" s="10">
        <v>107300</v>
      </c>
      <c r="D30" s="11">
        <f t="shared" si="0"/>
        <v>321900</v>
      </c>
      <c r="E30" s="12">
        <v>0.19</v>
      </c>
      <c r="F30" s="16">
        <f t="shared" si="1"/>
        <v>61161</v>
      </c>
      <c r="G30" s="36">
        <f t="shared" si="2"/>
        <v>20387</v>
      </c>
      <c r="H30" s="15">
        <f t="shared" si="3"/>
        <v>127687</v>
      </c>
    </row>
    <row r="31" spans="2:8" x14ac:dyDescent="0.25">
      <c r="B31" s="9">
        <v>3</v>
      </c>
      <c r="C31" s="10">
        <v>84500</v>
      </c>
      <c r="D31" s="11">
        <f t="shared" si="0"/>
        <v>253500</v>
      </c>
      <c r="E31" s="12">
        <v>0.19</v>
      </c>
      <c r="F31" s="16">
        <f t="shared" si="1"/>
        <v>48165</v>
      </c>
      <c r="G31" s="36">
        <f t="shared" si="2"/>
        <v>16055</v>
      </c>
      <c r="H31" s="15">
        <f t="shared" si="3"/>
        <v>100555</v>
      </c>
    </row>
    <row r="32" spans="2:8" x14ac:dyDescent="0.25">
      <c r="B32" s="9">
        <v>1</v>
      </c>
      <c r="C32" s="10">
        <v>112300</v>
      </c>
      <c r="D32" s="11">
        <f t="shared" si="0"/>
        <v>112300</v>
      </c>
      <c r="E32" s="12">
        <v>0.19</v>
      </c>
      <c r="F32" s="16">
        <f t="shared" si="1"/>
        <v>21337</v>
      </c>
      <c r="G32" s="36">
        <f t="shared" si="2"/>
        <v>21337</v>
      </c>
      <c r="H32" s="15">
        <f t="shared" si="3"/>
        <v>133637</v>
      </c>
    </row>
    <row r="33" spans="2:8" x14ac:dyDescent="0.25">
      <c r="B33" s="9">
        <v>2</v>
      </c>
      <c r="C33" s="10">
        <v>119800</v>
      </c>
      <c r="D33" s="11">
        <f t="shared" si="0"/>
        <v>239600</v>
      </c>
      <c r="E33" s="12">
        <v>0.19</v>
      </c>
      <c r="F33" s="16">
        <f t="shared" si="1"/>
        <v>45524</v>
      </c>
      <c r="G33" s="36">
        <f t="shared" si="2"/>
        <v>22762</v>
      </c>
      <c r="H33" s="15">
        <f t="shared" si="3"/>
        <v>142562</v>
      </c>
    </row>
    <row r="34" spans="2:8" x14ac:dyDescent="0.25">
      <c r="B34" s="9">
        <v>1</v>
      </c>
      <c r="C34" s="10">
        <v>116800</v>
      </c>
      <c r="D34" s="11">
        <f t="shared" si="0"/>
        <v>116800</v>
      </c>
      <c r="E34" s="12">
        <v>0.19</v>
      </c>
      <c r="F34" s="16">
        <f t="shared" si="1"/>
        <v>22192</v>
      </c>
      <c r="G34" s="36">
        <f t="shared" si="2"/>
        <v>22192</v>
      </c>
      <c r="H34" s="15">
        <f t="shared" si="3"/>
        <v>138992</v>
      </c>
    </row>
    <row r="35" spans="2:8" x14ac:dyDescent="0.25">
      <c r="B35" s="9">
        <v>1</v>
      </c>
      <c r="C35" s="10">
        <v>183300</v>
      </c>
      <c r="D35" s="11">
        <f t="shared" si="0"/>
        <v>183300</v>
      </c>
      <c r="E35" s="12">
        <v>0.19</v>
      </c>
      <c r="F35" s="16">
        <f t="shared" si="1"/>
        <v>34827</v>
      </c>
      <c r="G35" s="36">
        <f t="shared" si="2"/>
        <v>34827</v>
      </c>
      <c r="H35" s="15">
        <f t="shared" si="3"/>
        <v>218127</v>
      </c>
    </row>
    <row r="36" spans="2:8" x14ac:dyDescent="0.25">
      <c r="B36" s="9">
        <v>2</v>
      </c>
      <c r="C36" s="10">
        <v>28300</v>
      </c>
      <c r="D36" s="11">
        <f t="shared" si="0"/>
        <v>56600</v>
      </c>
      <c r="E36" s="12">
        <v>0.19</v>
      </c>
      <c r="F36" s="16">
        <f t="shared" si="1"/>
        <v>10754</v>
      </c>
      <c r="G36" s="36">
        <f t="shared" si="2"/>
        <v>5377</v>
      </c>
      <c r="H36" s="15">
        <f t="shared" si="3"/>
        <v>33677</v>
      </c>
    </row>
    <row r="37" spans="2:8" x14ac:dyDescent="0.25">
      <c r="B37" s="9">
        <v>2</v>
      </c>
      <c r="C37" s="10">
        <v>121000</v>
      </c>
      <c r="D37" s="11">
        <f t="shared" si="0"/>
        <v>242000</v>
      </c>
      <c r="E37" s="12">
        <v>0.19</v>
      </c>
      <c r="F37" s="16">
        <f t="shared" si="1"/>
        <v>45980</v>
      </c>
      <c r="G37" s="36">
        <f t="shared" si="2"/>
        <v>22990</v>
      </c>
      <c r="H37" s="15">
        <f t="shared" si="3"/>
        <v>143990</v>
      </c>
    </row>
    <row r="38" spans="2:8" x14ac:dyDescent="0.25">
      <c r="B38" s="9">
        <v>2</v>
      </c>
      <c r="C38" s="10">
        <v>45100</v>
      </c>
      <c r="D38" s="11">
        <f t="shared" si="0"/>
        <v>90200</v>
      </c>
      <c r="E38" s="12">
        <v>0.19</v>
      </c>
      <c r="F38" s="16">
        <f t="shared" si="1"/>
        <v>17138</v>
      </c>
      <c r="G38" s="36">
        <f t="shared" si="2"/>
        <v>8569</v>
      </c>
      <c r="H38" s="15">
        <f t="shared" si="3"/>
        <v>53669</v>
      </c>
    </row>
    <row r="39" spans="2:8" x14ac:dyDescent="0.25">
      <c r="B39" s="9">
        <v>2</v>
      </c>
      <c r="C39" s="10">
        <v>43500</v>
      </c>
      <c r="D39" s="11">
        <f t="shared" si="0"/>
        <v>87000</v>
      </c>
      <c r="E39" s="12">
        <v>0.19</v>
      </c>
      <c r="F39" s="16">
        <f t="shared" si="1"/>
        <v>16530</v>
      </c>
      <c r="G39" s="36">
        <f t="shared" si="2"/>
        <v>8265</v>
      </c>
      <c r="H39" s="15">
        <f t="shared" si="3"/>
        <v>51765</v>
      </c>
    </row>
    <row r="40" spans="2:8" x14ac:dyDescent="0.25">
      <c r="B40" s="9">
        <v>1</v>
      </c>
      <c r="C40" s="10">
        <v>426500</v>
      </c>
      <c r="D40" s="11">
        <f t="shared" si="0"/>
        <v>426500</v>
      </c>
      <c r="E40" s="12">
        <v>0.19</v>
      </c>
      <c r="F40" s="16">
        <f t="shared" si="1"/>
        <v>81035</v>
      </c>
      <c r="G40" s="36">
        <f t="shared" si="2"/>
        <v>81035</v>
      </c>
      <c r="H40" s="15">
        <f t="shared" si="3"/>
        <v>507535</v>
      </c>
    </row>
    <row r="41" spans="2:8" x14ac:dyDescent="0.25">
      <c r="B41" s="9">
        <v>1</v>
      </c>
      <c r="C41" s="10">
        <v>655500</v>
      </c>
      <c r="D41" s="11">
        <f t="shared" si="0"/>
        <v>655500</v>
      </c>
      <c r="E41" s="12">
        <v>0.19</v>
      </c>
      <c r="F41" s="16">
        <f t="shared" si="1"/>
        <v>124545</v>
      </c>
      <c r="G41" s="36">
        <f t="shared" si="2"/>
        <v>124545</v>
      </c>
      <c r="H41" s="15">
        <f t="shared" si="3"/>
        <v>780045</v>
      </c>
    </row>
    <row r="42" spans="2:8" x14ac:dyDescent="0.25">
      <c r="B42" s="9">
        <v>1</v>
      </c>
      <c r="C42" s="10">
        <v>448900</v>
      </c>
      <c r="D42" s="11">
        <f t="shared" si="0"/>
        <v>448900</v>
      </c>
      <c r="E42" s="12">
        <v>0.19</v>
      </c>
      <c r="F42" s="16">
        <f t="shared" si="1"/>
        <v>85291</v>
      </c>
      <c r="G42" s="36">
        <f t="shared" si="2"/>
        <v>85291</v>
      </c>
      <c r="H42" s="15">
        <f t="shared" si="3"/>
        <v>534191</v>
      </c>
    </row>
    <row r="43" spans="2:8" x14ac:dyDescent="0.25">
      <c r="B43" s="9">
        <v>9</v>
      </c>
      <c r="C43" s="10">
        <v>42200</v>
      </c>
      <c r="D43" s="11">
        <f t="shared" si="0"/>
        <v>379800</v>
      </c>
      <c r="E43" s="12">
        <v>0.19</v>
      </c>
      <c r="F43" s="16">
        <f t="shared" si="1"/>
        <v>72162</v>
      </c>
      <c r="G43" s="36">
        <f t="shared" si="2"/>
        <v>8018</v>
      </c>
      <c r="H43" s="15">
        <f t="shared" si="3"/>
        <v>50218</v>
      </c>
    </row>
    <row r="44" spans="2:8" x14ac:dyDescent="0.25">
      <c r="B44" s="9">
        <v>9</v>
      </c>
      <c r="C44" s="10">
        <v>63400</v>
      </c>
      <c r="D44" s="11">
        <f t="shared" si="0"/>
        <v>570600</v>
      </c>
      <c r="E44" s="12">
        <v>0.19</v>
      </c>
      <c r="F44" s="16">
        <f t="shared" si="1"/>
        <v>108414</v>
      </c>
      <c r="G44" s="36">
        <f t="shared" si="2"/>
        <v>12046</v>
      </c>
      <c r="H44" s="15">
        <f t="shared" si="3"/>
        <v>75446</v>
      </c>
    </row>
    <row r="45" spans="2:8" x14ac:dyDescent="0.25">
      <c r="B45" s="9">
        <v>9</v>
      </c>
      <c r="C45" s="10">
        <v>107600</v>
      </c>
      <c r="D45" s="11">
        <f t="shared" si="0"/>
        <v>968400</v>
      </c>
      <c r="E45" s="12">
        <v>0.19</v>
      </c>
      <c r="F45" s="16">
        <f t="shared" si="1"/>
        <v>183996</v>
      </c>
      <c r="G45" s="36">
        <f t="shared" si="2"/>
        <v>20444</v>
      </c>
      <c r="H45" s="15">
        <f t="shared" si="3"/>
        <v>128044</v>
      </c>
    </row>
    <row r="46" spans="2:8" x14ac:dyDescent="0.25">
      <c r="B46" s="9">
        <v>12</v>
      </c>
      <c r="C46" s="10">
        <v>99800</v>
      </c>
      <c r="D46" s="11">
        <f t="shared" si="0"/>
        <v>1197600</v>
      </c>
      <c r="E46" s="12">
        <v>0.19</v>
      </c>
      <c r="F46" s="16">
        <f t="shared" si="1"/>
        <v>227544</v>
      </c>
      <c r="G46" s="36">
        <f t="shared" si="2"/>
        <v>18962</v>
      </c>
      <c r="H46" s="15">
        <f t="shared" si="3"/>
        <v>118762</v>
      </c>
    </row>
    <row r="47" spans="2:8" x14ac:dyDescent="0.25">
      <c r="B47" s="9">
        <v>10</v>
      </c>
      <c r="C47" s="10">
        <v>68100</v>
      </c>
      <c r="D47" s="11">
        <f t="shared" si="0"/>
        <v>681000</v>
      </c>
      <c r="E47" s="12">
        <v>0.19</v>
      </c>
      <c r="F47" s="16">
        <f t="shared" si="1"/>
        <v>129390</v>
      </c>
      <c r="G47" s="36">
        <f t="shared" si="2"/>
        <v>12939</v>
      </c>
      <c r="H47" s="15">
        <f t="shared" si="3"/>
        <v>81039</v>
      </c>
    </row>
    <row r="48" spans="2:8" x14ac:dyDescent="0.25">
      <c r="B48" s="9">
        <v>10</v>
      </c>
      <c r="C48" s="10">
        <v>64800</v>
      </c>
      <c r="D48" s="11">
        <f t="shared" si="0"/>
        <v>648000</v>
      </c>
      <c r="E48" s="12">
        <v>0.19</v>
      </c>
      <c r="F48" s="16">
        <f t="shared" si="1"/>
        <v>123120</v>
      </c>
      <c r="G48" s="36">
        <f t="shared" si="2"/>
        <v>12312</v>
      </c>
      <c r="H48" s="15">
        <f t="shared" si="3"/>
        <v>77112</v>
      </c>
    </row>
    <row r="49" spans="2:11" x14ac:dyDescent="0.25">
      <c r="B49" s="9">
        <v>18</v>
      </c>
      <c r="C49" s="10">
        <v>55400</v>
      </c>
      <c r="D49" s="11">
        <f t="shared" si="0"/>
        <v>997200</v>
      </c>
      <c r="E49" s="12">
        <v>0.19</v>
      </c>
      <c r="F49" s="16">
        <f t="shared" si="1"/>
        <v>189468</v>
      </c>
      <c r="G49" s="36">
        <f t="shared" si="2"/>
        <v>10526</v>
      </c>
      <c r="H49" s="15">
        <f t="shared" si="3"/>
        <v>65926</v>
      </c>
    </row>
    <row r="50" spans="2:11" x14ac:dyDescent="0.25">
      <c r="B50" s="9">
        <v>10</v>
      </c>
      <c r="C50" s="10">
        <v>48900</v>
      </c>
      <c r="D50" s="11">
        <f t="shared" si="0"/>
        <v>489000</v>
      </c>
      <c r="E50" s="12">
        <v>0.19</v>
      </c>
      <c r="F50" s="16">
        <f t="shared" si="1"/>
        <v>92910</v>
      </c>
      <c r="G50" s="36">
        <f t="shared" si="2"/>
        <v>9291</v>
      </c>
      <c r="H50" s="15">
        <f t="shared" si="3"/>
        <v>58191</v>
      </c>
    </row>
    <row r="51" spans="2:11" x14ac:dyDescent="0.25">
      <c r="B51" s="9">
        <v>5</v>
      </c>
      <c r="C51" s="10">
        <v>139800</v>
      </c>
      <c r="D51" s="11">
        <f t="shared" si="0"/>
        <v>699000</v>
      </c>
      <c r="E51" s="12">
        <v>0.19</v>
      </c>
      <c r="F51" s="16">
        <f t="shared" si="1"/>
        <v>132810</v>
      </c>
      <c r="G51" s="36">
        <f t="shared" si="2"/>
        <v>26562</v>
      </c>
      <c r="H51" s="15">
        <f t="shared" si="3"/>
        <v>166362</v>
      </c>
    </row>
    <row r="52" spans="2:11" x14ac:dyDescent="0.25">
      <c r="B52" s="9">
        <v>5</v>
      </c>
      <c r="C52" s="10">
        <v>59800</v>
      </c>
      <c r="D52" s="11">
        <f t="shared" si="0"/>
        <v>299000</v>
      </c>
      <c r="E52" s="12">
        <v>0.19</v>
      </c>
      <c r="F52" s="16">
        <f t="shared" si="1"/>
        <v>56810</v>
      </c>
      <c r="G52" s="36">
        <f t="shared" si="2"/>
        <v>11362</v>
      </c>
      <c r="H52" s="15">
        <f t="shared" si="3"/>
        <v>71162</v>
      </c>
    </row>
    <row r="53" spans="2:11" x14ac:dyDescent="0.25">
      <c r="B53" s="9">
        <v>2</v>
      </c>
      <c r="C53" s="10">
        <v>80500</v>
      </c>
      <c r="D53" s="11">
        <f t="shared" si="0"/>
        <v>161000</v>
      </c>
      <c r="E53" s="12">
        <v>0.19</v>
      </c>
      <c r="F53" s="16">
        <f t="shared" si="1"/>
        <v>30590</v>
      </c>
      <c r="G53" s="36">
        <f t="shared" si="2"/>
        <v>15295</v>
      </c>
      <c r="H53" s="15">
        <f t="shared" si="3"/>
        <v>95795</v>
      </c>
    </row>
    <row r="54" spans="2:11" x14ac:dyDescent="0.25">
      <c r="B54" s="9">
        <v>5</v>
      </c>
      <c r="C54" s="10">
        <v>30000</v>
      </c>
      <c r="D54" s="11">
        <f t="shared" si="0"/>
        <v>150000</v>
      </c>
      <c r="E54" s="12">
        <v>0.19</v>
      </c>
      <c r="F54" s="16">
        <f t="shared" si="1"/>
        <v>28500</v>
      </c>
      <c r="G54" s="36">
        <f t="shared" si="2"/>
        <v>5700</v>
      </c>
      <c r="H54" s="15">
        <f t="shared" si="3"/>
        <v>35700</v>
      </c>
    </row>
    <row r="55" spans="2:11" x14ac:dyDescent="0.25">
      <c r="B55" s="9">
        <v>5</v>
      </c>
      <c r="C55" s="10">
        <v>29100</v>
      </c>
      <c r="D55" s="11">
        <f t="shared" si="0"/>
        <v>145500</v>
      </c>
      <c r="E55" s="12">
        <v>0.19</v>
      </c>
      <c r="F55" s="16">
        <f t="shared" si="1"/>
        <v>27645</v>
      </c>
      <c r="G55" s="36">
        <f t="shared" si="2"/>
        <v>5529</v>
      </c>
      <c r="H55" s="15">
        <f t="shared" si="3"/>
        <v>34629</v>
      </c>
    </row>
    <row r="56" spans="2:11" x14ac:dyDescent="0.25">
      <c r="B56" s="9">
        <v>5</v>
      </c>
      <c r="C56" s="10">
        <v>24900</v>
      </c>
      <c r="D56" s="11">
        <f t="shared" si="0"/>
        <v>124500</v>
      </c>
      <c r="E56" s="12">
        <v>0.19</v>
      </c>
      <c r="F56" s="16">
        <f t="shared" si="1"/>
        <v>23655</v>
      </c>
      <c r="G56" s="36">
        <f t="shared" si="2"/>
        <v>4731</v>
      </c>
      <c r="H56" s="15">
        <f t="shared" si="3"/>
        <v>29631</v>
      </c>
    </row>
    <row r="57" spans="2:11" x14ac:dyDescent="0.25">
      <c r="B57" s="9">
        <v>5</v>
      </c>
      <c r="C57" s="10">
        <v>42200</v>
      </c>
      <c r="D57" s="11">
        <f t="shared" si="0"/>
        <v>211000</v>
      </c>
      <c r="E57" s="12">
        <v>0.19</v>
      </c>
      <c r="F57" s="16">
        <f t="shared" si="1"/>
        <v>40090</v>
      </c>
      <c r="G57" s="36">
        <f t="shared" si="2"/>
        <v>8018</v>
      </c>
      <c r="H57" s="15">
        <f t="shared" si="3"/>
        <v>50218</v>
      </c>
    </row>
    <row r="58" spans="2:11" x14ac:dyDescent="0.25">
      <c r="B58" s="9">
        <v>1</v>
      </c>
      <c r="C58" s="10">
        <v>68000</v>
      </c>
      <c r="D58" s="11">
        <f t="shared" si="0"/>
        <v>68000</v>
      </c>
      <c r="E58" s="12">
        <v>0.19</v>
      </c>
      <c r="F58" s="16">
        <f t="shared" si="1"/>
        <v>12920</v>
      </c>
      <c r="G58" s="36">
        <f t="shared" si="2"/>
        <v>12920</v>
      </c>
      <c r="H58" s="15">
        <f t="shared" si="3"/>
        <v>80920</v>
      </c>
    </row>
    <row r="59" spans="2:11" x14ac:dyDescent="0.25">
      <c r="B59" s="9"/>
      <c r="C59" s="10"/>
      <c r="D59" s="11">
        <f t="shared" si="0"/>
        <v>0</v>
      </c>
      <c r="E59" s="12">
        <v>0.19</v>
      </c>
      <c r="F59" s="16">
        <f t="shared" si="1"/>
        <v>0</v>
      </c>
      <c r="G59" s="36">
        <f t="shared" si="2"/>
        <v>0</v>
      </c>
      <c r="H59" s="15">
        <f t="shared" si="3"/>
        <v>0</v>
      </c>
    </row>
    <row r="60" spans="2:11" x14ac:dyDescent="0.25">
      <c r="B60" s="9"/>
      <c r="C60" s="10"/>
      <c r="D60" s="11">
        <f t="shared" si="0"/>
        <v>0</v>
      </c>
      <c r="E60" s="12">
        <v>0.19</v>
      </c>
      <c r="F60" s="16">
        <f t="shared" si="1"/>
        <v>0</v>
      </c>
      <c r="G60" s="36">
        <f t="shared" si="2"/>
        <v>0</v>
      </c>
      <c r="H60" s="15">
        <f t="shared" si="3"/>
        <v>0</v>
      </c>
    </row>
    <row r="61" spans="2:11" x14ac:dyDescent="0.25">
      <c r="B61" s="9"/>
      <c r="C61" s="10"/>
      <c r="D61" s="11">
        <f t="shared" si="0"/>
        <v>0</v>
      </c>
      <c r="E61" s="12">
        <v>0.19</v>
      </c>
      <c r="F61" s="16">
        <f t="shared" si="1"/>
        <v>0</v>
      </c>
      <c r="G61" s="36">
        <f t="shared" si="2"/>
        <v>0</v>
      </c>
      <c r="H61" s="15">
        <f t="shared" si="3"/>
        <v>0</v>
      </c>
    </row>
    <row r="62" spans="2:11" x14ac:dyDescent="0.25">
      <c r="B62" s="9"/>
      <c r="C62" s="10"/>
      <c r="D62" s="11">
        <f t="shared" si="0"/>
        <v>0</v>
      </c>
      <c r="E62" s="12">
        <v>0.19</v>
      </c>
      <c r="F62" s="16">
        <f t="shared" si="1"/>
        <v>0</v>
      </c>
      <c r="G62" s="36">
        <f t="shared" si="2"/>
        <v>0</v>
      </c>
      <c r="H62" s="15">
        <f t="shared" si="3"/>
        <v>0</v>
      </c>
    </row>
    <row r="63" spans="2:11" x14ac:dyDescent="0.25">
      <c r="B63" s="9"/>
      <c r="C63" s="10"/>
      <c r="D63" s="11">
        <f t="shared" ref="D63:D64" si="4">+B63*C63</f>
        <v>0</v>
      </c>
      <c r="E63" s="12">
        <v>0.19</v>
      </c>
      <c r="F63" s="16">
        <f t="shared" ref="F63:F64" si="5">+D63*E63</f>
        <v>0</v>
      </c>
      <c r="G63" s="36">
        <f t="shared" si="2"/>
        <v>0</v>
      </c>
      <c r="H63" s="15">
        <f t="shared" si="3"/>
        <v>0</v>
      </c>
      <c r="I63" s="14"/>
      <c r="J63" s="14"/>
      <c r="K63" s="14"/>
    </row>
    <row r="64" spans="2:11" x14ac:dyDescent="0.25">
      <c r="B64" s="9"/>
      <c r="C64" s="10"/>
      <c r="D64" s="11">
        <f t="shared" si="4"/>
        <v>0</v>
      </c>
      <c r="E64" s="12">
        <v>0.19</v>
      </c>
      <c r="F64" s="13">
        <f t="shared" si="5"/>
        <v>0</v>
      </c>
      <c r="G64" s="36">
        <f t="shared" si="2"/>
        <v>0</v>
      </c>
      <c r="H64" s="15">
        <f t="shared" si="3"/>
        <v>0</v>
      </c>
      <c r="I64" s="14"/>
      <c r="J64" s="14"/>
      <c r="K64" s="14"/>
    </row>
    <row r="65" spans="2:11" x14ac:dyDescent="0.25">
      <c r="B65" s="9">
        <f>SUM(B6:B64)</f>
        <v>205</v>
      </c>
      <c r="C65" s="10"/>
      <c r="D65" s="16">
        <f>SUM(D6:D64)</f>
        <v>16803600</v>
      </c>
      <c r="E65" s="12"/>
      <c r="F65" s="13">
        <f>SUM(F6:F64)</f>
        <v>3192684</v>
      </c>
      <c r="G65" s="37"/>
      <c r="H65" s="14"/>
      <c r="I65" s="14"/>
      <c r="J65" s="14"/>
      <c r="K65" s="14"/>
    </row>
    <row r="68" spans="2:11" x14ac:dyDescent="0.25">
      <c r="C68" s="6" t="s">
        <v>3</v>
      </c>
      <c r="D68" s="17">
        <f>SUM(D6:D64)</f>
        <v>16803600</v>
      </c>
      <c r="E68" s="18" t="s">
        <v>6</v>
      </c>
      <c r="F68" s="17">
        <f>SUM(F6:F64)</f>
        <v>3192684</v>
      </c>
      <c r="G68" s="36"/>
    </row>
    <row r="69" spans="2:11" x14ac:dyDescent="0.25">
      <c r="C69" s="6"/>
      <c r="E69" s="7"/>
      <c r="F69" s="7"/>
      <c r="G69" s="7"/>
    </row>
    <row r="70" spans="2:11" x14ac:dyDescent="0.25">
      <c r="C70" s="6" t="s">
        <v>7</v>
      </c>
      <c r="D70" s="17">
        <f>+D68+F68</f>
        <v>19996284</v>
      </c>
      <c r="E70" s="29" t="s">
        <v>8</v>
      </c>
      <c r="F70" s="19">
        <f>D68</f>
        <v>16803600</v>
      </c>
      <c r="G70" s="37"/>
    </row>
    <row r="73" spans="2:11" ht="15.75" customHeight="1" x14ac:dyDescent="0.25">
      <c r="C73" s="20" t="s">
        <v>9</v>
      </c>
      <c r="D73" s="16">
        <f>D68</f>
        <v>16803600</v>
      </c>
    </row>
    <row r="74" spans="2:11" ht="15.75" customHeight="1" x14ac:dyDescent="0.25">
      <c r="C74" s="20" t="s">
        <v>18</v>
      </c>
      <c r="D74" s="16">
        <f>SUMIF(E6:E64,19%,F6:F64)</f>
        <v>3192684</v>
      </c>
    </row>
    <row r="75" spans="2:11" ht="15.75" customHeight="1" x14ac:dyDescent="0.25">
      <c r="C75" s="20" t="s">
        <v>22</v>
      </c>
      <c r="D75" s="16">
        <f>SUMIF(E6:E64,19%,C6:C64)</f>
        <v>6082400</v>
      </c>
    </row>
    <row r="76" spans="2:11" ht="15.75" customHeight="1" x14ac:dyDescent="0.25">
      <c r="C76" s="20" t="s">
        <v>19</v>
      </c>
      <c r="D76" s="16">
        <f>SUMIF(E6:E64,5%,F6:F64)</f>
        <v>0</v>
      </c>
    </row>
    <row r="77" spans="2:11" ht="15.75" customHeight="1" x14ac:dyDescent="0.25">
      <c r="C77" s="20" t="s">
        <v>23</v>
      </c>
      <c r="D77" s="16">
        <f>SUMIF(E6:E64,5%,D6:D64)</f>
        <v>0</v>
      </c>
    </row>
    <row r="78" spans="2:11" ht="15.75" customHeight="1" x14ac:dyDescent="0.25">
      <c r="C78" s="20" t="s">
        <v>24</v>
      </c>
      <c r="D78" s="16">
        <f>SUMIF(E6:E65,0%,D6:D65)</f>
        <v>0</v>
      </c>
    </row>
    <row r="79" spans="2:11" x14ac:dyDescent="0.25">
      <c r="C79" s="20" t="s">
        <v>10</v>
      </c>
      <c r="D79" s="16">
        <f>F68</f>
        <v>3192684</v>
      </c>
    </row>
    <row r="80" spans="2:11" x14ac:dyDescent="0.25">
      <c r="C80" s="20" t="s">
        <v>11</v>
      </c>
      <c r="D80" s="16">
        <f>D73+D79</f>
        <v>19996284</v>
      </c>
    </row>
    <row r="83" spans="2:11" x14ac:dyDescent="0.25">
      <c r="H83" s="14"/>
      <c r="I83" s="14"/>
      <c r="J83" s="14"/>
      <c r="K83" s="14"/>
    </row>
    <row r="85" spans="2:11" x14ac:dyDescent="0.25">
      <c r="B85" s="43" t="s">
        <v>12</v>
      </c>
      <c r="C85" s="43"/>
      <c r="D85" s="43"/>
      <c r="E85" s="43"/>
    </row>
    <row r="87" spans="2:11" x14ac:dyDescent="0.25">
      <c r="B87" s="21" t="s">
        <v>13</v>
      </c>
      <c r="C87" s="22" t="s">
        <v>14</v>
      </c>
      <c r="D87" s="21" t="s">
        <v>15</v>
      </c>
      <c r="E87" s="21" t="s">
        <v>16</v>
      </c>
    </row>
    <row r="88" spans="2:11" x14ac:dyDescent="0.25">
      <c r="B88" s="52" t="str">
        <f>B3</f>
        <v>FE 461</v>
      </c>
      <c r="C88" s="22">
        <v>16803600</v>
      </c>
      <c r="D88" s="22">
        <v>3192684</v>
      </c>
      <c r="E88" s="22">
        <f>SUM(C88:D88)</f>
        <v>19996284</v>
      </c>
    </row>
    <row r="89" spans="2:11" x14ac:dyDescent="0.25">
      <c r="B89" s="21"/>
      <c r="C89" s="22"/>
      <c r="D89" s="22"/>
      <c r="E89" s="22"/>
    </row>
    <row r="90" spans="2:11" x14ac:dyDescent="0.25">
      <c r="B90" s="1"/>
      <c r="C90" s="23"/>
      <c r="D90" s="23"/>
      <c r="E90" s="24">
        <f>C90+D90</f>
        <v>0</v>
      </c>
    </row>
    <row r="91" spans="2:11" x14ac:dyDescent="0.25">
      <c r="B91" s="25" t="s">
        <v>17</v>
      </c>
      <c r="C91" s="26">
        <f>SUM(C90:C90)</f>
        <v>0</v>
      </c>
      <c r="D91" s="27">
        <f>SUM(D90:D90)</f>
        <v>0</v>
      </c>
      <c r="E91" s="22">
        <f>E88+E89+E90</f>
        <v>19996284</v>
      </c>
      <c r="H91" s="32"/>
      <c r="I91" s="32"/>
      <c r="J91" s="32"/>
      <c r="K91" s="32"/>
    </row>
    <row r="93" spans="2:11" x14ac:dyDescent="0.25">
      <c r="F93" s="28"/>
      <c r="G93" s="39"/>
    </row>
  </sheetData>
  <mergeCells count="5">
    <mergeCell ref="B85:E85"/>
    <mergeCell ref="B2:C2"/>
    <mergeCell ref="E2:F2"/>
    <mergeCell ref="E3:F3"/>
    <mergeCell ref="B3:C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Facturas + IVA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Steven Vasquez Morales</dc:creator>
  <cp:keywords/>
  <dc:description/>
  <cp:lastModifiedBy>Yeison Fabian Romero Tamayo</cp:lastModifiedBy>
  <cp:revision/>
  <dcterms:created xsi:type="dcterms:W3CDTF">2018-10-30T19:27:54Z</dcterms:created>
  <dcterms:modified xsi:type="dcterms:W3CDTF">2026-07-22T22:46:34Z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2025-07-08T21:29:35Z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2eb764cf-9890-4d96-93f3-c37e269cfe48</vt:lpwstr>
  </property>
  <property fmtid="{D5CDD505-2E9C-101B-9397-08002B2CF9AE}" pid="8" name="MSIP_Label_fc111285-cafa-4fc9-8a9a-bd902089b24f_ContentBits">
    <vt:lpwstr>0</vt:lpwstr>
  </property>
</Properties>
</file>