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3256" windowHeight="13176"/>
  </bookViews>
  <sheets>
    <sheet name="COTIZACION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8" i="1" l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N18" i="1"/>
  <c r="O18" i="1" s="1"/>
  <c r="P18" i="1" s="1"/>
  <c r="N17" i="1"/>
  <c r="O17" i="1" s="1"/>
  <c r="P17" i="1" s="1"/>
  <c r="N16" i="1"/>
  <c r="O16" i="1" s="1"/>
  <c r="P16" i="1" s="1"/>
  <c r="N15" i="1"/>
  <c r="O15" i="1" s="1"/>
  <c r="P15" i="1" s="1"/>
  <c r="N14" i="1"/>
  <c r="O14" i="1" s="1"/>
  <c r="P14" i="1" s="1"/>
  <c r="N13" i="1"/>
  <c r="O13" i="1" s="1"/>
  <c r="P13" i="1" s="1"/>
  <c r="N12" i="1"/>
  <c r="O12" i="1" s="1"/>
  <c r="P12" i="1" s="1"/>
  <c r="N11" i="1"/>
  <c r="O11" i="1" s="1"/>
  <c r="P11" i="1" s="1"/>
  <c r="N10" i="1"/>
  <c r="O10" i="1" s="1"/>
  <c r="P10" i="1" s="1"/>
  <c r="N9" i="1"/>
  <c r="O9" i="1" s="1"/>
  <c r="P9" i="1" s="1"/>
  <c r="N8" i="1"/>
  <c r="O8" i="1" s="1"/>
  <c r="P8" i="1" s="1"/>
  <c r="N7" i="1"/>
  <c r="O7" i="1" s="1"/>
  <c r="P7" i="1" s="1"/>
  <c r="N6" i="1"/>
  <c r="O6" i="1" s="1"/>
  <c r="P6" i="1" s="1"/>
  <c r="N5" i="1"/>
  <c r="O5" i="1" s="1"/>
  <c r="P5" i="1" s="1"/>
  <c r="J18" i="1"/>
  <c r="K18" i="1" s="1"/>
  <c r="L18" i="1" s="1"/>
  <c r="J17" i="1"/>
  <c r="K17" i="1" s="1"/>
  <c r="L17" i="1" s="1"/>
  <c r="J16" i="1"/>
  <c r="K16" i="1" s="1"/>
  <c r="L16" i="1" s="1"/>
  <c r="J15" i="1"/>
  <c r="K15" i="1" s="1"/>
  <c r="L15" i="1" s="1"/>
  <c r="J14" i="1"/>
  <c r="K14" i="1" s="1"/>
  <c r="L14" i="1" s="1"/>
  <c r="J13" i="1"/>
  <c r="K13" i="1" s="1"/>
  <c r="L13" i="1" s="1"/>
  <c r="J12" i="1"/>
  <c r="K12" i="1" s="1"/>
  <c r="L12" i="1" s="1"/>
  <c r="J11" i="1"/>
  <c r="K11" i="1" s="1"/>
  <c r="L11" i="1" s="1"/>
  <c r="J10" i="1"/>
  <c r="K10" i="1" s="1"/>
  <c r="L10" i="1" s="1"/>
  <c r="J9" i="1"/>
  <c r="K9" i="1" s="1"/>
  <c r="L9" i="1" s="1"/>
  <c r="J8" i="1"/>
  <c r="K8" i="1" s="1"/>
  <c r="L8" i="1" s="1"/>
  <c r="J7" i="1"/>
  <c r="K7" i="1" s="1"/>
  <c r="L7" i="1" s="1"/>
  <c r="J6" i="1"/>
  <c r="K6" i="1" s="1"/>
  <c r="L6" i="1" s="1"/>
  <c r="J5" i="1"/>
  <c r="K5" i="1" s="1"/>
  <c r="L5" i="1" s="1"/>
  <c r="L19" i="1" s="1"/>
  <c r="F12" i="1"/>
  <c r="G12" i="1" s="1"/>
  <c r="H12" i="1" s="1"/>
  <c r="F9" i="1"/>
  <c r="G9" i="1" s="1"/>
  <c r="H9" i="1" s="1"/>
  <c r="F18" i="1"/>
  <c r="G18" i="1" s="1"/>
  <c r="H18" i="1" s="1"/>
  <c r="F17" i="1"/>
  <c r="G17" i="1" s="1"/>
  <c r="H17" i="1" s="1"/>
  <c r="F16" i="1"/>
  <c r="G16" i="1" s="1"/>
  <c r="H16" i="1" s="1"/>
  <c r="F15" i="1"/>
  <c r="G15" i="1" s="1"/>
  <c r="H15" i="1" s="1"/>
  <c r="F14" i="1"/>
  <c r="G14" i="1" s="1"/>
  <c r="H14" i="1" s="1"/>
  <c r="F13" i="1"/>
  <c r="G13" i="1" s="1"/>
  <c r="H13" i="1" s="1"/>
  <c r="F11" i="1"/>
  <c r="G11" i="1" s="1"/>
  <c r="H11" i="1" s="1"/>
  <c r="F10" i="1"/>
  <c r="G10" i="1" s="1"/>
  <c r="H10" i="1" s="1"/>
  <c r="F8" i="1"/>
  <c r="G8" i="1" s="1"/>
  <c r="H8" i="1" s="1"/>
  <c r="F7" i="1"/>
  <c r="G7" i="1" s="1"/>
  <c r="H7" i="1" s="1"/>
  <c r="F6" i="1"/>
  <c r="G6" i="1" s="1"/>
  <c r="H6" i="1" s="1"/>
  <c r="P19" i="1" l="1"/>
  <c r="R5" i="1"/>
  <c r="S5" i="1" s="1"/>
  <c r="T5" i="1" s="1"/>
  <c r="R7" i="1"/>
  <c r="S7" i="1" s="1"/>
  <c r="T7" i="1" s="1"/>
  <c r="R9" i="1"/>
  <c r="S9" i="1" s="1"/>
  <c r="T9" i="1" s="1"/>
  <c r="R11" i="1"/>
  <c r="S11" i="1" s="1"/>
  <c r="T11" i="1" s="1"/>
  <c r="R13" i="1"/>
  <c r="S13" i="1" s="1"/>
  <c r="T13" i="1" s="1"/>
  <c r="R15" i="1"/>
  <c r="S15" i="1" s="1"/>
  <c r="T15" i="1" s="1"/>
  <c r="R17" i="1"/>
  <c r="S17" i="1" s="1"/>
  <c r="T17" i="1" s="1"/>
  <c r="R6" i="1"/>
  <c r="S6" i="1" s="1"/>
  <c r="T6" i="1" s="1"/>
  <c r="R8" i="1"/>
  <c r="S8" i="1" s="1"/>
  <c r="T8" i="1" s="1"/>
  <c r="R10" i="1"/>
  <c r="S10" i="1" s="1"/>
  <c r="T10" i="1" s="1"/>
  <c r="R12" i="1"/>
  <c r="S12" i="1" s="1"/>
  <c r="T12" i="1" s="1"/>
  <c r="R14" i="1"/>
  <c r="S14" i="1" s="1"/>
  <c r="T14" i="1" s="1"/>
  <c r="R16" i="1"/>
  <c r="S16" i="1" s="1"/>
  <c r="T16" i="1" s="1"/>
  <c r="R18" i="1"/>
  <c r="S18" i="1" s="1"/>
  <c r="T18" i="1" s="1"/>
  <c r="F5" i="1"/>
  <c r="G5" i="1" s="1"/>
  <c r="H5" i="1" s="1"/>
  <c r="H19" i="1" s="1"/>
  <c r="T19" i="1" l="1"/>
</calcChain>
</file>

<file path=xl/sharedStrings.xml><?xml version="1.0" encoding="utf-8"?>
<sst xmlns="http://schemas.openxmlformats.org/spreadsheetml/2006/main" count="53" uniqueCount="31">
  <si>
    <r>
      <rPr>
        <b/>
        <sz val="8"/>
        <rFont val="Arial"/>
        <family val="2"/>
      </rPr>
      <t>Ítem</t>
    </r>
  </si>
  <si>
    <r>
      <rPr>
        <b/>
        <sz val="8"/>
        <rFont val="Arial"/>
        <family val="2"/>
      </rPr>
      <t>Descripción técnica</t>
    </r>
  </si>
  <si>
    <r>
      <rPr>
        <b/>
        <sz val="8"/>
        <rFont val="Arial"/>
        <family val="2"/>
      </rPr>
      <t>Unidad</t>
    </r>
  </si>
  <si>
    <r>
      <rPr>
        <sz val="8"/>
        <rFont val="Arial MT"/>
        <family val="2"/>
      </rPr>
      <t>Prestación de servicios de un (1) colectivo artístico juvenil, integrado por artistas urbanos con experiencia en muralismo, para el diseño y ejecución de un mural participativo de aproximadamente cuatro (4) metros de ancho por dos (2) metros de alto, conforme a lineamientos del supervisor.</t>
    </r>
  </si>
  <si>
    <r>
      <rPr>
        <sz val="8"/>
        <rFont val="Arial MT"/>
        <family val="2"/>
      </rPr>
      <t>SERVICIO</t>
    </r>
  </si>
  <si>
    <r>
      <rPr>
        <sz val="8"/>
        <rFont val="Arial MT"/>
        <family val="2"/>
      </rPr>
      <t>Una (1) dotación completa de materiales suficiente para la ejecución de una (1) intervención artística o mural de aproximadamente 40 a 60 m²</t>
    </r>
  </si>
  <si>
    <r>
      <rPr>
        <sz val="8"/>
        <rFont val="Arial MT"/>
        <family val="2"/>
      </rPr>
      <t>UNIDAD</t>
    </r>
  </si>
  <si>
    <r>
      <rPr>
        <sz val="8"/>
        <rFont val="Arial MT"/>
        <family val="2"/>
      </rPr>
      <t>Prestación de servicios de una agrupación de batucada conformada por mínimo ocho (8) integrantes para una presentación de mínimo dos (2) horas.</t>
    </r>
  </si>
  <si>
    <r>
      <rPr>
        <sz val="8"/>
        <rFont val="Arial MT"/>
        <family val="2"/>
      </rPr>
      <t>EVENTO</t>
    </r>
  </si>
  <si>
    <r>
      <rPr>
        <sz val="8"/>
        <rFont val="Arial MT"/>
        <family val="2"/>
      </rPr>
      <t>Suministro de plantas ornamentales y/o flor natural, de una altura mínima de 60 cm y máxima de 100 cm, en óptimo estado fitosanitario, libre de plagas, enfermedades o daños físicos. La planta deberá entregarse con una matera decorativa elaborada en cerámica, fibra de vidrio, concreto liviano o plástico de alta resistencia, con un diámetro mínimo de 30 cm, altura mínima de 35 cm y espesor adecuado para garantizar su estabilidad y durabilidad. El color y diseño de  la matera serán suministrados por el supervisor.</t>
    </r>
  </si>
  <si>
    <r>
      <rPr>
        <sz val="8"/>
        <rFont val="Arial MT"/>
        <family val="2"/>
      </rPr>
      <t xml:space="preserve">Suministro de kit conformados por unas (1) gafas de seguridad elaboradas en policarbonato de alta resistencia, con protección contra impactos y ajuste ergonómico; una (1) chaqueta tipo bombero o equivalente, elaborada en tela resistente, de manga larga, con cierre frontal y talla estándar o según requerimiento de la entidad, destinada exclusivamente para fines recreativos y pedagógicos; y un
</t>
    </r>
    <r>
      <rPr>
        <sz val="8"/>
        <rFont val="Arial MT"/>
        <family val="2"/>
      </rPr>
      <t>(1) bate recreativo elaborado en material liviano, resistente y no metálico (plástico de alta densidad, espuma de alta densidad o material similar), con una longitud aproximada entre 60 cm y 80 cm, apto para actividades lúdicas de manejo de emociones y libre de elementos cortantes o peligrosos. Todos los elementos deberán ser nuevos, de primera calidad y entregarse en óptimas condiciones para su uso.</t>
    </r>
  </si>
  <si>
    <r>
      <rPr>
        <sz val="8"/>
        <rFont val="Arial MT"/>
        <family val="2"/>
      </rPr>
      <t>KITS</t>
    </r>
  </si>
  <si>
    <r>
      <rPr>
        <sz val="8"/>
        <rFont val="Arial MT"/>
        <family val="2"/>
      </rPr>
      <t>Suministro de un kit conformado 2 por una (1) pieza de cerámica de color blanco, apta para pintura, con  dimensiones aproximadas entre 10 cm y 20 cm de alto o ancho, según la figura, con superficie lisa y libre de imperfecciones; un (1) juego de pinturas acrílicas no tóxicas con mínimo 6 colores en presentaciones de 15 ml o superiores; un (1) pincel de cerdas sintéticas para detalles, un (1) pincel de cerdas planas para relleno y una (1) paleta o recipiente para mezcla de pintura. Todos los elementos deberán ser nuevos, de primera calidad y aptos para el desarrollo de actividades artísticas y recreativas.</t>
    </r>
  </si>
  <si>
    <r>
      <rPr>
        <sz val="8"/>
        <rFont val="Arial MT"/>
        <family val="2"/>
      </rPr>
      <t xml:space="preserve">Prestación del servicio de un (1) instructor con experiencia en danza urbana (Urban Dance), para el desarrollo de tres
</t>
    </r>
    <r>
      <rPr>
        <sz val="8"/>
        <rFont val="Arial MT"/>
        <family val="2"/>
      </rPr>
      <t>(3) jornadas con una duración mínima de dos (2) horas, incluyendo la planeación, dirección y ejecución de la actividad.</t>
    </r>
  </si>
  <si>
    <r>
      <rPr>
        <sz val="8"/>
        <rFont val="Arial MT"/>
        <family val="2"/>
      </rPr>
      <t>Prestación del servicio de un (1) narrador o juez con experiencia en videojuegos y competencias gaming, encargado de realizar la narración, seguimiento, evaluación y acompañamiento técnico durante cinco (5) jornadas de competencia, garantizando el adecuado desarrollo de las actividades.</t>
    </r>
  </si>
  <si>
    <r>
      <rPr>
        <sz val="8"/>
        <rFont val="Arial MT"/>
        <family val="2"/>
      </rPr>
      <t>Suministro de un (1) kit conformado por una (1) camiseta deportiva elaborada en tela liviana, transpirable y de secado rápido, con diseño personalizado mediante técnica de sublimación, incluyendo colores, logos, textos e imágenes definidos por la entidad, disponible en diferentes tallas según requerimiento; y un (1) número de identificación para corredor elaborado en material resistente, impreso a color y diseñado para ser fijado en la camiseta durante la actividad. Los elementos deberán ser nuevos, de buena calidad y entregados con el diseño previamente aprobado por la entidad. Cantidad requerida: Doscientos (200) kits para corredores.</t>
    </r>
  </si>
  <si>
    <r>
      <rPr>
        <sz val="8"/>
        <rFont val="Arial MT"/>
        <family val="2"/>
      </rPr>
      <t>Suministro de medallas de premiación con cinta sublimada personalizada.</t>
    </r>
  </si>
  <si>
    <r>
      <rPr>
        <sz val="8"/>
        <rFont val="Arial MT"/>
        <family val="2"/>
      </rPr>
      <t>Suministro de un (1) conjunto conformado por manillas fluorescentes elaboradas en material flexible, resistente y apto para actividades recreativas, con efecto luminoso o fluorescente; y pintura neón de uso corporal, dermatológicamente probada, no tóxica, de fácil aplicación y remoción, apta para contacto con la piel. Los elementos deberán ser nuevos, de buena calidad y contar con las condiciones de seguridad necesarias para su uso durante la actividad. Cantidad requerida: Doscientas (200) unidades de manillas fluorescentes y pinturas neón dermatológicamente probadas.</t>
    </r>
  </si>
  <si>
    <t>Cant</t>
  </si>
  <si>
    <t>VALOR UNITARIO</t>
  </si>
  <si>
    <t>VALOR IVA UNITARIO</t>
  </si>
  <si>
    <t>VALOR UNITARIO CON IVA</t>
  </si>
  <si>
    <t>VALOR TOTAL CON IVA</t>
  </si>
  <si>
    <r>
      <rPr>
        <sz val="8"/>
        <rFont val="Arial MT"/>
        <family val="2"/>
      </rPr>
      <t>Suministro de una (1) patineta tipo scooter nueva, estructura en aluminio o acero, plegable, ruedas mínimo 200 mm,</t>
    </r>
    <r>
      <rPr>
        <sz val="8"/>
        <rFont val="Arial MT"/>
      </rPr>
      <t xml:space="preserve"> garantía de 12 meses.</t>
    </r>
  </si>
  <si>
    <t>VALOR PROMEDIO UNITARIO</t>
  </si>
  <si>
    <t>ANALISIS DEL MERCADO POR PROMEDIOS</t>
  </si>
  <si>
    <t xml:space="preserve">Suministro de una (1) tableta electrónica nueva, con pantalla táctil de mínimo 10 pulgadas, memoria RAM mínima de 4 GB, capacidad de almacenamiento interno mínima de 64 GB, sistema operativo vigente, conectividad requerida para su funcionamiento, incluyendo cargador original o compatible, funda protectora y garantía mínima de doce (12) meses por defectos de fabricación. El equipo deberá ser entregado en óptimas condiciones, con sus accesorios completos y listo para su uso. </t>
  </si>
  <si>
    <t>CORPORACION SOCIAL CULTURAL Y DEPORTIVA PARA LA PAZ  NIT.900413968-9</t>
  </si>
  <si>
    <t>Fundación Think Colombia NIT.901510459-3</t>
  </si>
  <si>
    <t>CONSULTORES Y ASESORES TIC SAS NIT.901360556-5</t>
  </si>
  <si>
    <t>Servicio de Alquiler de Seis (6) consolas de videojuegos , cuatro (4) pantallas de mínimo 50 pulgadas, dos (2) tapetes interactivos, para actividades lúdicas y recreativas con sus respectivos accesorios, licencias, instalación y soporte técnico durante cinco (5) días durante el desarrollo de las jornadas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</si>
</sst>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\$#,##0"/>
    <numFmt numFmtId="165" formatCode="_-&quot;$&quot;\ * #,##0_-;\-&quot;$&quot;\ * #,##0_-;_-&quot;$&quot;\ * &quot;-&quot;??_-;_-@_-"/>
  </numFmts>
  <fonts count="11">
    <font>
      <sz val="10"/>
      <color rgb="FF000000"/>
      <name val="Times New Roman"/>
      <charset val="204"/>
    </font>
    <font>
      <b/>
      <sz val="8"/>
      <name val="Arial"/>
    </font>
    <font>
      <sz val="8"/>
      <color rgb="FF000000"/>
      <name val="Arial MT"/>
      <family val="2"/>
    </font>
    <font>
      <sz val="8"/>
      <name val="Arial MT"/>
    </font>
    <font>
      <b/>
      <sz val="8"/>
      <name val="Arial"/>
      <family val="2"/>
    </font>
    <font>
      <sz val="8"/>
      <name val="Arial MT"/>
      <family val="2"/>
    </font>
    <font>
      <sz val="10"/>
      <color rgb="FF000000"/>
      <name val="Times New Roman"/>
      <charset val="204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9"/>
    </xf>
    <xf numFmtId="1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top" wrapText="1"/>
    </xf>
    <xf numFmtId="1" fontId="2" fillId="0" borderId="8" xfId="0" applyNumberFormat="1" applyFont="1" applyFill="1" applyBorder="1" applyAlignment="1">
      <alignment horizontal="center" vertical="top" shrinkToFit="1"/>
    </xf>
    <xf numFmtId="1" fontId="2" fillId="0" borderId="4" xfId="0" applyNumberFormat="1" applyFont="1" applyFill="1" applyBorder="1" applyAlignment="1">
      <alignment horizontal="center" vertical="top" shrinkToFi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65" fontId="2" fillId="0" borderId="13" xfId="1" applyNumberFormat="1" applyFont="1" applyFill="1" applyBorder="1" applyAlignment="1">
      <alignment horizontal="center" vertical="center" shrinkToFit="1"/>
    </xf>
    <xf numFmtId="165" fontId="2" fillId="0" borderId="1" xfId="1" applyNumberFormat="1" applyFont="1" applyFill="1" applyBorder="1" applyAlignment="1">
      <alignment horizontal="center" vertical="center" shrinkToFit="1"/>
    </xf>
    <xf numFmtId="164" fontId="2" fillId="0" borderId="14" xfId="0" applyNumberFormat="1" applyFont="1" applyFill="1" applyBorder="1" applyAlignment="1">
      <alignment horizontal="center" vertical="center" shrinkToFit="1"/>
    </xf>
    <xf numFmtId="165" fontId="2" fillId="0" borderId="15" xfId="1" applyNumberFormat="1" applyFont="1" applyFill="1" applyBorder="1" applyAlignment="1">
      <alignment horizontal="center" vertical="center" shrinkToFit="1"/>
    </xf>
    <xf numFmtId="165" fontId="2" fillId="0" borderId="16" xfId="1" applyNumberFormat="1" applyFont="1" applyFill="1" applyBorder="1" applyAlignment="1">
      <alignment horizontal="center" vertical="center" shrinkToFit="1"/>
    </xf>
    <xf numFmtId="164" fontId="2" fillId="0" borderId="17" xfId="0" applyNumberFormat="1" applyFont="1" applyFill="1" applyBorder="1" applyAlignment="1">
      <alignment horizontal="center" vertical="center" shrinkToFit="1"/>
    </xf>
    <xf numFmtId="164" fontId="2" fillId="0" borderId="1" xfId="0" applyNumberFormat="1" applyFont="1" applyFill="1" applyBorder="1" applyAlignment="1">
      <alignment horizontal="center" vertical="center" shrinkToFit="1"/>
    </xf>
    <xf numFmtId="164" fontId="2" fillId="0" borderId="16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164" fontId="9" fillId="0" borderId="9" xfId="0" applyNumberFormat="1" applyFont="1" applyFill="1" applyBorder="1" applyAlignment="1">
      <alignment horizontal="right" vertical="center" wrapText="1"/>
    </xf>
    <xf numFmtId="164" fontId="9" fillId="0" borderId="9" xfId="0" applyNumberFormat="1" applyFont="1" applyFill="1" applyBorder="1" applyAlignment="1">
      <alignment horizontal="left" vertical="center" wrapText="1"/>
    </xf>
    <xf numFmtId="164" fontId="9" fillId="0" borderId="9" xfId="0" applyNumberFormat="1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8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topLeftCell="A14" workbookViewId="0">
      <selection activeCell="B15" sqref="B15"/>
    </sheetView>
  </sheetViews>
  <sheetFormatPr baseColWidth="10" defaultColWidth="9.33203125" defaultRowHeight="13.2"/>
  <cols>
    <col min="1" max="1" width="4.77734375" customWidth="1"/>
    <col min="2" max="2" width="51.44140625" customWidth="1"/>
    <col min="3" max="3" width="11.109375" style="7" customWidth="1"/>
    <col min="4" max="4" width="9.44140625" style="6" customWidth="1"/>
    <col min="5" max="6" width="12" customWidth="1"/>
    <col min="7" max="7" width="13" bestFit="1" customWidth="1"/>
    <col min="8" max="8" width="14.109375" bestFit="1" customWidth="1"/>
    <col min="9" max="9" width="12" bestFit="1" customWidth="1"/>
    <col min="10" max="10" width="11.109375" bestFit="1" customWidth="1"/>
    <col min="11" max="11" width="16.44140625" bestFit="1" customWidth="1"/>
    <col min="12" max="12" width="12.6640625" bestFit="1" customWidth="1"/>
    <col min="13" max="13" width="9.44140625" bestFit="1" customWidth="1"/>
    <col min="14" max="14" width="11.109375" bestFit="1" customWidth="1"/>
    <col min="15" max="15" width="16.44140625" bestFit="1" customWidth="1"/>
    <col min="16" max="16" width="14.109375" customWidth="1"/>
    <col min="17" max="17" width="12" bestFit="1" customWidth="1"/>
    <col min="18" max="18" width="11.109375" bestFit="1" customWidth="1"/>
    <col min="19" max="19" width="16.44140625" bestFit="1" customWidth="1"/>
    <col min="20" max="20" width="12.6640625" bestFit="1" customWidth="1"/>
  </cols>
  <sheetData>
    <row r="1" spans="1:20">
      <c r="B1" s="32" t="s">
        <v>25</v>
      </c>
    </row>
    <row r="2" spans="1:20" ht="13.8" thickBot="1"/>
    <row r="3" spans="1:20" ht="51" customHeight="1" thickBot="1">
      <c r="E3" s="36" t="s">
        <v>28</v>
      </c>
      <c r="F3" s="37"/>
      <c r="G3" s="37"/>
      <c r="H3" s="38"/>
      <c r="I3" s="33" t="s">
        <v>29</v>
      </c>
      <c r="J3" s="34"/>
      <c r="K3" s="34"/>
      <c r="L3" s="35"/>
      <c r="M3" s="39" t="s">
        <v>27</v>
      </c>
      <c r="N3" s="40"/>
      <c r="O3" s="40"/>
      <c r="P3" s="41"/>
      <c r="Q3" s="33" t="s">
        <v>24</v>
      </c>
      <c r="R3" s="34"/>
      <c r="S3" s="34"/>
      <c r="T3" s="35"/>
    </row>
    <row r="4" spans="1:20" ht="30.6">
      <c r="A4" s="1" t="s">
        <v>0</v>
      </c>
      <c r="B4" s="2" t="s">
        <v>1</v>
      </c>
      <c r="C4" s="8" t="s">
        <v>2</v>
      </c>
      <c r="D4" s="11" t="s">
        <v>18</v>
      </c>
      <c r="E4" s="14" t="s">
        <v>19</v>
      </c>
      <c r="F4" s="15" t="s">
        <v>20</v>
      </c>
      <c r="G4" s="15" t="s">
        <v>21</v>
      </c>
      <c r="H4" s="16" t="s">
        <v>22</v>
      </c>
      <c r="I4" s="14" t="s">
        <v>19</v>
      </c>
      <c r="J4" s="15" t="s">
        <v>20</v>
      </c>
      <c r="K4" s="15" t="s">
        <v>21</v>
      </c>
      <c r="L4" s="16" t="s">
        <v>22</v>
      </c>
      <c r="M4" s="14" t="s">
        <v>19</v>
      </c>
      <c r="N4" s="15" t="s">
        <v>20</v>
      </c>
      <c r="O4" s="15" t="s">
        <v>21</v>
      </c>
      <c r="P4" s="16" t="s">
        <v>22</v>
      </c>
      <c r="Q4" s="14" t="s">
        <v>19</v>
      </c>
      <c r="R4" s="15" t="s">
        <v>20</v>
      </c>
      <c r="S4" s="15" t="s">
        <v>21</v>
      </c>
      <c r="T4" s="16" t="s">
        <v>22</v>
      </c>
    </row>
    <row r="5" spans="1:20" ht="40.799999999999997">
      <c r="A5" s="3">
        <v>1</v>
      </c>
      <c r="B5" s="4" t="s">
        <v>3</v>
      </c>
      <c r="C5" s="9" t="s">
        <v>4</v>
      </c>
      <c r="D5" s="12">
        <v>1</v>
      </c>
      <c r="E5" s="17">
        <v>2689075.630252101</v>
      </c>
      <c r="F5" s="18">
        <f>+E5*19%</f>
        <v>510924.36974789918</v>
      </c>
      <c r="G5" s="18">
        <f>+E5+F5</f>
        <v>3200000</v>
      </c>
      <c r="H5" s="19">
        <f>+G5*D5</f>
        <v>3200000</v>
      </c>
      <c r="I5" s="17">
        <v>2941176.4705882357</v>
      </c>
      <c r="J5" s="23">
        <f>+I5*19%</f>
        <v>558823.52941176482</v>
      </c>
      <c r="K5" s="23">
        <f>+I5+J5</f>
        <v>3500000.0000000005</v>
      </c>
      <c r="L5" s="19">
        <f>+K5*D5</f>
        <v>3500000.0000000005</v>
      </c>
      <c r="M5" s="17">
        <v>2473949.5798319327</v>
      </c>
      <c r="N5" s="23">
        <f>+M5*19%</f>
        <v>470050.42016806721</v>
      </c>
      <c r="O5" s="23">
        <f>+M5+N5</f>
        <v>2944000</v>
      </c>
      <c r="P5" s="19">
        <f>+O5*D5</f>
        <v>2944000</v>
      </c>
      <c r="Q5" s="17">
        <f>+(E5+I5+M5)/3</f>
        <v>2701400.5602240898</v>
      </c>
      <c r="R5" s="23">
        <f>+Q5*19%</f>
        <v>513266.10644257709</v>
      </c>
      <c r="S5" s="23">
        <f>+Q5+R5</f>
        <v>3214666.666666667</v>
      </c>
      <c r="T5" s="19">
        <f>+S5*D5</f>
        <v>3214666.666666667</v>
      </c>
    </row>
    <row r="6" spans="1:20" ht="20.399999999999999">
      <c r="A6" s="3">
        <v>2</v>
      </c>
      <c r="B6" s="4" t="s">
        <v>5</v>
      </c>
      <c r="C6" s="9" t="s">
        <v>6</v>
      </c>
      <c r="D6" s="13">
        <v>1</v>
      </c>
      <c r="E6" s="17">
        <v>2937815.1260504201</v>
      </c>
      <c r="F6" s="18">
        <f t="shared" ref="F6:F18" si="0">+E6*19%</f>
        <v>558184.87394957978</v>
      </c>
      <c r="G6" s="18">
        <f t="shared" ref="G6:G18" si="1">+E6+F6</f>
        <v>3496000</v>
      </c>
      <c r="H6" s="19">
        <f t="shared" ref="H6:H18" si="2">+G6*D6</f>
        <v>3496000</v>
      </c>
      <c r="I6" s="17">
        <v>3193277.3109243698</v>
      </c>
      <c r="J6" s="23">
        <f t="shared" ref="J6:J18" si="3">+I6*19%</f>
        <v>606722.68907563027</v>
      </c>
      <c r="K6" s="23">
        <f t="shared" ref="K6:K18" si="4">+I6+J6</f>
        <v>3800000</v>
      </c>
      <c r="L6" s="19">
        <f t="shared" ref="L6:L18" si="5">+K6*D6</f>
        <v>3800000</v>
      </c>
      <c r="M6" s="17">
        <v>2702789.9159663869</v>
      </c>
      <c r="N6" s="23">
        <f t="shared" ref="N6:N18" si="6">+M6*19%</f>
        <v>513530.0840336135</v>
      </c>
      <c r="O6" s="23">
        <f t="shared" ref="O6:O18" si="7">+M6+N6</f>
        <v>3216320.0000000005</v>
      </c>
      <c r="P6" s="19">
        <f t="shared" ref="P6:P18" si="8">+O6*D6</f>
        <v>3216320.0000000005</v>
      </c>
      <c r="Q6" s="17">
        <f t="shared" ref="Q6:Q18" si="9">+(E6+I6+M6)/3</f>
        <v>2944627.4509803928</v>
      </c>
      <c r="R6" s="23">
        <f t="shared" ref="R6:R18" si="10">+Q6*19%</f>
        <v>559479.21568627458</v>
      </c>
      <c r="S6" s="23">
        <f t="shared" ref="S6:S18" si="11">+Q6+R6</f>
        <v>3504106.6666666674</v>
      </c>
      <c r="T6" s="19">
        <f t="shared" ref="T6:T18" si="12">+S6*D6</f>
        <v>3504106.6666666674</v>
      </c>
    </row>
    <row r="7" spans="1:20" ht="20.399999999999999">
      <c r="A7" s="3">
        <v>3</v>
      </c>
      <c r="B7" s="4" t="s">
        <v>7</v>
      </c>
      <c r="C7" s="9" t="s">
        <v>8</v>
      </c>
      <c r="D7" s="13">
        <v>1</v>
      </c>
      <c r="E7" s="17">
        <v>2193277.3109243698</v>
      </c>
      <c r="F7" s="18">
        <f t="shared" si="0"/>
        <v>416722.68907563027</v>
      </c>
      <c r="G7" s="18">
        <f t="shared" si="1"/>
        <v>2610000</v>
      </c>
      <c r="H7" s="19">
        <f t="shared" si="2"/>
        <v>2610000</v>
      </c>
      <c r="I7" s="17">
        <v>2521008.4033613447</v>
      </c>
      <c r="J7" s="23">
        <f t="shared" si="3"/>
        <v>478991.59663865552</v>
      </c>
      <c r="K7" s="23">
        <f t="shared" si="4"/>
        <v>3000000</v>
      </c>
      <c r="L7" s="19">
        <f t="shared" si="5"/>
        <v>3000000</v>
      </c>
      <c r="M7" s="17">
        <v>2017815.1260504203</v>
      </c>
      <c r="N7" s="23">
        <f t="shared" si="6"/>
        <v>383384.87394957989</v>
      </c>
      <c r="O7" s="23">
        <f t="shared" si="7"/>
        <v>2401200</v>
      </c>
      <c r="P7" s="19">
        <f t="shared" si="8"/>
        <v>2401200</v>
      </c>
      <c r="Q7" s="17">
        <f t="shared" si="9"/>
        <v>2244033.6134453784</v>
      </c>
      <c r="R7" s="23">
        <f t="shared" si="10"/>
        <v>426366.38655462192</v>
      </c>
      <c r="S7" s="23">
        <f t="shared" si="11"/>
        <v>2670400.0000000005</v>
      </c>
      <c r="T7" s="19">
        <f t="shared" si="12"/>
        <v>2670400.0000000005</v>
      </c>
    </row>
    <row r="8" spans="1:20" ht="71.400000000000006">
      <c r="A8" s="3">
        <v>4</v>
      </c>
      <c r="B8" s="4" t="s">
        <v>9</v>
      </c>
      <c r="C8" s="9" t="s">
        <v>6</v>
      </c>
      <c r="D8" s="13">
        <v>20</v>
      </c>
      <c r="E8" s="17">
        <v>77310.924369747896</v>
      </c>
      <c r="F8" s="18">
        <f t="shared" si="0"/>
        <v>14689.0756302521</v>
      </c>
      <c r="G8" s="18">
        <f t="shared" si="1"/>
        <v>92000</v>
      </c>
      <c r="H8" s="19">
        <f t="shared" si="2"/>
        <v>1840000</v>
      </c>
      <c r="I8" s="17">
        <v>84033.613445378156</v>
      </c>
      <c r="J8" s="23">
        <f t="shared" si="3"/>
        <v>15966.386554621849</v>
      </c>
      <c r="K8" s="23">
        <f t="shared" si="4"/>
        <v>100000</v>
      </c>
      <c r="L8" s="19">
        <f t="shared" si="5"/>
        <v>2000000</v>
      </c>
      <c r="M8" s="17">
        <v>71126.050420168074</v>
      </c>
      <c r="N8" s="23">
        <f t="shared" si="6"/>
        <v>13513.949579831935</v>
      </c>
      <c r="O8" s="23">
        <f t="shared" si="7"/>
        <v>84640.000000000015</v>
      </c>
      <c r="P8" s="19">
        <f t="shared" si="8"/>
        <v>1692800.0000000002</v>
      </c>
      <c r="Q8" s="17">
        <f t="shared" si="9"/>
        <v>77490.196078431385</v>
      </c>
      <c r="R8" s="23">
        <f t="shared" si="10"/>
        <v>14723.137254901963</v>
      </c>
      <c r="S8" s="23">
        <f t="shared" si="11"/>
        <v>92213.333333333343</v>
      </c>
      <c r="T8" s="19">
        <f t="shared" si="12"/>
        <v>1844266.666666667</v>
      </c>
    </row>
    <row r="9" spans="1:20" ht="20.399999999999999">
      <c r="A9" s="3">
        <v>5</v>
      </c>
      <c r="B9" s="10" t="s">
        <v>23</v>
      </c>
      <c r="C9" s="9" t="s">
        <v>6</v>
      </c>
      <c r="D9" s="13">
        <v>1</v>
      </c>
      <c r="E9" s="17">
        <v>2735294.1176470588</v>
      </c>
      <c r="F9" s="18">
        <f t="shared" si="0"/>
        <v>519705.8823529412</v>
      </c>
      <c r="G9" s="18">
        <f t="shared" si="1"/>
        <v>3255000</v>
      </c>
      <c r="H9" s="19">
        <f t="shared" si="2"/>
        <v>3255000</v>
      </c>
      <c r="I9" s="17">
        <v>2941176.4705882357</v>
      </c>
      <c r="J9" s="23">
        <f t="shared" si="3"/>
        <v>558823.52941176482</v>
      </c>
      <c r="K9" s="23">
        <f t="shared" si="4"/>
        <v>3500000.0000000005</v>
      </c>
      <c r="L9" s="19">
        <f t="shared" si="5"/>
        <v>3500000.0000000005</v>
      </c>
      <c r="M9" s="17">
        <v>2516470.5882352944</v>
      </c>
      <c r="N9" s="23">
        <f t="shared" si="6"/>
        <v>478129.41176470596</v>
      </c>
      <c r="O9" s="23">
        <f t="shared" si="7"/>
        <v>2994600.0000000005</v>
      </c>
      <c r="P9" s="19">
        <f t="shared" si="8"/>
        <v>2994600.0000000005</v>
      </c>
      <c r="Q9" s="17">
        <f t="shared" si="9"/>
        <v>2730980.3921568631</v>
      </c>
      <c r="R9" s="23">
        <f t="shared" si="10"/>
        <v>518886.27450980397</v>
      </c>
      <c r="S9" s="23">
        <f t="shared" si="11"/>
        <v>3249866.666666667</v>
      </c>
      <c r="T9" s="19">
        <f t="shared" si="12"/>
        <v>3249866.666666667</v>
      </c>
    </row>
    <row r="10" spans="1:20" ht="71.400000000000006">
      <c r="A10" s="3">
        <v>6</v>
      </c>
      <c r="B10" s="10" t="s">
        <v>26</v>
      </c>
      <c r="C10" s="9" t="s">
        <v>6</v>
      </c>
      <c r="D10" s="13">
        <v>1</v>
      </c>
      <c r="E10" s="17">
        <v>710504.20168067235</v>
      </c>
      <c r="F10" s="18">
        <f t="shared" si="0"/>
        <v>134995.79831932776</v>
      </c>
      <c r="G10" s="18">
        <f t="shared" si="1"/>
        <v>845500.00000000012</v>
      </c>
      <c r="H10" s="19">
        <f t="shared" si="2"/>
        <v>845500.00000000012</v>
      </c>
      <c r="I10" s="17">
        <v>798319.32773109246</v>
      </c>
      <c r="J10" s="23">
        <f t="shared" si="3"/>
        <v>151680.67226890757</v>
      </c>
      <c r="K10" s="23">
        <f t="shared" si="4"/>
        <v>950000</v>
      </c>
      <c r="L10" s="19">
        <f t="shared" si="5"/>
        <v>950000</v>
      </c>
      <c r="M10" s="17">
        <v>653663.86554621847</v>
      </c>
      <c r="N10" s="23">
        <f t="shared" si="6"/>
        <v>124196.13445378152</v>
      </c>
      <c r="O10" s="23">
        <f t="shared" si="7"/>
        <v>777860</v>
      </c>
      <c r="P10" s="19">
        <f t="shared" si="8"/>
        <v>777860</v>
      </c>
      <c r="Q10" s="17">
        <f t="shared" si="9"/>
        <v>720829.13165266113</v>
      </c>
      <c r="R10" s="23">
        <f t="shared" si="10"/>
        <v>136957.53501400561</v>
      </c>
      <c r="S10" s="23">
        <f t="shared" si="11"/>
        <v>857786.66666666674</v>
      </c>
      <c r="T10" s="19">
        <f t="shared" si="12"/>
        <v>857786.66666666674</v>
      </c>
    </row>
    <row r="11" spans="1:20" ht="122.4">
      <c r="A11" s="3">
        <v>7</v>
      </c>
      <c r="B11" s="5" t="s">
        <v>10</v>
      </c>
      <c r="C11" s="9" t="s">
        <v>11</v>
      </c>
      <c r="D11" s="13">
        <v>3</v>
      </c>
      <c r="E11" s="17">
        <v>390756.30252100842</v>
      </c>
      <c r="F11" s="18">
        <f t="shared" si="0"/>
        <v>74243.697478991598</v>
      </c>
      <c r="G11" s="18">
        <f t="shared" si="1"/>
        <v>465000</v>
      </c>
      <c r="H11" s="19">
        <f t="shared" si="2"/>
        <v>1395000</v>
      </c>
      <c r="I11" s="17">
        <v>420168.06722689077</v>
      </c>
      <c r="J11" s="23">
        <f t="shared" si="3"/>
        <v>79831.932773109249</v>
      </c>
      <c r="K11" s="23">
        <f t="shared" si="4"/>
        <v>500000</v>
      </c>
      <c r="L11" s="19">
        <f t="shared" si="5"/>
        <v>1500000</v>
      </c>
      <c r="M11" s="17">
        <v>359495.79831932776</v>
      </c>
      <c r="N11" s="23">
        <f t="shared" si="6"/>
        <v>68304.201680672282</v>
      </c>
      <c r="O11" s="23">
        <f t="shared" si="7"/>
        <v>427800.00000000006</v>
      </c>
      <c r="P11" s="19">
        <f t="shared" si="8"/>
        <v>1283400.0000000002</v>
      </c>
      <c r="Q11" s="17">
        <f t="shared" si="9"/>
        <v>390140.05602240906</v>
      </c>
      <c r="R11" s="23">
        <f t="shared" si="10"/>
        <v>74126.610644257715</v>
      </c>
      <c r="S11" s="23">
        <f t="shared" si="11"/>
        <v>464266.66666666674</v>
      </c>
      <c r="T11" s="19">
        <f t="shared" si="12"/>
        <v>1392800.0000000002</v>
      </c>
    </row>
    <row r="12" spans="1:20" ht="91.8">
      <c r="A12" s="3">
        <v>8</v>
      </c>
      <c r="B12" s="4" t="s">
        <v>12</v>
      </c>
      <c r="C12" s="9" t="s">
        <v>11</v>
      </c>
      <c r="D12" s="13">
        <v>50</v>
      </c>
      <c r="E12" s="17">
        <v>53529.411764705888</v>
      </c>
      <c r="F12" s="18">
        <f t="shared" si="0"/>
        <v>10170.588235294119</v>
      </c>
      <c r="G12" s="18">
        <f t="shared" si="1"/>
        <v>63700.000000000007</v>
      </c>
      <c r="H12" s="19">
        <f t="shared" si="2"/>
        <v>3185000.0000000005</v>
      </c>
      <c r="I12" s="17">
        <v>58823.529411764706</v>
      </c>
      <c r="J12" s="23">
        <f t="shared" si="3"/>
        <v>11176.470588235294</v>
      </c>
      <c r="K12" s="23">
        <f t="shared" si="4"/>
        <v>70000</v>
      </c>
      <c r="L12" s="19">
        <f t="shared" si="5"/>
        <v>3500000</v>
      </c>
      <c r="M12" s="17">
        <v>49247.058823529413</v>
      </c>
      <c r="N12" s="23">
        <f t="shared" si="6"/>
        <v>9356.9411764705892</v>
      </c>
      <c r="O12" s="23">
        <f t="shared" si="7"/>
        <v>58604</v>
      </c>
      <c r="P12" s="19">
        <f t="shared" si="8"/>
        <v>2930200</v>
      </c>
      <c r="Q12" s="17">
        <f t="shared" si="9"/>
        <v>53866.666666666664</v>
      </c>
      <c r="R12" s="23">
        <f t="shared" si="10"/>
        <v>10234.666666666666</v>
      </c>
      <c r="S12" s="23">
        <f t="shared" si="11"/>
        <v>64101.333333333328</v>
      </c>
      <c r="T12" s="19">
        <f t="shared" si="12"/>
        <v>3205066.6666666665</v>
      </c>
    </row>
    <row r="13" spans="1:20" ht="40.799999999999997">
      <c r="A13" s="3">
        <v>9</v>
      </c>
      <c r="B13" s="5" t="s">
        <v>13</v>
      </c>
      <c r="C13" s="9" t="s">
        <v>4</v>
      </c>
      <c r="D13" s="13">
        <v>1</v>
      </c>
      <c r="E13" s="17">
        <v>1008403.3613445378</v>
      </c>
      <c r="F13" s="18">
        <f t="shared" si="0"/>
        <v>191596.63865546219</v>
      </c>
      <c r="G13" s="18">
        <f t="shared" si="1"/>
        <v>1200000</v>
      </c>
      <c r="H13" s="19">
        <f t="shared" si="2"/>
        <v>1200000</v>
      </c>
      <c r="I13" s="17">
        <v>1008403.3613445378</v>
      </c>
      <c r="J13" s="23">
        <f t="shared" si="3"/>
        <v>191596.63865546219</v>
      </c>
      <c r="K13" s="23">
        <f t="shared" si="4"/>
        <v>1200000</v>
      </c>
      <c r="L13" s="19">
        <f t="shared" si="5"/>
        <v>1200000</v>
      </c>
      <c r="M13" s="17">
        <v>927731.09243697487</v>
      </c>
      <c r="N13" s="23">
        <f t="shared" si="6"/>
        <v>176268.90756302522</v>
      </c>
      <c r="O13" s="23">
        <f t="shared" si="7"/>
        <v>1104000</v>
      </c>
      <c r="P13" s="19">
        <f t="shared" si="8"/>
        <v>1104000</v>
      </c>
      <c r="Q13" s="17">
        <f t="shared" si="9"/>
        <v>981512.60504201672</v>
      </c>
      <c r="R13" s="23">
        <f t="shared" si="10"/>
        <v>186487.39495798317</v>
      </c>
      <c r="S13" s="23">
        <f t="shared" si="11"/>
        <v>1168000</v>
      </c>
      <c r="T13" s="19">
        <f t="shared" si="12"/>
        <v>1168000</v>
      </c>
    </row>
    <row r="14" spans="1:20" ht="51">
      <c r="A14" s="3">
        <v>10</v>
      </c>
      <c r="B14" s="4" t="s">
        <v>14</v>
      </c>
      <c r="C14" s="9" t="s">
        <v>6</v>
      </c>
      <c r="D14" s="13">
        <v>1</v>
      </c>
      <c r="E14" s="17">
        <v>2840336.1344537814</v>
      </c>
      <c r="F14" s="18">
        <f t="shared" si="0"/>
        <v>539663.86554621847</v>
      </c>
      <c r="G14" s="18">
        <f t="shared" si="1"/>
        <v>3380000</v>
      </c>
      <c r="H14" s="19">
        <f t="shared" si="2"/>
        <v>3380000</v>
      </c>
      <c r="I14" s="17">
        <v>2941176.4705882357</v>
      </c>
      <c r="J14" s="23">
        <f t="shared" si="3"/>
        <v>558823.52941176482</v>
      </c>
      <c r="K14" s="23">
        <f t="shared" si="4"/>
        <v>3500000.0000000005</v>
      </c>
      <c r="L14" s="19">
        <f t="shared" si="5"/>
        <v>3500000.0000000005</v>
      </c>
      <c r="M14" s="17">
        <v>2613109.2436974789</v>
      </c>
      <c r="N14" s="23">
        <f t="shared" si="6"/>
        <v>496490.75630252098</v>
      </c>
      <c r="O14" s="23">
        <f t="shared" si="7"/>
        <v>3109600</v>
      </c>
      <c r="P14" s="19">
        <f t="shared" si="8"/>
        <v>3109600</v>
      </c>
      <c r="Q14" s="17">
        <f t="shared" si="9"/>
        <v>2798207.2829131652</v>
      </c>
      <c r="R14" s="23">
        <f t="shared" si="10"/>
        <v>531659.38375350134</v>
      </c>
      <c r="S14" s="23">
        <f t="shared" si="11"/>
        <v>3329866.6666666665</v>
      </c>
      <c r="T14" s="19">
        <f t="shared" si="12"/>
        <v>3329866.6666666665</v>
      </c>
    </row>
    <row r="15" spans="1:20" ht="40.799999999999997">
      <c r="A15" s="3">
        <v>11</v>
      </c>
      <c r="B15" s="10" t="s">
        <v>30</v>
      </c>
      <c r="C15" s="9" t="s">
        <v>6</v>
      </c>
      <c r="D15" s="13">
        <v>1</v>
      </c>
      <c r="E15" s="17">
        <v>9747899.1596638653</v>
      </c>
      <c r="F15" s="18">
        <f t="shared" si="0"/>
        <v>1852100.8403361344</v>
      </c>
      <c r="G15" s="18">
        <f t="shared" si="1"/>
        <v>11600000</v>
      </c>
      <c r="H15" s="19">
        <f t="shared" si="2"/>
        <v>11600000</v>
      </c>
      <c r="I15" s="17">
        <v>8403361.3445378151</v>
      </c>
      <c r="J15" s="23">
        <f t="shared" si="3"/>
        <v>1596638.6554621849</v>
      </c>
      <c r="K15" s="23">
        <f t="shared" si="4"/>
        <v>10000000</v>
      </c>
      <c r="L15" s="19">
        <f t="shared" si="5"/>
        <v>10000000</v>
      </c>
      <c r="M15" s="17">
        <v>8968067.2268907558</v>
      </c>
      <c r="N15" s="23">
        <f t="shared" si="6"/>
        <v>1703932.7731092437</v>
      </c>
      <c r="O15" s="23">
        <f t="shared" si="7"/>
        <v>10672000</v>
      </c>
      <c r="P15" s="19">
        <f t="shared" si="8"/>
        <v>10672000</v>
      </c>
      <c r="Q15" s="17">
        <f t="shared" si="9"/>
        <v>9039775.9103641454</v>
      </c>
      <c r="R15" s="23">
        <f t="shared" si="10"/>
        <v>1717557.4229691876</v>
      </c>
      <c r="S15" s="23">
        <f t="shared" si="11"/>
        <v>10757333.333333332</v>
      </c>
      <c r="T15" s="19">
        <f t="shared" si="12"/>
        <v>10757333.333333332</v>
      </c>
    </row>
    <row r="16" spans="1:20" ht="91.8">
      <c r="A16" s="3">
        <v>12</v>
      </c>
      <c r="B16" s="4" t="s">
        <v>15</v>
      </c>
      <c r="C16" s="9" t="s">
        <v>11</v>
      </c>
      <c r="D16" s="13">
        <v>100</v>
      </c>
      <c r="E16" s="17">
        <v>34789.915966386558</v>
      </c>
      <c r="F16" s="18">
        <f t="shared" si="0"/>
        <v>6610.0840336134461</v>
      </c>
      <c r="G16" s="18">
        <f t="shared" si="1"/>
        <v>41400</v>
      </c>
      <c r="H16" s="19">
        <f t="shared" si="2"/>
        <v>4140000</v>
      </c>
      <c r="I16" s="17">
        <v>37815.126050420171</v>
      </c>
      <c r="J16" s="23">
        <f t="shared" si="3"/>
        <v>7184.8739495798327</v>
      </c>
      <c r="K16" s="23">
        <f t="shared" si="4"/>
        <v>45000</v>
      </c>
      <c r="L16" s="19">
        <f t="shared" si="5"/>
        <v>4500000</v>
      </c>
      <c r="M16" s="17">
        <v>32006.722689075632</v>
      </c>
      <c r="N16" s="23">
        <f t="shared" si="6"/>
        <v>6081.2773109243699</v>
      </c>
      <c r="O16" s="23">
        <f t="shared" si="7"/>
        <v>38088</v>
      </c>
      <c r="P16" s="19">
        <f t="shared" si="8"/>
        <v>3808800</v>
      </c>
      <c r="Q16" s="17">
        <f t="shared" si="9"/>
        <v>34870.588235294119</v>
      </c>
      <c r="R16" s="23">
        <f t="shared" si="10"/>
        <v>6625.4117647058829</v>
      </c>
      <c r="S16" s="23">
        <f t="shared" si="11"/>
        <v>41496</v>
      </c>
      <c r="T16" s="19">
        <f t="shared" si="12"/>
        <v>4149600</v>
      </c>
    </row>
    <row r="17" spans="1:20">
      <c r="A17" s="3">
        <v>13</v>
      </c>
      <c r="B17" s="4" t="s">
        <v>16</v>
      </c>
      <c r="C17" s="9" t="s">
        <v>6</v>
      </c>
      <c r="D17" s="13">
        <v>200</v>
      </c>
      <c r="E17" s="17">
        <v>11932.773109243699</v>
      </c>
      <c r="F17" s="18">
        <f t="shared" si="0"/>
        <v>2267.226890756303</v>
      </c>
      <c r="G17" s="18">
        <f t="shared" si="1"/>
        <v>14200.000000000002</v>
      </c>
      <c r="H17" s="19">
        <f t="shared" si="2"/>
        <v>2840000.0000000005</v>
      </c>
      <c r="I17" s="17">
        <v>12605.042016806723</v>
      </c>
      <c r="J17" s="23">
        <f t="shared" si="3"/>
        <v>2394.9579831932774</v>
      </c>
      <c r="K17" s="23">
        <f t="shared" si="4"/>
        <v>15000</v>
      </c>
      <c r="L17" s="19">
        <f t="shared" si="5"/>
        <v>3000000</v>
      </c>
      <c r="M17" s="17">
        <v>10978.151260504203</v>
      </c>
      <c r="N17" s="23">
        <f t="shared" si="6"/>
        <v>2085.8487394957983</v>
      </c>
      <c r="O17" s="23">
        <f t="shared" si="7"/>
        <v>13064</v>
      </c>
      <c r="P17" s="19">
        <f t="shared" si="8"/>
        <v>2612800</v>
      </c>
      <c r="Q17" s="17">
        <f t="shared" si="9"/>
        <v>11838.655462184875</v>
      </c>
      <c r="R17" s="23">
        <f t="shared" si="10"/>
        <v>2249.3445378151264</v>
      </c>
      <c r="S17" s="23">
        <f t="shared" si="11"/>
        <v>14088.000000000002</v>
      </c>
      <c r="T17" s="19">
        <f t="shared" si="12"/>
        <v>2817600.0000000005</v>
      </c>
    </row>
    <row r="18" spans="1:20" ht="82.2" thickBot="1">
      <c r="A18" s="3">
        <v>14</v>
      </c>
      <c r="B18" s="4" t="s">
        <v>17</v>
      </c>
      <c r="C18" s="9" t="s">
        <v>6</v>
      </c>
      <c r="D18" s="13">
        <v>200</v>
      </c>
      <c r="E18" s="20">
        <v>2941.1764705882356</v>
      </c>
      <c r="F18" s="21">
        <f t="shared" si="0"/>
        <v>558.82352941176475</v>
      </c>
      <c r="G18" s="21">
        <f t="shared" si="1"/>
        <v>3500.0000000000005</v>
      </c>
      <c r="H18" s="22">
        <f t="shared" si="2"/>
        <v>700000.00000000012</v>
      </c>
      <c r="I18" s="20">
        <v>2941.1764705882356</v>
      </c>
      <c r="J18" s="24">
        <f t="shared" si="3"/>
        <v>558.82352941176475</v>
      </c>
      <c r="K18" s="24">
        <f t="shared" si="4"/>
        <v>3500.0000000000005</v>
      </c>
      <c r="L18" s="22">
        <f t="shared" si="5"/>
        <v>700000.00000000012</v>
      </c>
      <c r="M18" s="20">
        <v>2705.8823529411766</v>
      </c>
      <c r="N18" s="24">
        <f t="shared" si="6"/>
        <v>514.11764705882354</v>
      </c>
      <c r="O18" s="24">
        <f t="shared" si="7"/>
        <v>3220</v>
      </c>
      <c r="P18" s="22">
        <f t="shared" si="8"/>
        <v>644000</v>
      </c>
      <c r="Q18" s="20">
        <f t="shared" si="9"/>
        <v>2862.7450980392155</v>
      </c>
      <c r="R18" s="24">
        <f t="shared" si="10"/>
        <v>543.92156862745094</v>
      </c>
      <c r="S18" s="24">
        <f t="shared" si="11"/>
        <v>3406.6666666666665</v>
      </c>
      <c r="T18" s="22">
        <f t="shared" si="12"/>
        <v>681333.33333333326</v>
      </c>
    </row>
    <row r="19" spans="1:20" s="31" customFormat="1">
      <c r="A19" s="25"/>
      <c r="B19" s="25"/>
      <c r="C19" s="25"/>
      <c r="D19" s="26"/>
      <c r="E19" s="27"/>
      <c r="F19" s="27"/>
      <c r="G19" s="27"/>
      <c r="H19" s="28">
        <f>SUM(H5:H18)</f>
        <v>43686500</v>
      </c>
      <c r="I19" s="27"/>
      <c r="J19" s="29"/>
      <c r="K19" s="29"/>
      <c r="L19" s="28">
        <f>SUM(L5:L18)</f>
        <v>44650000</v>
      </c>
      <c r="M19" s="27"/>
      <c r="N19" s="29"/>
      <c r="O19" s="28"/>
      <c r="P19" s="30">
        <f>SUM(P5:P18)</f>
        <v>40191580</v>
      </c>
      <c r="Q19" s="27"/>
      <c r="R19" s="29"/>
      <c r="S19" s="29"/>
      <c r="T19" s="28">
        <f>SUM(T5:T18)</f>
        <v>42842693.333333336</v>
      </c>
    </row>
  </sheetData>
  <mergeCells count="4">
    <mergeCell ref="Q3:T3"/>
    <mergeCell ref="E3:H3"/>
    <mergeCell ref="I3:L3"/>
    <mergeCell ref="M3: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Cotizacion Think Colombia Tecnologia.docx</dc:title>
  <dc:creator>Asus</dc:creator>
  <cp:lastModifiedBy>Edwin Gómez</cp:lastModifiedBy>
  <dcterms:created xsi:type="dcterms:W3CDTF">2026-07-17T22:41:45Z</dcterms:created>
  <dcterms:modified xsi:type="dcterms:W3CDTF">2026-07-22T21:01:01Z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2026-07-17T00:00:00Z</vt:filetime>
  </property>
  <property fmtid="{D5CDD505-2E9C-101B-9397-08002B2CF9AE}" pid="4" name="Producer">
    <vt:lpwstr>Skia/PDF m152 Google Docs Renderer</vt:lpwstr>
  </property>
  <property fmtid="{D5CDD505-2E9C-101B-9397-08002B2CF9AE}" pid="5" name="LastSaved">
    <vt:filetime>2026-07-17T00:00:00Z</vt:filetime>
  </property>
</Properties>
</file>