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172.16.132.48\compartida  etapa precontractual  2017\ETAPA PRECONTRACTUAL 2026\INVITACION A COTIZAR\IC 048-2026 GASTROENTEROLOGIA\PARA PUBLICAR\"/>
    </mc:Choice>
  </mc:AlternateContent>
  <xr:revisionPtr revIDLastSave="0" documentId="8_{762FAA0D-DD3C-47D7-B5E2-D6444FE3C2C9}" xr6:coauthVersionLast="44" xr6:coauthVersionMax="44" xr10:uidLastSave="{00000000-0000-0000-0000-000000000000}"/>
  <bookViews>
    <workbookView xWindow="-120" yWindow="-120" windowWidth="29040" windowHeight="15720" xr2:uid="{B628B8E5-EF79-480F-991D-749696EB4CC5}"/>
  </bookViews>
  <sheets>
    <sheet name="TARIFAS" sheetId="15" r:id="rId1"/>
    <sheet name="INSTRUCTIVO TARIFAS" sheetId="16" r:id="rId2"/>
    <sheet name="INSUMOS ESPECIALES" sheetId="17" r:id="rId3"/>
    <sheet name="INSTRUCTIVO INSUMOS" sheetId="18" r:id="rId4"/>
  </sheets>
  <externalReferences>
    <externalReference r:id="rId5"/>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ARRAYTEXT_WF"/>
        <xcalcf:feature name="microsoft.com:LAMBDA_WF"/>
        <xcalcf:feature name="microsoft.com:LET_WF"/>
      </xcalcf:calcFeatures>
    </ext>
  </extLst>
</workbook>
</file>

<file path=xl/calcChain.xml><?xml version="1.0" encoding="utf-8"?>
<calcChain xmlns="http://schemas.openxmlformats.org/spreadsheetml/2006/main">
  <c r="F34" i="17" l="1"/>
  <c r="N22" i="15"/>
  <c r="Q22" i="15"/>
  <c r="G21" i="15"/>
  <c r="R23" i="15"/>
  <c r="I32" i="17"/>
  <c r="J32" i="17" s="1"/>
  <c r="I33" i="17"/>
  <c r="J33" i="17" s="1"/>
  <c r="I31" i="17"/>
  <c r="J31" i="17" s="1"/>
  <c r="I30" i="17"/>
  <c r="J30" i="17" s="1"/>
  <c r="I29" i="17"/>
  <c r="J29" i="17" s="1"/>
  <c r="I28" i="17"/>
  <c r="J28" i="17" s="1"/>
  <c r="J27" i="17"/>
  <c r="I27" i="17"/>
  <c r="I26" i="17"/>
  <c r="J26" i="17" s="1"/>
  <c r="I25" i="17"/>
  <c r="J25" i="17" s="1"/>
  <c r="I24" i="17"/>
  <c r="J24" i="17" s="1"/>
  <c r="I23" i="17"/>
  <c r="J23" i="17" s="1"/>
  <c r="I22" i="17"/>
  <c r="J22" i="17" s="1"/>
  <c r="I21" i="17"/>
  <c r="J21" i="17" s="1"/>
  <c r="I20" i="17"/>
  <c r="J20" i="17" s="1"/>
  <c r="I19" i="17"/>
  <c r="J19" i="17" s="1"/>
  <c r="I18" i="17"/>
  <c r="J18" i="17" s="1"/>
  <c r="I17" i="17"/>
  <c r="J17" i="17" s="1"/>
  <c r="I16" i="17"/>
  <c r="J16" i="17" s="1"/>
  <c r="I15" i="17"/>
  <c r="J15" i="17" s="1"/>
  <c r="I14" i="17"/>
  <c r="J14" i="17" s="1"/>
  <c r="I13" i="17"/>
  <c r="J13" i="17" s="1"/>
  <c r="I12" i="17"/>
  <c r="J12" i="17" s="1"/>
  <c r="I11" i="17"/>
  <c r="J11" i="17" s="1"/>
  <c r="I10" i="17"/>
  <c r="J10" i="17" s="1"/>
  <c r="I9" i="17"/>
  <c r="J9" i="17" s="1"/>
  <c r="I8" i="17"/>
  <c r="J8" i="17" s="1"/>
  <c r="I7" i="17"/>
  <c r="J7" i="17" s="1"/>
  <c r="I6" i="17"/>
  <c r="J6" i="17" s="1"/>
  <c r="Q23" i="15" l="1"/>
  <c r="I22" i="15"/>
  <c r="P22" i="15"/>
  <c r="I10" i="15" l="1"/>
  <c r="K22" i="15" l="1"/>
  <c r="R22" i="15" s="1"/>
  <c r="P23" i="15" l="1"/>
  <c r="N23" i="15"/>
  <c r="P21" i="15"/>
  <c r="N21" i="15"/>
  <c r="K21" i="15"/>
  <c r="I21" i="15"/>
  <c r="P20" i="15"/>
  <c r="N20" i="15"/>
  <c r="K20" i="15"/>
  <c r="R20" i="15" s="1"/>
  <c r="I20" i="15"/>
  <c r="P19" i="15"/>
  <c r="N19" i="15"/>
  <c r="K19" i="15"/>
  <c r="I19" i="15"/>
  <c r="P18" i="15"/>
  <c r="N18" i="15"/>
  <c r="K18" i="15"/>
  <c r="I18" i="15"/>
  <c r="P17" i="15"/>
  <c r="N17" i="15"/>
  <c r="K17" i="15"/>
  <c r="I17" i="15"/>
  <c r="G17" i="15"/>
  <c r="C17" i="15"/>
  <c r="P16" i="15"/>
  <c r="N16" i="15"/>
  <c r="K16" i="15"/>
  <c r="I16" i="15"/>
  <c r="G16" i="15"/>
  <c r="C16" i="15"/>
  <c r="P15" i="15"/>
  <c r="N15" i="15"/>
  <c r="K15" i="15"/>
  <c r="I15" i="15"/>
  <c r="G15" i="15"/>
  <c r="C15" i="15"/>
  <c r="P14" i="15"/>
  <c r="N14" i="15"/>
  <c r="K14" i="15"/>
  <c r="I14" i="15"/>
  <c r="G14" i="15"/>
  <c r="C14" i="15"/>
  <c r="P13" i="15"/>
  <c r="N13" i="15"/>
  <c r="K13" i="15"/>
  <c r="I13" i="15"/>
  <c r="G13" i="15"/>
  <c r="P12" i="15"/>
  <c r="N12" i="15"/>
  <c r="K12" i="15"/>
  <c r="I12" i="15"/>
  <c r="G12" i="15"/>
  <c r="P11" i="15"/>
  <c r="N11" i="15"/>
  <c r="K11" i="15"/>
  <c r="I11" i="15"/>
  <c r="G11" i="15"/>
  <c r="P10" i="15"/>
  <c r="N10" i="15"/>
  <c r="Q10" i="15" s="1"/>
  <c r="K10" i="15"/>
  <c r="G10" i="15"/>
  <c r="P9" i="15"/>
  <c r="R9" i="15" s="1"/>
  <c r="N9" i="15"/>
  <c r="Q9" i="15" s="1"/>
  <c r="C9" i="15"/>
  <c r="P8" i="15"/>
  <c r="R8" i="15" s="1"/>
  <c r="N8" i="15"/>
  <c r="Q8" i="15" s="1"/>
  <c r="C8" i="15"/>
  <c r="P7" i="15"/>
  <c r="R7" i="15" s="1"/>
  <c r="N7" i="15"/>
  <c r="Q7" i="15" s="1"/>
  <c r="C7" i="15"/>
  <c r="P6" i="15"/>
  <c r="R6" i="15" s="1"/>
  <c r="N6" i="15"/>
  <c r="Q6" i="15" s="1"/>
  <c r="C6" i="15"/>
  <c r="P5" i="15"/>
  <c r="R5" i="15" s="1"/>
  <c r="N5" i="15"/>
  <c r="Q5" i="15" s="1"/>
  <c r="C5" i="15"/>
  <c r="R21" i="15" l="1"/>
  <c r="Q21" i="15"/>
  <c r="R12" i="15"/>
  <c r="Q11" i="15"/>
  <c r="R13" i="15"/>
  <c r="R15" i="15"/>
  <c r="R14" i="15"/>
  <c r="Q13" i="15"/>
  <c r="Q17" i="15"/>
  <c r="Q19" i="15"/>
  <c r="R17" i="15"/>
  <c r="R16" i="15"/>
  <c r="R11" i="15"/>
  <c r="Q15" i="15"/>
  <c r="R19" i="15"/>
  <c r="P25" i="15"/>
  <c r="Q14" i="15"/>
  <c r="Q20" i="15"/>
  <c r="Q12" i="15"/>
  <c r="P83" i="15"/>
  <c r="R10" i="15"/>
  <c r="R18" i="15"/>
  <c r="Q16" i="15"/>
  <c r="Q18" i="15"/>
  <c r="Q25" i="15" l="1"/>
  <c r="Q83" i="15"/>
  <c r="R83" i="15"/>
  <c r="R25" i="15"/>
</calcChain>
</file>

<file path=xl/sharedStrings.xml><?xml version="1.0" encoding="utf-8"?>
<sst xmlns="http://schemas.openxmlformats.org/spreadsheetml/2006/main" count="242" uniqueCount="136">
  <si>
    <t>EAPB CAPITAL SALUD</t>
  </si>
  <si>
    <t>OTROS PAGADORES</t>
  </si>
  <si>
    <t>ITEM</t>
  </si>
  <si>
    <t>CUPS</t>
  </si>
  <si>
    <t>SOAT</t>
  </si>
  <si>
    <t>DESCRIPCIÓN DE LA ACTIVIDAD</t>
  </si>
  <si>
    <t>MÍNIMA PGP CAPITAL SALUD</t>
  </si>
  <si>
    <t>MÁXIMA PGP CAPITAL SALUD</t>
  </si>
  <si>
    <t>ACTIVIDADES PROMEDIO MES PGP CAPITAL</t>
  </si>
  <si>
    <t>VALOR MENSUAL PGP CAPITAL SALUD</t>
  </si>
  <si>
    <t>PROPUESTA OFERENTE VALOR UNITARIO POR ACTIVIDAD PARA PGP CAPITAL SALUD</t>
  </si>
  <si>
    <t>ACTIVIDADES PROMEDIO MES OTROS PAGADORES</t>
  </si>
  <si>
    <t>VALOR MENSUAL OTROS PAGADORES</t>
  </si>
  <si>
    <t>PROPUESTA OFERENTE VALOR UNITARIO POR ACTIVIDAD PARA OTROS PAGADORES</t>
  </si>
  <si>
    <t>VALOR MENSUAL TODOS LOS PAGADORES</t>
  </si>
  <si>
    <t>PROPUESTA OFERENTE VALOR MENSUAL PARA TODOS LOS PAGADORES</t>
  </si>
  <si>
    <r>
      <t xml:space="preserve">PRESUPUESTO TECHO </t>
    </r>
    <r>
      <rPr>
        <b/>
        <u/>
        <sz val="9"/>
        <color theme="1"/>
        <rFont val="Arial"/>
        <family val="2"/>
      </rPr>
      <t>UNITARIO</t>
    </r>
    <r>
      <rPr>
        <b/>
        <sz val="9"/>
        <color theme="1"/>
        <rFont val="Arial"/>
        <family val="2"/>
      </rPr>
      <t xml:space="preserve"> 2026 PGP CAPITAL SALUD</t>
    </r>
  </si>
  <si>
    <r>
      <t>PRESUPUESTO TECHO</t>
    </r>
    <r>
      <rPr>
        <b/>
        <u/>
        <sz val="9"/>
        <color theme="1"/>
        <rFont val="Arial"/>
        <family val="2"/>
      </rPr>
      <t xml:space="preserve"> UNITARIO</t>
    </r>
    <r>
      <rPr>
        <b/>
        <sz val="9"/>
        <color theme="1"/>
        <rFont val="Arial"/>
        <family val="2"/>
      </rPr>
      <t xml:space="preserve"> 2026 OTROS PAGADORES</t>
    </r>
  </si>
  <si>
    <t>PROPUESTA OFERENTE VALOR MES PARA CAPITAL SALUD TOMANDO LAS CANTIDADES CON LAS CUALES SE CALCULA EL VALOR MENSUAL DEL MODELO PGP</t>
  </si>
  <si>
    <t>PROPUESTA OFERENTE VALOR MES PARA OTROS PAGADORES TOMANDO PARA TODAS LAS ACTIVIDADES CANTIDAD 1</t>
  </si>
  <si>
    <t xml:space="preserve">TODOS PAGADORES </t>
  </si>
  <si>
    <t>Nota: El oferente debe diligenciar solamente las casillas con relleno amarillo con las cuales se calcula el valor mensual de la oferta de acuerdo con las cantidades estimadas para cada item y pagador. No se aceptan ofertas que superen el presupuesto techo por item ni que superen el presupuesto mensual maximo para todos los pagadores que es de xxxxxx miillones de pesos mes y el cual al multiplicarse por el tiempo total del contrato no debe superar el valor de xxxxx millones de pesos, el cual es el valor total del contrato.</t>
  </si>
  <si>
    <t>INSTRUCTIVO DE DILIGENCIAMIENTO</t>
  </si>
  <si>
    <t>1. Objetivo</t>
  </si>
  <si>
    <t>Establecer las directrices para el adecuado diligenciamiento de la matriz, permitiendo definir la propuesta económica, proyectar el valor mensual del servicio y verificar el cumplimiento de los presupuestos techo.</t>
  </si>
  <si>
    <t>2. Columnas de la matriz</t>
  </si>
  <si>
    <t>4. Columnas automáticas</t>
  </si>
  <si>
    <t>5. Reglas</t>
  </si>
  <si>
    <t>5. Lógica de cálculo</t>
  </si>
  <si>
    <t>El valor unitario ingresado por el oferente es la base de todos los cálculos. El archivo proyecta automáticamente los valores mensuales.</t>
  </si>
  <si>
    <t>No diligenciar columnas automáticas, no alterar fórmulas, no exceder topes ni ingresar valores inconsistentes.</t>
  </si>
  <si>
    <t>El oferente debe diligenciar únicamente los valores unitarios, correspondientes a las celdas habilitadas en el archivo, columna J y Columna O en las celdas de color amarillo</t>
  </si>
  <si>
    <t xml:space="preserve">3. Columnas a diligenciar </t>
  </si>
  <si>
    <t>6. Errores a evitar</t>
  </si>
  <si>
    <t>Debe cumplir estrictamente las siguientes condiciones:
1. No modificar estructura
2. No cambiar fórmulas, nombres de columnas o filas.
3. El valor registrado en la columna (J) PROPUESTA OFERENTE VALOR UNITARIO POR ACTIVIDAD PARA PGP CAPITAL SALUD no podrá superar el valor definido en la columna (H) PRESUPUESTO TECHO UNITARIO 2026 PGP CAPITAL SALUD
4. El valor registrado en la columna (O) PROPUESTA OFERENTE VALOR UNITARIO POR ACTIVIDAD PARA OTROS PAGADORES no podrá superar el valor definido en la columna (M) PRESUPUESTO TECHO UNITARIO 2026 OTROS PAGADORES
5. Tope global del contrato: la columna (R) PROPUESTA OFERENTE VALOR MENSUAL PARA TODOS LOS PAGADORES,  No puede superar la columna (Q) VALOR MENSUAL TODOS LOS PAGADORES</t>
  </si>
  <si>
    <t>GRUPO QUIRURGICO 2 AL 6</t>
  </si>
  <si>
    <t>GRUPO QUIRURGICO 7 AL 10</t>
  </si>
  <si>
    <t>GRUPO QUIRURGICO 11 AL 13</t>
  </si>
  <si>
    <t>GRUPO QUIRURGICO 20 AL 23</t>
  </si>
  <si>
    <t>CONSULTA DE PRIMERA VEZ POR ESPECIALISTA EN GASTROENTEROLOGÍA</t>
  </si>
  <si>
    <t>CONSULTA DE PRIMERA VEZ POR ESPECIALISTA EN GASTROENTEROLOGÍA PEDIÁTRICA</t>
  </si>
  <si>
    <t>CONSULTA DE CONTROL O DE SEGUIMIENTO POR ESPECIALISTA EN GASTROENTEROLOGÍA</t>
  </si>
  <si>
    <t>CONSULTA DE CONTROL O DE SEGUIMIENTO POR ESPECIALISTA EN GASTROENTEROLOGÍA PEDIÁTRICA</t>
  </si>
  <si>
    <t>INTERCONSULTA POR ESPECIALISTA EN GASTROENTEROLOGÍA</t>
  </si>
  <si>
    <t>INTERCONSULTA POR ESPECIALISTA EN GASTROENTEROLOGÍA PEDIÁTRICA</t>
  </si>
  <si>
    <t>SUSTITUCIÓN DE TUBO (SONDA) DE GASTROSTOMÍA</t>
  </si>
  <si>
    <t>SOPORTE DE SEDACIÓN PARA CONSULTA O APOYO DIAGNÓSTICO</t>
  </si>
  <si>
    <t>ELASTOGRAFÍA</t>
  </si>
  <si>
    <t>NA</t>
  </si>
  <si>
    <t>890446</t>
  </si>
  <si>
    <t>970201</t>
  </si>
  <si>
    <t>890447</t>
  </si>
  <si>
    <t>998702</t>
  </si>
  <si>
    <t>886101</t>
  </si>
  <si>
    <t>890246</t>
  </si>
  <si>
    <t>890247</t>
  </si>
  <si>
    <t>890346</t>
  </si>
  <si>
    <t>890347</t>
  </si>
  <si>
    <t>ECOGRAFÍA ENDOSCÓPICA DE ESTÓMAGO O DUODENO</t>
  </si>
  <si>
    <t>GASTROSTOMÍA VÍA PERCUTÁNEA (ENDOSCÓPICA)</t>
  </si>
  <si>
    <t>ECOGRAFÍA ENDOSCÓPICA BILIOPANCREÁTICA</t>
  </si>
  <si>
    <t>881314</t>
  </si>
  <si>
    <t>431002</t>
  </si>
  <si>
    <t>451306</t>
  </si>
  <si>
    <t>881317</t>
  </si>
  <si>
    <t>INTERMEDIAS</t>
  </si>
  <si>
    <t>EVENTO</t>
  </si>
  <si>
    <t>ANEXO No 1 TARIFAS A RECONOCER, ACTIVIDADES MÍNIMAS,MÁXIMAS(SI CORRESPONDE) Y PROMEDIO SEGÚN PAGADOR</t>
  </si>
  <si>
    <r>
      <t>ENTEROSCOPIA O ENDOSCOPIA DE INTESTINO DELGADO DESPUÉS DE DUODENO CON BIOPSIA</t>
    </r>
    <r>
      <rPr>
        <b/>
        <sz val="11"/>
        <rFont val="Calibri"/>
        <family val="2"/>
        <scheme val="minor"/>
      </rPr>
      <t xml:space="preserve"> </t>
    </r>
  </si>
  <si>
    <t>VIDEO CAPSULA</t>
  </si>
  <si>
    <t>SUBRED INTEGRADA DE SERVICIOS DE SALUD SUR E.S.E</t>
  </si>
  <si>
    <t>ANEXO TECNICO ECONOMICO</t>
  </si>
  <si>
    <t>OBJETO</t>
  </si>
  <si>
    <t>ÍTEM</t>
  </si>
  <si>
    <t>DESCRIPCIÓN GENERAL</t>
  </si>
  <si>
    <t>PLAZO ESTIMADO DE EJECUCIÓN</t>
  </si>
  <si>
    <t>UNIDAD DE MEDIDA</t>
  </si>
  <si>
    <t>CANTIDAD ESTIMADA</t>
  </si>
  <si>
    <t>VALOR UNITARIO + IVA (SI APLICA) (VR TECHO SUBRED)</t>
  </si>
  <si>
    <t>VALOR UNITARIO (proponente)</t>
  </si>
  <si>
    <t>VALOR IVA (SI APLICA)</t>
  </si>
  <si>
    <t>VALOR UNITARIO + IVA</t>
  </si>
  <si>
    <t>VALOR TOTAL</t>
  </si>
  <si>
    <t>OBSERVACIONES</t>
  </si>
  <si>
    <t>UNIDAD</t>
  </si>
  <si>
    <t>SET</t>
  </si>
  <si>
    <t xml:space="preserve">PRESTACIÓN INTEGRAL DEL SERVICIO DE GASTROENTEROLOGÍA PARA LA ATENCIÓN ESPECIALIZADA DE PACIENTES ADULTOS Y PEDIÁTRICOS (CONSULTA, PROCEDIMIENTOS DIAGNÓSTICOS Y TERAPÉUTICOS), INCLUYENDO EL APOYO TECNOLÓGICO (EQUIPOS) E INSUMOS REQUERIDOS PARA LA REALIZACIÓN DE LOS MISMOS EN LA SUBRED </t>
  </si>
  <si>
    <t>ANEXO No. 1 – GASTROENTEROLOGÍA</t>
  </si>
  <si>
    <t>La matriz contiene 18 columnas con información técnica, financiera y de control. El oferente debe basarse en estas para estructurar su propuesta.</t>
  </si>
  <si>
    <t xml:space="preserve">Las columnas de valor mensual K es calculada automáticamente mediante fórmulas. Representan la proyección financiera de la oferta con base en las cantidades del modelo PGP, que corresponden a la producción  máxima por el valor unitario propuesto.
La Columna P corresponden a la producción promedio mes de otros pagadores por el valor unitario propuesto.
Columna R: Corresponde a la sumatoria de la Columna K y/o la Columna P cuando apliue la sumatoria total de esta columna es el resultado económico de la propuesta del oferente </t>
  </si>
  <si>
    <t>2. Estructura de la matriz</t>
  </si>
  <si>
    <t>La matriz contiene información técnica y económica de los insumos requeridos para la ejecución del objeto contractual. Cada fila corresponde a un insumo específico y cada columna contiene información necesaria para la presentación, validación y evaluación de la oferta económica.</t>
  </si>
  <si>
    <t>3. Columnas a diligenciar</t>
  </si>
  <si>
    <t>El oferente deberá diligenciar exclusivamente las columnas habilitadas para tal fin: Valor Unitario (Proponente) y Valor IVA (si aplica).</t>
  </si>
  <si>
    <t>4. Columnas de referencia y control</t>
  </si>
  <si>
    <t>La columna VALOR UNITARIO + IVA (SI APLICA) (SUBRED) contiene el valor máximo unitario autorizado por la Subred para cada insumo y constituye el precio techo de referencia.</t>
  </si>
  <si>
    <t>1. No modificar la estructura del archivo. 2. No alterar fórmulas o formatos. 3. Diligenciar la totalidad de los ítems. 4. El Valor Unitario (Proponente) debe ser igual o inferior al valor establecido por la Subred. 5. Registrar IVA cuando aplique.</t>
  </si>
  <si>
    <t>6. Validación de valores ofertados</t>
  </si>
  <si>
    <t>La Subred verificará que para cada ítem se cumpla: Valor Unitario ofertado ≤ Valor Unitario + IVA (si aplica) establecido por la Subred.</t>
  </si>
  <si>
    <t>7. Causales de rechazo económico</t>
  </si>
  <si>
    <t>Se podrán rechazar ofertas con valores superiores al techo establecido, información incompleta, inconsistencias económicas o modificaciones de la estructura del anexo.</t>
  </si>
  <si>
    <t>8. Observación importante</t>
  </si>
  <si>
    <t>La columna VALOR UNITARIO + IVA (SI APLICA) (SUBRED) corresponde al valor techo o máximo permitido para cada insumo. Ningún valor ofertado podrá superar dicho monto.</t>
  </si>
  <si>
    <t>ANEXO TÉCNICO No1   INSUMOS  ESPECIALES GASTROENTEROLOGÍA</t>
  </si>
  <si>
    <t>Establecer las directrices para el adecuado diligenciamiento del Anexo Técnico Económico correspondiente al suministro de insumos especiales requeridos para la prestación integral del servicio de GASTROENTEROLOGÍA</t>
  </si>
  <si>
    <t>AGUJA PARA PUNCIÓN PANCREATICA CALIBRE N° 22 (ACQUIRE EUS FNB NEEDLE 22G)</t>
  </si>
  <si>
    <t>KIT PARA GASTROSTOMIA ENDOSCOPICA PERCUTANEA</t>
  </si>
  <si>
    <t>KIT LIGADURA ENDOSCOPICA DE VARICES ESOFAGICAS</t>
  </si>
  <si>
    <t>INYECTORES O AGUJAS DE ESCLEROTERIA</t>
  </si>
  <si>
    <t>ASA DE POLIPECTOMIA </t>
  </si>
  <si>
    <t>BOLSA LINNER 1.300</t>
  </si>
  <si>
    <t>BOLSA LINNER 3.200</t>
  </si>
  <si>
    <t>SONDA DE ALIMENTACION PUNTA TUSGSTENO</t>
  </si>
  <si>
    <t>SONDA DE GASTROSTOMIA </t>
  </si>
  <si>
    <t>BALON DE DILATACION PARA COLON, ESOFAGO O BILIAR ( CRE 10-11-12 MM)</t>
  </si>
  <si>
    <t>PINZA DE BIOPSIA DESECHABLE </t>
  </si>
  <si>
    <t>HEMOCLIP (RESOLUTION 360 CLIP 235CM)</t>
  </si>
  <si>
    <t>PAPILOTOMO DE ARCO (ULTRATOME XL 3 LUMEN 20/SHORT)</t>
  </si>
  <si>
    <t>PAPILOTOMO DE CORTE (MICROKNIFE XL)</t>
  </si>
  <si>
    <t>BALON EXTRACTOR DE CALCULOS( EXTRACTOR PRO XL 12-15 MM ABOVE)</t>
  </si>
  <si>
    <t>PLACA DE ELECTROBISTURI </t>
  </si>
  <si>
    <t>GUIA HIDROFILICA (JAGWIRE/035/STRAIGHT)</t>
  </si>
  <si>
    <t>STENT PANCREATICO 1 COLA DE CERDO  5FR X 5 CM</t>
  </si>
  <si>
    <t>STENT PLASTICO BILIAR</t>
  </si>
  <si>
    <t>STENT BILIAR DUODENO CON INTRODUCTOR</t>
  </si>
  <si>
    <t>AGUJA DE BIOPSIA POR ECOENDOSCOPIA # 22 </t>
  </si>
  <si>
    <t>AGUJA DE BIOPSIA POR ECOENDOSCOPIA # 25</t>
  </si>
  <si>
    <t>AGUJA DE BIOPSIA </t>
  </si>
  <si>
    <t>CANASTILLA DE LITOTRIPCIA</t>
  </si>
  <si>
    <t>STENT PANCREATICO 5FR X 5CM</t>
  </si>
  <si>
    <t>BALÓN DE DILATACION BILIAR EN CALIBRE DE 3 MM HASTA 20 MM </t>
  </si>
  <si>
    <t>PINZA PARA EXTRACCION DE CUERPO EXTRAÑO</t>
  </si>
  <si>
    <t>STENT HOT AXIOS</t>
  </si>
  <si>
    <t>2 MESES</t>
  </si>
  <si>
    <t xml:space="preserve">NA </t>
  </si>
  <si>
    <t>COLANGIOSCOPIA MEDIANTE VISUALIZACION DIRECTA  MAS LITOTRICIA CON LASER / ELECTROHIDRAULICA ( SPYGLASS)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</si>
</sst>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8" formatCode="&quot;$&quot;\ #,##0.00;[Red]\-&quot;$&quot;\ #,##0.00"/>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quot;$&quot;\ #,##0"/>
    <numFmt numFmtId="166" formatCode="_-* #,##0_-;\-* #,##0_-;_-* &quot;-&quot;??_-;_-@_-"/>
    <numFmt numFmtId="167" formatCode="_(* #,##0_);_(* \(#,##0\);_(* &quot;-&quot;??_);_(@_)"/>
  </numFmts>
  <fonts count="19" x14ac:knownFonts="1">
    <font>
      <sz val="11"/>
      <color theme="1"/>
      <name val="Calibri"/>
      <family val="2"/>
      <scheme val="minor"/>
    </font>
    <font>
      <sz val="11"/>
      <color theme="1"/>
      <name val="Calibri"/>
      <family val="2"/>
      <scheme val="minor"/>
    </font>
    <font>
      <b/>
      <sz val="9"/>
      <color theme="1"/>
      <name val="Arial"/>
      <family val="2"/>
    </font>
    <font>
      <sz val="9"/>
      <color theme="1"/>
      <name val="Arial"/>
      <family val="2"/>
    </font>
    <font>
      <sz val="9"/>
      <color rgb="FF000000"/>
      <name val="Arial"/>
      <family val="2"/>
    </font>
    <font>
      <b/>
      <u/>
      <sz val="9"/>
      <color theme="1"/>
      <name val="Arial"/>
      <family val="2"/>
    </font>
    <font>
      <sz val="12"/>
      <color theme="1"/>
      <name val="Calibri"/>
      <family val="2"/>
      <scheme val="minor"/>
    </font>
    <font>
      <b/>
      <sz val="11"/>
      <color theme="1"/>
      <name val="Calibri"/>
      <family val="2"/>
      <scheme val="minor"/>
    </font>
    <font>
      <sz val="8"/>
      <color rgb="FF000000"/>
      <name val="Arial"/>
      <family val="2"/>
    </font>
    <font>
      <sz val="26"/>
      <color rgb="FF17365D"/>
      <name val="Arial"/>
      <family val="2"/>
    </font>
    <font>
      <sz val="11"/>
      <color theme="1"/>
      <name val="Arial"/>
      <family val="2"/>
    </font>
    <font>
      <sz val="11"/>
      <name val="Calibri"/>
      <family val="2"/>
      <scheme val="minor"/>
    </font>
    <font>
      <b/>
      <sz val="11"/>
      <name val="Calibri"/>
      <family val="2"/>
      <scheme val="minor"/>
    </font>
    <font>
      <b/>
      <sz val="11"/>
      <name val="Calibri"/>
      <family val="2"/>
    </font>
    <font>
      <b/>
      <sz val="10"/>
      <color theme="1"/>
      <name val="Arial"/>
      <family val="2"/>
    </font>
    <font>
      <sz val="11"/>
      <color theme="1"/>
      <name val="Calibri"/>
      <family val="2"/>
    </font>
    <font>
      <b/>
      <sz val="8.5"/>
      <color rgb="FF000000"/>
      <name val="Arial"/>
      <family val="2"/>
    </font>
    <font>
      <sz val="8"/>
      <name val="Calibri"/>
      <family val="2"/>
      <scheme val="minor"/>
    </font>
    <font>
      <b/>
      <sz val="16"/>
      <name val="Calibri"/>
      <family val="2"/>
    </font>
  </fonts>
  <fills count="17">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FFFF"/>
        <bgColor indexed="64"/>
      </patternFill>
    </fill>
    <fill>
      <patternFill patternType="solid">
        <fgColor rgb="FFFFFF0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7"/>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7" tint="0.39997558519241921"/>
        <bgColor indexed="64"/>
      </patternFill>
    </fill>
    <fill>
      <patternFill patternType="solid">
        <fgColor rgb="FFD9EAF7"/>
        <bgColor rgb="FFFFFFFF"/>
      </patternFill>
    </fill>
    <fill>
      <patternFill patternType="solid">
        <fgColor rgb="FFD9D9D9"/>
        <bgColor rgb="FFFFFFFF"/>
      </patternFill>
    </fill>
    <fill>
      <patternFill patternType="solid">
        <fgColor theme="8"/>
        <bgColor indexed="64"/>
      </patternFill>
    </fill>
  </fills>
  <borders count="25">
    <border>
      <left/>
      <right/>
      <top/>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6">
    <xf numFmtId="0" fontId="0" fillId="0" borderId="0"/>
    <xf numFmtId="44"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4" fontId="1" fillId="0" borderId="0" applyFont="0" applyFill="0" applyBorder="0" applyAlignment="0" applyProtection="0"/>
  </cellStyleXfs>
  <cellXfs count="137">
    <xf numFmtId="0" fontId="0" fillId="0" borderId="0" xfId="0"/>
    <xf numFmtId="6" fontId="3" fillId="5" borderId="11" xfId="0" applyNumberFormat="1" applyFont="1" applyFill="1" applyBorder="1" applyAlignment="1">
      <alignment vertical="center" wrapText="1"/>
    </xf>
    <xf numFmtId="6" fontId="3" fillId="5" borderId="14" xfId="1" applyNumberFormat="1" applyFont="1" applyFill="1" applyBorder="1" applyAlignment="1">
      <alignment vertical="center" wrapText="1"/>
    </xf>
    <xf numFmtId="6" fontId="3" fillId="5" borderId="13" xfId="1" applyNumberFormat="1" applyFont="1" applyFill="1" applyBorder="1" applyAlignment="1">
      <alignment vertical="center" wrapText="1"/>
    </xf>
    <xf numFmtId="165" fontId="4" fillId="2" borderId="0" xfId="1" applyNumberFormat="1" applyFont="1" applyFill="1" applyBorder="1" applyAlignment="1" applyProtection="1">
      <alignment horizontal="center" vertical="center" wrapText="1"/>
    </xf>
    <xf numFmtId="44" fontId="4" fillId="2" borderId="0" xfId="1" applyFont="1" applyFill="1" applyBorder="1" applyAlignment="1" applyProtection="1">
      <alignment horizontal="center" vertical="center" wrapText="1"/>
    </xf>
    <xf numFmtId="165" fontId="3" fillId="2" borderId="2" xfId="1" applyNumberFormat="1" applyFont="1" applyFill="1" applyBorder="1" applyAlignment="1" applyProtection="1">
      <alignment vertical="center" wrapText="1"/>
    </xf>
    <xf numFmtId="49" fontId="0" fillId="0" borderId="0" xfId="0" applyNumberFormat="1"/>
    <xf numFmtId="0" fontId="0" fillId="0" borderId="0" xfId="0" applyAlignment="1">
      <alignment horizontal="left"/>
    </xf>
    <xf numFmtId="0" fontId="0" fillId="0" borderId="0" xfId="0" applyAlignment="1">
      <alignment horizontal="center"/>
    </xf>
    <xf numFmtId="165" fontId="0" fillId="0" borderId="0" xfId="0" applyNumberFormat="1"/>
    <xf numFmtId="164" fontId="0" fillId="0" borderId="0" xfId="0" applyNumberFormat="1"/>
    <xf numFmtId="165" fontId="3" fillId="2" borderId="13" xfId="1" applyNumberFormat="1" applyFont="1" applyFill="1" applyBorder="1" applyAlignment="1" applyProtection="1">
      <alignment vertical="center" wrapText="1"/>
    </xf>
    <xf numFmtId="44" fontId="4" fillId="2" borderId="11" xfId="1" applyFont="1" applyFill="1" applyBorder="1" applyAlignment="1" applyProtection="1">
      <alignment horizontal="center" vertical="center" wrapText="1"/>
    </xf>
    <xf numFmtId="0" fontId="4" fillId="2" borderId="13" xfId="0" applyFont="1" applyFill="1" applyBorder="1" applyAlignment="1">
      <alignment horizontal="center" vertical="center" wrapText="1"/>
    </xf>
    <xf numFmtId="1" fontId="4" fillId="7" borderId="13" xfId="0" applyNumberFormat="1" applyFont="1" applyFill="1" applyBorder="1" applyAlignment="1">
      <alignment horizontal="center" vertical="center" wrapText="1"/>
    </xf>
    <xf numFmtId="165" fontId="4" fillId="2" borderId="12" xfId="0" applyNumberFormat="1" applyFont="1" applyFill="1" applyBorder="1" applyAlignment="1">
      <alignment horizontal="center" vertical="center" wrapText="1"/>
    </xf>
    <xf numFmtId="0" fontId="4" fillId="4" borderId="13" xfId="0" applyFont="1" applyFill="1" applyBorder="1" applyAlignment="1">
      <alignment horizontal="center" vertical="center" wrapText="1"/>
    </xf>
    <xf numFmtId="164" fontId="3" fillId="2" borderId="13" xfId="1" applyNumberFormat="1" applyFont="1" applyFill="1" applyBorder="1" applyAlignment="1" applyProtection="1">
      <alignment vertical="center" wrapText="1"/>
    </xf>
    <xf numFmtId="165" fontId="3" fillId="2" borderId="14" xfId="1" applyNumberFormat="1" applyFont="1" applyFill="1" applyBorder="1" applyAlignment="1" applyProtection="1">
      <alignment vertical="center" wrapText="1"/>
    </xf>
    <xf numFmtId="0" fontId="3" fillId="2" borderId="14" xfId="0" applyFont="1" applyFill="1" applyBorder="1" applyAlignment="1">
      <alignment horizontal="center" vertical="center" wrapText="1"/>
    </xf>
    <xf numFmtId="164" fontId="3" fillId="2" borderId="14" xfId="1" applyNumberFormat="1" applyFont="1" applyFill="1" applyBorder="1" applyAlignment="1" applyProtection="1">
      <alignment vertical="center" wrapText="1"/>
    </xf>
    <xf numFmtId="6" fontId="0" fillId="0" borderId="0" xfId="0" applyNumberFormat="1"/>
    <xf numFmtId="0" fontId="0" fillId="0" borderId="0" xfId="0" applyAlignment="1">
      <alignment vertical="center"/>
    </xf>
    <xf numFmtId="0" fontId="8" fillId="0" borderId="0" xfId="0" applyFont="1" applyAlignment="1">
      <alignment horizontal="center" vertical="center" wrapText="1"/>
    </xf>
    <xf numFmtId="49" fontId="4" fillId="0" borderId="0" xfId="0" applyNumberFormat="1" applyFont="1" applyAlignment="1">
      <alignment horizontal="center" vertical="center" wrapText="1"/>
    </xf>
    <xf numFmtId="0" fontId="8" fillId="0" borderId="0" xfId="0" applyFont="1" applyAlignment="1">
      <alignment horizontal="left" vertical="center" wrapText="1"/>
    </xf>
    <xf numFmtId="1" fontId="4" fillId="0" borderId="0" xfId="0" applyNumberFormat="1" applyFont="1" applyAlignment="1">
      <alignment horizontal="center" vertical="center" wrapText="1"/>
    </xf>
    <xf numFmtId="0" fontId="4" fillId="0" borderId="0" xfId="0" applyFont="1" applyAlignment="1">
      <alignment horizontal="center" vertical="center" wrapText="1"/>
    </xf>
    <xf numFmtId="165" fontId="4" fillId="0" borderId="0" xfId="1" applyNumberFormat="1" applyFont="1" applyFill="1" applyBorder="1" applyAlignment="1" applyProtection="1">
      <alignment horizontal="center" vertical="center" wrapText="1"/>
    </xf>
    <xf numFmtId="8" fontId="3" fillId="0" borderId="0" xfId="0" applyNumberFormat="1" applyFont="1" applyAlignment="1">
      <alignment vertical="center" wrapText="1"/>
    </xf>
    <xf numFmtId="44" fontId="4" fillId="0" borderId="0" xfId="1" applyFont="1" applyFill="1" applyBorder="1" applyAlignment="1" applyProtection="1">
      <alignment horizontal="center" vertical="center" wrapText="1"/>
    </xf>
    <xf numFmtId="164" fontId="4" fillId="0" borderId="0" xfId="0" applyNumberFormat="1" applyFont="1" applyAlignment="1">
      <alignment vertical="center" wrapText="1"/>
    </xf>
    <xf numFmtId="6" fontId="4" fillId="0" borderId="0" xfId="0" applyNumberFormat="1" applyFont="1" applyAlignment="1">
      <alignment vertical="center" wrapText="1"/>
    </xf>
    <xf numFmtId="165" fontId="3" fillId="0" borderId="0" xfId="1" applyNumberFormat="1" applyFont="1" applyFill="1" applyBorder="1" applyAlignment="1" applyProtection="1">
      <alignment vertical="center" wrapText="1"/>
    </xf>
    <xf numFmtId="165" fontId="3" fillId="0" borderId="0" xfId="0" applyNumberFormat="1" applyFont="1" applyAlignment="1">
      <alignment vertical="center" wrapText="1"/>
    </xf>
    <xf numFmtId="0" fontId="0" fillId="0" borderId="0" xfId="0" applyAlignment="1">
      <alignment horizontal="center" vertical="center"/>
    </xf>
    <xf numFmtId="0" fontId="11" fillId="0" borderId="13" xfId="0" applyFont="1" applyBorder="1" applyAlignment="1">
      <alignment horizontal="center" vertical="center"/>
    </xf>
    <xf numFmtId="49" fontId="11" fillId="0" borderId="13" xfId="2" applyNumberFormat="1" applyFont="1" applyFill="1" applyBorder="1" applyAlignment="1">
      <alignment horizontal="center" vertical="center"/>
    </xf>
    <xf numFmtId="0" fontId="3" fillId="4" borderId="14" xfId="0" applyFont="1" applyFill="1" applyBorder="1" applyAlignment="1">
      <alignment horizontal="center" vertical="center" wrapText="1"/>
    </xf>
    <xf numFmtId="0" fontId="2" fillId="2" borderId="13" xfId="0" applyFont="1" applyFill="1" applyBorder="1" applyAlignment="1">
      <alignment horizontal="center" vertical="center" wrapText="1"/>
    </xf>
    <xf numFmtId="165" fontId="2" fillId="2" borderId="13" xfId="0" applyNumberFormat="1" applyFont="1" applyFill="1" applyBorder="1" applyAlignment="1">
      <alignment horizontal="center" vertical="center" wrapText="1"/>
    </xf>
    <xf numFmtId="0" fontId="2" fillId="3" borderId="13" xfId="0" applyFont="1" applyFill="1" applyBorder="1" applyAlignment="1">
      <alignment horizontal="center" vertical="center" wrapText="1"/>
    </xf>
    <xf numFmtId="164" fontId="2" fillId="3" borderId="13" xfId="0" applyNumberFormat="1" applyFont="1" applyFill="1" applyBorder="1" applyAlignment="1">
      <alignment horizontal="center" vertical="center" wrapText="1"/>
    </xf>
    <xf numFmtId="165" fontId="2" fillId="3" borderId="13" xfId="0" applyNumberFormat="1" applyFont="1" applyFill="1" applyBorder="1" applyAlignment="1">
      <alignment horizontal="center" vertical="center" wrapText="1"/>
    </xf>
    <xf numFmtId="165" fontId="2" fillId="9" borderId="13" xfId="0" applyNumberFormat="1" applyFont="1" applyFill="1" applyBorder="1" applyAlignment="1">
      <alignment horizontal="center" vertical="center" wrapText="1"/>
    </xf>
    <xf numFmtId="0" fontId="4" fillId="4" borderId="8" xfId="0" applyFont="1" applyFill="1" applyBorder="1" applyAlignment="1">
      <alignment horizontal="center" vertical="center" wrapText="1"/>
    </xf>
    <xf numFmtId="49" fontId="4" fillId="4" borderId="0" xfId="0" applyNumberFormat="1" applyFont="1" applyFill="1" applyAlignment="1">
      <alignment horizontal="center" vertical="center" wrapText="1"/>
    </xf>
    <xf numFmtId="0" fontId="4" fillId="4" borderId="0" xfId="0" applyFont="1" applyFill="1" applyAlignment="1">
      <alignment horizontal="center" vertical="center" wrapText="1"/>
    </xf>
    <xf numFmtId="0" fontId="4" fillId="4" borderId="0" xfId="0" applyFont="1" applyFill="1" applyAlignment="1">
      <alignment horizontal="left" vertical="center" wrapText="1"/>
    </xf>
    <xf numFmtId="0" fontId="4" fillId="2" borderId="0" xfId="0" applyFont="1" applyFill="1" applyAlignment="1">
      <alignment horizontal="center" vertical="center" wrapText="1"/>
    </xf>
    <xf numFmtId="165" fontId="4" fillId="2" borderId="0" xfId="0" applyNumberFormat="1" applyFont="1" applyFill="1" applyAlignment="1">
      <alignment horizontal="center" vertical="center" wrapText="1"/>
    </xf>
    <xf numFmtId="8" fontId="3" fillId="2" borderId="0" xfId="0" applyNumberFormat="1" applyFont="1" applyFill="1" applyAlignment="1">
      <alignment vertical="center" wrapText="1"/>
    </xf>
    <xf numFmtId="8" fontId="4" fillId="2" borderId="0" xfId="0" applyNumberFormat="1" applyFont="1" applyFill="1" applyAlignment="1">
      <alignment vertical="center" wrapText="1"/>
    </xf>
    <xf numFmtId="8" fontId="4" fillId="0" borderId="0" xfId="0" applyNumberFormat="1" applyFont="1" applyAlignment="1">
      <alignment vertical="center" wrapText="1"/>
    </xf>
    <xf numFmtId="0" fontId="3" fillId="0" borderId="3" xfId="0" applyFont="1" applyBorder="1" applyAlignment="1">
      <alignment vertical="center"/>
    </xf>
    <xf numFmtId="49" fontId="3" fillId="0" borderId="4" xfId="0" applyNumberFormat="1" applyFont="1" applyBorder="1" applyAlignment="1">
      <alignment vertical="center"/>
    </xf>
    <xf numFmtId="0" fontId="3" fillId="0" borderId="4" xfId="0" applyFont="1" applyBorder="1" applyAlignment="1">
      <alignment vertical="center"/>
    </xf>
    <xf numFmtId="0" fontId="3" fillId="0" borderId="4" xfId="0" applyFont="1" applyBorder="1" applyAlignment="1">
      <alignment horizontal="left" vertical="center"/>
    </xf>
    <xf numFmtId="0" fontId="3" fillId="2" borderId="4" xfId="0" applyFont="1" applyFill="1" applyBorder="1" applyAlignment="1">
      <alignment horizontal="center" vertical="center"/>
    </xf>
    <xf numFmtId="165" fontId="3" fillId="2" borderId="4" xfId="0" applyNumberFormat="1" applyFont="1" applyFill="1" applyBorder="1" applyAlignment="1">
      <alignment vertical="center"/>
    </xf>
    <xf numFmtId="0" fontId="3" fillId="2" borderId="4" xfId="0" applyFont="1" applyFill="1" applyBorder="1" applyAlignment="1">
      <alignment vertical="center"/>
    </xf>
    <xf numFmtId="8" fontId="3" fillId="2" borderId="4" xfId="0" applyNumberFormat="1" applyFont="1" applyFill="1" applyBorder="1" applyAlignment="1">
      <alignment vertical="center"/>
    </xf>
    <xf numFmtId="8" fontId="3" fillId="0" borderId="4" xfId="0" applyNumberFormat="1" applyFont="1" applyBorder="1" applyAlignment="1">
      <alignment vertical="center"/>
    </xf>
    <xf numFmtId="0" fontId="11" fillId="0" borderId="12" xfId="0" applyFont="1" applyBorder="1" applyAlignment="1">
      <alignment horizontal="left" vertical="center" wrapText="1"/>
    </xf>
    <xf numFmtId="0" fontId="11" fillId="0" borderId="15" xfId="0" applyFont="1" applyBorder="1" applyAlignment="1">
      <alignment horizontal="left" vertical="center" wrapText="1"/>
    </xf>
    <xf numFmtId="49" fontId="0" fillId="0" borderId="13" xfId="0" applyNumberFormat="1" applyBorder="1" applyAlignment="1">
      <alignment horizontal="center"/>
    </xf>
    <xf numFmtId="0" fontId="0" fillId="0" borderId="13" xfId="0" applyBorder="1" applyAlignment="1">
      <alignment horizontal="center" vertical="center"/>
    </xf>
    <xf numFmtId="0" fontId="6" fillId="0" borderId="13" xfId="0" applyFont="1" applyBorder="1"/>
    <xf numFmtId="0" fontId="0" fillId="0" borderId="13" xfId="0" applyBorder="1"/>
    <xf numFmtId="0" fontId="11" fillId="8" borderId="13" xfId="0" applyFont="1" applyFill="1" applyBorder="1" applyAlignment="1">
      <alignment horizontal="center" vertical="center"/>
    </xf>
    <xf numFmtId="0" fontId="2" fillId="0" borderId="13" xfId="0" applyFont="1" applyBorder="1" applyAlignment="1">
      <alignment horizontal="center" vertical="center" wrapText="1"/>
    </xf>
    <xf numFmtId="0" fontId="8" fillId="5" borderId="0" xfId="0" applyFont="1" applyFill="1" applyAlignment="1">
      <alignment horizontal="center" vertical="center" wrapText="1"/>
    </xf>
    <xf numFmtId="0" fontId="11" fillId="12" borderId="12" xfId="0" applyFont="1" applyFill="1" applyBorder="1" applyAlignment="1">
      <alignment horizontal="left" vertical="center" wrapText="1"/>
    </xf>
    <xf numFmtId="0" fontId="8" fillId="12" borderId="0" xfId="0" applyFont="1" applyFill="1" applyAlignment="1">
      <alignment horizontal="center" vertical="center" wrapText="1"/>
    </xf>
    <xf numFmtId="0" fontId="11" fillId="13" borderId="12" xfId="0" applyFont="1" applyFill="1" applyBorder="1" applyAlignment="1">
      <alignment horizontal="left" vertical="center" wrapText="1"/>
    </xf>
    <xf numFmtId="0" fontId="14" fillId="0" borderId="23" xfId="0" applyFont="1" applyBorder="1" applyAlignment="1">
      <alignment horizontal="center" vertical="center" wrapText="1"/>
    </xf>
    <xf numFmtId="0" fontId="0" fillId="0" borderId="0" xfId="0" applyAlignment="1" applyProtection="1">
      <alignment horizontal="center" vertical="center" wrapText="1"/>
      <protection locked="0"/>
    </xf>
    <xf numFmtId="1" fontId="0" fillId="0" borderId="0" xfId="3" applyNumberFormat="1" applyFont="1" applyAlignment="1" applyProtection="1">
      <alignment horizontal="center" vertical="center" wrapText="1"/>
      <protection locked="0"/>
    </xf>
    <xf numFmtId="167" fontId="0" fillId="0" borderId="0" xfId="3" applyNumberFormat="1" applyFont="1" applyAlignment="1" applyProtection="1">
      <alignment horizontal="center" vertical="center" wrapText="1"/>
      <protection locked="0"/>
    </xf>
    <xf numFmtId="0" fontId="14" fillId="0" borderId="13" xfId="0" applyFont="1" applyBorder="1" applyAlignment="1">
      <alignment horizontal="center" vertical="center" wrapText="1"/>
    </xf>
    <xf numFmtId="1" fontId="14" fillId="0" borderId="13" xfId="0" applyNumberFormat="1" applyFont="1" applyBorder="1" applyAlignment="1">
      <alignment horizontal="center" vertical="center" wrapText="1"/>
    </xf>
    <xf numFmtId="0" fontId="16" fillId="0" borderId="13" xfId="0" applyFont="1" applyBorder="1" applyAlignment="1">
      <alignment horizontal="center" vertical="center" wrapText="1"/>
    </xf>
    <xf numFmtId="0" fontId="3" fillId="0" borderId="13" xfId="0" applyFont="1" applyBorder="1" applyAlignment="1" applyProtection="1">
      <alignment horizontal="center" vertical="center" wrapText="1"/>
      <protection locked="0"/>
    </xf>
    <xf numFmtId="164" fontId="3" fillId="5" borderId="13" xfId="1" applyNumberFormat="1" applyFont="1" applyFill="1" applyBorder="1" applyAlignment="1" applyProtection="1">
      <alignment horizontal="center" vertical="center" wrapText="1"/>
      <protection locked="0"/>
    </xf>
    <xf numFmtId="166" fontId="0" fillId="5" borderId="13" xfId="3" applyNumberFormat="1" applyFont="1" applyFill="1" applyBorder="1" applyAlignment="1" applyProtection="1">
      <alignment horizontal="center" vertical="center" wrapText="1"/>
      <protection locked="0"/>
    </xf>
    <xf numFmtId="166" fontId="14" fillId="0" borderId="13" xfId="0" applyNumberFormat="1" applyFont="1" applyBorder="1" applyAlignment="1">
      <alignment horizontal="center" vertical="center" wrapText="1"/>
    </xf>
    <xf numFmtId="164" fontId="14" fillId="0" borderId="13" xfId="1" applyNumberFormat="1" applyFont="1" applyBorder="1" applyAlignment="1">
      <alignment horizontal="center" vertical="center" wrapText="1"/>
    </xf>
    <xf numFmtId="166" fontId="0" fillId="5" borderId="13" xfId="3" applyNumberFormat="1" applyFont="1" applyFill="1" applyBorder="1"/>
    <xf numFmtId="1" fontId="0" fillId="0" borderId="0" xfId="0" applyNumberFormat="1"/>
    <xf numFmtId="0" fontId="8" fillId="4" borderId="13" xfId="0" applyFont="1" applyFill="1" applyBorder="1" applyAlignment="1">
      <alignment vertical="center" wrapText="1"/>
    </xf>
    <xf numFmtId="165" fontId="4" fillId="0" borderId="12" xfId="0" applyNumberFormat="1" applyFont="1" applyBorder="1" applyAlignment="1">
      <alignment horizontal="center" vertical="center" wrapText="1"/>
    </xf>
    <xf numFmtId="165" fontId="3" fillId="0" borderId="12" xfId="0" applyNumberFormat="1" applyFont="1" applyBorder="1" applyAlignment="1">
      <alignment horizontal="center" vertical="center" wrapText="1"/>
    </xf>
    <xf numFmtId="1" fontId="4" fillId="0" borderId="13" xfId="0" applyNumberFormat="1" applyFont="1" applyBorder="1" applyAlignment="1">
      <alignment horizontal="center" vertical="center" wrapText="1"/>
    </xf>
    <xf numFmtId="165" fontId="4" fillId="0" borderId="13" xfId="1" applyNumberFormat="1" applyFont="1" applyFill="1" applyBorder="1" applyAlignment="1" applyProtection="1">
      <alignment horizontal="center" vertical="center" wrapText="1"/>
    </xf>
    <xf numFmtId="165" fontId="3" fillId="2" borderId="0" xfId="1" applyNumberFormat="1" applyFont="1" applyFill="1" applyBorder="1" applyAlignment="1" applyProtection="1">
      <alignment vertical="center" wrapText="1"/>
    </xf>
    <xf numFmtId="164" fontId="3" fillId="2" borderId="2" xfId="1" applyNumberFormat="1" applyFont="1" applyFill="1" applyBorder="1" applyAlignment="1" applyProtection="1">
      <alignment vertical="center" wrapText="1"/>
    </xf>
    <xf numFmtId="165" fontId="2" fillId="16" borderId="13" xfId="0" applyNumberFormat="1" applyFont="1" applyFill="1" applyBorder="1" applyAlignment="1">
      <alignment vertical="center"/>
    </xf>
    <xf numFmtId="165" fontId="0" fillId="0" borderId="13" xfId="0" applyNumberFormat="1" applyBorder="1" applyAlignment="1" applyProtection="1">
      <alignment horizontal="center" vertical="center" wrapText="1"/>
      <protection locked="0"/>
    </xf>
    <xf numFmtId="0" fontId="6" fillId="6" borderId="5" xfId="0" applyFont="1" applyFill="1" applyBorder="1" applyAlignment="1">
      <alignment horizontal="left" vertical="top" wrapText="1"/>
    </xf>
    <xf numFmtId="0" fontId="6" fillId="6" borderId="6" xfId="0" applyFont="1" applyFill="1" applyBorder="1" applyAlignment="1">
      <alignment horizontal="left" vertical="top" wrapText="1"/>
    </xf>
    <xf numFmtId="0" fontId="6" fillId="6" borderId="7" xfId="0" applyFont="1" applyFill="1" applyBorder="1" applyAlignment="1">
      <alignment horizontal="left" vertical="top" wrapText="1"/>
    </xf>
    <xf numFmtId="0" fontId="6" fillId="6" borderId="8" xfId="0" applyFont="1" applyFill="1" applyBorder="1" applyAlignment="1">
      <alignment horizontal="left" vertical="top" wrapText="1"/>
    </xf>
    <xf numFmtId="0" fontId="6" fillId="6" borderId="0" xfId="0" applyFont="1" applyFill="1" applyAlignment="1">
      <alignment horizontal="left" vertical="top" wrapText="1"/>
    </xf>
    <xf numFmtId="0" fontId="6" fillId="6" borderId="2" xfId="0" applyFont="1" applyFill="1" applyBorder="1" applyAlignment="1">
      <alignment horizontal="left" vertical="top" wrapText="1"/>
    </xf>
    <xf numFmtId="0" fontId="6" fillId="6" borderId="9" xfId="0" applyFont="1" applyFill="1" applyBorder="1" applyAlignment="1">
      <alignment horizontal="left" vertical="top" wrapText="1"/>
    </xf>
    <xf numFmtId="0" fontId="6" fillId="6" borderId="10" xfId="0" applyFont="1" applyFill="1" applyBorder="1" applyAlignment="1">
      <alignment horizontal="left" vertical="top" wrapText="1"/>
    </xf>
    <xf numFmtId="0" fontId="6" fillId="6" borderId="1" xfId="0" applyFont="1" applyFill="1" applyBorder="1" applyAlignment="1">
      <alignment horizontal="left" vertical="top" wrapTex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2" fillId="0" borderId="13" xfId="0" applyFont="1" applyBorder="1" applyAlignment="1">
      <alignment horizontal="center" vertical="center" wrapText="1"/>
    </xf>
    <xf numFmtId="49" fontId="2" fillId="0" borderId="13" xfId="0" applyNumberFormat="1" applyFont="1" applyBorder="1" applyAlignment="1">
      <alignment horizontal="center" vertical="center" wrapText="1"/>
    </xf>
    <xf numFmtId="0" fontId="2" fillId="0" borderId="12" xfId="0" applyFont="1" applyBorder="1" applyAlignment="1">
      <alignment horizontal="center" vertical="center" wrapText="1"/>
    </xf>
    <xf numFmtId="0" fontId="7" fillId="9" borderId="13" xfId="0" applyFont="1" applyFill="1" applyBorder="1" applyAlignment="1">
      <alignment horizontal="center" vertical="center"/>
    </xf>
    <xf numFmtId="0" fontId="7" fillId="8" borderId="13" xfId="0" applyFont="1" applyFill="1" applyBorder="1" applyAlignment="1">
      <alignment horizontal="center" vertical="center"/>
    </xf>
    <xf numFmtId="0" fontId="7" fillId="10" borderId="13" xfId="0" applyFont="1" applyFill="1" applyBorder="1" applyAlignment="1">
      <alignment horizontal="center" vertical="center"/>
    </xf>
    <xf numFmtId="0" fontId="10" fillId="11" borderId="18" xfId="0" applyFont="1" applyFill="1" applyBorder="1" applyAlignment="1">
      <alignment horizontal="left" vertical="center" wrapText="1"/>
    </xf>
    <xf numFmtId="0" fontId="10" fillId="11" borderId="19" xfId="0" applyFont="1" applyFill="1" applyBorder="1" applyAlignment="1">
      <alignment horizontal="left"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8" xfId="0" applyFont="1" applyBorder="1" applyAlignment="1">
      <alignment horizontal="left" vertical="center" wrapText="1"/>
    </xf>
    <xf numFmtId="0" fontId="10" fillId="0" borderId="19" xfId="0" applyFont="1" applyBorder="1" applyAlignment="1">
      <alignment horizontal="left" vertical="center" wrapText="1"/>
    </xf>
    <xf numFmtId="0" fontId="0" fillId="0" borderId="13" xfId="0" applyBorder="1" applyAlignment="1">
      <alignment horizontal="center" vertical="center" wrapText="1"/>
    </xf>
    <xf numFmtId="0" fontId="14" fillId="0" borderId="11" xfId="0" applyFont="1" applyBorder="1" applyAlignment="1">
      <alignment horizontal="center" vertical="center" wrapText="1"/>
    </xf>
    <xf numFmtId="0" fontId="14" fillId="0" borderId="23" xfId="0" applyFont="1" applyBorder="1" applyAlignment="1">
      <alignment horizontal="center" vertical="center" wrapText="1"/>
    </xf>
    <xf numFmtId="167" fontId="0" fillId="0" borderId="13" xfId="3" applyNumberFormat="1"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0" fillId="0" borderId="13" xfId="0" applyBorder="1" applyAlignment="1" applyProtection="1">
      <alignment horizontal="center" vertical="center" wrapText="1"/>
      <protection locked="0"/>
    </xf>
    <xf numFmtId="0" fontId="15" fillId="0" borderId="24" xfId="0" applyFont="1" applyBorder="1" applyAlignment="1">
      <alignment wrapText="1"/>
    </xf>
    <xf numFmtId="0" fontId="15" fillId="0" borderId="24" xfId="0" applyFont="1" applyBorder="1"/>
    <xf numFmtId="0" fontId="18" fillId="14" borderId="24" xfId="0" applyFont="1" applyFill="1" applyBorder="1" applyAlignment="1">
      <alignment horizontal="center"/>
    </xf>
    <xf numFmtId="0" fontId="15" fillId="0" borderId="24" xfId="0" applyFont="1" applyBorder="1" applyAlignment="1">
      <alignment horizontal="center"/>
    </xf>
    <xf numFmtId="0" fontId="13" fillId="15" borderId="24" xfId="0" applyFont="1" applyFill="1" applyBorder="1"/>
  </cellXfs>
  <cellStyles count="6">
    <cellStyle name="Millares" xfId="3" builtinId="3"/>
    <cellStyle name="Millares [0]" xfId="2" builtinId="6"/>
    <cellStyle name="Millares 2" xfId="4" xr:uid="{AE30E608-00D2-4321-AA13-A794C3CE152B}"/>
    <cellStyle name="Moneda" xfId="1" builtinId="4"/>
    <cellStyle name="Moneda 2" xfId="5" xr:uid="{B22B89D5-A2BE-4DCE-9F68-FCC9229B2CA9}"/>
    <cellStyle name="Normal" xfId="0" builtinId="0"/>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57150</xdr:rowOff>
    </xdr:from>
    <xdr:to>
      <xdr:col>1</xdr:col>
      <xdr:colOff>838200</xdr:colOff>
      <xdr:row>4</xdr:row>
      <xdr:rowOff>88899</xdr:rowOff>
    </xdr:to>
    <xdr:pic>
      <xdr:nvPicPr>
        <xdr:cNvPr id="2" name="Imagen 1">
          <a:extLst>
            <a:ext uri="{FF2B5EF4-FFF2-40B4-BE49-F238E27FC236}">
              <a16:creationId xmlns:a16="http://schemas.microsoft.com/office/drawing/2014/main" id="{65A183D4-8679-455C-86FA-1826A1E1FAF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0" y="57150"/>
          <a:ext cx="1168400" cy="768349"/>
        </a:xfrm>
        <a:prstGeom prst="rect">
          <a:avLst/>
        </a:prstGeom>
      </xdr:spPr>
    </xdr:pic>
    <xdr:clientData/>
  </xdr:twoCellAnchor>
  <xdr:twoCellAnchor editAs="oneCell">
    <xdr:from>
      <xdr:col>10</xdr:col>
      <xdr:colOff>76200</xdr:colOff>
      <xdr:row>0</xdr:row>
      <xdr:rowOff>19050</xdr:rowOff>
    </xdr:from>
    <xdr:to>
      <xdr:col>10</xdr:col>
      <xdr:colOff>1524000</xdr:colOff>
      <xdr:row>5</xdr:row>
      <xdr:rowOff>94325</xdr:rowOff>
    </xdr:to>
    <xdr:pic>
      <xdr:nvPicPr>
        <xdr:cNvPr id="3" name="Imagen 2">
          <a:extLst>
            <a:ext uri="{FF2B5EF4-FFF2-40B4-BE49-F238E27FC236}">
              <a16:creationId xmlns:a16="http://schemas.microsoft.com/office/drawing/2014/main" id="{08237325-E6D2-46AE-A3ED-96A7BF676FC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989300" y="19050"/>
          <a:ext cx="1409700" cy="9769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Libro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Hoja4"/>
    </sheetNames>
    <sheetDataSet>
      <sheetData sheetId="0"/>
      <sheetData sheetId="1"/>
      <sheetData sheetId="2">
        <row r="1">
          <cell r="A1" t="str">
            <v>423301</v>
          </cell>
          <cell r="B1">
            <v>9</v>
          </cell>
          <cell r="C1">
            <v>18311</v>
          </cell>
        </row>
        <row r="2">
          <cell r="A2" t="str">
            <v>423304</v>
          </cell>
          <cell r="B2">
            <v>7</v>
          </cell>
          <cell r="C2">
            <v>18314</v>
          </cell>
        </row>
        <row r="3">
          <cell r="A3" t="str">
            <v>423305</v>
          </cell>
          <cell r="B3">
            <v>21</v>
          </cell>
          <cell r="C3">
            <v>6460</v>
          </cell>
        </row>
        <row r="4">
          <cell r="A4" t="str">
            <v>429209</v>
          </cell>
          <cell r="B4">
            <v>6</v>
          </cell>
          <cell r="C4">
            <v>18312</v>
          </cell>
        </row>
        <row r="5">
          <cell r="A5" t="str">
            <v>431002</v>
          </cell>
          <cell r="B5">
            <v>8</v>
          </cell>
          <cell r="C5">
            <v>18316</v>
          </cell>
        </row>
        <row r="6">
          <cell r="A6" t="str">
            <v>441301</v>
          </cell>
          <cell r="B6">
            <v>10</v>
          </cell>
          <cell r="C6">
            <v>18310</v>
          </cell>
        </row>
        <row r="7">
          <cell r="A7" t="str">
            <v>441302</v>
          </cell>
          <cell r="B7">
            <v>6</v>
          </cell>
          <cell r="C7">
            <v>18300</v>
          </cell>
        </row>
        <row r="8">
          <cell r="A8" t="str">
            <v>451306 (PAQCEO114)</v>
          </cell>
          <cell r="B8">
            <v>6</v>
          </cell>
          <cell r="C8">
            <v>18300</v>
          </cell>
        </row>
        <row r="9">
          <cell r="A9" t="str">
            <v>452301</v>
          </cell>
          <cell r="B9">
            <v>10</v>
          </cell>
          <cell r="C9">
            <v>18504</v>
          </cell>
        </row>
        <row r="10">
          <cell r="A10" t="str">
            <v>452305</v>
          </cell>
          <cell r="B10">
            <v>10</v>
          </cell>
          <cell r="C10">
            <v>18504</v>
          </cell>
        </row>
        <row r="11">
          <cell r="A11" t="str">
            <v>452401</v>
          </cell>
          <cell r="B11">
            <v>6</v>
          </cell>
          <cell r="C11">
            <v>18502</v>
          </cell>
        </row>
        <row r="12">
          <cell r="A12" t="str">
            <v>452502</v>
          </cell>
          <cell r="B12">
            <v>10</v>
          </cell>
          <cell r="C12">
            <v>18504</v>
          </cell>
        </row>
        <row r="13">
          <cell r="A13" t="str">
            <v>482401</v>
          </cell>
          <cell r="B13">
            <v>5</v>
          </cell>
          <cell r="C13">
            <v>18501</v>
          </cell>
        </row>
        <row r="14">
          <cell r="A14" t="str">
            <v>482701</v>
          </cell>
          <cell r="B14">
            <v>9</v>
          </cell>
          <cell r="C14">
            <v>18506</v>
          </cell>
        </row>
        <row r="15">
          <cell r="A15" t="str">
            <v>511001</v>
          </cell>
          <cell r="B15">
            <v>9</v>
          </cell>
          <cell r="C15">
            <v>18400</v>
          </cell>
        </row>
        <row r="16">
          <cell r="A16" t="str">
            <v>518501</v>
          </cell>
          <cell r="B16">
            <v>11</v>
          </cell>
          <cell r="C16">
            <v>18410</v>
          </cell>
        </row>
        <row r="17">
          <cell r="A17" t="str">
            <v>518801</v>
          </cell>
          <cell r="B17">
            <v>11</v>
          </cell>
          <cell r="C17">
            <v>18410</v>
          </cell>
        </row>
        <row r="18">
          <cell r="A18" t="str">
            <v>518902</v>
          </cell>
          <cell r="B18">
            <v>13</v>
          </cell>
          <cell r="C18">
            <v>18415</v>
          </cell>
        </row>
        <row r="19">
          <cell r="A19" t="str">
            <v>519503</v>
          </cell>
          <cell r="B19">
            <v>13</v>
          </cell>
          <cell r="C19" t="str">
            <v>NO APLICA</v>
          </cell>
        </row>
        <row r="20">
          <cell r="A20" t="str">
            <v>529301</v>
          </cell>
          <cell r="B20">
            <v>13</v>
          </cell>
          <cell r="C20">
            <v>18415</v>
          </cell>
        </row>
        <row r="21">
          <cell r="A21" t="str">
            <v>529401</v>
          </cell>
          <cell r="B21">
            <v>12</v>
          </cell>
          <cell r="C21">
            <v>18412</v>
          </cell>
        </row>
        <row r="22">
          <cell r="A22" t="str">
            <v>881312</v>
          </cell>
          <cell r="B22">
            <v>7</v>
          </cell>
          <cell r="C22">
            <v>18300</v>
          </cell>
        </row>
        <row r="23">
          <cell r="A23" t="str">
            <v>881314</v>
          </cell>
          <cell r="B23">
            <v>7</v>
          </cell>
          <cell r="C23">
            <v>18301</v>
          </cell>
        </row>
        <row r="24">
          <cell r="A24" t="str">
            <v>881317</v>
          </cell>
          <cell r="B24">
            <v>10</v>
          </cell>
          <cell r="C24">
            <v>18401</v>
          </cell>
        </row>
        <row r="25">
          <cell r="A25" t="str">
            <v>881319</v>
          </cell>
          <cell r="B25">
            <v>12</v>
          </cell>
          <cell r="C25">
            <v>18514</v>
          </cell>
        </row>
        <row r="26">
          <cell r="A26" t="str">
            <v>893201</v>
          </cell>
          <cell r="B26" t="str">
            <v>NO APLICA</v>
          </cell>
          <cell r="C26">
            <v>25100</v>
          </cell>
        </row>
        <row r="27">
          <cell r="A27" t="str">
            <v>893901</v>
          </cell>
          <cell r="B27" t="str">
            <v>PAQCE0097</v>
          </cell>
          <cell r="C27" t="str">
            <v>NO APLICA</v>
          </cell>
        </row>
        <row r="28">
          <cell r="A28" t="str">
            <v>960801</v>
          </cell>
          <cell r="B28">
            <v>7</v>
          </cell>
          <cell r="C28">
            <v>18315</v>
          </cell>
        </row>
        <row r="29">
          <cell r="A29" t="str">
            <v>998702</v>
          </cell>
          <cell r="B29" t="str">
            <v>NO APLICA</v>
          </cell>
          <cell r="C29">
            <v>39143</v>
          </cell>
        </row>
        <row r="30">
          <cell r="A30" t="str">
            <v>890246</v>
          </cell>
          <cell r="B30" t="str">
            <v>NO APLICA</v>
          </cell>
          <cell r="C30">
            <v>39143</v>
          </cell>
        </row>
        <row r="31">
          <cell r="A31" t="str">
            <v>890247</v>
          </cell>
          <cell r="B31" t="str">
            <v>NO APLICA</v>
          </cell>
          <cell r="C31">
            <v>39143</v>
          </cell>
        </row>
        <row r="32">
          <cell r="A32" t="str">
            <v>890346</v>
          </cell>
          <cell r="B32" t="str">
            <v>NO APLICA</v>
          </cell>
          <cell r="C32">
            <v>39143</v>
          </cell>
        </row>
        <row r="33">
          <cell r="A33" t="str">
            <v>890347</v>
          </cell>
          <cell r="B33" t="str">
            <v>NO APLICA</v>
          </cell>
          <cell r="C33">
            <v>39143</v>
          </cell>
        </row>
        <row r="34">
          <cell r="A34" t="str">
            <v>890446</v>
          </cell>
          <cell r="B34" t="str">
            <v>NO APLICA</v>
          </cell>
          <cell r="C34">
            <v>39140</v>
          </cell>
        </row>
        <row r="35">
          <cell r="A35" t="str">
            <v>890447</v>
          </cell>
          <cell r="B35" t="str">
            <v>NO APLICA</v>
          </cell>
          <cell r="C35">
            <v>39140</v>
          </cell>
        </row>
        <row r="36">
          <cell r="A36" t="str">
            <v>970201</v>
          </cell>
          <cell r="B36" t="str">
            <v>NO APLICA</v>
          </cell>
          <cell r="C36">
            <v>21511</v>
          </cell>
        </row>
        <row r="37">
          <cell r="A37" t="str">
            <v>444305</v>
          </cell>
          <cell r="B37">
            <v>8</v>
          </cell>
          <cell r="C37">
            <v>18316</v>
          </cell>
        </row>
        <row r="38">
          <cell r="A38" t="str">
            <v>521004</v>
          </cell>
          <cell r="B38">
            <v>8</v>
          </cell>
          <cell r="C38">
            <v>17512</v>
          </cell>
        </row>
        <row r="39">
          <cell r="A39" t="str">
            <v>PAQGASPYGLASS</v>
          </cell>
          <cell r="B39" t="str">
            <v>NO APLICA</v>
          </cell>
          <cell r="C39" t="str">
            <v>NO APLICA</v>
          </cell>
        </row>
        <row r="40">
          <cell r="A40" t="str">
            <v>529605</v>
          </cell>
          <cell r="B40">
            <v>13</v>
          </cell>
          <cell r="C40" t="str">
            <v>7320 PAQA001</v>
          </cell>
        </row>
        <row r="41">
          <cell r="A41" t="str">
            <v>886101</v>
          </cell>
          <cell r="B41" t="str">
            <v>NO APLICA</v>
          </cell>
          <cell r="C41">
            <v>31105</v>
          </cell>
        </row>
        <row r="42">
          <cell r="A42" t="str">
            <v>512301</v>
          </cell>
          <cell r="B42">
            <v>12</v>
          </cell>
          <cell r="C42">
            <v>18411</v>
          </cell>
        </row>
      </sheetData>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6F4E8-062F-4F40-8689-31F46D25B0E5}">
  <sheetPr>
    <tabColor rgb="FF92D050"/>
  </sheetPr>
  <dimension ref="A1:T87"/>
  <sheetViews>
    <sheetView tabSelected="1" zoomScale="70" zoomScaleNormal="70" workbookViewId="0">
      <selection activeCell="J29" sqref="J29"/>
    </sheetView>
  </sheetViews>
  <sheetFormatPr baseColWidth="10" defaultColWidth="11.42578125" defaultRowHeight="15" x14ac:dyDescent="0.25"/>
  <cols>
    <col min="1" max="1" width="7.28515625" customWidth="1"/>
    <col min="2" max="2" width="11.42578125" style="7"/>
    <col min="3" max="3" width="11.42578125" style="36"/>
    <col min="4" max="4" width="73.85546875" style="8" customWidth="1"/>
    <col min="5" max="5" width="12.85546875" style="9" customWidth="1"/>
    <col min="6" max="6" width="13.5703125" style="9" customWidth="1"/>
    <col min="7" max="7" width="12.7109375" style="9" customWidth="1"/>
    <col min="8" max="8" width="16.7109375" style="10" customWidth="1"/>
    <col min="9" max="9" width="18.28515625" style="10" customWidth="1"/>
    <col min="10" max="10" width="18.28515625" customWidth="1"/>
    <col min="11" max="11" width="20.5703125" customWidth="1"/>
    <col min="12" max="12" width="14.42578125" customWidth="1"/>
    <col min="13" max="13" width="17.42578125" customWidth="1"/>
    <col min="14" max="14" width="17.7109375" customWidth="1"/>
    <col min="15" max="15" width="15" customWidth="1"/>
    <col min="16" max="16" width="18.140625" style="10" customWidth="1"/>
    <col min="17" max="17" width="21" style="10" bestFit="1" customWidth="1"/>
    <col min="18" max="18" width="20.42578125" style="11" customWidth="1"/>
    <col min="20" max="20" width="13.5703125" bestFit="1" customWidth="1"/>
  </cols>
  <sheetData>
    <row r="1" spans="1:20" ht="15.75" thickBot="1" x14ac:dyDescent="0.3"/>
    <row r="2" spans="1:20" s="23" customFormat="1" x14ac:dyDescent="0.25">
      <c r="A2" s="108" t="s">
        <v>67</v>
      </c>
      <c r="B2" s="109"/>
      <c r="C2" s="109"/>
      <c r="D2" s="109"/>
      <c r="E2" s="109"/>
      <c r="F2" s="109"/>
      <c r="G2" s="109"/>
      <c r="H2" s="109"/>
      <c r="I2" s="109"/>
      <c r="J2" s="109"/>
      <c r="K2" s="109"/>
      <c r="L2" s="109"/>
      <c r="M2" s="109"/>
      <c r="N2" s="109"/>
      <c r="O2" s="109"/>
      <c r="P2" s="109"/>
      <c r="Q2" s="109"/>
      <c r="R2" s="110"/>
    </row>
    <row r="3" spans="1:20" s="23" customFormat="1" ht="25.5" customHeight="1" x14ac:dyDescent="0.25">
      <c r="A3" s="111" t="s">
        <v>2</v>
      </c>
      <c r="B3" s="112" t="s">
        <v>3</v>
      </c>
      <c r="C3" s="111" t="s">
        <v>4</v>
      </c>
      <c r="D3" s="113" t="s">
        <v>5</v>
      </c>
      <c r="E3" s="114" t="s">
        <v>0</v>
      </c>
      <c r="F3" s="114"/>
      <c r="G3" s="114"/>
      <c r="H3" s="114"/>
      <c r="I3" s="114"/>
      <c r="J3" s="114"/>
      <c r="K3" s="114"/>
      <c r="L3" s="115" t="s">
        <v>1</v>
      </c>
      <c r="M3" s="115"/>
      <c r="N3" s="115"/>
      <c r="O3" s="115"/>
      <c r="P3" s="115"/>
      <c r="Q3" s="116" t="s">
        <v>20</v>
      </c>
      <c r="R3" s="116"/>
    </row>
    <row r="4" spans="1:20" ht="115.5" customHeight="1" x14ac:dyDescent="0.25">
      <c r="A4" s="111"/>
      <c r="B4" s="112"/>
      <c r="C4" s="111"/>
      <c r="D4" s="113"/>
      <c r="E4" s="71" t="s">
        <v>6</v>
      </c>
      <c r="F4" s="71" t="s">
        <v>7</v>
      </c>
      <c r="G4" s="40" t="s">
        <v>8</v>
      </c>
      <c r="H4" s="41" t="s">
        <v>16</v>
      </c>
      <c r="I4" s="41" t="s">
        <v>9</v>
      </c>
      <c r="J4" s="42" t="s">
        <v>10</v>
      </c>
      <c r="K4" s="42" t="s">
        <v>18</v>
      </c>
      <c r="L4" s="40" t="s">
        <v>11</v>
      </c>
      <c r="M4" s="40" t="s">
        <v>17</v>
      </c>
      <c r="N4" s="40" t="s">
        <v>12</v>
      </c>
      <c r="O4" s="43" t="s">
        <v>13</v>
      </c>
      <c r="P4" s="44" t="s">
        <v>19</v>
      </c>
      <c r="Q4" s="45" t="s">
        <v>14</v>
      </c>
      <c r="R4" s="43" t="s">
        <v>15</v>
      </c>
    </row>
    <row r="5" spans="1:20" x14ac:dyDescent="0.25">
      <c r="A5" s="39">
        <v>1</v>
      </c>
      <c r="B5" s="38" t="s">
        <v>49</v>
      </c>
      <c r="C5" s="37">
        <f>+VLOOKUP(B5,[1]Hoja3!$A$1:$C$42,3,0)</f>
        <v>39140</v>
      </c>
      <c r="D5" s="75" t="s">
        <v>43</v>
      </c>
      <c r="E5" s="15">
        <v>14.607450000000002</v>
      </c>
      <c r="F5" s="15" t="s">
        <v>48</v>
      </c>
      <c r="G5" s="15" t="s">
        <v>48</v>
      </c>
      <c r="H5" s="15" t="s">
        <v>48</v>
      </c>
      <c r="I5" s="15" t="s">
        <v>48</v>
      </c>
      <c r="J5" s="15" t="s">
        <v>48</v>
      </c>
      <c r="K5" s="15" t="s">
        <v>48</v>
      </c>
      <c r="L5" s="20">
        <v>6</v>
      </c>
      <c r="M5" s="16">
        <v>31805.2258</v>
      </c>
      <c r="N5" s="21">
        <f>M5*L5</f>
        <v>190831.3548</v>
      </c>
      <c r="O5" s="2"/>
      <c r="P5" s="19">
        <f>+O5*L5</f>
        <v>0</v>
      </c>
      <c r="Q5" s="16">
        <f>N5</f>
        <v>190831.3548</v>
      </c>
      <c r="R5" s="19">
        <f>+P5</f>
        <v>0</v>
      </c>
      <c r="S5" s="22"/>
      <c r="T5" s="22"/>
    </row>
    <row r="6" spans="1:20" x14ac:dyDescent="0.25">
      <c r="A6" s="17">
        <v>2</v>
      </c>
      <c r="B6" s="38" t="s">
        <v>51</v>
      </c>
      <c r="C6" s="37">
        <f>+VLOOKUP(B6,[1]Hoja3!$A$1:$C$42,3,0)</f>
        <v>39140</v>
      </c>
      <c r="D6" s="75" t="s">
        <v>44</v>
      </c>
      <c r="E6" s="15">
        <v>1</v>
      </c>
      <c r="F6" s="15" t="s">
        <v>48</v>
      </c>
      <c r="G6" s="15" t="s">
        <v>48</v>
      </c>
      <c r="H6" s="15" t="s">
        <v>48</v>
      </c>
      <c r="I6" s="15" t="s">
        <v>48</v>
      </c>
      <c r="J6" s="15" t="s">
        <v>48</v>
      </c>
      <c r="K6" s="15" t="s">
        <v>48</v>
      </c>
      <c r="L6" s="14">
        <v>1</v>
      </c>
      <c r="M6" s="16">
        <v>50051.3874</v>
      </c>
      <c r="N6" s="18">
        <f t="shared" ref="N6:N23" si="0">M6*L6</f>
        <v>50051.3874</v>
      </c>
      <c r="O6" s="3"/>
      <c r="P6" s="12">
        <f t="shared" ref="P6:P23" si="1">+O6*L6</f>
        <v>0</v>
      </c>
      <c r="Q6" s="16">
        <f t="shared" ref="Q6:Q8" si="2">N6</f>
        <v>50051.3874</v>
      </c>
      <c r="R6" s="19">
        <f>+P6</f>
        <v>0</v>
      </c>
      <c r="S6" s="22"/>
      <c r="T6" s="22"/>
    </row>
    <row r="7" spans="1:20" x14ac:dyDescent="0.25">
      <c r="A7" s="17">
        <v>3</v>
      </c>
      <c r="B7" s="38" t="s">
        <v>50</v>
      </c>
      <c r="C7" s="37">
        <f>+VLOOKUP(B7,[1]Hoja3!$A$1:$C$42,3,0)</f>
        <v>21511</v>
      </c>
      <c r="D7" s="75" t="s">
        <v>45</v>
      </c>
      <c r="E7" s="15">
        <v>1.8727499999999999</v>
      </c>
      <c r="F7" s="15" t="s">
        <v>48</v>
      </c>
      <c r="G7" s="15" t="s">
        <v>48</v>
      </c>
      <c r="H7" s="15" t="s">
        <v>48</v>
      </c>
      <c r="I7" s="15" t="s">
        <v>48</v>
      </c>
      <c r="J7" s="15" t="s">
        <v>48</v>
      </c>
      <c r="K7" s="15" t="s">
        <v>48</v>
      </c>
      <c r="L7" s="14">
        <v>1</v>
      </c>
      <c r="M7" s="16">
        <v>140842.20000000001</v>
      </c>
      <c r="N7" s="18">
        <f t="shared" si="0"/>
        <v>140842.20000000001</v>
      </c>
      <c r="O7" s="3"/>
      <c r="P7" s="12">
        <f t="shared" si="1"/>
        <v>0</v>
      </c>
      <c r="Q7" s="16">
        <f t="shared" si="2"/>
        <v>140842.20000000001</v>
      </c>
      <c r="R7" s="19">
        <f t="shared" ref="R7:R9" si="3">+P7</f>
        <v>0</v>
      </c>
      <c r="S7" s="22"/>
      <c r="T7" s="22"/>
    </row>
    <row r="8" spans="1:20" x14ac:dyDescent="0.25">
      <c r="A8" s="17"/>
      <c r="B8" s="38" t="s">
        <v>52</v>
      </c>
      <c r="C8" s="37">
        <f>+VLOOKUP(B8,[1]Hoja3!$A$1:$C$42,3,0)</f>
        <v>39143</v>
      </c>
      <c r="D8" s="75" t="s">
        <v>46</v>
      </c>
      <c r="E8" s="15">
        <v>667.26082500000018</v>
      </c>
      <c r="F8" s="15" t="s">
        <v>48</v>
      </c>
      <c r="G8" s="15" t="s">
        <v>48</v>
      </c>
      <c r="H8" s="15" t="s">
        <v>48</v>
      </c>
      <c r="I8" s="15" t="s">
        <v>48</v>
      </c>
      <c r="J8" s="15" t="s">
        <v>48</v>
      </c>
      <c r="K8" s="15" t="s">
        <v>48</v>
      </c>
      <c r="L8" s="14">
        <v>59</v>
      </c>
      <c r="M8" s="16">
        <v>59480.172200000001</v>
      </c>
      <c r="N8" s="18">
        <f t="shared" si="0"/>
        <v>3509330.1598</v>
      </c>
      <c r="O8" s="3"/>
      <c r="P8" s="12">
        <f t="shared" si="1"/>
        <v>0</v>
      </c>
      <c r="Q8" s="16">
        <f t="shared" si="2"/>
        <v>3509330.1598</v>
      </c>
      <c r="R8" s="19">
        <f t="shared" si="3"/>
        <v>0</v>
      </c>
      <c r="S8" s="22"/>
      <c r="T8" s="22"/>
    </row>
    <row r="9" spans="1:20" x14ac:dyDescent="0.25">
      <c r="A9" s="17">
        <v>4</v>
      </c>
      <c r="B9" s="38" t="s">
        <v>53</v>
      </c>
      <c r="C9" s="37">
        <f>+VLOOKUP(B9,[1]Hoja3!$A$1:$C$42,3,0)</f>
        <v>31105</v>
      </c>
      <c r="D9" s="75" t="s">
        <v>47</v>
      </c>
      <c r="E9" s="15">
        <v>1.8727500000000005E-2</v>
      </c>
      <c r="F9" s="15" t="s">
        <v>48</v>
      </c>
      <c r="G9" s="15" t="s">
        <v>48</v>
      </c>
      <c r="H9" s="15" t="s">
        <v>48</v>
      </c>
      <c r="I9" s="15" t="s">
        <v>48</v>
      </c>
      <c r="J9" s="15" t="s">
        <v>48</v>
      </c>
      <c r="K9" s="15" t="s">
        <v>48</v>
      </c>
      <c r="L9" s="14">
        <v>1</v>
      </c>
      <c r="M9" s="16">
        <v>98493.461599999995</v>
      </c>
      <c r="N9" s="18">
        <f t="shared" si="0"/>
        <v>98493.461599999995</v>
      </c>
      <c r="O9" s="3"/>
      <c r="P9" s="12">
        <f t="shared" si="1"/>
        <v>0</v>
      </c>
      <c r="Q9" s="16">
        <f>N9</f>
        <v>98493.461599999995</v>
      </c>
      <c r="R9" s="19">
        <f t="shared" si="3"/>
        <v>0</v>
      </c>
      <c r="S9" s="22"/>
      <c r="T9" s="22"/>
    </row>
    <row r="10" spans="1:20" ht="15.75" x14ac:dyDescent="0.25">
      <c r="A10" s="17">
        <v>5</v>
      </c>
      <c r="B10" s="66" t="s">
        <v>48</v>
      </c>
      <c r="C10" s="67" t="s">
        <v>48</v>
      </c>
      <c r="D10" s="68" t="s">
        <v>35</v>
      </c>
      <c r="E10" s="93">
        <v>294</v>
      </c>
      <c r="F10" s="93">
        <v>327</v>
      </c>
      <c r="G10" s="93">
        <f t="shared" ref="G10:G13" si="4">+AVERAGE(E10:F10)</f>
        <v>310.5</v>
      </c>
      <c r="H10" s="91">
        <v>364441.94641999999</v>
      </c>
      <c r="I10" s="94">
        <f>H10*F10</f>
        <v>119172516.47934</v>
      </c>
      <c r="J10" s="1"/>
      <c r="K10" s="13">
        <f t="shared" ref="K10:K22" si="5">J10*F10</f>
        <v>0</v>
      </c>
      <c r="L10" s="14">
        <v>62</v>
      </c>
      <c r="M10" s="91">
        <v>429494</v>
      </c>
      <c r="N10" s="18">
        <f t="shared" si="0"/>
        <v>26628628</v>
      </c>
      <c r="O10" s="3"/>
      <c r="P10" s="12">
        <f t="shared" si="1"/>
        <v>0</v>
      </c>
      <c r="Q10" s="16">
        <f>N10+I10</f>
        <v>145801144.47934002</v>
      </c>
      <c r="R10" s="19">
        <f t="shared" ref="R10:R22" si="6">+P10+K10</f>
        <v>0</v>
      </c>
      <c r="S10" s="22"/>
      <c r="T10" s="22"/>
    </row>
    <row r="11" spans="1:20" ht="15.75" x14ac:dyDescent="0.25">
      <c r="A11" s="17">
        <v>6</v>
      </c>
      <c r="B11" s="66" t="s">
        <v>48</v>
      </c>
      <c r="C11" s="67" t="s">
        <v>48</v>
      </c>
      <c r="D11" s="68" t="s">
        <v>36</v>
      </c>
      <c r="E11" s="93">
        <v>231</v>
      </c>
      <c r="F11" s="93">
        <v>257</v>
      </c>
      <c r="G11" s="93">
        <f t="shared" si="4"/>
        <v>244</v>
      </c>
      <c r="H11" s="91">
        <v>665429.87497999996</v>
      </c>
      <c r="I11" s="94">
        <f t="shared" ref="I11:I22" si="7">H11*F11</f>
        <v>171015477.86985999</v>
      </c>
      <c r="J11" s="1"/>
      <c r="K11" s="13">
        <f t="shared" si="5"/>
        <v>0</v>
      </c>
      <c r="L11" s="14">
        <v>47</v>
      </c>
      <c r="M11" s="91">
        <v>775346</v>
      </c>
      <c r="N11" s="18">
        <f t="shared" si="0"/>
        <v>36441262</v>
      </c>
      <c r="O11" s="3"/>
      <c r="P11" s="12">
        <f t="shared" si="1"/>
        <v>0</v>
      </c>
      <c r="Q11" s="16">
        <f t="shared" ref="Q11:Q20" si="8">N11+I11</f>
        <v>207456739.86985999</v>
      </c>
      <c r="R11" s="19">
        <f t="shared" si="6"/>
        <v>0</v>
      </c>
      <c r="S11" s="22"/>
      <c r="T11" s="22"/>
    </row>
    <row r="12" spans="1:20" ht="15.75" x14ac:dyDescent="0.25">
      <c r="A12" s="17">
        <v>7</v>
      </c>
      <c r="B12" s="66" t="s">
        <v>48</v>
      </c>
      <c r="C12" s="67" t="s">
        <v>48</v>
      </c>
      <c r="D12" s="68" t="s">
        <v>37</v>
      </c>
      <c r="E12" s="93">
        <v>38</v>
      </c>
      <c r="F12" s="93">
        <v>42</v>
      </c>
      <c r="G12" s="93">
        <f t="shared" si="4"/>
        <v>40</v>
      </c>
      <c r="H12" s="91">
        <v>902537</v>
      </c>
      <c r="I12" s="94">
        <f t="shared" si="7"/>
        <v>37906554</v>
      </c>
      <c r="J12" s="1"/>
      <c r="K12" s="13">
        <f t="shared" si="5"/>
        <v>0</v>
      </c>
      <c r="L12" s="14">
        <v>14</v>
      </c>
      <c r="M12" s="92">
        <v>1106885</v>
      </c>
      <c r="N12" s="18">
        <f t="shared" si="0"/>
        <v>15496390</v>
      </c>
      <c r="O12" s="3"/>
      <c r="P12" s="12">
        <f t="shared" si="1"/>
        <v>0</v>
      </c>
      <c r="Q12" s="16">
        <f t="shared" si="8"/>
        <v>53402944</v>
      </c>
      <c r="R12" s="19">
        <f t="shared" si="6"/>
        <v>0</v>
      </c>
      <c r="S12" s="22"/>
      <c r="T12" s="22"/>
    </row>
    <row r="13" spans="1:20" ht="15.75" x14ac:dyDescent="0.25">
      <c r="A13" s="17">
        <v>8</v>
      </c>
      <c r="B13" s="66" t="s">
        <v>48</v>
      </c>
      <c r="C13" s="67" t="s">
        <v>48</v>
      </c>
      <c r="D13" s="68" t="s">
        <v>38</v>
      </c>
      <c r="E13" s="93">
        <v>1</v>
      </c>
      <c r="F13" s="93">
        <v>2</v>
      </c>
      <c r="G13" s="93">
        <f t="shared" si="4"/>
        <v>1.5</v>
      </c>
      <c r="H13" s="91">
        <v>2101397</v>
      </c>
      <c r="I13" s="94">
        <f t="shared" si="7"/>
        <v>4202794</v>
      </c>
      <c r="J13" s="1"/>
      <c r="K13" s="13">
        <f t="shared" si="5"/>
        <v>0</v>
      </c>
      <c r="L13" s="14">
        <v>1</v>
      </c>
      <c r="M13" s="92">
        <v>2577185</v>
      </c>
      <c r="N13" s="18">
        <f t="shared" si="0"/>
        <v>2577185</v>
      </c>
      <c r="O13" s="3"/>
      <c r="P13" s="12">
        <f t="shared" si="1"/>
        <v>0</v>
      </c>
      <c r="Q13" s="16">
        <f t="shared" si="8"/>
        <v>6779979</v>
      </c>
      <c r="R13" s="19">
        <f t="shared" si="6"/>
        <v>0</v>
      </c>
      <c r="S13" s="22"/>
      <c r="T13" s="22"/>
    </row>
    <row r="14" spans="1:20" x14ac:dyDescent="0.25">
      <c r="A14" s="17">
        <v>9</v>
      </c>
      <c r="B14" s="38" t="s">
        <v>54</v>
      </c>
      <c r="C14" s="37">
        <f>+VLOOKUP(B14,[1]Hoja3!$A$1:$C$42,3,0)</f>
        <v>39143</v>
      </c>
      <c r="D14" s="65" t="s">
        <v>39</v>
      </c>
      <c r="E14" s="93">
        <v>190</v>
      </c>
      <c r="F14" s="93">
        <v>211.4</v>
      </c>
      <c r="G14" s="93">
        <f>+AVERAGE(E14:F14)</f>
        <v>200.7</v>
      </c>
      <c r="H14" s="91">
        <v>28061.268273285536</v>
      </c>
      <c r="I14" s="94">
        <f t="shared" si="7"/>
        <v>5932152.1129725622</v>
      </c>
      <c r="J14" s="1"/>
      <c r="K14" s="13">
        <f t="shared" si="5"/>
        <v>0</v>
      </c>
      <c r="L14" s="14">
        <v>17</v>
      </c>
      <c r="M14" s="91">
        <v>31805.2258</v>
      </c>
      <c r="N14" s="18">
        <f t="shared" si="0"/>
        <v>540688.83860000002</v>
      </c>
      <c r="O14" s="3"/>
      <c r="P14" s="12">
        <f t="shared" si="1"/>
        <v>0</v>
      </c>
      <c r="Q14" s="16">
        <f t="shared" si="8"/>
        <v>6472840.9515725626</v>
      </c>
      <c r="R14" s="19">
        <f t="shared" si="6"/>
        <v>0</v>
      </c>
      <c r="S14" s="22"/>
      <c r="T14" s="22"/>
    </row>
    <row r="15" spans="1:20" ht="30" x14ac:dyDescent="0.25">
      <c r="A15" s="17">
        <v>10</v>
      </c>
      <c r="B15" s="38" t="s">
        <v>55</v>
      </c>
      <c r="C15" s="37">
        <f>+VLOOKUP(B15,[1]Hoja3!$A$1:$C$42,3,0)</f>
        <v>39143</v>
      </c>
      <c r="D15" s="64" t="s">
        <v>40</v>
      </c>
      <c r="E15" s="93">
        <v>14</v>
      </c>
      <c r="F15" s="93">
        <v>15.1</v>
      </c>
      <c r="G15" s="93">
        <f t="shared" ref="G15:G17" si="9">+AVERAGE(E15:F15)</f>
        <v>14.55</v>
      </c>
      <c r="H15" s="91">
        <v>42557.273890001292</v>
      </c>
      <c r="I15" s="94">
        <f t="shared" si="7"/>
        <v>642614.83573901944</v>
      </c>
      <c r="J15" s="1"/>
      <c r="K15" s="13">
        <f t="shared" si="5"/>
        <v>0</v>
      </c>
      <c r="L15" s="14">
        <v>53</v>
      </c>
      <c r="M15" s="91">
        <v>50051.3874</v>
      </c>
      <c r="N15" s="18">
        <f t="shared" si="0"/>
        <v>2652723.5321999998</v>
      </c>
      <c r="O15" s="3"/>
      <c r="P15" s="12">
        <f t="shared" si="1"/>
        <v>0</v>
      </c>
      <c r="Q15" s="16">
        <f t="shared" si="8"/>
        <v>3295338.3679390191</v>
      </c>
      <c r="R15" s="19">
        <f t="shared" si="6"/>
        <v>0</v>
      </c>
      <c r="S15" s="22"/>
      <c r="T15" s="22"/>
    </row>
    <row r="16" spans="1:20" ht="30" x14ac:dyDescent="0.25">
      <c r="A16" s="17">
        <v>11</v>
      </c>
      <c r="B16" s="38" t="s">
        <v>56</v>
      </c>
      <c r="C16" s="37">
        <f>+VLOOKUP(B16,[1]Hoja3!$A$1:$C$42,3,0)</f>
        <v>39143</v>
      </c>
      <c r="D16" s="64" t="s">
        <v>41</v>
      </c>
      <c r="E16" s="93">
        <v>455</v>
      </c>
      <c r="F16" s="93">
        <v>505.85</v>
      </c>
      <c r="G16" s="93">
        <f t="shared" si="9"/>
        <v>480.42500000000001</v>
      </c>
      <c r="H16" s="91">
        <v>25934.472898681735</v>
      </c>
      <c r="I16" s="94">
        <f t="shared" si="7"/>
        <v>13118953.115798157</v>
      </c>
      <c r="J16" s="1"/>
      <c r="K16" s="13">
        <f t="shared" si="5"/>
        <v>0</v>
      </c>
      <c r="L16" s="14">
        <v>8</v>
      </c>
      <c r="M16" s="16">
        <v>31805.2258</v>
      </c>
      <c r="N16" s="18">
        <f t="shared" si="0"/>
        <v>254441.8064</v>
      </c>
      <c r="O16" s="3"/>
      <c r="P16" s="12">
        <f t="shared" si="1"/>
        <v>0</v>
      </c>
      <c r="Q16" s="16">
        <f t="shared" si="8"/>
        <v>13373394.922198156</v>
      </c>
      <c r="R16" s="19">
        <f t="shared" si="6"/>
        <v>0</v>
      </c>
      <c r="S16" s="22"/>
      <c r="T16" s="22"/>
    </row>
    <row r="17" spans="1:20" ht="30" x14ac:dyDescent="0.25">
      <c r="A17" s="17">
        <v>12</v>
      </c>
      <c r="B17" s="38" t="s">
        <v>57</v>
      </c>
      <c r="C17" s="37">
        <f>+VLOOKUP(B17,[1]Hoja3!$A$1:$C$42,3,0)</f>
        <v>39143</v>
      </c>
      <c r="D17" s="64" t="s">
        <v>42</v>
      </c>
      <c r="E17" s="93">
        <v>21</v>
      </c>
      <c r="F17" s="93">
        <v>22.65</v>
      </c>
      <c r="G17" s="93">
        <f t="shared" si="9"/>
        <v>21.824999999999999</v>
      </c>
      <c r="H17" s="91">
        <v>40406.585936399548</v>
      </c>
      <c r="I17" s="94">
        <f t="shared" si="7"/>
        <v>915209.17145944969</v>
      </c>
      <c r="J17" s="1"/>
      <c r="K17" s="13">
        <f t="shared" si="5"/>
        <v>0</v>
      </c>
      <c r="L17" s="14">
        <v>15</v>
      </c>
      <c r="M17" s="16">
        <v>50051.3874</v>
      </c>
      <c r="N17" s="18">
        <f t="shared" si="0"/>
        <v>750770.81099999999</v>
      </c>
      <c r="O17" s="3"/>
      <c r="P17" s="12">
        <f t="shared" si="1"/>
        <v>0</v>
      </c>
      <c r="Q17" s="16">
        <f t="shared" si="8"/>
        <v>1665979.9824594497</v>
      </c>
      <c r="R17" s="19">
        <f t="shared" si="6"/>
        <v>0</v>
      </c>
      <c r="S17" s="22"/>
      <c r="T17" s="22"/>
    </row>
    <row r="18" spans="1:20" x14ac:dyDescent="0.25">
      <c r="A18" s="17">
        <v>13</v>
      </c>
      <c r="B18" s="38" t="s">
        <v>61</v>
      </c>
      <c r="C18" s="70" t="s">
        <v>48</v>
      </c>
      <c r="D18" s="73" t="s">
        <v>58</v>
      </c>
      <c r="E18" s="93">
        <v>1</v>
      </c>
      <c r="F18" s="93">
        <v>1</v>
      </c>
      <c r="G18" s="93">
        <v>1</v>
      </c>
      <c r="H18" s="91">
        <v>584111.90819999995</v>
      </c>
      <c r="I18" s="94">
        <f t="shared" si="7"/>
        <v>584111.90819999995</v>
      </c>
      <c r="J18" s="1"/>
      <c r="K18" s="13">
        <f t="shared" si="5"/>
        <v>0</v>
      </c>
      <c r="L18" s="14">
        <v>1</v>
      </c>
      <c r="M18" s="16">
        <v>740106.10860000004</v>
      </c>
      <c r="N18" s="18">
        <f t="shared" si="0"/>
        <v>740106.10860000004</v>
      </c>
      <c r="O18" s="3"/>
      <c r="P18" s="12">
        <f t="shared" si="1"/>
        <v>0</v>
      </c>
      <c r="Q18" s="16">
        <f t="shared" si="8"/>
        <v>1324218.0167999999</v>
      </c>
      <c r="R18" s="19">
        <f t="shared" si="6"/>
        <v>0</v>
      </c>
      <c r="S18" s="22"/>
      <c r="T18" s="22"/>
    </row>
    <row r="19" spans="1:20" x14ac:dyDescent="0.25">
      <c r="A19" s="17">
        <v>14</v>
      </c>
      <c r="B19" s="38" t="s">
        <v>62</v>
      </c>
      <c r="C19" s="70" t="s">
        <v>48</v>
      </c>
      <c r="D19" s="73" t="s">
        <v>59</v>
      </c>
      <c r="E19" s="93">
        <v>7</v>
      </c>
      <c r="F19" s="93">
        <v>8</v>
      </c>
      <c r="G19" s="93">
        <v>8</v>
      </c>
      <c r="H19" s="91">
        <v>371212</v>
      </c>
      <c r="I19" s="94">
        <f t="shared" si="7"/>
        <v>2969696</v>
      </c>
      <c r="J19" s="1"/>
      <c r="K19" s="13">
        <f t="shared" si="5"/>
        <v>0</v>
      </c>
      <c r="L19" s="14">
        <v>1</v>
      </c>
      <c r="M19" s="16">
        <v>189474.24739999999</v>
      </c>
      <c r="N19" s="18">
        <f t="shared" si="0"/>
        <v>189474.24739999999</v>
      </c>
      <c r="O19" s="3"/>
      <c r="P19" s="12">
        <f t="shared" si="1"/>
        <v>0</v>
      </c>
      <c r="Q19" s="16">
        <f t="shared" si="8"/>
        <v>3159170.2473999998</v>
      </c>
      <c r="R19" s="19">
        <f t="shared" si="6"/>
        <v>0</v>
      </c>
      <c r="S19" s="22"/>
      <c r="T19" s="22"/>
    </row>
    <row r="20" spans="1:20" ht="30" x14ac:dyDescent="0.25">
      <c r="A20" s="17">
        <v>15</v>
      </c>
      <c r="B20" s="38" t="s">
        <v>63</v>
      </c>
      <c r="C20" s="70" t="s">
        <v>48</v>
      </c>
      <c r="D20" s="73" t="s">
        <v>68</v>
      </c>
      <c r="E20" s="93">
        <v>1</v>
      </c>
      <c r="F20" s="93">
        <v>1</v>
      </c>
      <c r="G20" s="93">
        <v>1</v>
      </c>
      <c r="H20" s="91">
        <v>795000</v>
      </c>
      <c r="I20" s="94">
        <f t="shared" si="7"/>
        <v>795000</v>
      </c>
      <c r="J20" s="1"/>
      <c r="K20" s="13">
        <f t="shared" si="5"/>
        <v>0</v>
      </c>
      <c r="L20" s="14">
        <v>1</v>
      </c>
      <c r="M20" s="16">
        <v>842700</v>
      </c>
      <c r="N20" s="18">
        <f t="shared" si="0"/>
        <v>842700</v>
      </c>
      <c r="O20" s="3"/>
      <c r="P20" s="12">
        <f t="shared" si="1"/>
        <v>0</v>
      </c>
      <c r="Q20" s="16">
        <f t="shared" si="8"/>
        <v>1637700</v>
      </c>
      <c r="R20" s="19">
        <f t="shared" si="6"/>
        <v>0</v>
      </c>
      <c r="S20" s="22"/>
      <c r="T20" s="22"/>
    </row>
    <row r="21" spans="1:20" x14ac:dyDescent="0.25">
      <c r="A21" s="17">
        <v>16</v>
      </c>
      <c r="B21" s="38" t="s">
        <v>64</v>
      </c>
      <c r="C21" s="70" t="s">
        <v>48</v>
      </c>
      <c r="D21" s="73" t="s">
        <v>60</v>
      </c>
      <c r="E21" s="93">
        <v>29</v>
      </c>
      <c r="F21" s="93">
        <v>32</v>
      </c>
      <c r="G21" s="93">
        <f t="shared" ref="G21" si="10">+AVERAGE(E21:F21)</f>
        <v>30.5</v>
      </c>
      <c r="H21" s="91">
        <v>997393.14580000006</v>
      </c>
      <c r="I21" s="94">
        <f t="shared" si="7"/>
        <v>31916580.665600002</v>
      </c>
      <c r="J21" s="1"/>
      <c r="K21" s="13">
        <f t="shared" si="5"/>
        <v>0</v>
      </c>
      <c r="L21" s="14">
        <v>1</v>
      </c>
      <c r="M21" s="16">
        <v>1107227.1340000001</v>
      </c>
      <c r="N21" s="18">
        <f t="shared" si="0"/>
        <v>1107227.1340000001</v>
      </c>
      <c r="O21" s="3"/>
      <c r="P21" s="12">
        <f t="shared" si="1"/>
        <v>0</v>
      </c>
      <c r="Q21" s="16">
        <f>N21+I21</f>
        <v>33023807.799600001</v>
      </c>
      <c r="R21" s="19">
        <f t="shared" si="6"/>
        <v>0</v>
      </c>
      <c r="S21" s="22"/>
      <c r="T21" s="22"/>
    </row>
    <row r="22" spans="1:20" x14ac:dyDescent="0.25">
      <c r="A22" s="17"/>
      <c r="B22" s="38"/>
      <c r="C22" s="70"/>
      <c r="D22" s="73" t="s">
        <v>69</v>
      </c>
      <c r="E22" s="93">
        <v>1</v>
      </c>
      <c r="F22" s="93">
        <v>1</v>
      </c>
      <c r="G22" s="93">
        <v>1</v>
      </c>
      <c r="H22" s="91">
        <v>2964934.6601999998</v>
      </c>
      <c r="I22" s="94">
        <f t="shared" si="7"/>
        <v>2964934.6601999998</v>
      </c>
      <c r="J22" s="1"/>
      <c r="K22" s="13">
        <f t="shared" si="5"/>
        <v>0</v>
      </c>
      <c r="L22" s="14">
        <v>1</v>
      </c>
      <c r="M22" s="91">
        <v>3764205.4108000002</v>
      </c>
      <c r="N22" s="18">
        <f t="shared" si="0"/>
        <v>3764205.4108000002</v>
      </c>
      <c r="O22" s="3"/>
      <c r="P22" s="12">
        <f t="shared" si="1"/>
        <v>0</v>
      </c>
      <c r="Q22" s="16">
        <f>N22+I22</f>
        <v>6729140.0710000005</v>
      </c>
      <c r="R22" s="19">
        <f t="shared" si="6"/>
        <v>0</v>
      </c>
      <c r="S22" s="22"/>
      <c r="T22" s="22"/>
    </row>
    <row r="23" spans="1:20" ht="30" x14ac:dyDescent="0.25">
      <c r="A23" s="17">
        <v>17</v>
      </c>
      <c r="B23" s="38" t="s">
        <v>48</v>
      </c>
      <c r="C23" s="70" t="s">
        <v>48</v>
      </c>
      <c r="D23" s="73" t="s">
        <v>135</v>
      </c>
      <c r="E23" s="15" t="s">
        <v>134</v>
      </c>
      <c r="F23" s="15" t="s">
        <v>134</v>
      </c>
      <c r="G23" s="15" t="s">
        <v>134</v>
      </c>
      <c r="H23" s="15" t="s">
        <v>134</v>
      </c>
      <c r="I23" s="15" t="s">
        <v>48</v>
      </c>
      <c r="J23" s="15" t="s">
        <v>48</v>
      </c>
      <c r="K23" s="15" t="s">
        <v>134</v>
      </c>
      <c r="L23" s="14">
        <v>1</v>
      </c>
      <c r="M23" s="16">
        <v>21251700.302200001</v>
      </c>
      <c r="N23" s="18">
        <f t="shared" si="0"/>
        <v>21251700.302200001</v>
      </c>
      <c r="O23" s="3"/>
      <c r="P23" s="12">
        <f t="shared" si="1"/>
        <v>0</v>
      </c>
      <c r="Q23" s="16">
        <f>+M23</f>
        <v>21251700.302200001</v>
      </c>
      <c r="R23" s="19">
        <f>+P23</f>
        <v>0</v>
      </c>
      <c r="S23" s="22"/>
      <c r="T23" s="22"/>
    </row>
    <row r="24" spans="1:20" ht="15.75" thickBot="1" x14ac:dyDescent="0.3">
      <c r="A24" s="46"/>
      <c r="B24" s="47"/>
      <c r="C24" s="48"/>
      <c r="D24" s="49"/>
      <c r="E24" s="50"/>
      <c r="F24" s="50"/>
      <c r="G24" s="50"/>
      <c r="H24" s="51"/>
      <c r="I24" s="4"/>
      <c r="J24" s="5"/>
      <c r="K24" s="5"/>
      <c r="L24" s="50"/>
      <c r="M24" s="52"/>
      <c r="N24" s="53"/>
      <c r="O24" s="54"/>
      <c r="P24" s="95"/>
      <c r="Q24" s="6"/>
      <c r="R24" s="96"/>
      <c r="T24" s="22"/>
    </row>
    <row r="25" spans="1:20" ht="15.75" thickBot="1" x14ac:dyDescent="0.3">
      <c r="A25" s="55"/>
      <c r="B25" s="56"/>
      <c r="C25" s="57"/>
      <c r="D25" s="58"/>
      <c r="E25" s="59"/>
      <c r="F25" s="59"/>
      <c r="G25" s="59"/>
      <c r="H25" s="60"/>
      <c r="I25" s="60"/>
      <c r="J25" s="61"/>
      <c r="K25" s="61"/>
      <c r="L25" s="61"/>
      <c r="M25" s="61"/>
      <c r="N25" s="62"/>
      <c r="O25" s="63"/>
      <c r="P25" s="97">
        <f>+SUM(P5:P17)</f>
        <v>0</v>
      </c>
      <c r="Q25" s="97">
        <f>+SUM(Q5:Q23)</f>
        <v>509363646.57396913</v>
      </c>
      <c r="R25" s="97">
        <f>+SUM(R5:R17)</f>
        <v>0</v>
      </c>
    </row>
    <row r="26" spans="1:20" x14ac:dyDescent="0.25">
      <c r="A26" s="24"/>
      <c r="B26" s="25"/>
      <c r="C26" s="72"/>
      <c r="D26" s="26" t="s">
        <v>65</v>
      </c>
      <c r="E26" s="27"/>
      <c r="F26" s="27"/>
      <c r="G26" s="28"/>
      <c r="H26" s="29"/>
      <c r="I26" s="29"/>
      <c r="J26" s="30"/>
      <c r="K26" s="31"/>
      <c r="L26" s="28"/>
      <c r="M26" s="30"/>
      <c r="N26" s="32"/>
      <c r="O26" s="33"/>
      <c r="P26" s="34"/>
      <c r="Q26" s="35"/>
      <c r="R26" s="34"/>
      <c r="S26" s="22"/>
      <c r="T26" s="22"/>
    </row>
    <row r="27" spans="1:20" x14ac:dyDescent="0.25">
      <c r="A27" s="24"/>
      <c r="B27" s="25"/>
      <c r="C27" s="74"/>
      <c r="D27" s="26" t="s">
        <v>66</v>
      </c>
      <c r="E27" s="27"/>
      <c r="F27" s="27"/>
      <c r="G27" s="27"/>
      <c r="H27" s="29"/>
      <c r="I27" s="29"/>
      <c r="J27" s="30"/>
      <c r="K27" s="31"/>
      <c r="L27" s="28"/>
      <c r="M27" s="30"/>
      <c r="N27" s="32"/>
      <c r="O27" s="33"/>
      <c r="P27" s="34"/>
      <c r="Q27" s="35"/>
      <c r="R27" s="34"/>
      <c r="S27" s="22"/>
      <c r="T27" s="22"/>
    </row>
    <row r="28" spans="1:20" x14ac:dyDescent="0.25">
      <c r="A28" s="24"/>
      <c r="B28" s="25"/>
      <c r="C28" s="24"/>
      <c r="D28" s="26"/>
      <c r="E28" s="27"/>
      <c r="F28" s="27"/>
      <c r="G28" s="28"/>
      <c r="H28" s="29"/>
      <c r="I28" s="29"/>
      <c r="J28" s="30"/>
      <c r="K28" s="31"/>
      <c r="L28" s="28"/>
      <c r="M28" s="30"/>
      <c r="N28" s="32"/>
      <c r="O28" s="33"/>
      <c r="P28" s="34"/>
      <c r="Q28" s="35"/>
      <c r="R28" s="34"/>
      <c r="S28" s="22"/>
      <c r="T28" s="22"/>
    </row>
    <row r="29" spans="1:20" x14ac:dyDescent="0.25">
      <c r="A29" s="24"/>
      <c r="B29" s="25"/>
      <c r="C29" s="24"/>
      <c r="D29" s="26"/>
      <c r="E29" s="27"/>
      <c r="F29" s="27"/>
      <c r="G29" s="28"/>
      <c r="H29" s="29"/>
      <c r="I29" s="29"/>
      <c r="J29" s="30"/>
      <c r="K29" s="31"/>
      <c r="L29" s="28"/>
      <c r="M29" s="30"/>
      <c r="N29" s="32"/>
      <c r="O29" s="33"/>
      <c r="P29" s="34"/>
      <c r="Q29" s="35"/>
      <c r="R29" s="34"/>
      <c r="S29" s="22"/>
      <c r="T29" s="22"/>
    </row>
    <row r="30" spans="1:20" x14ac:dyDescent="0.25">
      <c r="A30" s="24"/>
      <c r="B30" s="25"/>
      <c r="C30" s="24"/>
      <c r="D30" s="25"/>
      <c r="E30" s="24"/>
      <c r="F30" s="25"/>
      <c r="G30" s="24"/>
      <c r="H30" s="25"/>
      <c r="I30" s="24"/>
      <c r="J30" s="25"/>
      <c r="K30" s="24"/>
      <c r="L30" s="25"/>
      <c r="M30" s="24"/>
      <c r="N30" s="25"/>
      <c r="O30" s="24"/>
      <c r="P30" s="25"/>
      <c r="Q30" s="24"/>
      <c r="R30" s="25"/>
      <c r="S30" s="22"/>
      <c r="T30" s="22"/>
    </row>
    <row r="31" spans="1:20" x14ac:dyDescent="0.25">
      <c r="A31" s="24"/>
      <c r="B31" s="25"/>
      <c r="C31" s="24"/>
      <c r="D31" s="26"/>
      <c r="E31" s="27"/>
      <c r="F31" s="27"/>
      <c r="G31" s="28"/>
      <c r="H31" s="29"/>
      <c r="I31" s="29"/>
      <c r="J31" s="30"/>
      <c r="K31" s="31"/>
      <c r="L31" s="28"/>
      <c r="M31" s="30"/>
      <c r="N31" s="32"/>
      <c r="O31" s="33"/>
      <c r="P31" s="34"/>
      <c r="Q31" s="35"/>
      <c r="R31" s="34"/>
      <c r="S31" s="22"/>
      <c r="T31" s="22"/>
    </row>
    <row r="32" spans="1:20" x14ac:dyDescent="0.25">
      <c r="A32" s="24"/>
      <c r="B32" s="25"/>
      <c r="C32" s="24"/>
      <c r="D32" s="26"/>
      <c r="E32" s="27"/>
      <c r="F32" s="27"/>
      <c r="G32" s="28"/>
      <c r="H32" s="29"/>
      <c r="I32" s="29"/>
      <c r="J32" s="30"/>
      <c r="K32" s="31"/>
      <c r="L32" s="28"/>
      <c r="M32" s="30"/>
      <c r="N32" s="32"/>
      <c r="O32" s="33"/>
      <c r="P32" s="34"/>
      <c r="Q32" s="35"/>
      <c r="R32" s="34"/>
      <c r="S32" s="22"/>
      <c r="T32" s="22"/>
    </row>
    <row r="33" spans="1:20" x14ac:dyDescent="0.25">
      <c r="A33" s="24"/>
      <c r="B33" s="25"/>
      <c r="C33" s="24"/>
      <c r="D33" s="26"/>
      <c r="E33" s="27"/>
      <c r="F33" s="27"/>
      <c r="G33" s="28"/>
      <c r="H33" s="29"/>
      <c r="I33" s="29"/>
      <c r="J33" s="30"/>
      <c r="K33" s="31"/>
      <c r="L33" s="28"/>
      <c r="M33" s="30"/>
      <c r="N33" s="32"/>
      <c r="O33" s="33"/>
      <c r="P33" s="34"/>
      <c r="Q33" s="35"/>
      <c r="R33" s="34"/>
      <c r="S33" s="22"/>
      <c r="T33" s="22"/>
    </row>
    <row r="34" spans="1:20" x14ac:dyDescent="0.25">
      <c r="A34" s="24"/>
      <c r="B34" s="25"/>
      <c r="C34" s="24"/>
      <c r="D34" s="26"/>
      <c r="E34" s="27"/>
      <c r="F34" s="27"/>
      <c r="G34" s="28"/>
      <c r="H34" s="29"/>
      <c r="I34" s="29"/>
      <c r="J34" s="30"/>
      <c r="K34" s="31"/>
      <c r="L34" s="28"/>
      <c r="M34" s="30"/>
      <c r="N34" s="32"/>
      <c r="O34" s="33"/>
      <c r="P34" s="34"/>
      <c r="Q34" s="35"/>
      <c r="R34" s="34"/>
      <c r="S34" s="22"/>
      <c r="T34" s="22"/>
    </row>
    <row r="35" spans="1:20" x14ac:dyDescent="0.25">
      <c r="A35" s="24"/>
      <c r="B35" s="25"/>
      <c r="C35" s="24"/>
      <c r="D35" s="26"/>
      <c r="E35" s="27"/>
      <c r="F35" s="27"/>
      <c r="G35" s="28"/>
      <c r="H35" s="29"/>
      <c r="I35" s="29"/>
      <c r="J35" s="30"/>
      <c r="K35" s="31"/>
      <c r="L35" s="28"/>
      <c r="M35" s="30"/>
      <c r="N35" s="32"/>
      <c r="O35" s="33"/>
      <c r="P35" s="34"/>
      <c r="Q35" s="35"/>
      <c r="R35" s="34"/>
      <c r="S35" s="22"/>
      <c r="T35" s="22"/>
    </row>
    <row r="36" spans="1:20" x14ac:dyDescent="0.25">
      <c r="A36" s="24"/>
      <c r="B36" s="25"/>
      <c r="C36" s="24"/>
      <c r="D36" s="26"/>
      <c r="E36" s="27"/>
      <c r="F36" s="27"/>
      <c r="G36" s="28"/>
      <c r="H36" s="29"/>
      <c r="I36" s="29"/>
      <c r="J36" s="30"/>
      <c r="K36" s="31"/>
      <c r="L36" s="28"/>
      <c r="M36" s="30"/>
      <c r="N36" s="32"/>
      <c r="O36" s="33"/>
      <c r="P36" s="34"/>
      <c r="Q36" s="35"/>
      <c r="R36" s="34"/>
      <c r="S36" s="22"/>
      <c r="T36" s="22"/>
    </row>
    <row r="37" spans="1:20" x14ac:dyDescent="0.25">
      <c r="A37" s="24"/>
      <c r="B37" s="25"/>
      <c r="C37" s="24"/>
      <c r="D37" s="26"/>
      <c r="E37" s="27"/>
      <c r="F37" s="27"/>
      <c r="G37" s="28"/>
      <c r="H37" s="29"/>
      <c r="I37" s="29"/>
      <c r="J37" s="30"/>
      <c r="K37" s="31"/>
      <c r="L37" s="28"/>
      <c r="M37" s="30"/>
      <c r="N37" s="32"/>
      <c r="O37" s="33"/>
      <c r="P37" s="34"/>
      <c r="Q37" s="35"/>
      <c r="R37" s="34"/>
      <c r="S37" s="22"/>
      <c r="T37" s="22"/>
    </row>
    <row r="38" spans="1:20" x14ac:dyDescent="0.25">
      <c r="A38" s="24"/>
      <c r="B38" s="25"/>
      <c r="C38" s="24"/>
      <c r="D38" s="26"/>
      <c r="E38" s="27"/>
      <c r="F38" s="27"/>
      <c r="G38" s="28"/>
      <c r="H38" s="29"/>
      <c r="I38" s="29"/>
      <c r="J38" s="30"/>
      <c r="K38" s="31"/>
      <c r="L38" s="28"/>
      <c r="M38" s="30"/>
      <c r="N38" s="32"/>
      <c r="O38" s="33"/>
      <c r="P38" s="34"/>
      <c r="Q38" s="35"/>
      <c r="R38" s="34"/>
      <c r="S38" s="22"/>
      <c r="T38" s="22"/>
    </row>
    <row r="39" spans="1:20" x14ac:dyDescent="0.25">
      <c r="A39" s="24"/>
      <c r="B39" s="25"/>
      <c r="C39" s="24"/>
      <c r="D39" s="26"/>
      <c r="E39" s="27"/>
      <c r="F39" s="27"/>
      <c r="G39" s="28"/>
      <c r="H39" s="29"/>
      <c r="I39" s="29"/>
      <c r="J39" s="30"/>
      <c r="K39" s="31"/>
      <c r="L39" s="28"/>
      <c r="M39" s="30"/>
      <c r="N39" s="32"/>
      <c r="O39" s="33"/>
      <c r="P39" s="34"/>
      <c r="Q39" s="35"/>
      <c r="R39" s="34"/>
      <c r="S39" s="22"/>
      <c r="T39" s="22"/>
    </row>
    <row r="40" spans="1:20" x14ac:dyDescent="0.25">
      <c r="A40" s="24"/>
      <c r="B40" s="25"/>
      <c r="C40" s="24"/>
      <c r="D40" s="26"/>
      <c r="E40" s="27"/>
      <c r="F40" s="27"/>
      <c r="G40" s="28"/>
      <c r="H40" s="29"/>
      <c r="I40" s="29"/>
      <c r="J40" s="30"/>
      <c r="K40" s="31"/>
      <c r="L40" s="28"/>
      <c r="M40" s="30"/>
      <c r="N40" s="32"/>
      <c r="O40" s="33"/>
      <c r="P40" s="34"/>
      <c r="Q40" s="35"/>
      <c r="R40" s="34"/>
      <c r="S40" s="22"/>
      <c r="T40" s="22"/>
    </row>
    <row r="41" spans="1:20" x14ac:dyDescent="0.25">
      <c r="A41" s="24"/>
      <c r="B41" s="25"/>
      <c r="C41" s="24"/>
      <c r="D41" s="26"/>
      <c r="E41" s="27"/>
      <c r="F41" s="27"/>
      <c r="G41" s="28"/>
      <c r="H41" s="29"/>
      <c r="I41" s="29"/>
      <c r="J41" s="30"/>
      <c r="K41" s="31"/>
      <c r="L41" s="28"/>
      <c r="M41" s="30"/>
      <c r="N41" s="32"/>
      <c r="O41" s="33"/>
      <c r="P41" s="34"/>
      <c r="Q41" s="35"/>
      <c r="R41" s="34"/>
      <c r="S41" s="22"/>
      <c r="T41" s="22"/>
    </row>
    <row r="42" spans="1:20" x14ac:dyDescent="0.25">
      <c r="A42" s="24"/>
      <c r="B42" s="25"/>
      <c r="C42" s="24"/>
      <c r="D42" s="26"/>
      <c r="E42" s="27"/>
      <c r="F42" s="27"/>
      <c r="G42" s="28"/>
      <c r="H42" s="29"/>
      <c r="I42" s="29"/>
      <c r="J42" s="30"/>
      <c r="K42" s="31"/>
      <c r="L42" s="28"/>
      <c r="M42" s="30"/>
      <c r="N42" s="32"/>
      <c r="O42" s="33"/>
      <c r="P42" s="34"/>
      <c r="Q42" s="35"/>
      <c r="R42" s="34"/>
      <c r="S42" s="22"/>
      <c r="T42" s="22"/>
    </row>
    <row r="43" spans="1:20" x14ac:dyDescent="0.25">
      <c r="A43" s="24"/>
      <c r="B43" s="25"/>
      <c r="C43" s="24"/>
      <c r="D43" s="26"/>
      <c r="E43" s="27"/>
      <c r="F43" s="27"/>
      <c r="G43" s="28"/>
      <c r="H43" s="29"/>
      <c r="I43" s="29"/>
      <c r="J43" s="30"/>
      <c r="K43" s="31"/>
      <c r="L43" s="28"/>
      <c r="M43" s="30"/>
      <c r="N43" s="32"/>
      <c r="O43" s="33"/>
      <c r="P43" s="34"/>
      <c r="Q43" s="35"/>
      <c r="R43" s="34"/>
      <c r="S43" s="22"/>
      <c r="T43" s="22"/>
    </row>
    <row r="44" spans="1:20" x14ac:dyDescent="0.25">
      <c r="A44" s="24"/>
      <c r="B44" s="25"/>
      <c r="C44" s="24"/>
      <c r="D44" s="26"/>
      <c r="E44" s="27"/>
      <c r="F44" s="27"/>
      <c r="G44" s="28"/>
      <c r="H44" s="29"/>
      <c r="I44" s="29"/>
      <c r="J44" s="30"/>
      <c r="K44" s="31"/>
      <c r="L44" s="28"/>
      <c r="M44" s="30"/>
      <c r="N44" s="32"/>
      <c r="O44" s="33"/>
      <c r="P44" s="34"/>
      <c r="Q44" s="35"/>
      <c r="R44" s="34"/>
      <c r="S44" s="22"/>
      <c r="T44" s="22"/>
    </row>
    <row r="45" spans="1:20" x14ac:dyDescent="0.25">
      <c r="A45" s="24"/>
      <c r="B45" s="25"/>
      <c r="C45" s="24"/>
      <c r="D45" s="26"/>
      <c r="E45" s="27"/>
      <c r="F45" s="27"/>
      <c r="G45" s="28"/>
      <c r="H45" s="29"/>
      <c r="I45" s="29"/>
      <c r="J45" s="30"/>
      <c r="K45" s="31"/>
      <c r="L45" s="28"/>
      <c r="M45" s="30"/>
      <c r="N45" s="32"/>
      <c r="O45" s="33"/>
      <c r="P45" s="34"/>
      <c r="Q45" s="35"/>
      <c r="R45" s="34"/>
      <c r="S45" s="22"/>
      <c r="T45" s="22"/>
    </row>
    <row r="46" spans="1:20" x14ac:dyDescent="0.25">
      <c r="A46" s="24"/>
      <c r="B46" s="25"/>
      <c r="C46" s="24"/>
      <c r="D46" s="26"/>
      <c r="E46" s="27"/>
      <c r="F46" s="27"/>
      <c r="G46" s="28"/>
      <c r="H46" s="29"/>
      <c r="I46" s="29"/>
      <c r="J46" s="30"/>
      <c r="K46" s="31"/>
      <c r="L46" s="28"/>
      <c r="M46" s="30"/>
      <c r="N46" s="32"/>
      <c r="O46" s="33"/>
      <c r="P46" s="34"/>
      <c r="Q46" s="35"/>
      <c r="R46" s="34"/>
      <c r="S46" s="22"/>
      <c r="T46" s="22"/>
    </row>
    <row r="47" spans="1:20" x14ac:dyDescent="0.25">
      <c r="A47" s="24"/>
      <c r="B47" s="25"/>
      <c r="C47" s="24"/>
      <c r="D47" s="26"/>
      <c r="E47" s="27"/>
      <c r="F47" s="27"/>
      <c r="G47" s="28"/>
      <c r="H47" s="29"/>
      <c r="I47" s="29"/>
      <c r="J47" s="30"/>
      <c r="K47" s="31"/>
      <c r="L47" s="28"/>
      <c r="M47" s="30"/>
      <c r="N47" s="32"/>
      <c r="O47" s="33"/>
      <c r="P47" s="34"/>
      <c r="Q47" s="35"/>
      <c r="R47" s="34"/>
      <c r="S47" s="22"/>
      <c r="T47" s="22"/>
    </row>
    <row r="48" spans="1:20" x14ac:dyDescent="0.25">
      <c r="A48" s="24"/>
      <c r="B48" s="25"/>
      <c r="C48" s="24"/>
      <c r="D48" s="26"/>
      <c r="E48" s="27"/>
      <c r="F48" s="27"/>
      <c r="G48" s="28"/>
      <c r="H48" s="29"/>
      <c r="I48" s="29"/>
      <c r="J48" s="30"/>
      <c r="K48" s="31"/>
      <c r="L48" s="28"/>
      <c r="M48" s="30"/>
      <c r="N48" s="32"/>
      <c r="O48" s="33"/>
      <c r="P48" s="34"/>
      <c r="Q48" s="35"/>
      <c r="R48" s="34"/>
      <c r="S48" s="22"/>
      <c r="T48" s="22"/>
    </row>
    <row r="49" spans="1:20" x14ac:dyDescent="0.25">
      <c r="A49" s="24"/>
      <c r="B49" s="25"/>
      <c r="C49" s="24"/>
      <c r="D49" s="26"/>
      <c r="E49" s="27"/>
      <c r="F49" s="27"/>
      <c r="G49" s="28"/>
      <c r="H49" s="29"/>
      <c r="I49" s="29"/>
      <c r="J49" s="30"/>
      <c r="K49" s="31"/>
      <c r="L49" s="28"/>
      <c r="M49" s="30"/>
      <c r="N49" s="32"/>
      <c r="O49" s="33"/>
      <c r="P49" s="34"/>
      <c r="Q49" s="35"/>
      <c r="R49" s="34"/>
      <c r="S49" s="22"/>
      <c r="T49" s="22"/>
    </row>
    <row r="50" spans="1:20" x14ac:dyDescent="0.25">
      <c r="A50" s="24"/>
      <c r="B50" s="25"/>
      <c r="C50" s="24"/>
      <c r="D50" s="26"/>
      <c r="E50" s="27"/>
      <c r="F50" s="27"/>
      <c r="G50" s="28"/>
      <c r="H50" s="29"/>
      <c r="I50" s="29"/>
      <c r="J50" s="30"/>
      <c r="K50" s="31"/>
      <c r="L50" s="28"/>
      <c r="M50" s="30"/>
      <c r="N50" s="32"/>
      <c r="O50" s="33"/>
      <c r="P50" s="34"/>
      <c r="Q50" s="35"/>
      <c r="R50" s="34"/>
      <c r="S50" s="22"/>
      <c r="T50" s="22"/>
    </row>
    <row r="51" spans="1:20" x14ac:dyDescent="0.25">
      <c r="A51" s="24"/>
      <c r="B51" s="25"/>
      <c r="C51" s="24"/>
      <c r="D51" s="26"/>
      <c r="E51" s="27"/>
      <c r="F51" s="27"/>
      <c r="G51" s="28"/>
      <c r="H51" s="29"/>
      <c r="I51" s="29"/>
      <c r="J51" s="30"/>
      <c r="K51" s="31"/>
      <c r="L51" s="28"/>
      <c r="M51" s="30"/>
      <c r="N51" s="32"/>
      <c r="O51" s="33"/>
      <c r="P51" s="34"/>
      <c r="Q51" s="35"/>
      <c r="R51" s="34"/>
      <c r="S51" s="22"/>
      <c r="T51" s="22"/>
    </row>
    <row r="52" spans="1:20" x14ac:dyDescent="0.25">
      <c r="A52" s="24"/>
      <c r="B52" s="25"/>
      <c r="C52" s="24"/>
      <c r="D52" s="26"/>
      <c r="E52" s="27"/>
      <c r="F52" s="27"/>
      <c r="G52" s="28"/>
      <c r="H52" s="29"/>
      <c r="I52" s="29"/>
      <c r="J52" s="30"/>
      <c r="K52" s="31"/>
      <c r="L52" s="28"/>
      <c r="M52" s="30"/>
      <c r="N52" s="32"/>
      <c r="O52" s="33"/>
      <c r="P52" s="34"/>
      <c r="Q52" s="35"/>
      <c r="R52" s="34"/>
      <c r="S52" s="22"/>
      <c r="T52" s="22"/>
    </row>
    <row r="53" spans="1:20" x14ac:dyDescent="0.25">
      <c r="A53" s="24"/>
      <c r="B53" s="25"/>
      <c r="C53" s="24"/>
      <c r="D53" s="26"/>
      <c r="E53" s="27"/>
      <c r="F53" s="27"/>
      <c r="G53" s="28"/>
      <c r="H53" s="29"/>
      <c r="I53" s="29"/>
      <c r="J53" s="30"/>
      <c r="K53" s="31"/>
      <c r="L53" s="28"/>
      <c r="M53" s="30"/>
      <c r="N53" s="32"/>
      <c r="O53" s="33"/>
      <c r="P53" s="34"/>
      <c r="Q53" s="35"/>
      <c r="R53" s="34"/>
      <c r="S53" s="22"/>
      <c r="T53" s="22"/>
    </row>
    <row r="54" spans="1:20" x14ac:dyDescent="0.25">
      <c r="A54" s="24"/>
      <c r="B54" s="25"/>
      <c r="C54" s="24"/>
      <c r="D54" s="26"/>
      <c r="E54" s="27"/>
      <c r="F54" s="27"/>
      <c r="G54" s="28"/>
      <c r="H54" s="29"/>
      <c r="I54" s="29"/>
      <c r="J54" s="30"/>
      <c r="K54" s="31"/>
      <c r="L54" s="28"/>
      <c r="M54" s="30"/>
      <c r="N54" s="32"/>
      <c r="O54" s="33"/>
      <c r="P54" s="34"/>
      <c r="Q54" s="35"/>
      <c r="R54" s="34"/>
      <c r="S54" s="22"/>
      <c r="T54" s="22"/>
    </row>
    <row r="55" spans="1:20" x14ac:dyDescent="0.25">
      <c r="A55" s="24"/>
      <c r="B55" s="25"/>
      <c r="C55" s="24"/>
      <c r="D55" s="26"/>
      <c r="E55" s="27"/>
      <c r="F55" s="27"/>
      <c r="G55" s="28"/>
      <c r="H55" s="29"/>
      <c r="I55" s="29"/>
      <c r="J55" s="30"/>
      <c r="K55" s="31"/>
      <c r="L55" s="28"/>
      <c r="M55" s="30"/>
      <c r="N55" s="32"/>
      <c r="O55" s="33"/>
      <c r="P55" s="34"/>
      <c r="Q55" s="35"/>
      <c r="R55" s="34"/>
      <c r="S55" s="22"/>
      <c r="T55" s="22"/>
    </row>
    <row r="56" spans="1:20" x14ac:dyDescent="0.25">
      <c r="A56" s="24"/>
      <c r="B56" s="25"/>
      <c r="C56" s="24"/>
      <c r="D56" s="26"/>
      <c r="E56" s="27"/>
      <c r="F56" s="27"/>
      <c r="G56" s="28"/>
      <c r="H56" s="29"/>
      <c r="I56" s="29"/>
      <c r="J56" s="30"/>
      <c r="K56" s="31"/>
      <c r="L56" s="28"/>
      <c r="M56" s="30"/>
      <c r="N56" s="32"/>
      <c r="O56" s="33"/>
      <c r="P56" s="34"/>
      <c r="Q56" s="35"/>
      <c r="R56" s="34"/>
      <c r="S56" s="22"/>
      <c r="T56" s="22"/>
    </row>
    <row r="57" spans="1:20" x14ac:dyDescent="0.25">
      <c r="A57" s="24"/>
      <c r="B57" s="25"/>
      <c r="C57" s="24"/>
      <c r="D57" s="26"/>
      <c r="E57" s="27"/>
      <c r="F57" s="27"/>
      <c r="G57" s="28"/>
      <c r="H57" s="29"/>
      <c r="I57" s="29"/>
      <c r="J57" s="30"/>
      <c r="K57" s="31"/>
      <c r="L57" s="28"/>
      <c r="M57" s="30"/>
      <c r="N57" s="32"/>
      <c r="O57" s="33"/>
      <c r="P57" s="34"/>
      <c r="Q57" s="35"/>
      <c r="R57" s="34"/>
      <c r="S57" s="22"/>
      <c r="T57" s="22"/>
    </row>
    <row r="58" spans="1:20" x14ac:dyDescent="0.25">
      <c r="A58" s="24"/>
      <c r="B58" s="25"/>
      <c r="C58" s="24"/>
      <c r="D58" s="26"/>
      <c r="E58" s="27"/>
      <c r="F58" s="27"/>
      <c r="G58" s="28"/>
      <c r="H58" s="29"/>
      <c r="I58" s="29"/>
      <c r="J58" s="30"/>
      <c r="K58" s="31"/>
      <c r="L58" s="28"/>
      <c r="M58" s="30"/>
      <c r="N58" s="32"/>
      <c r="O58" s="33"/>
      <c r="P58" s="34"/>
      <c r="Q58" s="35"/>
      <c r="R58" s="34"/>
      <c r="S58" s="22"/>
      <c r="T58" s="22"/>
    </row>
    <row r="59" spans="1:20" x14ac:dyDescent="0.25">
      <c r="A59" s="24"/>
      <c r="B59" s="25"/>
      <c r="C59" s="24"/>
      <c r="D59" s="26"/>
      <c r="E59" s="27"/>
      <c r="F59" s="27"/>
      <c r="G59" s="28"/>
      <c r="H59" s="29"/>
      <c r="I59" s="29"/>
      <c r="J59" s="30"/>
      <c r="K59" s="31"/>
      <c r="L59" s="28"/>
      <c r="M59" s="30"/>
      <c r="N59" s="32"/>
      <c r="O59" s="33"/>
      <c r="P59" s="34"/>
      <c r="Q59" s="35"/>
      <c r="R59" s="34"/>
      <c r="S59" s="22"/>
      <c r="T59" s="22"/>
    </row>
    <row r="60" spans="1:20" x14ac:dyDescent="0.25">
      <c r="A60" s="24"/>
      <c r="B60" s="25"/>
      <c r="C60" s="24"/>
      <c r="D60" s="26"/>
      <c r="E60" s="27"/>
      <c r="F60" s="27"/>
      <c r="G60" s="28"/>
      <c r="H60" s="29"/>
      <c r="I60" s="29"/>
      <c r="J60" s="30"/>
      <c r="K60" s="31"/>
      <c r="L60" s="28"/>
      <c r="M60" s="30"/>
      <c r="N60" s="32"/>
      <c r="O60" s="33"/>
      <c r="P60" s="34"/>
      <c r="Q60" s="35"/>
      <c r="R60" s="34"/>
      <c r="S60" s="22"/>
      <c r="T60" s="22"/>
    </row>
    <row r="61" spans="1:20" x14ac:dyDescent="0.25">
      <c r="A61" s="24"/>
      <c r="B61" s="25"/>
      <c r="C61" s="24"/>
      <c r="D61" s="26"/>
      <c r="E61" s="27"/>
      <c r="F61" s="27"/>
      <c r="G61" s="28"/>
      <c r="H61" s="29"/>
      <c r="I61" s="29"/>
      <c r="J61" s="30"/>
      <c r="K61" s="31"/>
      <c r="L61" s="28"/>
      <c r="M61" s="30"/>
      <c r="N61" s="32"/>
      <c r="O61" s="33"/>
      <c r="P61" s="34"/>
      <c r="Q61" s="35"/>
      <c r="R61" s="34"/>
      <c r="S61" s="22"/>
      <c r="T61" s="22"/>
    </row>
    <row r="62" spans="1:20" x14ac:dyDescent="0.25">
      <c r="A62" s="24"/>
      <c r="B62" s="25"/>
      <c r="C62" s="24"/>
      <c r="D62" s="26"/>
      <c r="E62" s="27"/>
      <c r="F62" s="27"/>
      <c r="G62" s="28"/>
      <c r="H62" s="29"/>
      <c r="I62" s="29"/>
      <c r="J62" s="30"/>
      <c r="K62" s="31"/>
      <c r="L62" s="28"/>
      <c r="M62" s="30"/>
      <c r="N62" s="32"/>
      <c r="O62" s="33"/>
      <c r="P62" s="34"/>
      <c r="Q62" s="35"/>
      <c r="R62" s="34"/>
      <c r="S62" s="22"/>
      <c r="T62" s="22"/>
    </row>
    <row r="63" spans="1:20" x14ac:dyDescent="0.25">
      <c r="A63" s="24"/>
      <c r="B63" s="25"/>
      <c r="C63" s="24"/>
      <c r="D63" s="26"/>
      <c r="E63" s="27"/>
      <c r="F63" s="27"/>
      <c r="G63" s="28"/>
      <c r="H63" s="29"/>
      <c r="I63" s="29"/>
      <c r="J63" s="30"/>
      <c r="K63" s="31"/>
      <c r="L63" s="28"/>
      <c r="M63" s="30"/>
      <c r="N63" s="32"/>
      <c r="O63" s="33"/>
      <c r="P63" s="34"/>
      <c r="Q63" s="35"/>
      <c r="R63" s="34"/>
      <c r="S63" s="22"/>
      <c r="T63" s="22"/>
    </row>
    <row r="64" spans="1:20" x14ac:dyDescent="0.25">
      <c r="A64" s="24"/>
      <c r="B64" s="25"/>
      <c r="C64" s="24"/>
      <c r="D64" s="26"/>
      <c r="E64" s="27"/>
      <c r="F64" s="27"/>
      <c r="G64" s="28"/>
      <c r="H64" s="29"/>
      <c r="I64" s="29"/>
      <c r="J64" s="30"/>
      <c r="K64" s="31"/>
      <c r="L64" s="28"/>
      <c r="M64" s="30"/>
      <c r="N64" s="32"/>
      <c r="O64" s="33"/>
      <c r="P64" s="34"/>
      <c r="Q64" s="35"/>
      <c r="R64" s="34"/>
      <c r="S64" s="22"/>
      <c r="T64" s="22"/>
    </row>
    <row r="65" spans="1:20" x14ac:dyDescent="0.25">
      <c r="A65" s="24"/>
      <c r="B65" s="25"/>
      <c r="C65" s="24"/>
      <c r="D65" s="26"/>
      <c r="E65" s="27"/>
      <c r="F65" s="27"/>
      <c r="G65" s="28"/>
      <c r="H65" s="29"/>
      <c r="I65" s="29"/>
      <c r="J65" s="30"/>
      <c r="K65" s="31"/>
      <c r="L65" s="28"/>
      <c r="M65" s="30"/>
      <c r="N65" s="32"/>
      <c r="O65" s="33"/>
      <c r="P65" s="34"/>
      <c r="Q65" s="35"/>
      <c r="R65" s="34"/>
      <c r="S65" s="22"/>
      <c r="T65" s="22"/>
    </row>
    <row r="66" spans="1:20" x14ac:dyDescent="0.25">
      <c r="A66" s="24"/>
      <c r="B66" s="25"/>
      <c r="C66" s="24"/>
      <c r="D66" s="26"/>
      <c r="E66" s="27"/>
      <c r="F66" s="27"/>
      <c r="G66" s="28"/>
      <c r="H66" s="29"/>
      <c r="I66" s="29"/>
      <c r="J66" s="30"/>
      <c r="K66" s="31"/>
      <c r="L66" s="28"/>
      <c r="M66" s="30"/>
      <c r="N66" s="32"/>
      <c r="O66" s="33"/>
      <c r="P66" s="34"/>
      <c r="Q66" s="35"/>
      <c r="R66" s="34"/>
      <c r="S66" s="22"/>
      <c r="T66" s="22"/>
    </row>
    <row r="67" spans="1:20" x14ac:dyDescent="0.25">
      <c r="A67" s="24"/>
      <c r="B67" s="25"/>
      <c r="C67" s="24"/>
      <c r="D67" s="26"/>
      <c r="E67" s="27"/>
      <c r="F67" s="27"/>
      <c r="G67" s="28"/>
      <c r="H67" s="29"/>
      <c r="I67" s="29"/>
      <c r="J67" s="30"/>
      <c r="K67" s="31"/>
      <c r="L67" s="28"/>
      <c r="M67" s="30"/>
      <c r="N67" s="32"/>
      <c r="O67" s="33"/>
      <c r="P67" s="34"/>
      <c r="Q67" s="35"/>
      <c r="R67" s="34"/>
      <c r="S67" s="22"/>
      <c r="T67" s="22"/>
    </row>
    <row r="68" spans="1:20" x14ac:dyDescent="0.25">
      <c r="A68" s="24"/>
      <c r="B68" s="25"/>
      <c r="C68" s="24"/>
      <c r="D68" s="26"/>
      <c r="E68" s="27"/>
      <c r="F68" s="27"/>
      <c r="G68" s="28"/>
      <c r="H68" s="29"/>
      <c r="I68" s="29"/>
      <c r="J68" s="30"/>
      <c r="K68" s="31"/>
      <c r="L68" s="28"/>
      <c r="M68" s="30"/>
      <c r="N68" s="32"/>
      <c r="O68" s="33"/>
      <c r="P68" s="34"/>
      <c r="Q68" s="35"/>
      <c r="R68" s="34"/>
      <c r="S68" s="22"/>
      <c r="T68" s="22"/>
    </row>
    <row r="69" spans="1:20" x14ac:dyDescent="0.25">
      <c r="A69" s="24"/>
      <c r="B69" s="25"/>
      <c r="C69" s="24"/>
      <c r="D69" s="26"/>
      <c r="E69" s="27"/>
      <c r="F69" s="27"/>
      <c r="G69" s="28"/>
      <c r="H69" s="29"/>
      <c r="I69" s="29"/>
      <c r="J69" s="30"/>
      <c r="K69" s="31"/>
      <c r="L69" s="28"/>
      <c r="M69" s="30"/>
      <c r="N69" s="32"/>
      <c r="O69" s="33"/>
      <c r="P69" s="34"/>
      <c r="Q69" s="35"/>
      <c r="R69" s="34"/>
      <c r="S69" s="22"/>
      <c r="T69" s="22"/>
    </row>
    <row r="70" spans="1:20" x14ac:dyDescent="0.25">
      <c r="A70" s="24"/>
      <c r="B70" s="25"/>
      <c r="C70" s="24"/>
      <c r="D70" s="26"/>
      <c r="E70" s="27"/>
      <c r="F70" s="27"/>
      <c r="G70" s="28"/>
      <c r="H70" s="29"/>
      <c r="I70" s="29"/>
      <c r="J70" s="30"/>
      <c r="K70" s="31"/>
      <c r="L70" s="28"/>
      <c r="M70" s="30"/>
      <c r="N70" s="32"/>
      <c r="O70" s="33"/>
      <c r="P70" s="34"/>
      <c r="Q70" s="35"/>
      <c r="R70" s="34"/>
      <c r="S70" s="22"/>
      <c r="T70" s="22"/>
    </row>
    <row r="71" spans="1:20" x14ac:dyDescent="0.25">
      <c r="A71" s="24"/>
      <c r="B71" s="25"/>
      <c r="C71" s="24"/>
      <c r="D71" s="26"/>
      <c r="E71" s="27"/>
      <c r="F71" s="27"/>
      <c r="G71" s="28"/>
      <c r="H71" s="29"/>
      <c r="I71" s="29"/>
      <c r="J71" s="30"/>
      <c r="K71" s="31"/>
      <c r="L71" s="28"/>
      <c r="M71" s="30"/>
      <c r="N71" s="32"/>
      <c r="O71" s="33"/>
      <c r="P71" s="34"/>
      <c r="Q71" s="35"/>
      <c r="R71" s="34"/>
      <c r="S71" s="22"/>
      <c r="T71" s="22"/>
    </row>
    <row r="72" spans="1:20" x14ac:dyDescent="0.25">
      <c r="A72" s="24"/>
      <c r="B72" s="25"/>
      <c r="C72" s="24"/>
      <c r="D72" s="26"/>
      <c r="E72" s="27"/>
      <c r="F72" s="27"/>
      <c r="G72" s="28"/>
      <c r="H72" s="29"/>
      <c r="I72" s="29"/>
      <c r="J72" s="30"/>
      <c r="K72" s="31"/>
      <c r="L72" s="28"/>
      <c r="M72" s="30"/>
      <c r="N72" s="32"/>
      <c r="O72" s="33"/>
      <c r="P72" s="34"/>
      <c r="Q72" s="35"/>
      <c r="R72" s="34"/>
      <c r="S72" s="22"/>
      <c r="T72" s="22"/>
    </row>
    <row r="73" spans="1:20" x14ac:dyDescent="0.25">
      <c r="A73" s="24"/>
      <c r="B73" s="25"/>
      <c r="C73" s="24"/>
      <c r="D73" s="26"/>
      <c r="E73" s="27"/>
      <c r="F73" s="27"/>
      <c r="G73" s="28"/>
      <c r="H73" s="29"/>
      <c r="I73" s="29"/>
      <c r="J73" s="30"/>
      <c r="K73" s="31"/>
      <c r="L73" s="28"/>
      <c r="M73" s="30"/>
      <c r="N73" s="32"/>
      <c r="O73" s="33"/>
      <c r="P73" s="34"/>
      <c r="Q73" s="35"/>
      <c r="R73" s="34"/>
      <c r="S73" s="22"/>
      <c r="T73" s="22"/>
    </row>
    <row r="83" spans="1:18" x14ac:dyDescent="0.25">
      <c r="P83" s="10">
        <f>SUM(P5:P17)</f>
        <v>0</v>
      </c>
      <c r="Q83" s="10">
        <f>SUM(Q5:Q17)</f>
        <v>442237910.13696915</v>
      </c>
      <c r="R83" s="11">
        <f>SUM(R5:R17)</f>
        <v>0</v>
      </c>
    </row>
    <row r="84" spans="1:18" ht="15.75" thickBot="1" x14ac:dyDescent="0.3"/>
    <row r="85" spans="1:18" x14ac:dyDescent="0.25">
      <c r="A85" s="99" t="s">
        <v>21</v>
      </c>
      <c r="B85" s="100"/>
      <c r="C85" s="100"/>
      <c r="D85" s="100"/>
      <c r="E85" s="100"/>
      <c r="F85" s="100"/>
      <c r="G85" s="100"/>
      <c r="H85" s="100"/>
      <c r="I85" s="100"/>
      <c r="J85" s="100"/>
      <c r="K85" s="100"/>
      <c r="L85" s="100"/>
      <c r="M85" s="100"/>
      <c r="N85" s="100"/>
      <c r="O85" s="100"/>
      <c r="P85" s="100"/>
      <c r="Q85" s="101"/>
    </row>
    <row r="86" spans="1:18" x14ac:dyDescent="0.25">
      <c r="A86" s="102"/>
      <c r="B86" s="103"/>
      <c r="C86" s="103"/>
      <c r="D86" s="103"/>
      <c r="E86" s="103"/>
      <c r="F86" s="103"/>
      <c r="G86" s="103"/>
      <c r="H86" s="103"/>
      <c r="I86" s="103"/>
      <c r="J86" s="103"/>
      <c r="K86" s="103"/>
      <c r="L86" s="103"/>
      <c r="M86" s="103"/>
      <c r="N86" s="103"/>
      <c r="O86" s="103"/>
      <c r="P86" s="103"/>
      <c r="Q86" s="104"/>
    </row>
    <row r="87" spans="1:18" ht="15.75" thickBot="1" x14ac:dyDescent="0.3">
      <c r="A87" s="105"/>
      <c r="B87" s="106"/>
      <c r="C87" s="106"/>
      <c r="D87" s="106"/>
      <c r="E87" s="106"/>
      <c r="F87" s="106"/>
      <c r="G87" s="106"/>
      <c r="H87" s="106"/>
      <c r="I87" s="106"/>
      <c r="J87" s="106"/>
      <c r="K87" s="106"/>
      <c r="L87" s="106"/>
      <c r="M87" s="106"/>
      <c r="N87" s="106"/>
      <c r="O87" s="106"/>
      <c r="P87" s="106"/>
      <c r="Q87" s="107"/>
    </row>
  </sheetData>
  <sheetProtection autoFilter="0"/>
  <protectedRanges>
    <protectedRange sqref="O26:O29 O5:O23 O31:O82" name="Rango1_1"/>
    <protectedRange sqref="O24" name="Rango1_1_1"/>
  </protectedRanges>
  <mergeCells count="9">
    <mergeCell ref="A85:Q87"/>
    <mergeCell ref="A2:R2"/>
    <mergeCell ref="A3:A4"/>
    <mergeCell ref="B3:B4"/>
    <mergeCell ref="C3:C4"/>
    <mergeCell ref="D3:D4"/>
    <mergeCell ref="E3:K3"/>
    <mergeCell ref="L3:P3"/>
    <mergeCell ref="Q3:R3"/>
  </mergeCells>
  <phoneticPr fontId="17" type="noConversion"/>
  <conditionalFormatting sqref="B5:B9 B14:B16 D5:D9 D14:D17">
    <cfRule type="duplicateValues" dxfId="4" priority="6"/>
  </conditionalFormatting>
  <conditionalFormatting sqref="B17">
    <cfRule type="duplicateValues" dxfId="3" priority="5"/>
  </conditionalFormatting>
  <conditionalFormatting sqref="B18:B22">
    <cfRule type="duplicateValues" dxfId="2" priority="3"/>
  </conditionalFormatting>
  <conditionalFormatting sqref="B23">
    <cfRule type="duplicateValues" dxfId="1" priority="1"/>
  </conditionalFormatting>
  <conditionalFormatting sqref="D18:D23">
    <cfRule type="duplicateValues" dxfId="0" priority="4"/>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78B4C5-F24A-421C-A9F7-6447451A0F49}">
  <dimension ref="A1:B17"/>
  <sheetViews>
    <sheetView zoomScale="80" zoomScaleNormal="80" workbookViewId="0">
      <selection activeCell="D15" sqref="D15"/>
    </sheetView>
  </sheetViews>
  <sheetFormatPr baseColWidth="10" defaultRowHeight="15" x14ac:dyDescent="0.25"/>
  <cols>
    <col min="2" max="2" width="93.7109375" customWidth="1"/>
  </cols>
  <sheetData>
    <row r="1" spans="1:2" ht="33" x14ac:dyDescent="0.25">
      <c r="A1" s="119" t="s">
        <v>22</v>
      </c>
      <c r="B1" s="120"/>
    </row>
    <row r="2" spans="1:2" x14ac:dyDescent="0.25">
      <c r="A2" s="121" t="s">
        <v>87</v>
      </c>
      <c r="B2" s="122"/>
    </row>
    <row r="3" spans="1:2" ht="48.75" customHeight="1" x14ac:dyDescent="0.25">
      <c r="A3" s="121" t="s">
        <v>67</v>
      </c>
      <c r="B3" s="122"/>
    </row>
    <row r="4" spans="1:2" x14ac:dyDescent="0.25">
      <c r="A4" s="117" t="s">
        <v>23</v>
      </c>
      <c r="B4" s="118"/>
    </row>
    <row r="5" spans="1:2" ht="64.5" customHeight="1" x14ac:dyDescent="0.25">
      <c r="A5" s="123" t="s">
        <v>24</v>
      </c>
      <c r="B5" s="124"/>
    </row>
    <row r="6" spans="1:2" x14ac:dyDescent="0.25">
      <c r="A6" s="117" t="s">
        <v>25</v>
      </c>
      <c r="B6" s="118"/>
    </row>
    <row r="7" spans="1:2" ht="48" customHeight="1" x14ac:dyDescent="0.25">
      <c r="A7" s="123" t="s">
        <v>88</v>
      </c>
      <c r="B7" s="124"/>
    </row>
    <row r="8" spans="1:2" x14ac:dyDescent="0.25">
      <c r="A8" s="117" t="s">
        <v>32</v>
      </c>
      <c r="B8" s="118"/>
    </row>
    <row r="9" spans="1:2" ht="45" customHeight="1" x14ac:dyDescent="0.25">
      <c r="A9" s="123" t="s">
        <v>31</v>
      </c>
      <c r="B9" s="124"/>
    </row>
    <row r="10" spans="1:2" x14ac:dyDescent="0.25">
      <c r="A10" s="117" t="s">
        <v>26</v>
      </c>
      <c r="B10" s="118"/>
    </row>
    <row r="11" spans="1:2" ht="99.6" customHeight="1" x14ac:dyDescent="0.25">
      <c r="A11" s="123" t="s">
        <v>89</v>
      </c>
      <c r="B11" s="124"/>
    </row>
    <row r="12" spans="1:2" x14ac:dyDescent="0.25">
      <c r="A12" s="117" t="s">
        <v>27</v>
      </c>
      <c r="B12" s="118"/>
    </row>
    <row r="13" spans="1:2" ht="179.45" customHeight="1" x14ac:dyDescent="0.25">
      <c r="A13" s="123" t="s">
        <v>34</v>
      </c>
      <c r="B13" s="124"/>
    </row>
    <row r="14" spans="1:2" x14ac:dyDescent="0.25">
      <c r="A14" s="117" t="s">
        <v>28</v>
      </c>
      <c r="B14" s="118"/>
    </row>
    <row r="15" spans="1:2" ht="51.6" customHeight="1" x14ac:dyDescent="0.25">
      <c r="A15" s="123" t="s">
        <v>29</v>
      </c>
      <c r="B15" s="124"/>
    </row>
    <row r="16" spans="1:2" x14ac:dyDescent="0.25">
      <c r="A16" s="117" t="s">
        <v>33</v>
      </c>
      <c r="B16" s="118"/>
    </row>
    <row r="17" spans="1:2" ht="42.6" customHeight="1" x14ac:dyDescent="0.25">
      <c r="A17" s="123" t="s">
        <v>30</v>
      </c>
      <c r="B17" s="124"/>
    </row>
  </sheetData>
  <mergeCells count="17">
    <mergeCell ref="A13:B13"/>
    <mergeCell ref="A14:B14"/>
    <mergeCell ref="A15:B15"/>
    <mergeCell ref="A16:B16"/>
    <mergeCell ref="A17:B17"/>
    <mergeCell ref="A12:B12"/>
    <mergeCell ref="A1:B1"/>
    <mergeCell ref="A2:B2"/>
    <mergeCell ref="A3:B3"/>
    <mergeCell ref="A4:B4"/>
    <mergeCell ref="A5:B5"/>
    <mergeCell ref="A6:B6"/>
    <mergeCell ref="A7:B7"/>
    <mergeCell ref="A8:B8"/>
    <mergeCell ref="A9:B9"/>
    <mergeCell ref="A10:B10"/>
    <mergeCell ref="A11:B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85232-2AED-4454-9B45-61BFE9031564}">
  <dimension ref="A1:K34"/>
  <sheetViews>
    <sheetView topLeftCell="A17" workbookViewId="0">
      <selection activeCell="G37" sqref="G37"/>
    </sheetView>
  </sheetViews>
  <sheetFormatPr baseColWidth="10" defaultColWidth="11.42578125" defaultRowHeight="15" x14ac:dyDescent="0.25"/>
  <cols>
    <col min="1" max="1" width="8" customWidth="1"/>
    <col min="2" max="2" width="26.85546875" customWidth="1"/>
    <col min="3" max="3" width="32" bestFit="1" customWidth="1"/>
    <col min="4" max="4" width="23" customWidth="1"/>
    <col min="5" max="6" width="23" style="89" customWidth="1"/>
    <col min="7" max="10" width="23" customWidth="1"/>
    <col min="11" max="11" width="24.28515625" customWidth="1"/>
  </cols>
  <sheetData>
    <row r="1" spans="1:11" ht="28.5" customHeight="1" x14ac:dyDescent="0.25">
      <c r="A1" s="125"/>
      <c r="B1" s="125"/>
      <c r="C1" s="126" t="s">
        <v>70</v>
      </c>
      <c r="D1" s="127"/>
      <c r="E1" s="127"/>
      <c r="F1" s="127"/>
      <c r="G1" s="127"/>
      <c r="H1" s="127"/>
      <c r="I1" s="127"/>
      <c r="J1" s="76"/>
      <c r="K1" s="128"/>
    </row>
    <row r="2" spans="1:11" ht="28.5" customHeight="1" x14ac:dyDescent="0.25">
      <c r="A2" s="125"/>
      <c r="B2" s="125"/>
      <c r="C2" s="126" t="s">
        <v>71</v>
      </c>
      <c r="D2" s="127"/>
      <c r="E2" s="127"/>
      <c r="F2" s="127"/>
      <c r="G2" s="127"/>
      <c r="H2" s="127"/>
      <c r="I2" s="127"/>
      <c r="J2" s="129"/>
      <c r="K2" s="128"/>
    </row>
    <row r="3" spans="1:11" x14ac:dyDescent="0.25">
      <c r="A3" s="77"/>
      <c r="B3" s="77"/>
      <c r="C3" s="77"/>
      <c r="D3" s="77"/>
      <c r="E3" s="78"/>
      <c r="F3" s="78"/>
      <c r="G3" s="79"/>
      <c r="H3" s="79"/>
      <c r="I3" s="79"/>
      <c r="J3" s="79"/>
      <c r="K3" s="79"/>
    </row>
    <row r="4" spans="1:11" ht="49.5" customHeight="1" x14ac:dyDescent="0.25">
      <c r="A4" s="130" t="s">
        <v>72</v>
      </c>
      <c r="B4" s="130"/>
      <c r="C4" s="131" t="s">
        <v>86</v>
      </c>
      <c r="D4" s="131"/>
      <c r="E4" s="131"/>
      <c r="F4" s="131"/>
      <c r="G4" s="131"/>
      <c r="H4" s="131"/>
      <c r="I4" s="131"/>
      <c r="J4" s="131"/>
      <c r="K4" s="131"/>
    </row>
    <row r="5" spans="1:11" ht="38.25" x14ac:dyDescent="0.25">
      <c r="A5" s="80" t="s">
        <v>73</v>
      </c>
      <c r="B5" s="80" t="s">
        <v>74</v>
      </c>
      <c r="C5" s="80" t="s">
        <v>75</v>
      </c>
      <c r="D5" s="80" t="s">
        <v>76</v>
      </c>
      <c r="E5" s="81" t="s">
        <v>77</v>
      </c>
      <c r="F5" s="81" t="s">
        <v>78</v>
      </c>
      <c r="G5" s="80" t="s">
        <v>79</v>
      </c>
      <c r="H5" s="80" t="s">
        <v>80</v>
      </c>
      <c r="I5" s="80" t="s">
        <v>81</v>
      </c>
      <c r="J5" s="80" t="s">
        <v>82</v>
      </c>
      <c r="K5" s="80" t="s">
        <v>83</v>
      </c>
    </row>
    <row r="6" spans="1:11" ht="33.75" x14ac:dyDescent="0.25">
      <c r="A6" s="82">
        <v>1</v>
      </c>
      <c r="B6" s="90" t="s">
        <v>105</v>
      </c>
      <c r="C6" s="83" t="s">
        <v>133</v>
      </c>
      <c r="D6" s="83" t="s">
        <v>84</v>
      </c>
      <c r="E6" s="83">
        <v>1</v>
      </c>
      <c r="F6" s="98">
        <v>1500000</v>
      </c>
      <c r="G6" s="84"/>
      <c r="H6" s="85"/>
      <c r="I6" s="86">
        <f>+G6+H6</f>
        <v>0</v>
      </c>
      <c r="J6" s="87">
        <f>+I6*E6</f>
        <v>0</v>
      </c>
      <c r="K6" s="69"/>
    </row>
    <row r="7" spans="1:11" ht="22.5" x14ac:dyDescent="0.25">
      <c r="A7" s="82">
        <v>2</v>
      </c>
      <c r="B7" s="90" t="s">
        <v>106</v>
      </c>
      <c r="C7" s="83" t="s">
        <v>133</v>
      </c>
      <c r="D7" s="83" t="s">
        <v>84</v>
      </c>
      <c r="E7" s="83">
        <v>1</v>
      </c>
      <c r="F7" s="98">
        <v>472000</v>
      </c>
      <c r="G7" s="84"/>
      <c r="H7" s="88"/>
      <c r="I7" s="86">
        <f t="shared" ref="I7:I31" si="0">+G7+H7</f>
        <v>0</v>
      </c>
      <c r="J7" s="87">
        <f t="shared" ref="J7:J31" si="1">+I7*E7</f>
        <v>0</v>
      </c>
      <c r="K7" s="69"/>
    </row>
    <row r="8" spans="1:11" ht="22.5" x14ac:dyDescent="0.25">
      <c r="A8" s="82">
        <v>3</v>
      </c>
      <c r="B8" s="90" t="s">
        <v>107</v>
      </c>
      <c r="C8" s="83" t="s">
        <v>133</v>
      </c>
      <c r="D8" s="83" t="s">
        <v>84</v>
      </c>
      <c r="E8" s="83">
        <v>1</v>
      </c>
      <c r="F8" s="98">
        <v>491470</v>
      </c>
      <c r="G8" s="84"/>
      <c r="H8" s="88"/>
      <c r="I8" s="86">
        <f t="shared" si="0"/>
        <v>0</v>
      </c>
      <c r="J8" s="87">
        <f t="shared" si="1"/>
        <v>0</v>
      </c>
      <c r="K8" s="69"/>
    </row>
    <row r="9" spans="1:11" ht="22.5" x14ac:dyDescent="0.25">
      <c r="A9" s="82">
        <v>4</v>
      </c>
      <c r="B9" s="90" t="s">
        <v>108</v>
      </c>
      <c r="C9" s="83" t="s">
        <v>133</v>
      </c>
      <c r="D9" s="83" t="s">
        <v>84</v>
      </c>
      <c r="E9" s="83">
        <v>1</v>
      </c>
      <c r="F9" s="98">
        <v>98770</v>
      </c>
      <c r="G9" s="84"/>
      <c r="H9" s="88"/>
      <c r="I9" s="86">
        <f t="shared" si="0"/>
        <v>0</v>
      </c>
      <c r="J9" s="87">
        <f t="shared" si="1"/>
        <v>0</v>
      </c>
      <c r="K9" s="69"/>
    </row>
    <row r="10" spans="1:11" x14ac:dyDescent="0.25">
      <c r="A10" s="82">
        <v>5</v>
      </c>
      <c r="B10" s="90" t="s">
        <v>109</v>
      </c>
      <c r="C10" s="83" t="s">
        <v>133</v>
      </c>
      <c r="D10" s="83" t="s">
        <v>84</v>
      </c>
      <c r="E10" s="83">
        <v>1</v>
      </c>
      <c r="F10" s="98">
        <v>133399</v>
      </c>
      <c r="G10" s="84"/>
      <c r="H10" s="88"/>
      <c r="I10" s="86">
        <f t="shared" si="0"/>
        <v>0</v>
      </c>
      <c r="J10" s="87">
        <f t="shared" si="1"/>
        <v>0</v>
      </c>
      <c r="K10" s="69"/>
    </row>
    <row r="11" spans="1:11" x14ac:dyDescent="0.25">
      <c r="A11" s="82">
        <v>6</v>
      </c>
      <c r="B11" s="90" t="s">
        <v>110</v>
      </c>
      <c r="C11" s="83" t="s">
        <v>133</v>
      </c>
      <c r="D11" s="83" t="s">
        <v>84</v>
      </c>
      <c r="E11" s="83">
        <v>1</v>
      </c>
      <c r="F11" s="98">
        <v>13284</v>
      </c>
      <c r="G11" s="84"/>
      <c r="H11" s="88"/>
      <c r="I11" s="86">
        <f t="shared" si="0"/>
        <v>0</v>
      </c>
      <c r="J11" s="87">
        <f t="shared" si="1"/>
        <v>0</v>
      </c>
      <c r="K11" s="69"/>
    </row>
    <row r="12" spans="1:11" x14ac:dyDescent="0.25">
      <c r="A12" s="82">
        <v>7</v>
      </c>
      <c r="B12" s="90" t="s">
        <v>111</v>
      </c>
      <c r="C12" s="83" t="s">
        <v>133</v>
      </c>
      <c r="D12" s="83" t="s">
        <v>84</v>
      </c>
      <c r="E12" s="83">
        <v>1</v>
      </c>
      <c r="F12" s="98">
        <v>17573</v>
      </c>
      <c r="G12" s="84"/>
      <c r="H12" s="88"/>
      <c r="I12" s="86">
        <f t="shared" si="0"/>
        <v>0</v>
      </c>
      <c r="J12" s="87">
        <f t="shared" si="1"/>
        <v>0</v>
      </c>
      <c r="K12" s="69"/>
    </row>
    <row r="13" spans="1:11" ht="22.5" x14ac:dyDescent="0.25">
      <c r="A13" s="82">
        <v>8</v>
      </c>
      <c r="B13" s="90" t="s">
        <v>112</v>
      </c>
      <c r="C13" s="83" t="s">
        <v>133</v>
      </c>
      <c r="D13" s="83" t="s">
        <v>84</v>
      </c>
      <c r="E13" s="83">
        <v>1</v>
      </c>
      <c r="F13" s="98">
        <v>100000</v>
      </c>
      <c r="G13" s="84"/>
      <c r="H13" s="88"/>
      <c r="I13" s="86">
        <f t="shared" si="0"/>
        <v>0</v>
      </c>
      <c r="J13" s="87">
        <f t="shared" si="1"/>
        <v>0</v>
      </c>
      <c r="K13" s="69"/>
    </row>
    <row r="14" spans="1:11" x14ac:dyDescent="0.25">
      <c r="A14" s="82">
        <v>9</v>
      </c>
      <c r="B14" s="90" t="s">
        <v>113</v>
      </c>
      <c r="C14" s="83" t="s">
        <v>133</v>
      </c>
      <c r="D14" s="83" t="s">
        <v>84</v>
      </c>
      <c r="E14" s="83">
        <v>1</v>
      </c>
      <c r="F14" s="98">
        <v>100000</v>
      </c>
      <c r="G14" s="84"/>
      <c r="H14" s="88"/>
      <c r="I14" s="86">
        <f t="shared" si="0"/>
        <v>0</v>
      </c>
      <c r="J14" s="87">
        <f t="shared" si="1"/>
        <v>0</v>
      </c>
      <c r="K14" s="69"/>
    </row>
    <row r="15" spans="1:11" ht="33.75" x14ac:dyDescent="0.25">
      <c r="A15" s="82">
        <v>10</v>
      </c>
      <c r="B15" s="90" t="s">
        <v>114</v>
      </c>
      <c r="C15" s="83" t="s">
        <v>133</v>
      </c>
      <c r="D15" s="83" t="s">
        <v>84</v>
      </c>
      <c r="E15" s="83">
        <v>1</v>
      </c>
      <c r="F15" s="98">
        <v>1141029.32</v>
      </c>
      <c r="G15" s="84"/>
      <c r="H15" s="88"/>
      <c r="I15" s="86">
        <f t="shared" si="0"/>
        <v>0</v>
      </c>
      <c r="J15" s="87">
        <f t="shared" si="1"/>
        <v>0</v>
      </c>
      <c r="K15" s="69"/>
    </row>
    <row r="16" spans="1:11" x14ac:dyDescent="0.25">
      <c r="A16" s="82">
        <v>11</v>
      </c>
      <c r="B16" s="90" t="s">
        <v>115</v>
      </c>
      <c r="C16" s="83" t="s">
        <v>133</v>
      </c>
      <c r="D16" s="83" t="s">
        <v>84</v>
      </c>
      <c r="E16" s="83">
        <v>1</v>
      </c>
      <c r="F16" s="98">
        <v>56000</v>
      </c>
      <c r="G16" s="84"/>
      <c r="H16" s="88"/>
      <c r="I16" s="86">
        <f t="shared" si="0"/>
        <v>0</v>
      </c>
      <c r="J16" s="87">
        <f t="shared" si="1"/>
        <v>0</v>
      </c>
      <c r="K16" s="69"/>
    </row>
    <row r="17" spans="1:11" ht="22.5" x14ac:dyDescent="0.25">
      <c r="A17" s="82">
        <v>12</v>
      </c>
      <c r="B17" s="90" t="s">
        <v>116</v>
      </c>
      <c r="C17" s="83" t="s">
        <v>133</v>
      </c>
      <c r="D17" s="83" t="s">
        <v>84</v>
      </c>
      <c r="E17" s="83">
        <v>1</v>
      </c>
      <c r="F17" s="98">
        <v>568701</v>
      </c>
      <c r="G17" s="84"/>
      <c r="H17" s="88"/>
      <c r="I17" s="86">
        <f t="shared" si="0"/>
        <v>0</v>
      </c>
      <c r="J17" s="87">
        <f t="shared" si="1"/>
        <v>0</v>
      </c>
      <c r="K17" s="69"/>
    </row>
    <row r="18" spans="1:11" ht="33.75" x14ac:dyDescent="0.25">
      <c r="A18" s="82">
        <v>13</v>
      </c>
      <c r="B18" s="90" t="s">
        <v>117</v>
      </c>
      <c r="C18" s="83" t="s">
        <v>133</v>
      </c>
      <c r="D18" s="83" t="s">
        <v>84</v>
      </c>
      <c r="E18" s="83">
        <v>1</v>
      </c>
      <c r="F18" s="98">
        <v>700000</v>
      </c>
      <c r="G18" s="84"/>
      <c r="H18" s="88"/>
      <c r="I18" s="86">
        <f t="shared" si="0"/>
        <v>0</v>
      </c>
      <c r="J18" s="87">
        <f t="shared" si="1"/>
        <v>0</v>
      </c>
      <c r="K18" s="69"/>
    </row>
    <row r="19" spans="1:11" ht="22.5" x14ac:dyDescent="0.25">
      <c r="A19" s="82">
        <v>14</v>
      </c>
      <c r="B19" s="90" t="s">
        <v>118</v>
      </c>
      <c r="C19" s="83" t="s">
        <v>133</v>
      </c>
      <c r="D19" s="83" t="s">
        <v>84</v>
      </c>
      <c r="E19" s="83">
        <v>1</v>
      </c>
      <c r="F19" s="98">
        <v>595000</v>
      </c>
      <c r="G19" s="84"/>
      <c r="H19" s="88"/>
      <c r="I19" s="86">
        <f t="shared" si="0"/>
        <v>0</v>
      </c>
      <c r="J19" s="87">
        <f t="shared" si="1"/>
        <v>0</v>
      </c>
      <c r="K19" s="69"/>
    </row>
    <row r="20" spans="1:11" ht="33.75" x14ac:dyDescent="0.25">
      <c r="A20" s="82">
        <v>15</v>
      </c>
      <c r="B20" s="90" t="s">
        <v>119</v>
      </c>
      <c r="C20" s="83" t="s">
        <v>133</v>
      </c>
      <c r="D20" s="83" t="s">
        <v>84</v>
      </c>
      <c r="E20" s="83">
        <v>1</v>
      </c>
      <c r="F20" s="98">
        <v>750000</v>
      </c>
      <c r="G20" s="84"/>
      <c r="H20" s="88"/>
      <c r="I20" s="86">
        <f t="shared" si="0"/>
        <v>0</v>
      </c>
      <c r="J20" s="87">
        <f t="shared" si="1"/>
        <v>0</v>
      </c>
      <c r="K20" s="69"/>
    </row>
    <row r="21" spans="1:11" x14ac:dyDescent="0.25">
      <c r="A21" s="82">
        <v>16</v>
      </c>
      <c r="B21" s="90" t="s">
        <v>120</v>
      </c>
      <c r="C21" s="83" t="s">
        <v>133</v>
      </c>
      <c r="D21" s="83" t="s">
        <v>84</v>
      </c>
      <c r="E21" s="83">
        <v>1</v>
      </c>
      <c r="F21" s="98">
        <v>5180.0937999999996</v>
      </c>
      <c r="G21" s="84"/>
      <c r="H21" s="88"/>
      <c r="I21" s="86">
        <f t="shared" si="0"/>
        <v>0</v>
      </c>
      <c r="J21" s="87">
        <f t="shared" si="1"/>
        <v>0</v>
      </c>
      <c r="K21" s="69"/>
    </row>
    <row r="22" spans="1:11" ht="22.5" x14ac:dyDescent="0.25">
      <c r="A22" s="82">
        <v>17</v>
      </c>
      <c r="B22" s="90" t="s">
        <v>121</v>
      </c>
      <c r="C22" s="83" t="s">
        <v>133</v>
      </c>
      <c r="D22" s="83" t="s">
        <v>84</v>
      </c>
      <c r="E22" s="83">
        <v>1</v>
      </c>
      <c r="F22" s="98">
        <v>324842.01120000001</v>
      </c>
      <c r="G22" s="84"/>
      <c r="H22" s="88"/>
      <c r="I22" s="86">
        <f t="shared" si="0"/>
        <v>0</v>
      </c>
      <c r="J22" s="87">
        <f t="shared" si="1"/>
        <v>0</v>
      </c>
      <c r="K22" s="69"/>
    </row>
    <row r="23" spans="1:11" ht="22.5" x14ac:dyDescent="0.25">
      <c r="A23" s="82">
        <v>18</v>
      </c>
      <c r="B23" s="90" t="s">
        <v>122</v>
      </c>
      <c r="C23" s="83" t="s">
        <v>133</v>
      </c>
      <c r="D23" s="83" t="s">
        <v>84</v>
      </c>
      <c r="E23" s="83">
        <v>1</v>
      </c>
      <c r="F23" s="98">
        <v>328040</v>
      </c>
      <c r="G23" s="84"/>
      <c r="H23" s="88"/>
      <c r="I23" s="86">
        <f t="shared" si="0"/>
        <v>0</v>
      </c>
      <c r="J23" s="87">
        <f t="shared" si="1"/>
        <v>0</v>
      </c>
      <c r="K23" s="69"/>
    </row>
    <row r="24" spans="1:11" x14ac:dyDescent="0.25">
      <c r="A24" s="82">
        <v>19</v>
      </c>
      <c r="B24" s="90" t="s">
        <v>123</v>
      </c>
      <c r="C24" s="83" t="s">
        <v>133</v>
      </c>
      <c r="D24" s="83" t="s">
        <v>85</v>
      </c>
      <c r="E24" s="83">
        <v>1</v>
      </c>
      <c r="F24" s="98">
        <v>178500</v>
      </c>
      <c r="G24" s="84"/>
      <c r="H24" s="88"/>
      <c r="I24" s="86">
        <f t="shared" si="0"/>
        <v>0</v>
      </c>
      <c r="J24" s="87">
        <f t="shared" si="1"/>
        <v>0</v>
      </c>
      <c r="K24" s="69"/>
    </row>
    <row r="25" spans="1:11" ht="22.5" x14ac:dyDescent="0.25">
      <c r="A25" s="82">
        <v>20</v>
      </c>
      <c r="B25" s="90" t="s">
        <v>124</v>
      </c>
      <c r="C25" s="83" t="s">
        <v>133</v>
      </c>
      <c r="D25" s="83" t="s">
        <v>84</v>
      </c>
      <c r="E25" s="83">
        <v>1</v>
      </c>
      <c r="F25" s="98">
        <v>194700</v>
      </c>
      <c r="G25" s="84"/>
      <c r="H25" s="88"/>
      <c r="I25" s="86">
        <f t="shared" si="0"/>
        <v>0</v>
      </c>
      <c r="J25" s="87">
        <f t="shared" si="1"/>
        <v>0</v>
      </c>
      <c r="K25" s="69"/>
    </row>
    <row r="26" spans="1:11" ht="22.5" x14ac:dyDescent="0.25">
      <c r="A26" s="82">
        <v>21</v>
      </c>
      <c r="B26" s="90" t="s">
        <v>125</v>
      </c>
      <c r="C26" s="83" t="s">
        <v>133</v>
      </c>
      <c r="D26" s="83" t="s">
        <v>84</v>
      </c>
      <c r="E26" s="83">
        <v>1</v>
      </c>
      <c r="F26" s="98">
        <v>1500000</v>
      </c>
      <c r="G26" s="84"/>
      <c r="H26" s="88"/>
      <c r="I26" s="86">
        <f t="shared" si="0"/>
        <v>0</v>
      </c>
      <c r="J26" s="87">
        <f t="shared" si="1"/>
        <v>0</v>
      </c>
      <c r="K26" s="69"/>
    </row>
    <row r="27" spans="1:11" ht="22.5" x14ac:dyDescent="0.25">
      <c r="A27" s="82">
        <v>22</v>
      </c>
      <c r="B27" s="90" t="s">
        <v>126</v>
      </c>
      <c r="C27" s="83" t="s">
        <v>133</v>
      </c>
      <c r="D27" s="83" t="s">
        <v>84</v>
      </c>
      <c r="E27" s="83">
        <v>1</v>
      </c>
      <c r="F27" s="98">
        <v>1500000</v>
      </c>
      <c r="G27" s="84"/>
      <c r="H27" s="88"/>
      <c r="I27" s="86">
        <f t="shared" si="0"/>
        <v>0</v>
      </c>
      <c r="J27" s="87">
        <f t="shared" si="1"/>
        <v>0</v>
      </c>
      <c r="K27" s="69"/>
    </row>
    <row r="28" spans="1:11" x14ac:dyDescent="0.25">
      <c r="A28" s="82">
        <v>23</v>
      </c>
      <c r="B28" s="90" t="s">
        <v>127</v>
      </c>
      <c r="C28" s="83" t="s">
        <v>133</v>
      </c>
      <c r="D28" s="83" t="s">
        <v>84</v>
      </c>
      <c r="E28" s="83">
        <v>1</v>
      </c>
      <c r="F28" s="98">
        <v>55349</v>
      </c>
      <c r="G28" s="84"/>
      <c r="H28" s="88"/>
      <c r="I28" s="86">
        <f t="shared" si="0"/>
        <v>0</v>
      </c>
      <c r="J28" s="87">
        <f t="shared" si="1"/>
        <v>0</v>
      </c>
      <c r="K28" s="69"/>
    </row>
    <row r="29" spans="1:11" x14ac:dyDescent="0.25">
      <c r="A29" s="82">
        <v>24</v>
      </c>
      <c r="B29" s="90" t="s">
        <v>128</v>
      </c>
      <c r="C29" s="83" t="s">
        <v>133</v>
      </c>
      <c r="D29" s="83" t="s">
        <v>84</v>
      </c>
      <c r="E29" s="83">
        <v>1</v>
      </c>
      <c r="F29" s="98">
        <v>1666000</v>
      </c>
      <c r="G29" s="84"/>
      <c r="H29" s="88"/>
      <c r="I29" s="86">
        <f t="shared" si="0"/>
        <v>0</v>
      </c>
      <c r="J29" s="87">
        <f t="shared" si="1"/>
        <v>0</v>
      </c>
      <c r="K29" s="69"/>
    </row>
    <row r="30" spans="1:11" x14ac:dyDescent="0.25">
      <c r="A30" s="82">
        <v>25</v>
      </c>
      <c r="B30" s="90" t="s">
        <v>129</v>
      </c>
      <c r="C30" s="83" t="s">
        <v>133</v>
      </c>
      <c r="D30" s="83" t="s">
        <v>84</v>
      </c>
      <c r="E30" s="83">
        <v>1</v>
      </c>
      <c r="F30" s="98">
        <v>328040</v>
      </c>
      <c r="G30" s="84"/>
      <c r="H30" s="88"/>
      <c r="I30" s="86">
        <f t="shared" si="0"/>
        <v>0</v>
      </c>
      <c r="J30" s="87">
        <f t="shared" si="1"/>
        <v>0</v>
      </c>
      <c r="K30" s="69"/>
    </row>
    <row r="31" spans="1:11" ht="22.5" x14ac:dyDescent="0.25">
      <c r="A31" s="82">
        <v>26</v>
      </c>
      <c r="B31" s="90" t="s">
        <v>130</v>
      </c>
      <c r="C31" s="83" t="s">
        <v>133</v>
      </c>
      <c r="D31" s="83" t="s">
        <v>84</v>
      </c>
      <c r="E31" s="83">
        <v>1</v>
      </c>
      <c r="F31" s="98">
        <v>1300000</v>
      </c>
      <c r="G31" s="84"/>
      <c r="H31" s="88"/>
      <c r="I31" s="86">
        <f t="shared" si="0"/>
        <v>0</v>
      </c>
      <c r="J31" s="87">
        <f t="shared" si="1"/>
        <v>0</v>
      </c>
      <c r="K31" s="69"/>
    </row>
    <row r="32" spans="1:11" ht="22.5" x14ac:dyDescent="0.25">
      <c r="A32" s="82">
        <v>27</v>
      </c>
      <c r="B32" s="90" t="s">
        <v>131</v>
      </c>
      <c r="C32" s="83" t="s">
        <v>133</v>
      </c>
      <c r="D32" s="83" t="s">
        <v>84</v>
      </c>
      <c r="E32" s="83">
        <v>1</v>
      </c>
      <c r="F32" s="98">
        <v>160078.79999999999</v>
      </c>
      <c r="G32" s="84"/>
      <c r="H32" s="88"/>
      <c r="I32" s="86">
        <f t="shared" ref="I32:I33" si="2">+G32+H32</f>
        <v>0</v>
      </c>
      <c r="J32" s="87">
        <f t="shared" ref="J32:J33" si="3">+I32*E32</f>
        <v>0</v>
      </c>
      <c r="K32" s="69"/>
    </row>
    <row r="33" spans="1:11" x14ac:dyDescent="0.25">
      <c r="A33" s="82">
        <v>28</v>
      </c>
      <c r="B33" s="90" t="s">
        <v>132</v>
      </c>
      <c r="C33" s="83" t="s">
        <v>133</v>
      </c>
      <c r="D33" s="83" t="s">
        <v>84</v>
      </c>
      <c r="E33" s="83">
        <v>1</v>
      </c>
      <c r="F33" s="98">
        <v>12980000</v>
      </c>
      <c r="G33" s="84"/>
      <c r="H33" s="88"/>
      <c r="I33" s="86">
        <f t="shared" si="2"/>
        <v>0</v>
      </c>
      <c r="J33" s="87">
        <f t="shared" si="3"/>
        <v>0</v>
      </c>
      <c r="K33" s="69"/>
    </row>
    <row r="34" spans="1:11" x14ac:dyDescent="0.25">
      <c r="F34" s="98">
        <f>SUM(F6:F33)</f>
        <v>27257956.225000001</v>
      </c>
    </row>
  </sheetData>
  <mergeCells count="6">
    <mergeCell ref="A1:B2"/>
    <mergeCell ref="C1:I1"/>
    <mergeCell ref="K1:K2"/>
    <mergeCell ref="C2:J2"/>
    <mergeCell ref="A4:B4"/>
    <mergeCell ref="C4:K4"/>
  </mergeCells>
  <phoneticPr fontId="17" type="noConversion"/>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5C7F4-D459-4A9E-836E-562806159B63}">
  <dimension ref="A1:B18"/>
  <sheetViews>
    <sheetView workbookViewId="0">
      <selection activeCell="F14" sqref="F14"/>
    </sheetView>
  </sheetViews>
  <sheetFormatPr baseColWidth="10" defaultRowHeight="15" x14ac:dyDescent="0.25"/>
  <cols>
    <col min="1" max="1" width="46.140625" customWidth="1"/>
    <col min="2" max="2" width="44.5703125" customWidth="1"/>
  </cols>
  <sheetData>
    <row r="1" spans="1:2" ht="21" x14ac:dyDescent="0.35">
      <c r="A1" s="134" t="s">
        <v>22</v>
      </c>
      <c r="B1" s="133"/>
    </row>
    <row r="2" spans="1:2" x14ac:dyDescent="0.25">
      <c r="A2" s="135" t="s">
        <v>103</v>
      </c>
      <c r="B2" s="133"/>
    </row>
    <row r="3" spans="1:2" x14ac:dyDescent="0.25">
      <c r="A3" s="136" t="s">
        <v>23</v>
      </c>
      <c r="B3" s="133"/>
    </row>
    <row r="4" spans="1:2" ht="59.45" customHeight="1" x14ac:dyDescent="0.25">
      <c r="A4" s="132" t="s">
        <v>104</v>
      </c>
      <c r="B4" s="133"/>
    </row>
    <row r="5" spans="1:2" x14ac:dyDescent="0.25">
      <c r="A5" s="136" t="s">
        <v>90</v>
      </c>
      <c r="B5" s="133"/>
    </row>
    <row r="6" spans="1:2" ht="51.95" customHeight="1" x14ac:dyDescent="0.25">
      <c r="A6" s="132" t="s">
        <v>91</v>
      </c>
      <c r="B6" s="133"/>
    </row>
    <row r="7" spans="1:2" x14ac:dyDescent="0.25">
      <c r="A7" s="136" t="s">
        <v>92</v>
      </c>
      <c r="B7" s="133"/>
    </row>
    <row r="8" spans="1:2" ht="31.5" customHeight="1" x14ac:dyDescent="0.25">
      <c r="A8" s="132" t="s">
        <v>93</v>
      </c>
      <c r="B8" s="133"/>
    </row>
    <row r="9" spans="1:2" x14ac:dyDescent="0.25">
      <c r="A9" s="136" t="s">
        <v>94</v>
      </c>
      <c r="B9" s="133"/>
    </row>
    <row r="10" spans="1:2" ht="38.450000000000003" customHeight="1" x14ac:dyDescent="0.25">
      <c r="A10" s="132" t="s">
        <v>95</v>
      </c>
      <c r="B10" s="133"/>
    </row>
    <row r="11" spans="1:2" x14ac:dyDescent="0.25">
      <c r="A11" s="136" t="s">
        <v>27</v>
      </c>
      <c r="B11" s="133"/>
    </row>
    <row r="12" spans="1:2" ht="45.95" customHeight="1" x14ac:dyDescent="0.25">
      <c r="A12" s="132" t="s">
        <v>96</v>
      </c>
      <c r="B12" s="133"/>
    </row>
    <row r="13" spans="1:2" x14ac:dyDescent="0.25">
      <c r="A13" s="136" t="s">
        <v>97</v>
      </c>
      <c r="B13" s="133"/>
    </row>
    <row r="14" spans="1:2" ht="34.5" customHeight="1" x14ac:dyDescent="0.25">
      <c r="A14" s="132" t="s">
        <v>98</v>
      </c>
      <c r="B14" s="133"/>
    </row>
    <row r="15" spans="1:2" x14ac:dyDescent="0.25">
      <c r="A15" s="136" t="s">
        <v>99</v>
      </c>
      <c r="B15" s="133"/>
    </row>
    <row r="16" spans="1:2" ht="27" customHeight="1" x14ac:dyDescent="0.25">
      <c r="A16" s="132" t="s">
        <v>100</v>
      </c>
      <c r="B16" s="133"/>
    </row>
    <row r="17" spans="1:2" x14ac:dyDescent="0.25">
      <c r="A17" s="136" t="s">
        <v>101</v>
      </c>
      <c r="B17" s="133"/>
    </row>
    <row r="18" spans="1:2" ht="30.95" customHeight="1" x14ac:dyDescent="0.25">
      <c r="A18" s="132" t="s">
        <v>102</v>
      </c>
      <c r="B18" s="133"/>
    </row>
  </sheetData>
  <mergeCells count="18">
    <mergeCell ref="A18:B18"/>
    <mergeCell ref="A7:B7"/>
    <mergeCell ref="A8:B8"/>
    <mergeCell ref="A9:B9"/>
    <mergeCell ref="A10:B10"/>
    <mergeCell ref="A11:B11"/>
    <mergeCell ref="A12:B12"/>
    <mergeCell ref="A13:B13"/>
    <mergeCell ref="A14:B14"/>
    <mergeCell ref="A15:B15"/>
    <mergeCell ref="A16:B16"/>
    <mergeCell ref="A17:B17"/>
    <mergeCell ref="A6:B6"/>
    <mergeCell ref="A1:B1"/>
    <mergeCell ref="A2:B2"/>
    <mergeCell ref="A3:B3"/>
    <mergeCell ref="A4:B4"/>
    <mergeCell ref="A5:B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242df1b-2260-4845-882b-2433ae7d68f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07141595F3DAA4DAE3D70EB9B274DB9" ma:contentTypeVersion="18" ma:contentTypeDescription="Create a new document." ma:contentTypeScope="" ma:versionID="b2e98b4b394e056d02e3e7f65895282a">
  <xsd:schema xmlns:xsd="http://www.w3.org/2001/XMLSchema" xmlns:xs="http://www.w3.org/2001/XMLSchema" xmlns:p="http://schemas.microsoft.com/office/2006/metadata/properties" xmlns:ns3="7242df1b-2260-4845-882b-2433ae7d68fa" xmlns:ns4="18e37a0c-1135-46c0-9071-dc50924c9a05" targetNamespace="http://schemas.microsoft.com/office/2006/metadata/properties" ma:root="true" ma:fieldsID="47c3cfc7ebb37ce8e60c4a2bf28c8c12" ns3:_="" ns4:_="">
    <xsd:import namespace="7242df1b-2260-4845-882b-2433ae7d68fa"/>
    <xsd:import namespace="18e37a0c-1135-46c0-9071-dc50924c9a0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42df1b-2260-4845-882b-2433ae7d68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description="" ma:hidden="true" ma:indexed="true" ma:internalName="MediaServiceDateTaken"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8e37a0c-1135-46c0-9071-dc50924c9a0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88CA749-DC35-444B-AA57-3CBB1510873A}">
  <ds:schemaRefs>
    <ds:schemaRef ds:uri="http://schemas.microsoft.com/office/2006/metadata/properties"/>
    <ds:schemaRef ds:uri="http://schemas.microsoft.com/office/2006/documentManagement/types"/>
    <ds:schemaRef ds:uri="18e37a0c-1135-46c0-9071-dc50924c9a05"/>
    <ds:schemaRef ds:uri="http://www.w3.org/XML/1998/namespace"/>
    <ds:schemaRef ds:uri="http://purl.org/dc/dcmitype/"/>
    <ds:schemaRef ds:uri="http://purl.org/dc/elements/1.1/"/>
    <ds:schemaRef ds:uri="http://purl.org/dc/terms/"/>
    <ds:schemaRef ds:uri="http://schemas.microsoft.com/office/infopath/2007/PartnerControls"/>
    <ds:schemaRef ds:uri="http://schemas.openxmlformats.org/package/2006/metadata/core-properties"/>
    <ds:schemaRef ds:uri="7242df1b-2260-4845-882b-2433ae7d68fa"/>
  </ds:schemaRefs>
</ds:datastoreItem>
</file>

<file path=customXml/itemProps2.xml><?xml version="1.0" encoding="utf-8"?>
<ds:datastoreItem xmlns:ds="http://schemas.openxmlformats.org/officeDocument/2006/customXml" ds:itemID="{8A39E50D-0958-41C4-9EC1-F2687A798817}">
  <ds:schemaRefs>
    <ds:schemaRef ds:uri="http://schemas.microsoft.com/sharepoint/v3/contenttype/forms"/>
  </ds:schemaRefs>
</ds:datastoreItem>
</file>

<file path=customXml/itemProps3.xml><?xml version="1.0" encoding="utf-8"?>
<ds:datastoreItem xmlns:ds="http://schemas.openxmlformats.org/officeDocument/2006/customXml" ds:itemID="{9F0B94AA-F3DB-4BDE-8250-79EDAB72D4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42df1b-2260-4845-882b-2433ae7d68fa"/>
    <ds:schemaRef ds:uri="18e37a0c-1135-46c0-9071-dc50924c9a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TARIFAS</vt:lpstr>
      <vt:lpstr>INSTRUCTIVO TARIFAS</vt:lpstr>
      <vt:lpstr>INSUMOS ESPECIALES</vt:lpstr>
      <vt:lpstr>INSTRUCTIVO INSUMOS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Tunal Medico</dc:creator>
  <cp:keywords/>
  <dc:description/>
  <cp:lastModifiedBy>ANGELA ROCIO RODRIGUEZ RODRIGUEZ</cp:lastModifiedBy>
  <cp:revision/>
  <dcterms:created xsi:type="dcterms:W3CDTF">2025-02-03T19:41:17Z</dcterms:created>
  <dcterms:modified xsi:type="dcterms:W3CDTF">2026-07-23T21:06:14Z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0x010100807141595F3DAA4DAE3D70EB9B274DB9</vt:lpwstr>
  </property>
</Properties>
</file>