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6\PROCESOS EN TRAMITE\ROCIO RODRIGUEZ\UROLOGIA\"/>
    </mc:Choice>
  </mc:AlternateContent>
  <xr:revisionPtr revIDLastSave="0" documentId="8_{52BE8D4C-9238-436C-B34F-52891553C490}" xr6:coauthVersionLast="44" xr6:coauthVersionMax="44" xr10:uidLastSave="{00000000-0000-0000-0000-000000000000}"/>
  <bookViews>
    <workbookView xWindow="-120" yWindow="-120" windowWidth="29040" windowHeight="15720" xr2:uid="{678FE4E1-97BD-4658-88CB-EF920D4154D8}"/>
  </bookViews>
  <sheets>
    <sheet name="TARIFAS" sheetId="1" r:id="rId1"/>
    <sheet name=" INSTRUCTIVO TARIFAS" sheetId="2" r:id="rId2"/>
    <sheet name=" INSUMOS ESPECIALES" sheetId="3" r:id="rId3"/>
    <sheet name="INSTRUCTIVO INSUMOS"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P33" i="1" l="1"/>
  <c r="I31" i="3" l="1"/>
  <c r="J31" i="3" s="1"/>
  <c r="I30" i="3"/>
  <c r="J30" i="3" s="1"/>
  <c r="I29" i="3"/>
  <c r="J29" i="3" s="1"/>
  <c r="I28" i="3"/>
  <c r="J28" i="3" s="1"/>
  <c r="I27" i="3"/>
  <c r="J27" i="3" s="1"/>
  <c r="I26" i="3"/>
  <c r="J26" i="3" s="1"/>
  <c r="I25" i="3"/>
  <c r="J25" i="3" s="1"/>
  <c r="I24" i="3"/>
  <c r="J24" i="3" s="1"/>
  <c r="I23" i="3"/>
  <c r="J23" i="3" s="1"/>
  <c r="I22" i="3"/>
  <c r="J22" i="3" s="1"/>
  <c r="I21" i="3"/>
  <c r="J21" i="3" s="1"/>
  <c r="I20" i="3"/>
  <c r="J20" i="3" s="1"/>
  <c r="I19" i="3"/>
  <c r="J19" i="3" s="1"/>
  <c r="I18" i="3"/>
  <c r="J18" i="3" s="1"/>
  <c r="I17" i="3"/>
  <c r="J17" i="3" s="1"/>
  <c r="I16" i="3"/>
  <c r="J16" i="3" s="1"/>
  <c r="I15" i="3"/>
  <c r="J15" i="3" s="1"/>
  <c r="I14" i="3"/>
  <c r="J14" i="3" s="1"/>
  <c r="J13" i="3"/>
  <c r="I13" i="3"/>
  <c r="I12" i="3"/>
  <c r="J12" i="3" s="1"/>
  <c r="I11" i="3"/>
  <c r="J11" i="3" s="1"/>
  <c r="I10" i="3"/>
  <c r="J10" i="3" s="1"/>
  <c r="I9" i="3"/>
  <c r="J9" i="3" s="1"/>
  <c r="I8" i="3"/>
  <c r="J8" i="3" s="1"/>
  <c r="I7" i="3"/>
  <c r="J7" i="3" s="1"/>
  <c r="I6" i="3"/>
  <c r="J6" i="3" s="1"/>
  <c r="P5" i="1" l="1"/>
  <c r="R5" i="1" s="1"/>
  <c r="P25" i="1"/>
  <c r="P24" i="1"/>
  <c r="P23" i="1"/>
  <c r="P22" i="1"/>
  <c r="P21" i="1"/>
  <c r="P20" i="1"/>
  <c r="N25" i="1" l="1"/>
  <c r="K25" i="1"/>
  <c r="R25" i="1" s="1"/>
  <c r="I25" i="1"/>
  <c r="N24" i="1"/>
  <c r="K24" i="1"/>
  <c r="I24" i="1"/>
  <c r="R23" i="1"/>
  <c r="N23" i="1"/>
  <c r="Q23" i="1" s="1"/>
  <c r="K23" i="1"/>
  <c r="I23" i="1"/>
  <c r="N22" i="1"/>
  <c r="K22" i="1"/>
  <c r="I22" i="1"/>
  <c r="N21" i="1"/>
  <c r="K21" i="1"/>
  <c r="R21" i="1" s="1"/>
  <c r="I21" i="1"/>
  <c r="N20" i="1"/>
  <c r="K20" i="1"/>
  <c r="I20" i="1"/>
  <c r="R19" i="1"/>
  <c r="R18" i="1"/>
  <c r="R17" i="1"/>
  <c r="R16" i="1"/>
  <c r="R15" i="1"/>
  <c r="R14" i="1"/>
  <c r="R13" i="1"/>
  <c r="R12" i="1"/>
  <c r="R11" i="1"/>
  <c r="R10" i="1"/>
  <c r="R9" i="1"/>
  <c r="R8" i="1"/>
  <c r="P7" i="1"/>
  <c r="R7" i="1" s="1"/>
  <c r="N7" i="1"/>
  <c r="Q7" i="1" s="1"/>
  <c r="P6" i="1"/>
  <c r="N6" i="1"/>
  <c r="Q6" i="1" s="1"/>
  <c r="N5" i="1"/>
  <c r="Q5" i="1" s="1"/>
  <c r="Q22" i="1" l="1"/>
  <c r="Q20" i="1"/>
  <c r="R24" i="1"/>
  <c r="P27" i="1"/>
  <c r="R20" i="1"/>
  <c r="R22" i="1"/>
  <c r="Q24" i="1"/>
  <c r="Q21" i="1"/>
  <c r="K27" i="1"/>
  <c r="Q25" i="1"/>
  <c r="Q75" i="1"/>
  <c r="Q27" i="1"/>
  <c r="R6" i="1"/>
  <c r="P75" i="1"/>
  <c r="R75" i="1" l="1"/>
  <c r="R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EDWIN BAUTISTA GARCÍA</author>
  </authors>
  <commentList>
    <comment ref="M25" authorId="0" shapeId="0" xr:uid="{E0768D59-FE62-4131-8B96-1569288C8339}">
      <text>
        <r>
          <rPr>
            <b/>
            <sz val="9"/>
            <color indexed="81"/>
            <rFont val="Tahoma"/>
            <family val="2"/>
          </rPr>
          <t>EDWIN BAUTISTA GARCÍA:</t>
        </r>
        <r>
          <rPr>
            <sz val="9"/>
            <color indexed="81"/>
            <rFont val="Tahoma"/>
            <family val="2"/>
          </rPr>
          <t xml:space="preserve">
3%</t>
        </r>
      </text>
    </comment>
  </commentList>
</comments>
</file>

<file path=xl/sharedStrings.xml><?xml version="1.0" encoding="utf-8"?>
<sst xmlns="http://schemas.openxmlformats.org/spreadsheetml/2006/main" count="360" uniqueCount="140">
  <si>
    <t>ITEM</t>
  </si>
  <si>
    <t>CUPS</t>
  </si>
  <si>
    <t>SOAT</t>
  </si>
  <si>
    <t>DESCRIPCIÓN DE LA ACTIVIDAD</t>
  </si>
  <si>
    <t>EAPB CAPITAL SALUD</t>
  </si>
  <si>
    <t>OTROS PAGADORES</t>
  </si>
  <si>
    <t xml:space="preserve">TODOS PAGADORES </t>
  </si>
  <si>
    <t>MÍNIMA PGP CAPITAL SALUD</t>
  </si>
  <si>
    <t>MÁXIMA PGP CAPITAL SALUD</t>
  </si>
  <si>
    <t>ACTIVIDADES PROMEDIO MES PGP CAPITAL</t>
  </si>
  <si>
    <r>
      <t xml:space="preserve">PRESUPUESTO TECHO </t>
    </r>
    <r>
      <rPr>
        <b/>
        <u/>
        <sz val="9"/>
        <color theme="1"/>
        <rFont val="Arial"/>
        <family val="2"/>
      </rPr>
      <t>UNITARIO</t>
    </r>
    <r>
      <rPr>
        <b/>
        <sz val="9"/>
        <color theme="1"/>
        <rFont val="Arial"/>
        <family val="2"/>
      </rPr>
      <t xml:space="preserve"> 2026 PGP CAPITAL SALUD</t>
    </r>
  </si>
  <si>
    <t>VALOR MENSUAL PGP CAPITAL SALUD</t>
  </si>
  <si>
    <t>PROPUESTA OFERENTE VALOR UNITARIO POR ACTIVIDAD PARA PGP CAPITAL SALUD</t>
  </si>
  <si>
    <t>PROPUESTA OFERENTE VALOR MES PARA CAPITAL SALUD TOMANDO LAS CANTIDADES CON LAS CUALES SE CALCULA EL VALOR MENSUAL DEL MODELO PGP</t>
  </si>
  <si>
    <t>ACTIVIDADES PROMEDIO MES OTROS PAGADORES</t>
  </si>
  <si>
    <r>
      <t>PRESUPUESTO TECHO</t>
    </r>
    <r>
      <rPr>
        <b/>
        <u/>
        <sz val="9"/>
        <color theme="1"/>
        <rFont val="Arial"/>
        <family val="2"/>
      </rPr>
      <t xml:space="preserve"> UNITARIO</t>
    </r>
    <r>
      <rPr>
        <b/>
        <sz val="9"/>
        <color theme="1"/>
        <rFont val="Arial"/>
        <family val="2"/>
      </rPr>
      <t xml:space="preserve"> 2026 OTROS PAGADORES</t>
    </r>
  </si>
  <si>
    <t>VALOR MENSUAL OTROS PAGADORES</t>
  </si>
  <si>
    <t>PROPUESTA OFERENTE VALOR UNITARIO POR ACTIVIDAD PARA OTROS PAGADORES</t>
  </si>
  <si>
    <t>PROPUESTA OFERENTE VALOR MES PARA OTROS PAGADORES TOMANDO PARA TODAS LAS ACTIVIDADES CANTIDAD 1</t>
  </si>
  <si>
    <t>VALOR MENSUAL TODOS LOS PAGADORES</t>
  </si>
  <si>
    <t>PROPUESTA OFERENTE VALOR MENSUAL PARA TODOS LOS PAGADORES</t>
  </si>
  <si>
    <t>890502</t>
  </si>
  <si>
    <t>PARTICIPACIÓN EN JUNTA MÉDICA O EQUIPO INTERDISCIPLINARIO POR MEDICINA ESPECIALIZADA Y CASO (PACIENTE)</t>
  </si>
  <si>
    <t>N/A</t>
  </si>
  <si>
    <t>No aplica</t>
  </si>
  <si>
    <t>890494</t>
  </si>
  <si>
    <t>INTERCONSULTA POR ESPECIALISTA EN UROLOGÍA</t>
  </si>
  <si>
    <t>892001</t>
  </si>
  <si>
    <t>892401</t>
  </si>
  <si>
    <t>UROFLUJOMETRÍA</t>
  </si>
  <si>
    <t>892601</t>
  </si>
  <si>
    <t>ESFINTEROMANOMETRÍA</t>
  </si>
  <si>
    <t>892801</t>
  </si>
  <si>
    <t>CISTOMETRÍA</t>
  </si>
  <si>
    <t>881501</t>
  </si>
  <si>
    <t>ECOGRAFÍA DE PRÓSTATA TRANSABDOMINAL</t>
  </si>
  <si>
    <t>881502</t>
  </si>
  <si>
    <t>ECOGRAFÍA DE PRÓSTATA TRANSRECTAL</t>
  </si>
  <si>
    <t>881511</t>
  </si>
  <si>
    <t>ECOGRAFÍA TESTICULAR CON ANÁLISIS DOPPLER</t>
  </si>
  <si>
    <t>881521</t>
  </si>
  <si>
    <t>ECOGRAFÍA DE PENE CON TRANSDUCTOR DE  7 MHZ O MÁS</t>
  </si>
  <si>
    <t>609101</t>
  </si>
  <si>
    <t>ASPIRACIÓN DE PRÓSTATA, VÍA PERCUTÁNEA</t>
  </si>
  <si>
    <t>976501</t>
  </si>
  <si>
    <t>EXTRACCIÓN DE DISPOSITIVO URETRAL</t>
  </si>
  <si>
    <t>961601</t>
  </si>
  <si>
    <t>INSERCIÓN DE DISPOSITIVO EN URETRA</t>
  </si>
  <si>
    <t>579401</t>
  </si>
  <si>
    <t>INSERCIÓN DE DISPOSITIVO URINARIO (VESICAL)</t>
  </si>
  <si>
    <t>579501</t>
  </si>
  <si>
    <t>REEMPLAZO DE DISPOSITIVO URINARIO (VESICAL)</t>
  </si>
  <si>
    <t>N.A</t>
  </si>
  <si>
    <t>GRUPO QUIRURGICO 2 AL 6</t>
  </si>
  <si>
    <t>GRUPO QUIRURGICO 7 AL 10</t>
  </si>
  <si>
    <t>GRUPO QUIRURGICO 11 AL 13</t>
  </si>
  <si>
    <t>GRUPO QUIRURGICO 20 AL 23</t>
  </si>
  <si>
    <t>890294</t>
  </si>
  <si>
    <t>CONSULTA DE PRIMERA VEZ POR ESPECIALISTA EN UROLOGÍA</t>
  </si>
  <si>
    <t>890394</t>
  </si>
  <si>
    <t>CONSULTA DE CONTROL O DE SEGUIMIENTO POR ESPECIALISTA EN UROLOGÍA</t>
  </si>
  <si>
    <t>Nota: El oferente debe diligenciar solamente las casillas con relleno amarillo con las cuales se calcula el valor mensual de la oferta de acuerdo con las cantidades estimadas para cada item y pagador. No se aceptan ofertas que superen el presupuesto techo por item ni que superen el presupuesto mensual maximo para todos los pagadores que es de xxxxxx miillones de pesos mes y el cual al multiplicarse por el tiempo total del contrato no debe superar el valor de xxxxx millones de pesos, el cual es el valor total del contrato.</t>
  </si>
  <si>
    <r>
      <t>URODINAMIA ESTÁNDAR</t>
    </r>
    <r>
      <rPr>
        <b/>
        <i/>
        <sz val="11"/>
        <color theme="1"/>
        <rFont val="Calibri"/>
        <family val="2"/>
        <scheme val="minor"/>
      </rPr>
      <t xml:space="preserve"> (ORDENADAS POR OTRAS ESPECIALIDADES)</t>
    </r>
  </si>
  <si>
    <t>INSTRUCTIVO DE DILIGENCIAMIENTO</t>
  </si>
  <si>
    <t>ANEXO No. 1 – UROLOGIA</t>
  </si>
  <si>
    <t>1. Objetivo</t>
  </si>
  <si>
    <t>Establecer las directrices para el adecuado diligenciamiento de la matriz, permitiendo definir la propuesta económica, proyectar el valor mensual del servicio y verificar el cumplimiento de los presupuestos techo.</t>
  </si>
  <si>
    <t>2. Columnas de la matriz</t>
  </si>
  <si>
    <t xml:space="preserve">3. Columnas a diligenciar </t>
  </si>
  <si>
    <t>El oferente debe diligenciar únicamente los valores unitarios, correspondientes a las celdas habilitadas en el archivo, columna J y Columna O en las celdas de color amarillo</t>
  </si>
  <si>
    <t>4. Columnas automáticas</t>
  </si>
  <si>
    <t xml:space="preserve">Las columnas de valor mensual K es calculada automáticamente mediante fórmulas. Representan la proyección financiera de la oferta con base en las cantidades del modelo PGP, que corresponden a la producción  máxima por el valor unitario propuesto.
La Columna P corresponden a la producción promedio mes de otros pagadores por el valor unitario propuesto.
Columna R: Corresponde a la sumatoria de la Columna K y/o la Columna P cuando apliue la sumatoria total de esta columna es el resultado econocmico de la propuesta del oferente </t>
  </si>
  <si>
    <t>5. Reglas</t>
  </si>
  <si>
    <t>Debe cumplir estrictamente las siguientes condiciones:
1. No modificar estructura
2. No cambiar fórmulas, nombres de columnas o filas.
3. El valor registrado en la columna (J) PROPUESTA OFERENTE VALOR UNITARIO POR ACTIVIDAD PARA PGP CAPITAL SALUD no podrá superar el valor definido en la columna (H) PRESUPUESTO TECHO UNITARIO 2026 PGP CAPITAL SALUD
4. El valor registrado en la columna (O) PROPUESTA OFERENTE VALOR UNITARIO POR ACTIVIDAD PARA OTROS PAGADORES no podrá superar el valor definido en la columna (M) PRESUPUESTO TECHO UNITARIO 2026 OTROS PAGADORES
5. Tope global del contrato: la columna (R) PROPUESTA OFERENTE VALOR MENSUAL PARA TODOS LOS PAGADORES,  No puede superar la columna (Q) VALOR MENSUAL TODOS LOS PAGADORES</t>
  </si>
  <si>
    <t>5. Lógica de cálculo</t>
  </si>
  <si>
    <t>El valor unitario ingresado por el oferente es la base de todos los cálculos. El archivo proyecta automáticamente los valores mensuales.</t>
  </si>
  <si>
    <t>6. Errores a evitar</t>
  </si>
  <si>
    <t>No diligenciar columnas automáticas, no alterar fórmulas, no exceder topes ni ingresar valores inconsistentes.</t>
  </si>
  <si>
    <t>ANEXO No 1 TARIFAS A RECONOCER, ACTIVIDADES MÍNIMAS,MÁXIMAS(SI CORRESPONDE) Y PROMEDIO SEGÚN PAGADOR</t>
  </si>
  <si>
    <t>SUBRED INTEGRADA DE SERVICIOS DE SALUD SUR E.S.E</t>
  </si>
  <si>
    <t>ANEXO TECNICO ECONOMICO</t>
  </si>
  <si>
    <t>OBJETO</t>
  </si>
  <si>
    <t xml:space="preserve">SUMINISTRAR INSUMOS PARA LA PRESTACIÓN INTEGRAL DEL SERVICIO DE UROLOGÍA, PARA LA ATENCIÓN ESPECIALIZADA A PACIENTES MAYORES DE QUINCE (15) AÑOS,  PROCEDIMIENTOS DIAGNÓSTICOS Y TERAPÉUTICOS DE URGENCIAS Y PROGRAMADOS (QUIRÚRGICOS O NO) </t>
  </si>
  <si>
    <t>ÍTEM</t>
  </si>
  <si>
    <t>DESCRIPCIÓN GENERAL</t>
  </si>
  <si>
    <t>PLAZO ESTIMADO DE EJECUCIÓN</t>
  </si>
  <si>
    <t>UNIDAD DE MEDIDA</t>
  </si>
  <si>
    <t>CANTIDAD ESTIMADA</t>
  </si>
  <si>
    <t>VALOR IVA (SI APLICA)</t>
  </si>
  <si>
    <t>VALOR UNITARIO + IVA</t>
  </si>
  <si>
    <t>VALOR TOTAL</t>
  </si>
  <si>
    <t>OBSERVACIONES</t>
  </si>
  <si>
    <t>CUCHILLA DE CORTE</t>
  </si>
  <si>
    <t>MES</t>
  </si>
  <si>
    <t>UNIDAD</t>
  </si>
  <si>
    <t>CANASTILLA NITINOL ZERO TIP 1.9X120CM</t>
  </si>
  <si>
    <t>CUCHILLA DE URETROTOMO</t>
  </si>
  <si>
    <t>CATETER URETERAL DOBLE J 6FRX24CM (PERCUFLEX PLUS)</t>
  </si>
  <si>
    <t>CATETER URETERAL 6FX2.0MM</t>
  </si>
  <si>
    <t xml:space="preserve">CATETER ENDOPIELOTOMIA 7F/14F/24CM   </t>
  </si>
  <si>
    <t>GUIA SENSOR PUNTA RECTA 0.035X150CM XC</t>
  </si>
  <si>
    <t>CAMISA PARA ACCESO URETERAL NAVIGATOR HD</t>
  </si>
  <si>
    <t xml:space="preserve">AGUJA PARA BIOPSIA </t>
  </si>
  <si>
    <t>FIBRA DE FRAGMENTACION LASER 272</t>
  </si>
  <si>
    <t>FIBRA DE FRAGMENTACION LASER 550</t>
  </si>
  <si>
    <t>TROCAR OPTICO 12X100MM</t>
  </si>
  <si>
    <t>TROCAR OPTICO 5X100MM</t>
  </si>
  <si>
    <t>PINZA LIGASURE IMPACT 36MM-18CM</t>
  </si>
  <si>
    <t>SET DE EVACUADOR CON BULBO DE SILICONA</t>
  </si>
  <si>
    <t>SET</t>
  </si>
  <si>
    <t>ENDO CLINCH LL AUTO SUTURE GRASPER 5MM</t>
  </si>
  <si>
    <t xml:space="preserve">CLIP HEMOLOK MORADO        </t>
  </si>
  <si>
    <t>CINTA PARA INCONTINENCIA</t>
  </si>
  <si>
    <t>URETEROSCOPIO FLEXIBLE DESECHABLE</t>
  </si>
  <si>
    <t xml:space="preserve">AGUJA DE WILLIAMS </t>
  </si>
  <si>
    <t>CATÉTER DE NEFROSTOMIA</t>
  </si>
  <si>
    <t>VALOR UNITARIO (proponente)</t>
  </si>
  <si>
    <t>Establecer las directrices para el adecuado diligenciamiento del Anexo Técnico Económico correspondiente al suministro de insumos especiales requeridos para la prestación integral del servicio de Urología.</t>
  </si>
  <si>
    <t>2. Estructura de la matriz</t>
  </si>
  <si>
    <t>La matriz contiene información técnica y económica de los insumos requeridos para la ejecución del objeto contractual. Cada fila corresponde a un insumo específico y cada columna contiene información necesaria para la presentación, validación y evaluación de la oferta económica.</t>
  </si>
  <si>
    <t>3. Columnas a diligenciar</t>
  </si>
  <si>
    <t>El oferente deberá diligenciar exclusivamente las columnas habilitadas para tal fin: Valor Unitario (Proponente) y Valor IVA (si aplica).</t>
  </si>
  <si>
    <t>4. Columnas de referencia y control</t>
  </si>
  <si>
    <t>La columna VALOR UNITARIO + IVA (SI APLICA) (SUBRED) contiene el valor máximo unitario autorizado por la Subred para cada insumo y constituye el precio techo de referencia.</t>
  </si>
  <si>
    <t>1. No modificar la estructura del archivo. 2. No alterar fórmulas o formatos. 3. Diligenciar la totalidad de los ítems. 4. El Valor Unitario (Proponente) debe ser igual o inferior al valor establecido por la Subred. 5. Registrar IVA cuando aplique.</t>
  </si>
  <si>
    <t>6. Validación de valores ofertados</t>
  </si>
  <si>
    <t>La Subred verificará que para cada ítem se cumpla: Valor Unitario ofertado ≤ Valor Unitario + IVA (si aplica) establecido por la Subred.</t>
  </si>
  <si>
    <t>7. Causales de rechazo económico</t>
  </si>
  <si>
    <t>Se podrán rechazar ofertas con valores superiores al techo establecido, información incompleta, inconsistencias económicas o modificaciones de la estructura del anexo.</t>
  </si>
  <si>
    <t>8. Observación importante</t>
  </si>
  <si>
    <t>La columna VALOR UNITARIO + IVA (SI APLICA) (SUBRED) corresponde al valor techo o máximo permitido para cada insumo. Ningún valor ofertado podrá superar dicho monto.</t>
  </si>
  <si>
    <t>ANEXO TÉCNICO No1   INSUMOS  ESPECIALES</t>
  </si>
  <si>
    <t>Nota: El oferente debe diligenciar solamente las casillas con relleno amarillo con las cuales se calcula el valor mensual de la oferta de acuerdo con las cantidades estimadas para cada item y pagador. No se aceptan ofertas que superen el presupuesto techo por item ni que superen el presupuesto mensual maximo para todos los pagadores que es de $ 329.755.716 (Trescientos Ventinueve  Millones setecientos cincuenta y cinco mil setecientos diez y seis  pesos m/cte ) mes y el cual al multiplicarse por el tiempo total del contrato no debe superar el valor de $ 659.511.432 (Seis cientos cincuenta y nueve millones quinientos once mil cuatro cientos treinta y dos pesos m/cte), el cual es el valor destinado para la ejecución de las actividades contenidas en esta matriz.</t>
  </si>
  <si>
    <t>VALOR UNITARIO + IVA (SI APLICA) (VR TECHO SUBRED)</t>
  </si>
  <si>
    <t>La matriz contiene 18  columnas con información técnica, financiera y de control. El oferente debe basarse en estas para estructurar su propuesta.</t>
  </si>
  <si>
    <t>MALLA  30X30CM</t>
  </si>
  <si>
    <t xml:space="preserve">CLIP  XL DORADO 8-16 MM   </t>
  </si>
  <si>
    <t>GUIA UROLOGICA CURVA 0.035X150CM  XC</t>
  </si>
  <si>
    <t>GUIA  UROLOGICA RECTA 0.035X150CM  XC</t>
  </si>
  <si>
    <t>PINZA LAPAROSCÓPICA TIPO MARYLAND PARA SELLADO VASCULAR 5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</si>
</sst>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quot;$&quot;\ #,##0.00"/>
    <numFmt numFmtId="167" formatCode="_(* #,##0_);_(* \(#,##0\);_(* &quot;-&quot;??_);_(@_)"/>
    <numFmt numFmtId="168" formatCode="_-* #,##0_-;\-* #,##0_-;_-* &quot;-&quot;??_-;_-@_-"/>
  </numFmts>
  <fonts count="24"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Arial"/>
      <family val="2"/>
    </font>
    <font>
      <b/>
      <u/>
      <sz val="9"/>
      <color theme="1"/>
      <name val="Arial"/>
      <family val="2"/>
    </font>
    <font>
      <sz val="9"/>
      <color theme="1"/>
      <name val="Arial"/>
      <family val="2"/>
    </font>
    <font>
      <sz val="12"/>
      <color theme="1"/>
      <name val="Calibri"/>
      <family val="2"/>
      <scheme val="minor"/>
    </font>
    <font>
      <b/>
      <sz val="9"/>
      <color indexed="81"/>
      <name val="Tahoma"/>
      <family val="2"/>
    </font>
    <font>
      <sz val="9"/>
      <color indexed="81"/>
      <name val="Tahoma"/>
      <family val="2"/>
    </font>
    <font>
      <b/>
      <i/>
      <sz val="11"/>
      <color theme="1"/>
      <name val="Calibri"/>
      <family val="2"/>
      <scheme val="minor"/>
    </font>
    <font>
      <sz val="8"/>
      <color theme="1"/>
      <name val="Arial"/>
      <family val="2"/>
    </font>
    <font>
      <sz val="12"/>
      <color rgb="FF000000"/>
      <name val="Calibri"/>
      <family val="2"/>
      <scheme val="minor"/>
    </font>
    <font>
      <sz val="11"/>
      <color theme="1"/>
      <name val="Arial"/>
      <family val="2"/>
    </font>
    <font>
      <b/>
      <sz val="13.5"/>
      <color theme="1"/>
      <name val="Segoe UI"/>
      <family val="2"/>
    </font>
    <font>
      <sz val="11"/>
      <color theme="1"/>
      <name val="Segoe UI"/>
      <family val="2"/>
    </font>
    <font>
      <b/>
      <sz val="11"/>
      <color theme="1"/>
      <name val="Segoe UI"/>
      <family val="2"/>
    </font>
    <font>
      <b/>
      <sz val="10"/>
      <color theme="1"/>
      <name val="Arial"/>
      <family val="2"/>
    </font>
    <font>
      <b/>
      <sz val="8.5"/>
      <color rgb="FF000000"/>
      <name val="Arial"/>
      <family val="2"/>
    </font>
    <font>
      <b/>
      <sz val="16"/>
      <name val="Calibri"/>
      <family val="2"/>
    </font>
    <font>
      <b/>
      <sz val="11"/>
      <name val="Calibri"/>
      <family val="2"/>
    </font>
    <font>
      <sz val="11"/>
      <color theme="1"/>
      <name val="Calibri"/>
      <family val="2"/>
    </font>
    <font>
      <sz val="9"/>
      <color rgb="FF000000"/>
      <name val="Arial"/>
      <family val="2"/>
    </font>
    <font>
      <sz val="14"/>
      <color rgb="FF17365D"/>
      <name val="Arial"/>
      <family val="2"/>
    </font>
    <font>
      <sz val="14"/>
      <color theme="1"/>
      <name val="Arial"/>
      <family val="2"/>
    </font>
  </fonts>
  <fills count="15">
    <fill>
      <patternFill patternType="none"/>
    </fill>
    <fill>
      <patternFill patternType="gray125"/>
    </fill>
    <fill>
      <patternFill patternType="solid">
        <fgColor theme="9" tint="0.39997558519241921"/>
        <bgColor indexed="64"/>
      </patternFill>
    </fill>
    <fill>
      <patternFill patternType="solid">
        <fgColor theme="5" tint="0.59999389629810485"/>
        <bgColor indexed="64"/>
      </patternFill>
    </fill>
    <fill>
      <patternFill patternType="solid">
        <fgColor theme="7"/>
        <bgColor indexed="64"/>
      </patternFill>
    </fill>
    <fill>
      <patternFill patternType="solid">
        <fgColor theme="0"/>
        <bgColor indexed="64"/>
      </patternFill>
    </fill>
    <fill>
      <patternFill patternType="solid">
        <fgColor theme="4"/>
        <bgColor indexed="64"/>
      </patternFill>
    </fill>
    <fill>
      <patternFill patternType="solid">
        <fgColor rgb="FFFFFFFF"/>
        <bgColor indexed="64"/>
      </patternFill>
    </fill>
    <fill>
      <patternFill patternType="solid">
        <fgColor theme="4" tint="0.59999389629810485"/>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F2CC"/>
        <bgColor rgb="FF000000"/>
      </patternFill>
    </fill>
    <fill>
      <patternFill patternType="solid">
        <fgColor theme="0" tint="-0.249977111117893"/>
        <bgColor indexed="64"/>
      </patternFill>
    </fill>
    <fill>
      <patternFill patternType="solid">
        <fgColor rgb="FFD9EAF7"/>
        <bgColor rgb="FFFFFFFF"/>
      </patternFill>
    </fill>
    <fill>
      <patternFill patternType="solid">
        <fgColor rgb="FFD9D9D9"/>
        <bgColor rgb="FFFFFFFF"/>
      </patternFill>
    </fill>
  </fills>
  <borders count="2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5">
    <xf numFmtId="0" fontId="0" fillId="0" borderId="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66">
    <xf numFmtId="0" fontId="0" fillId="0" borderId="0" xfId="0"/>
    <xf numFmtId="0" fontId="0" fillId="0" borderId="0" xfId="0" applyAlignment="1">
      <alignment vertical="center"/>
    </xf>
    <xf numFmtId="0" fontId="3" fillId="0" borderId="4" xfId="0" applyFont="1" applyBorder="1" applyAlignment="1">
      <alignment horizontal="center" vertical="center" wrapText="1"/>
    </xf>
    <xf numFmtId="0" fontId="3" fillId="5" borderId="4" xfId="0" applyFont="1" applyFill="1" applyBorder="1" applyAlignment="1">
      <alignment horizontal="center" vertical="center" wrapText="1"/>
    </xf>
    <xf numFmtId="164" fontId="3" fillId="5" borderId="4" xfId="0" applyNumberFormat="1" applyFont="1" applyFill="1" applyBorder="1" applyAlignment="1">
      <alignment horizontal="center" vertical="center" wrapText="1"/>
    </xf>
    <xf numFmtId="0" fontId="3" fillId="6" borderId="4" xfId="0" applyFont="1" applyFill="1" applyBorder="1" applyAlignment="1">
      <alignment horizontal="center" vertical="center" wrapText="1"/>
    </xf>
    <xf numFmtId="165" fontId="3" fillId="6" borderId="4" xfId="0" applyNumberFormat="1" applyFont="1" applyFill="1" applyBorder="1" applyAlignment="1">
      <alignment horizontal="center" vertical="center" wrapText="1"/>
    </xf>
    <xf numFmtId="164" fontId="3" fillId="6" borderId="4" xfId="0" applyNumberFormat="1" applyFont="1" applyFill="1" applyBorder="1" applyAlignment="1">
      <alignment horizontal="center" vertical="center" wrapText="1"/>
    </xf>
    <xf numFmtId="164" fontId="3" fillId="2" borderId="4" xfId="0" applyNumberFormat="1"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6" fontId="5" fillId="5" borderId="6" xfId="0" applyNumberFormat="1" applyFont="1" applyFill="1" applyBorder="1" applyAlignment="1">
      <alignment horizontal="center" vertical="center" wrapText="1"/>
    </xf>
    <xf numFmtId="6" fontId="5" fillId="9" borderId="4" xfId="2" applyNumberFormat="1" applyFont="1" applyFill="1" applyBorder="1" applyAlignment="1">
      <alignment vertical="center" wrapText="1"/>
    </xf>
    <xf numFmtId="164" fontId="5" fillId="5" borderId="4" xfId="2" applyNumberFormat="1" applyFont="1" applyFill="1" applyBorder="1" applyAlignment="1" applyProtection="1">
      <alignment vertical="center" wrapText="1"/>
    </xf>
    <xf numFmtId="164" fontId="5" fillId="5" borderId="7" xfId="0" applyNumberFormat="1" applyFont="1" applyFill="1" applyBorder="1" applyAlignment="1">
      <alignment vertical="center" wrapText="1"/>
    </xf>
    <xf numFmtId="164" fontId="5" fillId="5" borderId="5" xfId="2" applyNumberFormat="1" applyFont="1" applyFill="1" applyBorder="1" applyAlignment="1" applyProtection="1">
      <alignment vertical="center" wrapText="1"/>
    </xf>
    <xf numFmtId="0" fontId="5" fillId="5" borderId="4" xfId="0" applyFont="1" applyFill="1" applyBorder="1" applyAlignment="1">
      <alignment horizontal="center" vertical="center" wrapText="1"/>
    </xf>
    <xf numFmtId="0" fontId="5" fillId="5" borderId="7" xfId="0" applyFont="1" applyFill="1" applyBorder="1" applyAlignment="1">
      <alignment horizontal="center" vertical="center" wrapText="1"/>
    </xf>
    <xf numFmtId="6" fontId="5" fillId="9" borderId="7" xfId="0" applyNumberFormat="1" applyFont="1" applyFill="1" applyBorder="1" applyAlignment="1">
      <alignment vertical="center" wrapText="1"/>
    </xf>
    <xf numFmtId="6" fontId="5" fillId="5" borderId="7" xfId="0" applyNumberFormat="1" applyFont="1" applyFill="1" applyBorder="1" applyAlignment="1">
      <alignment horizontal="center" vertical="center" wrapText="1"/>
    </xf>
    <xf numFmtId="165" fontId="5" fillId="5" borderId="4" xfId="2" applyNumberFormat="1" applyFont="1" applyFill="1" applyBorder="1" applyAlignment="1" applyProtection="1">
      <alignment vertical="center" wrapText="1"/>
    </xf>
    <xf numFmtId="9" fontId="0" fillId="0" borderId="0" xfId="3" applyFont="1" applyProtection="1"/>
    <xf numFmtId="6" fontId="3" fillId="5" borderId="7" xfId="0" applyNumberFormat="1" applyFont="1" applyFill="1" applyBorder="1" applyAlignment="1">
      <alignment horizontal="center" vertical="center" wrapText="1"/>
    </xf>
    <xf numFmtId="8" fontId="5" fillId="5" borderId="0" xfId="0" applyNumberFormat="1" applyFont="1" applyFill="1" applyAlignment="1">
      <alignment vertical="center" wrapText="1"/>
    </xf>
    <xf numFmtId="164" fontId="5" fillId="5" borderId="10" xfId="2" applyNumberFormat="1" applyFont="1" applyFill="1" applyBorder="1" applyAlignment="1" applyProtection="1">
      <alignment vertical="center" wrapText="1"/>
    </xf>
    <xf numFmtId="164" fontId="5" fillId="5" borderId="11" xfId="2" applyNumberFormat="1" applyFont="1" applyFill="1" applyBorder="1" applyAlignment="1" applyProtection="1">
      <alignment vertical="center" wrapText="1"/>
    </xf>
    <xf numFmtId="165" fontId="5" fillId="5" borderId="12" xfId="2" applyNumberFormat="1" applyFont="1" applyFill="1" applyBorder="1" applyAlignment="1" applyProtection="1">
      <alignment vertical="center" wrapText="1"/>
    </xf>
    <xf numFmtId="0" fontId="5" fillId="0" borderId="13" xfId="0" applyFont="1" applyBorder="1" applyAlignment="1">
      <alignment vertical="center"/>
    </xf>
    <xf numFmtId="49" fontId="5" fillId="0" borderId="14" xfId="0" applyNumberFormat="1" applyFont="1" applyBorder="1" applyAlignment="1">
      <alignment vertical="center"/>
    </xf>
    <xf numFmtId="0" fontId="5" fillId="0" borderId="14" xfId="0" applyFont="1" applyBorder="1" applyAlignment="1">
      <alignment vertical="center"/>
    </xf>
    <xf numFmtId="0" fontId="5" fillId="0" borderId="14" xfId="0" applyFont="1" applyBorder="1" applyAlignment="1">
      <alignment horizontal="left" vertical="center"/>
    </xf>
    <xf numFmtId="0" fontId="5" fillId="5" borderId="14" xfId="0" applyFont="1" applyFill="1" applyBorder="1" applyAlignment="1">
      <alignment horizontal="center" vertical="center"/>
    </xf>
    <xf numFmtId="164" fontId="5" fillId="5" borderId="14" xfId="0" applyNumberFormat="1" applyFont="1" applyFill="1" applyBorder="1" applyAlignment="1">
      <alignment vertical="center"/>
    </xf>
    <xf numFmtId="0" fontId="5" fillId="5" borderId="14" xfId="0" applyFont="1" applyFill="1" applyBorder="1" applyAlignment="1">
      <alignment vertical="center"/>
    </xf>
    <xf numFmtId="164" fontId="3" fillId="8" borderId="14" xfId="0" applyNumberFormat="1" applyFont="1" applyFill="1" applyBorder="1" applyAlignment="1">
      <alignment vertical="center"/>
    </xf>
    <xf numFmtId="8" fontId="5" fillId="5" borderId="14" xfId="0" applyNumberFormat="1" applyFont="1" applyFill="1" applyBorder="1" applyAlignment="1">
      <alignment vertical="center"/>
    </xf>
    <xf numFmtId="8" fontId="5" fillId="0" borderId="14" xfId="0" applyNumberFormat="1" applyFont="1" applyBorder="1" applyAlignment="1">
      <alignment vertical="center"/>
    </xf>
    <xf numFmtId="8" fontId="5" fillId="0" borderId="0" xfId="0" applyNumberFormat="1" applyFont="1" applyAlignment="1">
      <alignment vertical="center" wrapText="1"/>
    </xf>
    <xf numFmtId="164" fontId="5" fillId="0" borderId="0" xfId="2" applyNumberFormat="1" applyFont="1" applyFill="1" applyBorder="1" applyAlignment="1" applyProtection="1">
      <alignment vertical="center" wrapText="1"/>
    </xf>
    <xf numFmtId="164" fontId="5" fillId="0" borderId="0" xfId="0" applyNumberFormat="1" applyFont="1" applyAlignment="1">
      <alignment vertical="center" wrapText="1"/>
    </xf>
    <xf numFmtId="49" fontId="0" fillId="0" borderId="0" xfId="0" applyNumberFormat="1"/>
    <xf numFmtId="0" fontId="0" fillId="0" borderId="0" xfId="0" applyAlignment="1">
      <alignment horizontal="center" vertical="center"/>
    </xf>
    <xf numFmtId="0" fontId="0" fillId="0" borderId="0" xfId="0" applyAlignment="1">
      <alignment horizontal="left"/>
    </xf>
    <xf numFmtId="0" fontId="0" fillId="0" borderId="0" xfId="0" applyAlignment="1">
      <alignment horizontal="center"/>
    </xf>
    <xf numFmtId="164" fontId="0" fillId="0" borderId="0" xfId="0" applyNumberFormat="1"/>
    <xf numFmtId="165" fontId="0" fillId="0" borderId="0" xfId="0" applyNumberFormat="1"/>
    <xf numFmtId="49" fontId="0" fillId="0" borderId="5" xfId="1" applyNumberFormat="1" applyFont="1" applyFill="1" applyBorder="1" applyAlignment="1">
      <alignment horizontal="center" vertical="center"/>
    </xf>
    <xf numFmtId="0" fontId="0" fillId="5" borderId="5" xfId="0" applyFill="1" applyBorder="1" applyAlignment="1">
      <alignment horizontal="center" vertical="center"/>
    </xf>
    <xf numFmtId="0" fontId="0" fillId="5" borderId="5" xfId="0" applyFill="1" applyBorder="1" applyAlignment="1">
      <alignment horizontal="left" vertical="center" wrapText="1"/>
    </xf>
    <xf numFmtId="1" fontId="3" fillId="0" borderId="4" xfId="0" applyNumberFormat="1" applyFont="1" applyBorder="1" applyAlignment="1">
      <alignment horizontal="center" vertical="center" wrapText="1"/>
    </xf>
    <xf numFmtId="1" fontId="5" fillId="0" borderId="4" xfId="0" applyNumberFormat="1" applyFont="1" applyBorder="1" applyAlignment="1">
      <alignment horizontal="center" vertical="center" wrapText="1"/>
    </xf>
    <xf numFmtId="6" fontId="0" fillId="0" borderId="0" xfId="0" applyNumberFormat="1"/>
    <xf numFmtId="0" fontId="5" fillId="7" borderId="4" xfId="0" applyFont="1" applyFill="1" applyBorder="1" applyAlignment="1">
      <alignment horizontal="center" vertical="center" wrapText="1"/>
    </xf>
    <xf numFmtId="49" fontId="0" fillId="0" borderId="4" xfId="1" applyNumberFormat="1" applyFont="1" applyFill="1" applyBorder="1" applyAlignment="1">
      <alignment horizontal="center" vertical="center"/>
    </xf>
    <xf numFmtId="0" fontId="0" fillId="5" borderId="4" xfId="0" applyFill="1" applyBorder="1" applyAlignment="1">
      <alignment horizontal="center" vertical="center"/>
    </xf>
    <xf numFmtId="0" fontId="0" fillId="5" borderId="4" xfId="0" applyFill="1" applyBorder="1" applyAlignment="1">
      <alignment horizontal="left" vertical="center" wrapText="1"/>
    </xf>
    <xf numFmtId="6" fontId="5" fillId="9" borderId="4" xfId="0" applyNumberFormat="1" applyFont="1" applyFill="1" applyBorder="1" applyAlignment="1">
      <alignment vertical="center" wrapText="1"/>
    </xf>
    <xf numFmtId="44" fontId="5" fillId="5" borderId="4" xfId="2" applyFont="1" applyFill="1" applyBorder="1" applyAlignment="1" applyProtection="1">
      <alignment horizontal="center" vertical="center" wrapText="1"/>
    </xf>
    <xf numFmtId="44" fontId="5" fillId="5" borderId="7" xfId="2" applyFont="1" applyFill="1" applyBorder="1" applyAlignment="1" applyProtection="1">
      <alignment horizontal="center" vertical="center" wrapText="1"/>
    </xf>
    <xf numFmtId="0" fontId="10" fillId="0" borderId="4" xfId="0" applyFont="1" applyBorder="1" applyAlignment="1">
      <alignment horizontal="center" vertical="center" wrapText="1"/>
    </xf>
    <xf numFmtId="0" fontId="10" fillId="5" borderId="4" xfId="0" applyFont="1" applyFill="1" applyBorder="1" applyAlignment="1">
      <alignment horizontal="center" vertical="center" wrapText="1"/>
    </xf>
    <xf numFmtId="0" fontId="6" fillId="5" borderId="4" xfId="0" applyFont="1" applyFill="1" applyBorder="1"/>
    <xf numFmtId="164" fontId="5" fillId="5" borderId="8" xfId="0" applyNumberFormat="1" applyFont="1" applyFill="1" applyBorder="1" applyAlignment="1">
      <alignment horizontal="center" vertical="center" wrapText="1"/>
    </xf>
    <xf numFmtId="166" fontId="5" fillId="5" borderId="4" xfId="2" applyNumberFormat="1" applyFont="1" applyFill="1" applyBorder="1" applyAlignment="1" applyProtection="1">
      <alignment horizontal="center" vertical="center" wrapText="1"/>
    </xf>
    <xf numFmtId="0" fontId="6" fillId="0" borderId="4" xfId="0" applyFont="1" applyBorder="1"/>
    <xf numFmtId="164" fontId="5" fillId="5" borderId="8" xfId="2" applyNumberFormat="1" applyFont="1" applyFill="1" applyBorder="1" applyAlignment="1" applyProtection="1">
      <alignment horizontal="center" vertical="center" wrapText="1"/>
    </xf>
    <xf numFmtId="165" fontId="5" fillId="5" borderId="4" xfId="0" applyNumberFormat="1" applyFont="1" applyFill="1" applyBorder="1" applyAlignment="1">
      <alignment vertical="center" wrapText="1"/>
    </xf>
    <xf numFmtId="0" fontId="0" fillId="0" borderId="4" xfId="0" applyBorder="1" applyAlignment="1">
      <alignment horizontal="center" vertical="center"/>
    </xf>
    <xf numFmtId="0" fontId="0" fillId="0" borderId="4" xfId="0" applyBorder="1" applyAlignment="1">
      <alignment horizontal="left" vertical="center" wrapText="1"/>
    </xf>
    <xf numFmtId="164" fontId="3" fillId="5" borderId="8" xfId="2" applyNumberFormat="1" applyFont="1" applyFill="1" applyBorder="1" applyAlignment="1" applyProtection="1">
      <alignment horizontal="center" vertical="center" wrapText="1"/>
    </xf>
    <xf numFmtId="0" fontId="10" fillId="7" borderId="4" xfId="0" applyFont="1" applyFill="1" applyBorder="1" applyAlignment="1">
      <alignment horizontal="center" vertical="center" wrapText="1"/>
    </xf>
    <xf numFmtId="0" fontId="5" fillId="7" borderId="9" xfId="0" applyFont="1" applyFill="1" applyBorder="1" applyAlignment="1">
      <alignment horizontal="center" vertical="center" wrapText="1"/>
    </xf>
    <xf numFmtId="49" fontId="5" fillId="7" borderId="0" xfId="0" applyNumberFormat="1" applyFont="1" applyFill="1" applyAlignment="1">
      <alignment horizontal="center" vertical="center" wrapText="1"/>
    </xf>
    <xf numFmtId="0" fontId="5" fillId="7" borderId="0" xfId="0" applyFont="1" applyFill="1" applyAlignment="1">
      <alignment horizontal="center" vertical="center" wrapText="1"/>
    </xf>
    <xf numFmtId="0" fontId="5" fillId="7" borderId="0" xfId="0" applyFont="1" applyFill="1" applyAlignment="1">
      <alignment horizontal="left" vertical="center" wrapText="1"/>
    </xf>
    <xf numFmtId="0" fontId="5" fillId="5" borderId="0" xfId="0" applyFont="1" applyFill="1" applyAlignment="1">
      <alignment horizontal="center" vertical="center" wrapText="1"/>
    </xf>
    <xf numFmtId="164" fontId="5" fillId="5" borderId="0" xfId="0" applyNumberFormat="1" applyFont="1" applyFill="1" applyAlignment="1">
      <alignment horizontal="center" vertical="center" wrapText="1"/>
    </xf>
    <xf numFmtId="164" fontId="5" fillId="5" borderId="0" xfId="2" applyNumberFormat="1" applyFont="1" applyFill="1" applyBorder="1" applyAlignment="1" applyProtection="1">
      <alignment horizontal="center" vertical="center" wrapText="1"/>
    </xf>
    <xf numFmtId="44" fontId="5" fillId="5" borderId="0" xfId="2" applyFont="1" applyFill="1" applyBorder="1" applyAlignment="1" applyProtection="1">
      <alignment horizontal="center" vertical="center" wrapText="1"/>
    </xf>
    <xf numFmtId="0" fontId="10" fillId="0" borderId="0" xfId="0" applyFont="1" applyAlignment="1">
      <alignment horizontal="center" vertical="center" wrapText="1"/>
    </xf>
    <xf numFmtId="49" fontId="5" fillId="0" borderId="0" xfId="0" applyNumberFormat="1" applyFont="1" applyAlignment="1">
      <alignment horizontal="center" vertical="center" wrapText="1"/>
    </xf>
    <xf numFmtId="0" fontId="10" fillId="0" borderId="0" xfId="0" applyFont="1" applyAlignment="1">
      <alignment horizontal="left" vertical="center" wrapText="1"/>
    </xf>
    <xf numFmtId="1" fontId="5" fillId="0" borderId="0" xfId="0" applyNumberFormat="1" applyFont="1" applyAlignment="1">
      <alignment horizontal="center" vertical="center" wrapText="1"/>
    </xf>
    <xf numFmtId="0" fontId="5" fillId="0" borderId="0" xfId="0" applyFont="1" applyAlignment="1">
      <alignment horizontal="center" vertical="center" wrapText="1"/>
    </xf>
    <xf numFmtId="164" fontId="5" fillId="0" borderId="0" xfId="2" applyNumberFormat="1" applyFont="1" applyFill="1" applyBorder="1" applyAlignment="1" applyProtection="1">
      <alignment horizontal="center" vertical="center" wrapText="1"/>
    </xf>
    <xf numFmtId="44" fontId="5" fillId="0" borderId="0" xfId="2" applyFont="1" applyFill="1" applyBorder="1" applyAlignment="1" applyProtection="1">
      <alignment horizontal="center" vertical="center" wrapText="1"/>
    </xf>
    <xf numFmtId="165" fontId="5" fillId="0" borderId="0" xfId="0" applyNumberFormat="1" applyFont="1" applyAlignment="1">
      <alignment vertical="center" wrapText="1"/>
    </xf>
    <xf numFmtId="6" fontId="5" fillId="0" borderId="0" xfId="0" applyNumberFormat="1" applyFont="1" applyAlignment="1">
      <alignment vertical="center" wrapText="1"/>
    </xf>
    <xf numFmtId="0" fontId="12" fillId="0" borderId="0" xfId="0" applyFont="1"/>
    <xf numFmtId="0" fontId="13" fillId="0" borderId="0" xfId="0" applyFont="1" applyAlignment="1">
      <alignment vertical="center"/>
    </xf>
    <xf numFmtId="0" fontId="12" fillId="0" borderId="0" xfId="0" applyFont="1" applyAlignment="1">
      <alignment vertical="center" wrapText="1"/>
    </xf>
    <xf numFmtId="0" fontId="12" fillId="0" borderId="0" xfId="0" applyFont="1" applyAlignment="1">
      <alignment horizontal="left"/>
    </xf>
    <xf numFmtId="0" fontId="12" fillId="0" borderId="0" xfId="0" applyFont="1" applyAlignment="1">
      <alignment wrapText="1"/>
    </xf>
    <xf numFmtId="0" fontId="0" fillId="0" borderId="0" xfId="0" applyAlignment="1">
      <alignment horizontal="left" vertical="center" indent="1"/>
    </xf>
    <xf numFmtId="0" fontId="14" fillId="0" borderId="0" xfId="0" applyFont="1" applyAlignment="1">
      <alignment horizontal="left" vertical="center" indent="1"/>
    </xf>
    <xf numFmtId="0" fontId="14" fillId="0" borderId="0" xfId="0" applyFont="1" applyAlignment="1">
      <alignment horizontal="left" vertical="center" indent="2"/>
    </xf>
    <xf numFmtId="0" fontId="15" fillId="0" borderId="0" xfId="0" applyFont="1" applyAlignment="1">
      <alignment horizontal="left" vertical="center" indent="2"/>
    </xf>
    <xf numFmtId="0" fontId="0" fillId="0" borderId="0" xfId="0" applyAlignment="1">
      <alignment vertical="center" wrapText="1"/>
    </xf>
    <xf numFmtId="0" fontId="13" fillId="0" borderId="0" xfId="0" applyFont="1" applyAlignment="1">
      <alignment vertical="center" wrapText="1"/>
    </xf>
    <xf numFmtId="0" fontId="16" fillId="0" borderId="23" xfId="0" applyFont="1" applyBorder="1" applyAlignment="1">
      <alignment horizontal="center" vertical="center" wrapText="1"/>
    </xf>
    <xf numFmtId="0" fontId="0" fillId="0" borderId="0" xfId="0" applyAlignment="1" applyProtection="1">
      <alignment horizontal="center" vertical="center" wrapText="1"/>
      <protection locked="0"/>
    </xf>
    <xf numFmtId="1" fontId="0" fillId="0" borderId="0" xfId="4" applyNumberFormat="1" applyFont="1" applyAlignment="1" applyProtection="1">
      <alignment horizontal="center" vertical="center" wrapText="1"/>
      <protection locked="0"/>
    </xf>
    <xf numFmtId="167" fontId="0" fillId="0" borderId="0" xfId="4" applyNumberFormat="1" applyFont="1" applyAlignment="1" applyProtection="1">
      <alignment horizontal="center" vertical="center" wrapText="1"/>
      <protection locked="0"/>
    </xf>
    <xf numFmtId="0" fontId="16" fillId="0" borderId="4" xfId="0" applyFont="1" applyBorder="1" applyAlignment="1">
      <alignment horizontal="center" vertical="center" wrapText="1"/>
    </xf>
    <xf numFmtId="1" fontId="16" fillId="0" borderId="4" xfId="0" applyNumberFormat="1" applyFont="1" applyBorder="1" applyAlignment="1">
      <alignment horizontal="center" vertical="center" wrapText="1"/>
    </xf>
    <xf numFmtId="0" fontId="17" fillId="0" borderId="4" xfId="0" applyFont="1" applyBorder="1" applyAlignment="1">
      <alignment horizontal="center" vertical="center" wrapText="1"/>
    </xf>
    <xf numFmtId="0" fontId="5" fillId="0" borderId="4" xfId="0" applyFont="1" applyBorder="1" applyAlignment="1" applyProtection="1">
      <alignment horizontal="center" vertical="center" wrapText="1"/>
      <protection locked="0"/>
    </xf>
    <xf numFmtId="168" fontId="16" fillId="0" borderId="4" xfId="0" applyNumberFormat="1" applyFont="1" applyBorder="1" applyAlignment="1">
      <alignment horizontal="center" vertical="center" wrapText="1"/>
    </xf>
    <xf numFmtId="165" fontId="16" fillId="0" borderId="4" xfId="2" applyNumberFormat="1" applyFont="1" applyBorder="1" applyAlignment="1">
      <alignment horizontal="center" vertical="center" wrapText="1"/>
    </xf>
    <xf numFmtId="0" fontId="0" fillId="0" borderId="4" xfId="0" applyBorder="1"/>
    <xf numFmtId="1" fontId="0" fillId="0" borderId="0" xfId="0" applyNumberFormat="1"/>
    <xf numFmtId="165" fontId="5" fillId="0" borderId="4" xfId="2" applyNumberFormat="1" applyFont="1" applyBorder="1" applyAlignment="1" applyProtection="1">
      <alignment horizontal="center" vertical="center" wrapText="1"/>
      <protection locked="0"/>
    </xf>
    <xf numFmtId="165" fontId="5" fillId="9" borderId="4" xfId="2" applyNumberFormat="1" applyFont="1" applyFill="1" applyBorder="1" applyAlignment="1" applyProtection="1">
      <alignment horizontal="center" vertical="center" wrapText="1"/>
      <protection locked="0"/>
    </xf>
    <xf numFmtId="168" fontId="0" fillId="9" borderId="4" xfId="4" applyNumberFormat="1" applyFont="1" applyFill="1" applyBorder="1" applyAlignment="1" applyProtection="1">
      <alignment horizontal="center" vertical="center" wrapText="1"/>
      <protection locked="0"/>
    </xf>
    <xf numFmtId="168" fontId="0" fillId="9" borderId="4" xfId="4" applyNumberFormat="1" applyFont="1" applyFill="1" applyBorder="1"/>
    <xf numFmtId="0" fontId="5" fillId="5" borderId="4" xfId="0" applyFont="1" applyFill="1" applyBorder="1" applyAlignment="1" applyProtection="1">
      <alignment vertical="center" wrapText="1"/>
      <protection locked="0"/>
    </xf>
    <xf numFmtId="0" fontId="21" fillId="5" borderId="0" xfId="0" applyFont="1" applyFill="1" applyAlignment="1">
      <alignment horizontal="center" vertical="center" wrapText="1"/>
    </xf>
    <xf numFmtId="165" fontId="0" fillId="0" borderId="4" xfId="0" applyNumberFormat="1" applyFont="1" applyBorder="1"/>
    <xf numFmtId="165" fontId="1" fillId="5" borderId="4" xfId="2" applyNumberFormat="1" applyFont="1" applyFill="1" applyBorder="1" applyAlignment="1">
      <alignment vertical="center"/>
    </xf>
    <xf numFmtId="0" fontId="6" fillId="10" borderId="15" xfId="0" applyFont="1" applyFill="1" applyBorder="1" applyAlignment="1">
      <alignment horizontal="left" vertical="top" wrapText="1"/>
    </xf>
    <xf numFmtId="0" fontId="6" fillId="10" borderId="16" xfId="0" applyFont="1" applyFill="1" applyBorder="1" applyAlignment="1">
      <alignment horizontal="left" vertical="top" wrapText="1"/>
    </xf>
    <xf numFmtId="0" fontId="6" fillId="10" borderId="17" xfId="0" applyFont="1" applyFill="1" applyBorder="1" applyAlignment="1">
      <alignment horizontal="left" vertical="top" wrapText="1"/>
    </xf>
    <xf numFmtId="0" fontId="6" fillId="10" borderId="9" xfId="0" applyFont="1" applyFill="1" applyBorder="1" applyAlignment="1">
      <alignment horizontal="left" vertical="top" wrapText="1"/>
    </xf>
    <xf numFmtId="0" fontId="6" fillId="10" borderId="0" xfId="0" applyFont="1" applyFill="1" applyAlignment="1">
      <alignment horizontal="left" vertical="top" wrapText="1"/>
    </xf>
    <xf numFmtId="0" fontId="6" fillId="10" borderId="11" xfId="0" applyFont="1" applyFill="1" applyBorder="1" applyAlignment="1">
      <alignment horizontal="left" vertical="top" wrapText="1"/>
    </xf>
    <xf numFmtId="0" fontId="6" fillId="10" borderId="18" xfId="0" applyFont="1" applyFill="1" applyBorder="1" applyAlignment="1">
      <alignment horizontal="left" vertical="top" wrapText="1"/>
    </xf>
    <xf numFmtId="0" fontId="6" fillId="10" borderId="10" xfId="0" applyFont="1" applyFill="1" applyBorder="1" applyAlignment="1">
      <alignment horizontal="left" vertical="top" wrapText="1"/>
    </xf>
    <xf numFmtId="0" fontId="6" fillId="10" borderId="12" xfId="0" applyFont="1" applyFill="1" applyBorder="1" applyAlignment="1">
      <alignment horizontal="left" vertical="top" wrapText="1"/>
    </xf>
    <xf numFmtId="0" fontId="11" fillId="11" borderId="15" xfId="0" applyFont="1" applyFill="1" applyBorder="1" applyAlignment="1">
      <alignment horizontal="left" vertical="top" wrapText="1"/>
    </xf>
    <xf numFmtId="0" fontId="11" fillId="11" borderId="16" xfId="0" applyFont="1" applyFill="1" applyBorder="1" applyAlignment="1">
      <alignment horizontal="left" vertical="top" wrapText="1"/>
    </xf>
    <xf numFmtId="0" fontId="0" fillId="0" borderId="17" xfId="0" applyBorder="1" applyAlignment="1">
      <alignment wrapText="1"/>
    </xf>
    <xf numFmtId="0" fontId="0" fillId="0" borderId="9" xfId="0" applyBorder="1" applyAlignment="1">
      <alignment wrapText="1"/>
    </xf>
    <xf numFmtId="0" fontId="0" fillId="0" borderId="0" xfId="0" applyAlignment="1">
      <alignment wrapText="1"/>
    </xf>
    <xf numFmtId="0" fontId="0" fillId="0" borderId="11" xfId="0" applyBorder="1" applyAlignment="1">
      <alignment wrapText="1"/>
    </xf>
    <xf numFmtId="0" fontId="0" fillId="0" borderId="18" xfId="0" applyBorder="1" applyAlignment="1">
      <alignment wrapText="1"/>
    </xf>
    <xf numFmtId="0" fontId="0" fillId="0" borderId="10" xfId="0" applyBorder="1" applyAlignment="1">
      <alignment wrapText="1"/>
    </xf>
    <xf numFmtId="0" fontId="0" fillId="0" borderId="12" xfId="0" applyBorder="1" applyAlignment="1">
      <alignment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0" fontId="2" fillId="2" borderId="4" xfId="0" applyFont="1" applyFill="1" applyBorder="1" applyAlignment="1">
      <alignment horizontal="center"/>
    </xf>
    <xf numFmtId="0" fontId="2" fillId="3" borderId="4" xfId="0" applyFont="1" applyFill="1" applyBorder="1" applyAlignment="1">
      <alignment horizontal="center"/>
    </xf>
    <xf numFmtId="0" fontId="2" fillId="4" borderId="4" xfId="0" applyFont="1" applyFill="1" applyBorder="1" applyAlignment="1">
      <alignment horizontal="center"/>
    </xf>
    <xf numFmtId="0" fontId="23" fillId="0" borderId="21" xfId="0" applyFont="1" applyBorder="1" applyAlignment="1">
      <alignment horizontal="left" vertical="center" wrapText="1"/>
    </xf>
    <xf numFmtId="0" fontId="23" fillId="0" borderId="22" xfId="0" applyFont="1" applyBorder="1" applyAlignment="1">
      <alignment horizontal="left" vertical="center" wrapText="1"/>
    </xf>
    <xf numFmtId="0" fontId="23" fillId="12" borderId="21" xfId="0" applyFont="1" applyFill="1" applyBorder="1" applyAlignment="1">
      <alignment horizontal="left" vertical="center" wrapText="1"/>
    </xf>
    <xf numFmtId="0" fontId="23" fillId="12" borderId="22" xfId="0" applyFont="1" applyFill="1" applyBorder="1" applyAlignment="1">
      <alignment horizontal="left"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22" xfId="0" applyFont="1" applyBorder="1" applyAlignment="1">
      <alignment horizontal="center" vertical="center" wrapText="1"/>
    </xf>
    <xf numFmtId="0" fontId="0" fillId="0" borderId="4" xfId="0" applyBorder="1" applyAlignment="1">
      <alignment horizontal="center" vertical="center" wrapText="1"/>
    </xf>
    <xf numFmtId="0" fontId="16" fillId="0" borderId="7" xfId="0" applyFont="1" applyBorder="1" applyAlignment="1">
      <alignment horizontal="center" vertical="center" wrapText="1"/>
    </xf>
    <xf numFmtId="0" fontId="16" fillId="0" borderId="23" xfId="0" applyFont="1" applyBorder="1" applyAlignment="1">
      <alignment horizontal="center" vertical="center" wrapText="1"/>
    </xf>
    <xf numFmtId="167" fontId="0" fillId="0" borderId="4" xfId="4" applyNumberFormat="1" applyFont="1" applyBorder="1" applyAlignment="1">
      <alignment horizontal="center" vertical="center" wrapText="1"/>
    </xf>
    <xf numFmtId="0" fontId="16" fillId="0" borderId="8"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4" xfId="0" applyBorder="1" applyAlignment="1" applyProtection="1">
      <alignment horizontal="center" vertical="center" wrapText="1"/>
      <protection locked="0"/>
    </xf>
    <xf numFmtId="0" fontId="20" fillId="0" borderId="24" xfId="0" applyFont="1" applyBorder="1" applyAlignment="1">
      <alignment wrapText="1"/>
    </xf>
    <xf numFmtId="0" fontId="20" fillId="0" borderId="24" xfId="0" applyFont="1" applyBorder="1"/>
    <xf numFmtId="0" fontId="18" fillId="13" borderId="24" xfId="0" applyFont="1" applyFill="1" applyBorder="1" applyAlignment="1">
      <alignment horizontal="center"/>
    </xf>
    <xf numFmtId="0" fontId="20" fillId="0" borderId="24" xfId="0" applyFont="1" applyBorder="1" applyAlignment="1">
      <alignment horizontal="center"/>
    </xf>
    <xf numFmtId="0" fontId="19" fillId="14" borderId="24" xfId="0" applyFont="1" applyFill="1" applyBorder="1"/>
  </cellXfs>
  <cellStyles count="5">
    <cellStyle name="Millares" xfId="4" builtinId="3"/>
    <cellStyle name="Millares [0]" xfId="1" builtinId="6"/>
    <cellStyle name="Moneda" xfId="2" builtinId="4"/>
    <cellStyle name="Normal" xfId="0" builtinId="0"/>
    <cellStyle name="Porcentaje" xfId="3"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57150</xdr:rowOff>
    </xdr:from>
    <xdr:to>
      <xdr:col>1</xdr:col>
      <xdr:colOff>800100</xdr:colOff>
      <xdr:row>2</xdr:row>
      <xdr:rowOff>101599</xdr:rowOff>
    </xdr:to>
    <xdr:pic>
      <xdr:nvPicPr>
        <xdr:cNvPr id="2" name="Imagen 1">
          <a:extLst>
            <a:ext uri="{FF2B5EF4-FFF2-40B4-BE49-F238E27FC236}">
              <a16:creationId xmlns:a16="http://schemas.microsoft.com/office/drawing/2014/main" id="{F9271B9E-91F3-49FA-8A78-3B374B9A59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57150"/>
          <a:ext cx="1130300" cy="590549"/>
        </a:xfrm>
        <a:prstGeom prst="rect">
          <a:avLst/>
        </a:prstGeom>
      </xdr:spPr>
    </xdr:pic>
    <xdr:clientData/>
  </xdr:twoCellAnchor>
  <xdr:twoCellAnchor editAs="oneCell">
    <xdr:from>
      <xdr:col>10</xdr:col>
      <xdr:colOff>76200</xdr:colOff>
      <xdr:row>0</xdr:row>
      <xdr:rowOff>19050</xdr:rowOff>
    </xdr:from>
    <xdr:to>
      <xdr:col>10</xdr:col>
      <xdr:colOff>1485900</xdr:colOff>
      <xdr:row>3</xdr:row>
      <xdr:rowOff>87975</xdr:rowOff>
    </xdr:to>
    <xdr:pic>
      <xdr:nvPicPr>
        <xdr:cNvPr id="3" name="Imagen 2">
          <a:extLst>
            <a:ext uri="{FF2B5EF4-FFF2-40B4-BE49-F238E27FC236}">
              <a16:creationId xmlns:a16="http://schemas.microsoft.com/office/drawing/2014/main" id="{57C276F0-FA95-4A64-9BFB-FB95001FD0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382750" y="19050"/>
          <a:ext cx="1371600" cy="799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B41B7-B38C-4F91-8302-D1D591BBB167}">
  <sheetPr>
    <tabColor theme="5" tint="0.39997558519241921"/>
  </sheetPr>
  <dimension ref="A1:U79"/>
  <sheetViews>
    <sheetView tabSelected="1" view="pageBreakPreview" zoomScale="70" zoomScaleNormal="80" zoomScaleSheetLayoutView="70" workbookViewId="0"/>
  </sheetViews>
  <sheetFormatPr baseColWidth="10" defaultColWidth="11.42578125" defaultRowHeight="22.5" customHeight="1" x14ac:dyDescent="0.25"/>
  <cols>
    <col min="1" max="1" width="7.28515625" customWidth="1"/>
    <col min="2" max="2" width="11.42578125" style="41"/>
    <col min="3" max="3" width="11.42578125" style="42"/>
    <col min="4" max="4" width="55.5703125" style="43" customWidth="1"/>
    <col min="5" max="6" width="13.5703125" style="44" customWidth="1"/>
    <col min="7" max="7" width="12.7109375" style="44" customWidth="1"/>
    <col min="8" max="8" width="16.7109375" style="45" customWidth="1"/>
    <col min="9" max="9" width="18.28515625" style="45" customWidth="1"/>
    <col min="10" max="10" width="18.28515625" customWidth="1"/>
    <col min="11" max="11" width="20.5703125" customWidth="1"/>
    <col min="12" max="12" width="14.42578125" customWidth="1"/>
    <col min="13" max="13" width="17.42578125" customWidth="1"/>
    <col min="14" max="14" width="17.7109375" customWidth="1"/>
    <col min="15" max="15" width="15" customWidth="1"/>
    <col min="16" max="16" width="18.28515625" style="45" customWidth="1"/>
    <col min="17" max="17" width="21" style="45" bestFit="1" customWidth="1"/>
    <col min="18" max="18" width="20.42578125" style="46" customWidth="1"/>
  </cols>
  <sheetData>
    <row r="1" spans="1:20" ht="22.5" customHeight="1" thickBot="1" x14ac:dyDescent="0.3"/>
    <row r="2" spans="1:20" s="1" customFormat="1" ht="22.5" customHeight="1" x14ac:dyDescent="0.25">
      <c r="A2" s="138" t="s">
        <v>78</v>
      </c>
      <c r="B2" s="139"/>
      <c r="C2" s="139"/>
      <c r="D2" s="139"/>
      <c r="E2" s="139"/>
      <c r="F2" s="139"/>
      <c r="G2" s="139"/>
      <c r="H2" s="139"/>
      <c r="I2" s="139"/>
      <c r="J2" s="139"/>
      <c r="K2" s="139"/>
      <c r="L2" s="139"/>
      <c r="M2" s="139"/>
      <c r="N2" s="139"/>
      <c r="O2" s="139"/>
      <c r="P2" s="139"/>
      <c r="Q2" s="139"/>
      <c r="R2" s="140"/>
    </row>
    <row r="3" spans="1:20" ht="22.5" customHeight="1" x14ac:dyDescent="0.25">
      <c r="A3" s="141" t="s">
        <v>0</v>
      </c>
      <c r="B3" s="142" t="s">
        <v>1</v>
      </c>
      <c r="C3" s="141" t="s">
        <v>2</v>
      </c>
      <c r="D3" s="141" t="s">
        <v>3</v>
      </c>
      <c r="E3" s="143" t="s">
        <v>4</v>
      </c>
      <c r="F3" s="143"/>
      <c r="G3" s="143"/>
      <c r="H3" s="143"/>
      <c r="I3" s="143"/>
      <c r="J3" s="143"/>
      <c r="K3" s="143"/>
      <c r="L3" s="144" t="s">
        <v>5</v>
      </c>
      <c r="M3" s="144"/>
      <c r="N3" s="144"/>
      <c r="O3" s="144"/>
      <c r="P3" s="144"/>
      <c r="Q3" s="145" t="s">
        <v>6</v>
      </c>
      <c r="R3" s="145"/>
    </row>
    <row r="4" spans="1:20" ht="22.5" customHeight="1" x14ac:dyDescent="0.25">
      <c r="A4" s="141"/>
      <c r="B4" s="142"/>
      <c r="C4" s="141"/>
      <c r="D4" s="141"/>
      <c r="E4" s="2" t="s">
        <v>7</v>
      </c>
      <c r="F4" s="2" t="s">
        <v>8</v>
      </c>
      <c r="G4" s="3" t="s">
        <v>9</v>
      </c>
      <c r="H4" s="4" t="s">
        <v>10</v>
      </c>
      <c r="I4" s="4" t="s">
        <v>11</v>
      </c>
      <c r="J4" s="5" t="s">
        <v>12</v>
      </c>
      <c r="K4" s="5" t="s">
        <v>13</v>
      </c>
      <c r="L4" s="3" t="s">
        <v>14</v>
      </c>
      <c r="M4" s="3" t="s">
        <v>15</v>
      </c>
      <c r="N4" s="3" t="s">
        <v>16</v>
      </c>
      <c r="O4" s="6" t="s">
        <v>17</v>
      </c>
      <c r="P4" s="7" t="s">
        <v>18</v>
      </c>
      <c r="Q4" s="8" t="s">
        <v>19</v>
      </c>
      <c r="R4" s="6" t="s">
        <v>20</v>
      </c>
    </row>
    <row r="5" spans="1:20" ht="22.5" customHeight="1" x14ac:dyDescent="0.25">
      <c r="A5" s="9">
        <v>1</v>
      </c>
      <c r="B5" s="47" t="s">
        <v>21</v>
      </c>
      <c r="C5" s="48">
        <v>39144</v>
      </c>
      <c r="D5" s="49" t="s">
        <v>22</v>
      </c>
      <c r="E5" s="50">
        <v>0</v>
      </c>
      <c r="F5" s="51" t="s">
        <v>23</v>
      </c>
      <c r="G5" s="51" t="s">
        <v>23</v>
      </c>
      <c r="H5" s="51" t="s">
        <v>23</v>
      </c>
      <c r="I5" s="51" t="s">
        <v>23</v>
      </c>
      <c r="J5" s="10" t="s">
        <v>24</v>
      </c>
      <c r="K5" s="11" t="s">
        <v>24</v>
      </c>
      <c r="L5" s="10">
        <v>1</v>
      </c>
      <c r="M5" s="12">
        <v>42400</v>
      </c>
      <c r="N5" s="12">
        <f>+L5*M5</f>
        <v>42400</v>
      </c>
      <c r="O5" s="13"/>
      <c r="P5" s="14">
        <f>+O5*L5</f>
        <v>0</v>
      </c>
      <c r="Q5" s="15">
        <f>+N5</f>
        <v>42400</v>
      </c>
      <c r="R5" s="16">
        <f>+P5</f>
        <v>0</v>
      </c>
      <c r="S5" s="52"/>
      <c r="T5" s="52"/>
    </row>
    <row r="6" spans="1:20" ht="22.5" customHeight="1" x14ac:dyDescent="0.25">
      <c r="A6" s="53">
        <v>2</v>
      </c>
      <c r="B6" s="54" t="s">
        <v>25</v>
      </c>
      <c r="C6" s="55">
        <v>39140</v>
      </c>
      <c r="D6" s="56" t="s">
        <v>26</v>
      </c>
      <c r="E6" s="50">
        <v>93</v>
      </c>
      <c r="F6" s="51" t="s">
        <v>23</v>
      </c>
      <c r="G6" s="51" t="s">
        <v>23</v>
      </c>
      <c r="H6" s="51" t="s">
        <v>23</v>
      </c>
      <c r="I6" s="51" t="s">
        <v>23</v>
      </c>
      <c r="J6" s="17" t="s">
        <v>24</v>
      </c>
      <c r="K6" s="18" t="s">
        <v>24</v>
      </c>
      <c r="L6" s="17">
        <v>49</v>
      </c>
      <c r="M6" s="12">
        <v>32436</v>
      </c>
      <c r="N6" s="12">
        <f t="shared" ref="N6:N7" si="0">+L6*M6</f>
        <v>1589364</v>
      </c>
      <c r="O6" s="13"/>
      <c r="P6" s="14">
        <f t="shared" ref="P6:P7" si="1">+O6*L6</f>
        <v>0</v>
      </c>
      <c r="Q6" s="15">
        <f t="shared" ref="Q6:Q7" si="2">+N6</f>
        <v>1589364</v>
      </c>
      <c r="R6" s="14">
        <f t="shared" ref="R6:R19" si="3">P6</f>
        <v>0</v>
      </c>
      <c r="S6" s="52"/>
      <c r="T6" s="52"/>
    </row>
    <row r="7" spans="1:20" ht="22.5" customHeight="1" x14ac:dyDescent="0.25">
      <c r="A7" s="9">
        <v>3</v>
      </c>
      <c r="B7" s="54" t="s">
        <v>27</v>
      </c>
      <c r="C7" s="55">
        <v>23109</v>
      </c>
      <c r="D7" s="56" t="s">
        <v>62</v>
      </c>
      <c r="E7" s="50">
        <v>51</v>
      </c>
      <c r="F7" s="51" t="s">
        <v>23</v>
      </c>
      <c r="G7" s="51" t="s">
        <v>23</v>
      </c>
      <c r="H7" s="51" t="s">
        <v>23</v>
      </c>
      <c r="I7" s="51" t="s">
        <v>23</v>
      </c>
      <c r="J7" s="17" t="s">
        <v>24</v>
      </c>
      <c r="K7" s="18" t="s">
        <v>24</v>
      </c>
      <c r="L7" s="17">
        <v>2</v>
      </c>
      <c r="M7" s="12">
        <v>101760</v>
      </c>
      <c r="N7" s="12">
        <f t="shared" si="0"/>
        <v>203520</v>
      </c>
      <c r="O7" s="57"/>
      <c r="P7" s="14">
        <f t="shared" si="1"/>
        <v>0</v>
      </c>
      <c r="Q7" s="15">
        <f t="shared" si="2"/>
        <v>203520</v>
      </c>
      <c r="R7" s="14">
        <f t="shared" si="3"/>
        <v>0</v>
      </c>
      <c r="S7" s="52"/>
      <c r="T7" s="52"/>
    </row>
    <row r="8" spans="1:20" ht="22.5" customHeight="1" x14ac:dyDescent="0.25">
      <c r="A8" s="53">
        <v>4</v>
      </c>
      <c r="B8" s="54" t="s">
        <v>28</v>
      </c>
      <c r="C8" s="55">
        <v>23105</v>
      </c>
      <c r="D8" s="56" t="s">
        <v>29</v>
      </c>
      <c r="E8" s="51" t="s">
        <v>23</v>
      </c>
      <c r="F8" s="51" t="s">
        <v>23</v>
      </c>
      <c r="G8" s="51" t="s">
        <v>23</v>
      </c>
      <c r="H8" s="51" t="s">
        <v>23</v>
      </c>
      <c r="I8" s="51" t="s">
        <v>23</v>
      </c>
      <c r="J8" s="17" t="s">
        <v>24</v>
      </c>
      <c r="K8" s="18" t="s">
        <v>24</v>
      </c>
      <c r="L8" s="17">
        <v>0</v>
      </c>
      <c r="M8" s="12" t="s">
        <v>23</v>
      </c>
      <c r="N8" s="12" t="s">
        <v>23</v>
      </c>
      <c r="O8" s="17" t="s">
        <v>24</v>
      </c>
      <c r="P8" s="17" t="s">
        <v>24</v>
      </c>
      <c r="Q8" s="15" t="s">
        <v>24</v>
      </c>
      <c r="R8" s="14" t="str">
        <f t="shared" si="3"/>
        <v>No aplica</v>
      </c>
      <c r="S8" s="52"/>
      <c r="T8" s="52"/>
    </row>
    <row r="9" spans="1:20" ht="22.5" customHeight="1" x14ac:dyDescent="0.25">
      <c r="A9" s="9">
        <v>5</v>
      </c>
      <c r="B9" s="54" t="s">
        <v>30</v>
      </c>
      <c r="C9" s="55">
        <v>23108</v>
      </c>
      <c r="D9" s="56" t="s">
        <v>31</v>
      </c>
      <c r="E9" s="51" t="s">
        <v>23</v>
      </c>
      <c r="F9" s="51" t="s">
        <v>23</v>
      </c>
      <c r="G9" s="51" t="s">
        <v>23</v>
      </c>
      <c r="H9" s="51" t="s">
        <v>23</v>
      </c>
      <c r="I9" s="51" t="s">
        <v>23</v>
      </c>
      <c r="J9" s="17" t="s">
        <v>24</v>
      </c>
      <c r="K9" s="18" t="s">
        <v>24</v>
      </c>
      <c r="L9" s="17">
        <v>0</v>
      </c>
      <c r="M9" s="12" t="s">
        <v>23</v>
      </c>
      <c r="N9" s="12" t="s">
        <v>23</v>
      </c>
      <c r="O9" s="17" t="s">
        <v>24</v>
      </c>
      <c r="P9" s="17" t="s">
        <v>24</v>
      </c>
      <c r="Q9" s="15" t="s">
        <v>24</v>
      </c>
      <c r="R9" s="14" t="str">
        <f t="shared" si="3"/>
        <v>No aplica</v>
      </c>
      <c r="S9" s="52"/>
      <c r="T9" s="52"/>
    </row>
    <row r="10" spans="1:20" ht="22.5" customHeight="1" x14ac:dyDescent="0.25">
      <c r="A10" s="53">
        <v>6</v>
      </c>
      <c r="B10" s="54" t="s">
        <v>32</v>
      </c>
      <c r="C10" s="55">
        <v>23110</v>
      </c>
      <c r="D10" s="56" t="s">
        <v>33</v>
      </c>
      <c r="E10" s="51" t="s">
        <v>23</v>
      </c>
      <c r="F10" s="51" t="s">
        <v>23</v>
      </c>
      <c r="G10" s="51" t="s">
        <v>23</v>
      </c>
      <c r="H10" s="51" t="s">
        <v>23</v>
      </c>
      <c r="I10" s="51" t="s">
        <v>23</v>
      </c>
      <c r="J10" s="17" t="s">
        <v>24</v>
      </c>
      <c r="K10" s="18" t="s">
        <v>24</v>
      </c>
      <c r="L10" s="17">
        <v>0</v>
      </c>
      <c r="M10" s="12" t="s">
        <v>23</v>
      </c>
      <c r="N10" s="12" t="s">
        <v>23</v>
      </c>
      <c r="O10" s="17" t="s">
        <v>24</v>
      </c>
      <c r="P10" s="17" t="s">
        <v>24</v>
      </c>
      <c r="Q10" s="15" t="s">
        <v>24</v>
      </c>
      <c r="R10" s="14" t="str">
        <f t="shared" si="3"/>
        <v>No aplica</v>
      </c>
      <c r="S10" s="52"/>
      <c r="T10" s="52"/>
    </row>
    <row r="11" spans="1:20" ht="22.5" customHeight="1" x14ac:dyDescent="0.25">
      <c r="A11" s="9">
        <v>7</v>
      </c>
      <c r="B11" s="54" t="s">
        <v>34</v>
      </c>
      <c r="C11" s="55">
        <v>311125</v>
      </c>
      <c r="D11" s="56" t="s">
        <v>35</v>
      </c>
      <c r="E11" s="51" t="s">
        <v>23</v>
      </c>
      <c r="F11" s="51" t="s">
        <v>23</v>
      </c>
      <c r="G11" s="51" t="s">
        <v>23</v>
      </c>
      <c r="H11" s="51" t="s">
        <v>23</v>
      </c>
      <c r="I11" s="51" t="s">
        <v>23</v>
      </c>
      <c r="J11" s="17" t="s">
        <v>24</v>
      </c>
      <c r="K11" s="18" t="s">
        <v>24</v>
      </c>
      <c r="L11" s="17">
        <v>0</v>
      </c>
      <c r="M11" s="12" t="s">
        <v>23</v>
      </c>
      <c r="N11" s="12" t="s">
        <v>23</v>
      </c>
      <c r="O11" s="17" t="s">
        <v>24</v>
      </c>
      <c r="P11" s="17" t="s">
        <v>24</v>
      </c>
      <c r="Q11" s="15" t="s">
        <v>24</v>
      </c>
      <c r="R11" s="14" t="str">
        <f t="shared" si="3"/>
        <v>No aplica</v>
      </c>
      <c r="S11" s="52"/>
      <c r="T11" s="52"/>
    </row>
    <row r="12" spans="1:20" ht="22.5" customHeight="1" x14ac:dyDescent="0.25">
      <c r="A12" s="53">
        <v>8</v>
      </c>
      <c r="B12" s="54" t="s">
        <v>36</v>
      </c>
      <c r="C12" s="55">
        <v>31119</v>
      </c>
      <c r="D12" s="56" t="s">
        <v>37</v>
      </c>
      <c r="E12" s="51" t="s">
        <v>23</v>
      </c>
      <c r="F12" s="51" t="s">
        <v>23</v>
      </c>
      <c r="G12" s="51" t="s">
        <v>23</v>
      </c>
      <c r="H12" s="51" t="s">
        <v>23</v>
      </c>
      <c r="I12" s="51" t="s">
        <v>23</v>
      </c>
      <c r="J12" s="17" t="s">
        <v>24</v>
      </c>
      <c r="K12" s="18" t="s">
        <v>24</v>
      </c>
      <c r="L12" s="17">
        <v>0</v>
      </c>
      <c r="M12" s="12" t="s">
        <v>23</v>
      </c>
      <c r="N12" s="12" t="s">
        <v>23</v>
      </c>
      <c r="O12" s="17" t="s">
        <v>24</v>
      </c>
      <c r="P12" s="17" t="s">
        <v>24</v>
      </c>
      <c r="Q12" s="15" t="s">
        <v>24</v>
      </c>
      <c r="R12" s="14" t="str">
        <f t="shared" si="3"/>
        <v>No aplica</v>
      </c>
      <c r="S12" s="52"/>
      <c r="T12" s="52"/>
    </row>
    <row r="13" spans="1:20" ht="22.5" customHeight="1" x14ac:dyDescent="0.25">
      <c r="A13" s="9">
        <v>9</v>
      </c>
      <c r="B13" s="54" t="s">
        <v>38</v>
      </c>
      <c r="C13" s="55">
        <v>312238</v>
      </c>
      <c r="D13" s="56" t="s">
        <v>39</v>
      </c>
      <c r="E13" s="51" t="s">
        <v>23</v>
      </c>
      <c r="F13" s="51" t="s">
        <v>23</v>
      </c>
      <c r="G13" s="51" t="s">
        <v>23</v>
      </c>
      <c r="H13" s="51" t="s">
        <v>23</v>
      </c>
      <c r="I13" s="51" t="s">
        <v>23</v>
      </c>
      <c r="J13" s="17" t="s">
        <v>24</v>
      </c>
      <c r="K13" s="18" t="s">
        <v>24</v>
      </c>
      <c r="L13" s="17">
        <v>0</v>
      </c>
      <c r="M13" s="12" t="s">
        <v>23</v>
      </c>
      <c r="N13" s="12" t="s">
        <v>23</v>
      </c>
      <c r="O13" s="17" t="s">
        <v>24</v>
      </c>
      <c r="P13" s="17" t="s">
        <v>24</v>
      </c>
      <c r="Q13" s="15" t="s">
        <v>24</v>
      </c>
      <c r="R13" s="14" t="str">
        <f t="shared" si="3"/>
        <v>No aplica</v>
      </c>
      <c r="S13" s="52"/>
      <c r="T13" s="52"/>
    </row>
    <row r="14" spans="1:20" ht="22.5" customHeight="1" x14ac:dyDescent="0.25">
      <c r="A14" s="53">
        <v>10</v>
      </c>
      <c r="B14" s="54" t="s">
        <v>40</v>
      </c>
      <c r="C14" s="55">
        <v>311112</v>
      </c>
      <c r="D14" s="56" t="s">
        <v>41</v>
      </c>
      <c r="E14" s="51" t="s">
        <v>23</v>
      </c>
      <c r="F14" s="51" t="s">
        <v>23</v>
      </c>
      <c r="G14" s="51" t="s">
        <v>23</v>
      </c>
      <c r="H14" s="51" t="s">
        <v>23</v>
      </c>
      <c r="I14" s="51" t="s">
        <v>23</v>
      </c>
      <c r="J14" s="17" t="s">
        <v>24</v>
      </c>
      <c r="K14" s="18" t="s">
        <v>24</v>
      </c>
      <c r="L14" s="17">
        <v>0</v>
      </c>
      <c r="M14" s="12" t="s">
        <v>23</v>
      </c>
      <c r="N14" s="12" t="s">
        <v>23</v>
      </c>
      <c r="O14" s="17" t="s">
        <v>24</v>
      </c>
      <c r="P14" s="17" t="s">
        <v>24</v>
      </c>
      <c r="Q14" s="15" t="s">
        <v>24</v>
      </c>
      <c r="R14" s="14" t="str">
        <f t="shared" si="3"/>
        <v>No aplica</v>
      </c>
      <c r="S14" s="52"/>
      <c r="T14" s="52"/>
    </row>
    <row r="15" spans="1:20" ht="22.5" customHeight="1" x14ac:dyDescent="0.25">
      <c r="A15" s="9">
        <v>11</v>
      </c>
      <c r="B15" s="54" t="s">
        <v>42</v>
      </c>
      <c r="C15" s="55">
        <v>20305</v>
      </c>
      <c r="D15" s="56" t="s">
        <v>43</v>
      </c>
      <c r="E15" s="51" t="s">
        <v>23</v>
      </c>
      <c r="F15" s="51" t="s">
        <v>23</v>
      </c>
      <c r="G15" s="51" t="s">
        <v>23</v>
      </c>
      <c r="H15" s="51" t="s">
        <v>23</v>
      </c>
      <c r="I15" s="51" t="s">
        <v>23</v>
      </c>
      <c r="J15" s="58" t="s">
        <v>24</v>
      </c>
      <c r="K15" s="59" t="s">
        <v>24</v>
      </c>
      <c r="L15" s="17">
        <v>0</v>
      </c>
      <c r="M15" s="12" t="s">
        <v>23</v>
      </c>
      <c r="N15" s="12" t="s">
        <v>23</v>
      </c>
      <c r="O15" s="58" t="s">
        <v>24</v>
      </c>
      <c r="P15" s="58" t="s">
        <v>24</v>
      </c>
      <c r="Q15" s="15" t="s">
        <v>24</v>
      </c>
      <c r="R15" s="14" t="str">
        <f t="shared" si="3"/>
        <v>No aplica</v>
      </c>
      <c r="S15" s="52"/>
      <c r="T15" s="52"/>
    </row>
    <row r="16" spans="1:20" ht="22.5" customHeight="1" x14ac:dyDescent="0.25">
      <c r="A16" s="53">
        <v>12</v>
      </c>
      <c r="B16" s="54" t="s">
        <v>44</v>
      </c>
      <c r="C16" s="55">
        <v>23117</v>
      </c>
      <c r="D16" s="56" t="s">
        <v>45</v>
      </c>
      <c r="E16" s="51" t="s">
        <v>23</v>
      </c>
      <c r="F16" s="51" t="s">
        <v>23</v>
      </c>
      <c r="G16" s="51" t="s">
        <v>23</v>
      </c>
      <c r="H16" s="51" t="s">
        <v>23</v>
      </c>
      <c r="I16" s="51" t="s">
        <v>23</v>
      </c>
      <c r="J16" s="58" t="s">
        <v>24</v>
      </c>
      <c r="K16" s="59" t="s">
        <v>24</v>
      </c>
      <c r="L16" s="17">
        <v>0</v>
      </c>
      <c r="M16" s="12" t="s">
        <v>23</v>
      </c>
      <c r="N16" s="12" t="s">
        <v>23</v>
      </c>
      <c r="O16" s="58" t="s">
        <v>24</v>
      </c>
      <c r="P16" s="58" t="s">
        <v>24</v>
      </c>
      <c r="Q16" s="15" t="s">
        <v>24</v>
      </c>
      <c r="R16" s="14" t="str">
        <f t="shared" si="3"/>
        <v>No aplica</v>
      </c>
      <c r="S16" s="52"/>
      <c r="T16" s="52"/>
    </row>
    <row r="17" spans="1:21" ht="22.5" customHeight="1" x14ac:dyDescent="0.25">
      <c r="A17" s="9">
        <v>13</v>
      </c>
      <c r="B17" s="54" t="s">
        <v>46</v>
      </c>
      <c r="C17" s="55">
        <v>23117</v>
      </c>
      <c r="D17" s="56" t="s">
        <v>47</v>
      </c>
      <c r="E17" s="51" t="s">
        <v>23</v>
      </c>
      <c r="F17" s="51" t="s">
        <v>23</v>
      </c>
      <c r="G17" s="51" t="s">
        <v>23</v>
      </c>
      <c r="H17" s="51" t="s">
        <v>23</v>
      </c>
      <c r="I17" s="51" t="s">
        <v>23</v>
      </c>
      <c r="J17" s="58" t="s">
        <v>24</v>
      </c>
      <c r="K17" s="59" t="s">
        <v>24</v>
      </c>
      <c r="L17" s="17">
        <v>0</v>
      </c>
      <c r="M17" s="12" t="s">
        <v>23</v>
      </c>
      <c r="N17" s="12" t="s">
        <v>23</v>
      </c>
      <c r="O17" s="58" t="s">
        <v>24</v>
      </c>
      <c r="P17" s="58" t="s">
        <v>24</v>
      </c>
      <c r="Q17" s="15" t="s">
        <v>24</v>
      </c>
      <c r="R17" s="14" t="str">
        <f t="shared" si="3"/>
        <v>No aplica</v>
      </c>
      <c r="S17" s="52"/>
      <c r="T17" s="52"/>
    </row>
    <row r="18" spans="1:21" ht="22.5" customHeight="1" x14ac:dyDescent="0.25">
      <c r="A18" s="53">
        <v>14</v>
      </c>
      <c r="B18" s="54" t="s">
        <v>48</v>
      </c>
      <c r="C18" s="55">
        <v>23105</v>
      </c>
      <c r="D18" s="56" t="s">
        <v>49</v>
      </c>
      <c r="E18" s="51" t="s">
        <v>23</v>
      </c>
      <c r="F18" s="51" t="s">
        <v>23</v>
      </c>
      <c r="G18" s="51" t="s">
        <v>23</v>
      </c>
      <c r="H18" s="51" t="s">
        <v>23</v>
      </c>
      <c r="I18" s="51" t="s">
        <v>23</v>
      </c>
      <c r="J18" s="58" t="s">
        <v>24</v>
      </c>
      <c r="K18" s="59" t="s">
        <v>24</v>
      </c>
      <c r="L18" s="17">
        <v>0</v>
      </c>
      <c r="M18" s="12" t="s">
        <v>23</v>
      </c>
      <c r="N18" s="12" t="s">
        <v>23</v>
      </c>
      <c r="O18" s="58" t="s">
        <v>24</v>
      </c>
      <c r="P18" s="58" t="s">
        <v>24</v>
      </c>
      <c r="Q18" s="15" t="s">
        <v>24</v>
      </c>
      <c r="R18" s="14" t="str">
        <f t="shared" si="3"/>
        <v>No aplica</v>
      </c>
      <c r="S18" s="52"/>
      <c r="T18" s="52"/>
    </row>
    <row r="19" spans="1:21" ht="22.5" customHeight="1" x14ac:dyDescent="0.25">
      <c r="A19" s="9">
        <v>15</v>
      </c>
      <c r="B19" s="54" t="s">
        <v>50</v>
      </c>
      <c r="C19" s="55">
        <v>23105</v>
      </c>
      <c r="D19" s="56" t="s">
        <v>51</v>
      </c>
      <c r="E19" s="51" t="s">
        <v>23</v>
      </c>
      <c r="F19" s="51" t="s">
        <v>23</v>
      </c>
      <c r="G19" s="51" t="s">
        <v>23</v>
      </c>
      <c r="H19" s="51" t="s">
        <v>23</v>
      </c>
      <c r="I19" s="51" t="s">
        <v>23</v>
      </c>
      <c r="J19" s="58" t="s">
        <v>24</v>
      </c>
      <c r="K19" s="59" t="s">
        <v>24</v>
      </c>
      <c r="L19" s="17">
        <v>0</v>
      </c>
      <c r="M19" s="12" t="s">
        <v>23</v>
      </c>
      <c r="N19" s="12" t="s">
        <v>23</v>
      </c>
      <c r="O19" s="58" t="s">
        <v>24</v>
      </c>
      <c r="P19" s="58" t="s">
        <v>24</v>
      </c>
      <c r="Q19" s="15" t="s">
        <v>24</v>
      </c>
      <c r="R19" s="14" t="str">
        <f t="shared" si="3"/>
        <v>No aplica</v>
      </c>
      <c r="S19" s="52"/>
      <c r="T19" s="52"/>
    </row>
    <row r="20" spans="1:21" ht="22.5" customHeight="1" x14ac:dyDescent="0.25">
      <c r="A20" s="53">
        <v>16</v>
      </c>
      <c r="B20" s="60" t="s">
        <v>52</v>
      </c>
      <c r="C20" s="61" t="s">
        <v>52</v>
      </c>
      <c r="D20" s="62" t="s">
        <v>53</v>
      </c>
      <c r="E20" s="51">
        <v>125</v>
      </c>
      <c r="F20" s="51">
        <v>139</v>
      </c>
      <c r="G20" s="51">
        <v>132</v>
      </c>
      <c r="H20" s="63">
        <v>284610</v>
      </c>
      <c r="I20" s="64">
        <f t="shared" ref="I20:I25" si="4">H20*F20</f>
        <v>39560790</v>
      </c>
      <c r="J20" s="19"/>
      <c r="K20" s="59">
        <f>J20*F20</f>
        <v>0</v>
      </c>
      <c r="L20" s="17">
        <v>4</v>
      </c>
      <c r="M20" s="20">
        <v>371000</v>
      </c>
      <c r="N20" s="21">
        <f t="shared" ref="N20:N23" si="5">M20*L20</f>
        <v>1484000</v>
      </c>
      <c r="O20" s="13"/>
      <c r="P20" s="14">
        <f t="shared" ref="P20:P25" si="6">+O20*L20</f>
        <v>0</v>
      </c>
      <c r="Q20" s="15">
        <f>N20+I20</f>
        <v>41044790</v>
      </c>
      <c r="R20" s="14">
        <f t="shared" ref="R20:R25" si="7">+P20+K20</f>
        <v>0</v>
      </c>
      <c r="S20" s="52"/>
      <c r="T20" s="52"/>
      <c r="U20" s="22"/>
    </row>
    <row r="21" spans="1:21" ht="22.5" customHeight="1" x14ac:dyDescent="0.25">
      <c r="A21" s="9">
        <v>17</v>
      </c>
      <c r="B21" s="60" t="s">
        <v>52</v>
      </c>
      <c r="C21" s="60" t="s">
        <v>52</v>
      </c>
      <c r="D21" s="65" t="s">
        <v>54</v>
      </c>
      <c r="E21" s="51">
        <v>81</v>
      </c>
      <c r="F21" s="51">
        <v>90</v>
      </c>
      <c r="G21" s="51">
        <v>86</v>
      </c>
      <c r="H21" s="63">
        <v>673100</v>
      </c>
      <c r="I21" s="64">
        <f t="shared" si="4"/>
        <v>60579000</v>
      </c>
      <c r="J21" s="19"/>
      <c r="K21" s="59">
        <f>J21*F21</f>
        <v>0</v>
      </c>
      <c r="L21" s="17">
        <v>33</v>
      </c>
      <c r="M21" s="20">
        <v>836870</v>
      </c>
      <c r="N21" s="21">
        <f t="shared" si="5"/>
        <v>27616710</v>
      </c>
      <c r="O21" s="13"/>
      <c r="P21" s="14">
        <f t="shared" si="6"/>
        <v>0</v>
      </c>
      <c r="Q21" s="15">
        <f t="shared" ref="Q21:Q25" si="8">N21+I21</f>
        <v>88195710</v>
      </c>
      <c r="R21" s="14">
        <f t="shared" si="7"/>
        <v>0</v>
      </c>
      <c r="S21" s="52"/>
      <c r="T21" s="52"/>
      <c r="U21" s="22"/>
    </row>
    <row r="22" spans="1:21" ht="22.5" customHeight="1" x14ac:dyDescent="0.25">
      <c r="A22" s="53">
        <v>18</v>
      </c>
      <c r="B22" s="60" t="s">
        <v>52</v>
      </c>
      <c r="C22" s="60" t="s">
        <v>52</v>
      </c>
      <c r="D22" s="65" t="s">
        <v>55</v>
      </c>
      <c r="E22" s="51">
        <v>67</v>
      </c>
      <c r="F22" s="51">
        <v>74</v>
      </c>
      <c r="G22" s="51">
        <v>71</v>
      </c>
      <c r="H22" s="66">
        <v>931740</v>
      </c>
      <c r="I22" s="64">
        <f t="shared" si="4"/>
        <v>68948760</v>
      </c>
      <c r="J22" s="19"/>
      <c r="K22" s="59">
        <f>J22*F22</f>
        <v>0</v>
      </c>
      <c r="L22" s="17">
        <v>24</v>
      </c>
      <c r="M22" s="20">
        <v>1168120</v>
      </c>
      <c r="N22" s="67">
        <f>M22*L22</f>
        <v>28034880</v>
      </c>
      <c r="O22" s="57"/>
      <c r="P22" s="14">
        <f t="shared" si="6"/>
        <v>0</v>
      </c>
      <c r="Q22" s="15">
        <f t="shared" si="8"/>
        <v>96983640</v>
      </c>
      <c r="R22" s="14">
        <f t="shared" si="7"/>
        <v>0</v>
      </c>
      <c r="S22" s="52"/>
      <c r="T22" s="52"/>
      <c r="U22" s="22"/>
    </row>
    <row r="23" spans="1:21" ht="22.5" customHeight="1" x14ac:dyDescent="0.25">
      <c r="A23" s="9">
        <v>19</v>
      </c>
      <c r="B23" s="60" t="s">
        <v>52</v>
      </c>
      <c r="C23" s="60" t="s">
        <v>52</v>
      </c>
      <c r="D23" s="65" t="s">
        <v>56</v>
      </c>
      <c r="E23" s="51">
        <v>12</v>
      </c>
      <c r="F23" s="51">
        <v>13</v>
      </c>
      <c r="G23" s="51">
        <v>13</v>
      </c>
      <c r="H23" s="66">
        <v>1263520</v>
      </c>
      <c r="I23" s="64">
        <f t="shared" si="4"/>
        <v>16425760</v>
      </c>
      <c r="J23" s="19"/>
      <c r="K23" s="59">
        <f>J23*F23</f>
        <v>0</v>
      </c>
      <c r="L23" s="17">
        <v>8</v>
      </c>
      <c r="M23" s="20">
        <v>1537000</v>
      </c>
      <c r="N23" s="67">
        <f t="shared" si="5"/>
        <v>12296000</v>
      </c>
      <c r="O23" s="57"/>
      <c r="P23" s="14">
        <f t="shared" si="6"/>
        <v>0</v>
      </c>
      <c r="Q23" s="15">
        <f t="shared" si="8"/>
        <v>28721760</v>
      </c>
      <c r="R23" s="14">
        <f t="shared" si="7"/>
        <v>0</v>
      </c>
      <c r="S23" s="52"/>
      <c r="T23" s="52"/>
      <c r="U23" s="22"/>
    </row>
    <row r="24" spans="1:21" ht="22.5" customHeight="1" x14ac:dyDescent="0.25">
      <c r="A24" s="53">
        <v>20</v>
      </c>
      <c r="B24" s="54" t="s">
        <v>57</v>
      </c>
      <c r="C24" s="68">
        <v>39143</v>
      </c>
      <c r="D24" s="69" t="s">
        <v>58</v>
      </c>
      <c r="E24" s="50">
        <v>337</v>
      </c>
      <c r="F24" s="50">
        <v>374</v>
      </c>
      <c r="G24" s="50">
        <v>356</v>
      </c>
      <c r="H24" s="70">
        <v>65368.649732620324</v>
      </c>
      <c r="I24" s="64">
        <f t="shared" si="4"/>
        <v>24447875</v>
      </c>
      <c r="J24" s="19"/>
      <c r="K24" s="59">
        <f t="shared" ref="K24:K25" si="9">J24*F24</f>
        <v>0</v>
      </c>
      <c r="L24" s="17">
        <v>33</v>
      </c>
      <c r="M24" s="23">
        <v>60950</v>
      </c>
      <c r="N24" s="67">
        <f>M24*L24</f>
        <v>2011350</v>
      </c>
      <c r="O24" s="57"/>
      <c r="P24" s="14">
        <f t="shared" si="6"/>
        <v>0</v>
      </c>
      <c r="Q24" s="15">
        <f t="shared" si="8"/>
        <v>26459225</v>
      </c>
      <c r="R24" s="14">
        <f t="shared" si="7"/>
        <v>0</v>
      </c>
      <c r="S24" s="52"/>
      <c r="T24" s="52"/>
      <c r="U24" s="22"/>
    </row>
    <row r="25" spans="1:21" ht="22.5" customHeight="1" x14ac:dyDescent="0.25">
      <c r="A25" s="71">
        <v>21</v>
      </c>
      <c r="B25" s="54" t="s">
        <v>59</v>
      </c>
      <c r="C25" s="68">
        <v>39143</v>
      </c>
      <c r="D25" s="69" t="s">
        <v>60</v>
      </c>
      <c r="E25" s="50">
        <v>743</v>
      </c>
      <c r="F25" s="50">
        <v>826</v>
      </c>
      <c r="G25" s="50">
        <v>785</v>
      </c>
      <c r="H25" s="70">
        <v>54736.509685230027</v>
      </c>
      <c r="I25" s="64">
        <f t="shared" si="4"/>
        <v>45212357</v>
      </c>
      <c r="J25" s="19"/>
      <c r="K25" s="59">
        <f t="shared" si="9"/>
        <v>0</v>
      </c>
      <c r="L25" s="17">
        <v>22</v>
      </c>
      <c r="M25" s="23">
        <v>59225</v>
      </c>
      <c r="N25" s="67">
        <f>M25*L25</f>
        <v>1302950</v>
      </c>
      <c r="O25" s="57"/>
      <c r="P25" s="14">
        <f t="shared" si="6"/>
        <v>0</v>
      </c>
      <c r="Q25" s="15">
        <f t="shared" si="8"/>
        <v>46515307</v>
      </c>
      <c r="R25" s="14">
        <f t="shared" si="7"/>
        <v>0</v>
      </c>
      <c r="S25" s="52"/>
      <c r="T25" s="52"/>
    </row>
    <row r="26" spans="1:21" ht="22.5" customHeight="1" thickBot="1" x14ac:dyDescent="0.3">
      <c r="A26" s="72"/>
      <c r="B26" s="73"/>
      <c r="C26" s="74"/>
      <c r="D26" s="75"/>
      <c r="E26" s="76"/>
      <c r="F26" s="76"/>
      <c r="G26" s="76"/>
      <c r="H26" s="77"/>
      <c r="I26" s="78"/>
      <c r="J26" s="79"/>
      <c r="K26" s="79"/>
      <c r="L26" s="76"/>
      <c r="M26" s="24"/>
      <c r="N26" s="24"/>
      <c r="O26" s="38"/>
      <c r="P26" s="25"/>
      <c r="Q26" s="26"/>
      <c r="R26" s="27"/>
      <c r="T26" s="52"/>
    </row>
    <row r="27" spans="1:21" ht="22.5" customHeight="1" thickBot="1" x14ac:dyDescent="0.3">
      <c r="A27" s="28"/>
      <c r="B27" s="29"/>
      <c r="C27" s="30"/>
      <c r="D27" s="31"/>
      <c r="E27" s="32"/>
      <c r="F27" s="32"/>
      <c r="G27" s="32"/>
      <c r="H27" s="33"/>
      <c r="I27" s="33"/>
      <c r="J27" s="34"/>
      <c r="K27" s="35">
        <f>+SUM(K5:K25)</f>
        <v>0</v>
      </c>
      <c r="L27" s="34"/>
      <c r="M27" s="34"/>
      <c r="N27" s="36"/>
      <c r="O27" s="37"/>
      <c r="P27" s="35">
        <f>+SUM(P5:P25)</f>
        <v>0</v>
      </c>
      <c r="Q27" s="35">
        <f>+SUM(Q5:Q25)</f>
        <v>329755716</v>
      </c>
      <c r="R27" s="35">
        <f>+SUM(R5:R25)</f>
        <v>0</v>
      </c>
    </row>
    <row r="28" spans="1:21" ht="22.5" customHeight="1" x14ac:dyDescent="0.25">
      <c r="A28" s="129" t="s">
        <v>132</v>
      </c>
      <c r="B28" s="130"/>
      <c r="C28" s="130"/>
      <c r="D28" s="130"/>
      <c r="E28" s="130"/>
      <c r="F28" s="130"/>
      <c r="G28" s="130"/>
      <c r="H28" s="130"/>
      <c r="I28" s="130"/>
      <c r="J28" s="130"/>
      <c r="K28" s="130"/>
      <c r="L28" s="130"/>
      <c r="M28" s="130"/>
      <c r="N28" s="130"/>
      <c r="O28" s="130"/>
      <c r="P28" s="130"/>
      <c r="Q28" s="130"/>
      <c r="R28" s="131"/>
      <c r="S28" s="52"/>
      <c r="T28" s="52"/>
    </row>
    <row r="29" spans="1:21" ht="22.5" customHeight="1" x14ac:dyDescent="0.25">
      <c r="A29" s="132"/>
      <c r="B29" s="133"/>
      <c r="C29" s="133"/>
      <c r="D29" s="133"/>
      <c r="E29" s="133"/>
      <c r="F29" s="133"/>
      <c r="G29" s="133"/>
      <c r="H29" s="133"/>
      <c r="I29" s="133"/>
      <c r="J29" s="133"/>
      <c r="K29" s="133"/>
      <c r="L29" s="133"/>
      <c r="M29" s="133"/>
      <c r="N29" s="133"/>
      <c r="O29" s="133"/>
      <c r="P29" s="133"/>
      <c r="Q29" s="133"/>
      <c r="R29" s="134"/>
      <c r="S29" s="52"/>
      <c r="T29" s="52"/>
    </row>
    <row r="30" spans="1:21" ht="22.5" customHeight="1" thickBot="1" x14ac:dyDescent="0.3">
      <c r="A30" s="135"/>
      <c r="B30" s="136"/>
      <c r="C30" s="136"/>
      <c r="D30" s="136"/>
      <c r="E30" s="136"/>
      <c r="F30" s="136"/>
      <c r="G30" s="136"/>
      <c r="H30" s="136"/>
      <c r="I30" s="136"/>
      <c r="J30" s="136"/>
      <c r="K30" s="136"/>
      <c r="L30" s="136"/>
      <c r="M30" s="136"/>
      <c r="N30" s="136"/>
      <c r="O30" s="136"/>
      <c r="P30" s="136"/>
      <c r="Q30" s="136"/>
      <c r="R30" s="137"/>
      <c r="S30" s="52"/>
      <c r="T30" s="52"/>
    </row>
    <row r="31" spans="1:21" ht="22.5" customHeight="1" x14ac:dyDescent="0.25">
      <c r="A31" s="80"/>
      <c r="B31" s="81"/>
      <c r="C31" s="80"/>
      <c r="D31" s="82"/>
      <c r="E31" s="83"/>
      <c r="F31" s="83"/>
      <c r="G31" s="84"/>
      <c r="H31" s="85"/>
      <c r="I31" s="85"/>
      <c r="J31" s="38"/>
      <c r="K31" s="86"/>
      <c r="L31" s="84"/>
      <c r="M31" s="38"/>
      <c r="N31" s="87"/>
      <c r="O31" s="88"/>
      <c r="P31" s="39"/>
      <c r="Q31" s="40"/>
      <c r="R31" s="39"/>
      <c r="S31" s="52"/>
      <c r="T31" s="52"/>
    </row>
    <row r="32" spans="1:21" ht="22.5" customHeight="1" x14ac:dyDescent="0.25">
      <c r="A32" s="80"/>
      <c r="B32" s="81"/>
      <c r="C32" s="80"/>
      <c r="D32" s="82"/>
      <c r="E32" s="83"/>
      <c r="F32" s="83"/>
      <c r="G32" s="84"/>
      <c r="H32" s="85"/>
      <c r="I32" s="85"/>
      <c r="J32" s="38"/>
      <c r="K32" s="86"/>
      <c r="L32" s="84"/>
      <c r="M32" s="38"/>
      <c r="N32" s="87"/>
      <c r="O32" s="88"/>
      <c r="P32" s="39"/>
      <c r="Q32" s="40"/>
      <c r="R32" s="39"/>
      <c r="S32" s="52"/>
      <c r="T32" s="52"/>
    </row>
    <row r="33" spans="1:20" ht="22.5" customHeight="1" x14ac:dyDescent="0.25">
      <c r="A33" s="80"/>
      <c r="B33" s="81"/>
      <c r="C33" s="80"/>
      <c r="D33" s="82"/>
      <c r="E33" s="83"/>
      <c r="F33" s="83"/>
      <c r="G33" s="84"/>
      <c r="H33" s="85"/>
      <c r="I33" s="85"/>
      <c r="J33" s="38"/>
      <c r="K33" s="86"/>
      <c r="L33" s="84"/>
      <c r="M33" s="38"/>
      <c r="N33" s="87"/>
      <c r="O33" s="88"/>
      <c r="P33" s="39">
        <f>329755716*2</f>
        <v>659511432</v>
      </c>
      <c r="Q33" s="40"/>
      <c r="R33" s="39"/>
      <c r="S33" s="52"/>
      <c r="T33" s="52"/>
    </row>
    <row r="34" spans="1:20" ht="22.5" customHeight="1" x14ac:dyDescent="0.25">
      <c r="A34" s="80"/>
      <c r="B34" s="81"/>
      <c r="C34" s="80"/>
      <c r="D34" s="82"/>
      <c r="E34" s="83"/>
      <c r="F34" s="83"/>
      <c r="G34" s="84"/>
      <c r="H34" s="85"/>
      <c r="I34" s="85"/>
      <c r="J34" s="38"/>
      <c r="K34" s="86"/>
      <c r="L34" s="84"/>
      <c r="M34" s="38"/>
      <c r="N34" s="87"/>
      <c r="O34" s="88"/>
      <c r="P34" s="39"/>
      <c r="Q34" s="40"/>
      <c r="R34" s="39"/>
      <c r="S34" s="52"/>
      <c r="T34" s="52"/>
    </row>
    <row r="35" spans="1:20" ht="22.5" customHeight="1" x14ac:dyDescent="0.25">
      <c r="A35" s="80"/>
      <c r="B35" s="81"/>
      <c r="C35" s="80"/>
      <c r="D35" s="82"/>
      <c r="E35" s="83"/>
      <c r="F35" s="83"/>
      <c r="G35" s="84"/>
      <c r="H35" s="85"/>
      <c r="I35" s="85"/>
      <c r="J35" s="38"/>
      <c r="K35" s="86"/>
      <c r="L35" s="84"/>
      <c r="M35" s="38"/>
      <c r="N35" s="87"/>
      <c r="O35" s="88"/>
      <c r="P35" s="39"/>
      <c r="Q35" s="40"/>
      <c r="R35" s="39"/>
      <c r="S35" s="52"/>
      <c r="T35" s="52"/>
    </row>
    <row r="36" spans="1:20" ht="22.5" customHeight="1" x14ac:dyDescent="0.25">
      <c r="A36" s="80"/>
      <c r="B36" s="81"/>
      <c r="C36" s="80"/>
      <c r="D36" s="82"/>
      <c r="E36" s="83"/>
      <c r="F36" s="83"/>
      <c r="G36" s="84"/>
      <c r="H36" s="85"/>
      <c r="I36" s="85"/>
      <c r="J36" s="38"/>
      <c r="K36" s="86"/>
      <c r="L36" s="84"/>
      <c r="M36" s="38"/>
      <c r="N36" s="87"/>
      <c r="O36" s="88"/>
      <c r="P36" s="39"/>
      <c r="Q36" s="40"/>
      <c r="R36" s="39"/>
      <c r="S36" s="52"/>
      <c r="T36" s="52"/>
    </row>
    <row r="37" spans="1:20" ht="22.5" customHeight="1" x14ac:dyDescent="0.25">
      <c r="A37" s="80"/>
      <c r="B37" s="81"/>
      <c r="C37" s="80"/>
      <c r="D37" s="82"/>
      <c r="E37" s="83"/>
      <c r="F37" s="83"/>
      <c r="G37" s="84"/>
      <c r="H37" s="85"/>
      <c r="I37" s="85"/>
      <c r="J37" s="38"/>
      <c r="K37" s="86"/>
      <c r="L37" s="84"/>
      <c r="M37" s="38"/>
      <c r="N37" s="87"/>
      <c r="O37" s="88"/>
      <c r="P37" s="39"/>
      <c r="Q37" s="40"/>
      <c r="R37" s="39"/>
      <c r="S37" s="52"/>
      <c r="T37" s="52"/>
    </row>
    <row r="38" spans="1:20" ht="22.5" customHeight="1" x14ac:dyDescent="0.25">
      <c r="A38" s="80"/>
      <c r="B38" s="81"/>
      <c r="C38" s="80"/>
      <c r="D38" s="82"/>
      <c r="E38" s="83"/>
      <c r="F38" s="83"/>
      <c r="G38" s="84"/>
      <c r="H38" s="85"/>
      <c r="I38" s="85"/>
      <c r="J38" s="38"/>
      <c r="K38" s="86"/>
      <c r="L38" s="84"/>
      <c r="M38" s="38"/>
      <c r="N38" s="87"/>
      <c r="O38" s="88"/>
      <c r="P38" s="39"/>
      <c r="Q38" s="40"/>
      <c r="R38" s="39"/>
      <c r="S38" s="52"/>
      <c r="T38" s="52"/>
    </row>
    <row r="39" spans="1:20" ht="22.5" customHeight="1" x14ac:dyDescent="0.25">
      <c r="A39" s="80"/>
      <c r="B39" s="81"/>
      <c r="C39" s="80"/>
      <c r="D39" s="82"/>
      <c r="E39" s="83"/>
      <c r="F39" s="83"/>
      <c r="G39" s="84"/>
      <c r="H39" s="85"/>
      <c r="I39" s="85"/>
      <c r="J39" s="38"/>
      <c r="K39" s="86"/>
      <c r="L39" s="84"/>
      <c r="M39" s="38"/>
      <c r="N39" s="87"/>
      <c r="O39" s="88"/>
      <c r="P39" s="39"/>
      <c r="Q39" s="40"/>
      <c r="R39" s="39"/>
      <c r="S39" s="52"/>
      <c r="T39" s="52"/>
    </row>
    <row r="40" spans="1:20" ht="22.5" customHeight="1" x14ac:dyDescent="0.25">
      <c r="A40" s="80"/>
      <c r="B40" s="81"/>
      <c r="C40" s="80"/>
      <c r="D40" s="82"/>
      <c r="E40" s="83"/>
      <c r="F40" s="83"/>
      <c r="G40" s="84"/>
      <c r="H40" s="85"/>
      <c r="I40" s="85"/>
      <c r="J40" s="38"/>
      <c r="K40" s="86"/>
      <c r="L40" s="84"/>
      <c r="M40" s="38"/>
      <c r="N40" s="87"/>
      <c r="O40" s="88"/>
      <c r="P40" s="39"/>
      <c r="Q40" s="40"/>
      <c r="R40" s="39"/>
      <c r="S40" s="52"/>
      <c r="T40" s="52"/>
    </row>
    <row r="41" spans="1:20" ht="22.5" customHeight="1" x14ac:dyDescent="0.25">
      <c r="A41" s="80"/>
      <c r="B41" s="81"/>
      <c r="C41" s="80"/>
      <c r="D41" s="82"/>
      <c r="E41" s="83"/>
      <c r="F41" s="83"/>
      <c r="G41" s="84"/>
      <c r="H41" s="85"/>
      <c r="I41" s="85"/>
      <c r="J41" s="38"/>
      <c r="K41" s="86"/>
      <c r="L41" s="84"/>
      <c r="M41" s="38"/>
      <c r="N41" s="87"/>
      <c r="O41" s="88"/>
      <c r="P41" s="39"/>
      <c r="Q41" s="40"/>
      <c r="R41" s="39"/>
      <c r="S41" s="52"/>
      <c r="T41" s="52"/>
    </row>
    <row r="42" spans="1:20" ht="22.5" customHeight="1" x14ac:dyDescent="0.25">
      <c r="A42" s="80"/>
      <c r="B42" s="81"/>
      <c r="C42" s="80"/>
      <c r="D42" s="82"/>
      <c r="E42" s="83"/>
      <c r="F42" s="83"/>
      <c r="G42" s="84"/>
      <c r="H42" s="85"/>
      <c r="I42" s="85"/>
      <c r="J42" s="38"/>
      <c r="K42" s="86"/>
      <c r="L42" s="84"/>
      <c r="M42" s="38"/>
      <c r="N42" s="87"/>
      <c r="O42" s="88"/>
      <c r="P42" s="39"/>
      <c r="Q42" s="40"/>
      <c r="R42" s="39"/>
      <c r="S42" s="52"/>
      <c r="T42" s="52"/>
    </row>
    <row r="43" spans="1:20" ht="22.5" customHeight="1" x14ac:dyDescent="0.25">
      <c r="A43" s="80"/>
      <c r="B43" s="81"/>
      <c r="C43" s="80"/>
      <c r="D43" s="82"/>
      <c r="E43" s="83"/>
      <c r="F43" s="83"/>
      <c r="G43" s="84"/>
      <c r="H43" s="85"/>
      <c r="I43" s="85"/>
      <c r="J43" s="38"/>
      <c r="K43" s="86"/>
      <c r="L43" s="84"/>
      <c r="M43" s="38"/>
      <c r="N43" s="87"/>
      <c r="O43" s="88"/>
      <c r="P43" s="39"/>
      <c r="Q43" s="40"/>
      <c r="R43" s="39"/>
      <c r="S43" s="52"/>
      <c r="T43" s="52"/>
    </row>
    <row r="44" spans="1:20" ht="22.5" customHeight="1" x14ac:dyDescent="0.25">
      <c r="A44" s="80"/>
      <c r="B44" s="81"/>
      <c r="C44" s="80"/>
      <c r="D44" s="82"/>
      <c r="E44" s="83"/>
      <c r="F44" s="83"/>
      <c r="G44" s="84"/>
      <c r="H44" s="85"/>
      <c r="I44" s="85"/>
      <c r="J44" s="38"/>
      <c r="K44" s="86"/>
      <c r="L44" s="84"/>
      <c r="M44" s="38"/>
      <c r="N44" s="87"/>
      <c r="O44" s="88"/>
      <c r="P44" s="39"/>
      <c r="Q44" s="40"/>
      <c r="R44" s="39"/>
      <c r="S44" s="52"/>
      <c r="T44" s="52"/>
    </row>
    <row r="45" spans="1:20" ht="22.5" customHeight="1" x14ac:dyDescent="0.25">
      <c r="A45" s="80"/>
      <c r="B45" s="81"/>
      <c r="C45" s="80"/>
      <c r="D45" s="82"/>
      <c r="E45" s="83"/>
      <c r="F45" s="83"/>
      <c r="G45" s="84"/>
      <c r="H45" s="85"/>
      <c r="I45" s="85"/>
      <c r="J45" s="38"/>
      <c r="K45" s="86"/>
      <c r="L45" s="84"/>
      <c r="M45" s="38"/>
      <c r="N45" s="87"/>
      <c r="O45" s="88"/>
      <c r="P45" s="39"/>
      <c r="Q45" s="40"/>
      <c r="R45" s="39"/>
      <c r="S45" s="52"/>
      <c r="T45" s="52"/>
    </row>
    <row r="46" spans="1:20" ht="22.5" customHeight="1" x14ac:dyDescent="0.25">
      <c r="A46" s="80"/>
      <c r="B46" s="81"/>
      <c r="C46" s="80"/>
      <c r="D46" s="82"/>
      <c r="E46" s="83"/>
      <c r="F46" s="83"/>
      <c r="G46" s="84"/>
      <c r="H46" s="85"/>
      <c r="I46" s="85"/>
      <c r="J46" s="38"/>
      <c r="K46" s="86"/>
      <c r="L46" s="84"/>
      <c r="M46" s="38"/>
      <c r="N46" s="87"/>
      <c r="O46" s="88"/>
      <c r="P46" s="39"/>
      <c r="Q46" s="40"/>
      <c r="R46" s="39"/>
      <c r="S46" s="52"/>
      <c r="T46" s="52"/>
    </row>
    <row r="47" spans="1:20" ht="22.5" customHeight="1" x14ac:dyDescent="0.25">
      <c r="A47" s="80"/>
      <c r="B47" s="81"/>
      <c r="C47" s="80"/>
      <c r="D47" s="82"/>
      <c r="E47" s="83"/>
      <c r="F47" s="83"/>
      <c r="G47" s="84"/>
      <c r="H47" s="85"/>
      <c r="I47" s="85"/>
      <c r="J47" s="38"/>
      <c r="K47" s="86"/>
      <c r="L47" s="84"/>
      <c r="M47" s="38"/>
      <c r="N47" s="87"/>
      <c r="O47" s="88"/>
      <c r="P47" s="39"/>
      <c r="Q47" s="40"/>
      <c r="R47" s="39"/>
      <c r="S47" s="52"/>
      <c r="T47" s="52"/>
    </row>
    <row r="48" spans="1:20" ht="22.5" customHeight="1" x14ac:dyDescent="0.25">
      <c r="A48" s="80"/>
      <c r="B48" s="81"/>
      <c r="C48" s="80"/>
      <c r="D48" s="82"/>
      <c r="E48" s="83"/>
      <c r="F48" s="83"/>
      <c r="G48" s="84"/>
      <c r="H48" s="85"/>
      <c r="I48" s="85"/>
      <c r="J48" s="38"/>
      <c r="K48" s="86"/>
      <c r="L48" s="84"/>
      <c r="M48" s="38"/>
      <c r="N48" s="87"/>
      <c r="O48" s="88"/>
      <c r="P48" s="39"/>
      <c r="Q48" s="40"/>
      <c r="R48" s="39"/>
      <c r="S48" s="52"/>
      <c r="T48" s="52"/>
    </row>
    <row r="49" spans="1:20" ht="22.5" customHeight="1" x14ac:dyDescent="0.25">
      <c r="A49" s="80"/>
      <c r="B49" s="81"/>
      <c r="C49" s="80"/>
      <c r="D49" s="82"/>
      <c r="E49" s="83"/>
      <c r="F49" s="83"/>
      <c r="G49" s="84"/>
      <c r="H49" s="85"/>
      <c r="I49" s="85"/>
      <c r="J49" s="38"/>
      <c r="K49" s="86"/>
      <c r="L49" s="84"/>
      <c r="M49" s="38"/>
      <c r="N49" s="87"/>
      <c r="O49" s="88"/>
      <c r="P49" s="39"/>
      <c r="Q49" s="40"/>
      <c r="R49" s="39"/>
      <c r="S49" s="52"/>
      <c r="T49" s="52"/>
    </row>
    <row r="50" spans="1:20" ht="22.5" customHeight="1" x14ac:dyDescent="0.25">
      <c r="A50" s="80"/>
      <c r="B50" s="81"/>
      <c r="C50" s="80"/>
      <c r="D50" s="82"/>
      <c r="E50" s="83"/>
      <c r="F50" s="83"/>
      <c r="G50" s="84"/>
      <c r="H50" s="85"/>
      <c r="I50" s="85"/>
      <c r="J50" s="38"/>
      <c r="K50" s="86"/>
      <c r="L50" s="84"/>
      <c r="M50" s="38"/>
      <c r="N50" s="87"/>
      <c r="O50" s="88"/>
      <c r="P50" s="39"/>
      <c r="Q50" s="40"/>
      <c r="R50" s="39"/>
      <c r="S50" s="52"/>
      <c r="T50" s="52"/>
    </row>
    <row r="51" spans="1:20" ht="22.5" customHeight="1" x14ac:dyDescent="0.25">
      <c r="A51" s="80"/>
      <c r="B51" s="81"/>
      <c r="C51" s="80"/>
      <c r="D51" s="82"/>
      <c r="E51" s="83"/>
      <c r="F51" s="83"/>
      <c r="G51" s="84"/>
      <c r="H51" s="85"/>
      <c r="I51" s="85"/>
      <c r="J51" s="38"/>
      <c r="K51" s="86"/>
      <c r="L51" s="84"/>
      <c r="M51" s="38"/>
      <c r="N51" s="87"/>
      <c r="O51" s="88"/>
      <c r="P51" s="39"/>
      <c r="Q51" s="40"/>
      <c r="R51" s="39"/>
      <c r="S51" s="52"/>
      <c r="T51" s="52"/>
    </row>
    <row r="52" spans="1:20" ht="22.5" customHeight="1" x14ac:dyDescent="0.25">
      <c r="A52" s="80"/>
      <c r="B52" s="81"/>
      <c r="C52" s="80"/>
      <c r="D52" s="82"/>
      <c r="E52" s="83"/>
      <c r="F52" s="83"/>
      <c r="G52" s="84"/>
      <c r="H52" s="85"/>
      <c r="I52" s="85"/>
      <c r="J52" s="38"/>
      <c r="K52" s="86"/>
      <c r="L52" s="84"/>
      <c r="M52" s="38"/>
      <c r="N52" s="87"/>
      <c r="O52" s="88"/>
      <c r="P52" s="39"/>
      <c r="Q52" s="40"/>
      <c r="R52" s="39"/>
      <c r="S52" s="52"/>
      <c r="T52" s="52"/>
    </row>
    <row r="53" spans="1:20" ht="22.5" customHeight="1" x14ac:dyDescent="0.25">
      <c r="A53" s="80"/>
      <c r="B53" s="81"/>
      <c r="C53" s="80"/>
      <c r="D53" s="82"/>
      <c r="E53" s="83"/>
      <c r="F53" s="83"/>
      <c r="G53" s="84"/>
      <c r="H53" s="85"/>
      <c r="I53" s="85"/>
      <c r="J53" s="38"/>
      <c r="K53" s="86"/>
      <c r="L53" s="84"/>
      <c r="M53" s="38"/>
      <c r="N53" s="87"/>
      <c r="O53" s="88"/>
      <c r="P53" s="39"/>
      <c r="Q53" s="40"/>
      <c r="R53" s="39"/>
      <c r="S53" s="52"/>
      <c r="T53" s="52"/>
    </row>
    <row r="54" spans="1:20" ht="22.5" customHeight="1" x14ac:dyDescent="0.25">
      <c r="A54" s="80"/>
      <c r="B54" s="81"/>
      <c r="C54" s="80"/>
      <c r="D54" s="82"/>
      <c r="E54" s="83"/>
      <c r="F54" s="83"/>
      <c r="G54" s="84"/>
      <c r="H54" s="85"/>
      <c r="I54" s="85"/>
      <c r="J54" s="38"/>
      <c r="K54" s="86"/>
      <c r="L54" s="84"/>
      <c r="M54" s="38"/>
      <c r="N54" s="87"/>
      <c r="O54" s="88"/>
      <c r="P54" s="39"/>
      <c r="Q54" s="40"/>
      <c r="R54" s="39"/>
      <c r="S54" s="52"/>
      <c r="T54" s="52"/>
    </row>
    <row r="55" spans="1:20" ht="22.5" customHeight="1" x14ac:dyDescent="0.25">
      <c r="A55" s="80"/>
      <c r="B55" s="81"/>
      <c r="C55" s="80"/>
      <c r="D55" s="82"/>
      <c r="E55" s="83"/>
      <c r="F55" s="83"/>
      <c r="G55" s="84"/>
      <c r="H55" s="85"/>
      <c r="I55" s="85"/>
      <c r="J55" s="38"/>
      <c r="K55" s="86"/>
      <c r="L55" s="84"/>
      <c r="M55" s="38"/>
      <c r="N55" s="87"/>
      <c r="O55" s="88"/>
      <c r="P55" s="39"/>
      <c r="Q55" s="40"/>
      <c r="R55" s="39"/>
      <c r="S55" s="52"/>
      <c r="T55" s="52"/>
    </row>
    <row r="56" spans="1:20" ht="22.5" customHeight="1" x14ac:dyDescent="0.25">
      <c r="A56" s="80"/>
      <c r="B56" s="81"/>
      <c r="C56" s="80"/>
      <c r="D56" s="82"/>
      <c r="E56" s="83"/>
      <c r="F56" s="83"/>
      <c r="G56" s="84"/>
      <c r="H56" s="85"/>
      <c r="I56" s="85"/>
      <c r="J56" s="38"/>
      <c r="K56" s="86"/>
      <c r="L56" s="84"/>
      <c r="M56" s="38"/>
      <c r="N56" s="87"/>
      <c r="O56" s="88"/>
      <c r="P56" s="39"/>
      <c r="Q56" s="40"/>
      <c r="R56" s="39"/>
      <c r="S56" s="52"/>
      <c r="T56" s="52"/>
    </row>
    <row r="57" spans="1:20" ht="22.5" customHeight="1" x14ac:dyDescent="0.25">
      <c r="A57" s="80"/>
      <c r="B57" s="81"/>
      <c r="C57" s="80"/>
      <c r="D57" s="82"/>
      <c r="E57" s="83"/>
      <c r="F57" s="83"/>
      <c r="G57" s="84"/>
      <c r="H57" s="85"/>
      <c r="I57" s="85"/>
      <c r="J57" s="38"/>
      <c r="K57" s="86"/>
      <c r="L57" s="84"/>
      <c r="M57" s="38"/>
      <c r="N57" s="87"/>
      <c r="O57" s="88"/>
      <c r="P57" s="39"/>
      <c r="Q57" s="40"/>
      <c r="R57" s="39"/>
      <c r="S57" s="52"/>
      <c r="T57" s="52"/>
    </row>
    <row r="58" spans="1:20" ht="22.5" customHeight="1" x14ac:dyDescent="0.25">
      <c r="A58" s="80"/>
      <c r="B58" s="81"/>
      <c r="C58" s="80"/>
      <c r="D58" s="82"/>
      <c r="E58" s="83"/>
      <c r="F58" s="83"/>
      <c r="G58" s="84"/>
      <c r="H58" s="85"/>
      <c r="I58" s="85"/>
      <c r="J58" s="38"/>
      <c r="K58" s="86"/>
      <c r="L58" s="84"/>
      <c r="M58" s="38"/>
      <c r="N58" s="87"/>
      <c r="O58" s="88"/>
      <c r="P58" s="39"/>
      <c r="Q58" s="40"/>
      <c r="R58" s="39"/>
      <c r="S58" s="52"/>
      <c r="T58" s="52"/>
    </row>
    <row r="59" spans="1:20" ht="22.5" customHeight="1" x14ac:dyDescent="0.25">
      <c r="A59" s="80"/>
      <c r="B59" s="81"/>
      <c r="C59" s="80"/>
      <c r="D59" s="82"/>
      <c r="E59" s="83"/>
      <c r="F59" s="83"/>
      <c r="G59" s="84"/>
      <c r="H59" s="85"/>
      <c r="I59" s="85"/>
      <c r="J59" s="38"/>
      <c r="K59" s="86"/>
      <c r="L59" s="84"/>
      <c r="M59" s="38"/>
      <c r="N59" s="87"/>
      <c r="O59" s="88"/>
      <c r="P59" s="39"/>
      <c r="Q59" s="40"/>
      <c r="R59" s="39"/>
      <c r="S59" s="52"/>
      <c r="T59" s="52"/>
    </row>
    <row r="60" spans="1:20" ht="22.5" customHeight="1" x14ac:dyDescent="0.25">
      <c r="A60" s="80"/>
      <c r="B60" s="81"/>
      <c r="C60" s="80"/>
      <c r="D60" s="82"/>
      <c r="E60" s="83"/>
      <c r="F60" s="83"/>
      <c r="G60" s="84"/>
      <c r="H60" s="85"/>
      <c r="I60" s="85"/>
      <c r="J60" s="38"/>
      <c r="K60" s="86"/>
      <c r="L60" s="84"/>
      <c r="M60" s="38"/>
      <c r="N60" s="87"/>
      <c r="O60" s="88"/>
      <c r="P60" s="39"/>
      <c r="Q60" s="40"/>
      <c r="R60" s="39"/>
      <c r="S60" s="52"/>
      <c r="T60" s="52"/>
    </row>
    <row r="61" spans="1:20" ht="22.5" customHeight="1" x14ac:dyDescent="0.25">
      <c r="A61" s="80"/>
      <c r="B61" s="81"/>
      <c r="C61" s="80"/>
      <c r="D61" s="82"/>
      <c r="E61" s="83"/>
      <c r="F61" s="83"/>
      <c r="G61" s="84"/>
      <c r="H61" s="85"/>
      <c r="I61" s="85"/>
      <c r="J61" s="38"/>
      <c r="K61" s="86"/>
      <c r="L61" s="84"/>
      <c r="M61" s="38"/>
      <c r="N61" s="87"/>
      <c r="O61" s="88"/>
      <c r="P61" s="39"/>
      <c r="Q61" s="40"/>
      <c r="R61" s="39"/>
      <c r="S61" s="52"/>
      <c r="T61" s="52"/>
    </row>
    <row r="62" spans="1:20" ht="22.5" customHeight="1" x14ac:dyDescent="0.25">
      <c r="A62" s="80"/>
      <c r="B62" s="81"/>
      <c r="C62" s="80"/>
      <c r="D62" s="82"/>
      <c r="E62" s="83"/>
      <c r="F62" s="83"/>
      <c r="G62" s="84"/>
      <c r="H62" s="85"/>
      <c r="I62" s="85"/>
      <c r="J62" s="38"/>
      <c r="K62" s="86"/>
      <c r="L62" s="84"/>
      <c r="M62" s="38"/>
      <c r="N62" s="87"/>
      <c r="O62" s="88"/>
      <c r="P62" s="39"/>
      <c r="Q62" s="40"/>
      <c r="R62" s="39"/>
      <c r="S62" s="52"/>
      <c r="T62" s="52"/>
    </row>
    <row r="63" spans="1:20" ht="22.5" customHeight="1" x14ac:dyDescent="0.25">
      <c r="A63" s="80"/>
      <c r="B63" s="81"/>
      <c r="C63" s="80"/>
      <c r="D63" s="82"/>
      <c r="E63" s="83"/>
      <c r="F63" s="83"/>
      <c r="G63" s="84"/>
      <c r="H63" s="85"/>
      <c r="I63" s="85"/>
      <c r="J63" s="38"/>
      <c r="K63" s="86"/>
      <c r="L63" s="84"/>
      <c r="M63" s="38"/>
      <c r="N63" s="87"/>
      <c r="O63" s="88"/>
      <c r="P63" s="39"/>
      <c r="Q63" s="40"/>
      <c r="R63" s="39"/>
      <c r="S63" s="52"/>
      <c r="T63" s="52"/>
    </row>
    <row r="64" spans="1:20" ht="22.5" customHeight="1" x14ac:dyDescent="0.25">
      <c r="A64" s="80"/>
      <c r="B64" s="81"/>
      <c r="C64" s="80"/>
      <c r="D64" s="82"/>
      <c r="E64" s="83"/>
      <c r="F64" s="83"/>
      <c r="G64" s="84"/>
      <c r="H64" s="85"/>
      <c r="I64" s="85"/>
      <c r="J64" s="38"/>
      <c r="K64" s="86"/>
      <c r="L64" s="84"/>
      <c r="M64" s="38"/>
      <c r="N64" s="87"/>
      <c r="O64" s="88"/>
      <c r="P64" s="39"/>
      <c r="Q64" s="40"/>
      <c r="R64" s="39"/>
      <c r="S64" s="52"/>
      <c r="T64" s="52"/>
    </row>
    <row r="65" spans="1:20" ht="22.5" customHeight="1" x14ac:dyDescent="0.25">
      <c r="A65" s="80"/>
      <c r="B65" s="81"/>
      <c r="C65" s="80"/>
      <c r="D65" s="82"/>
      <c r="E65" s="83"/>
      <c r="F65" s="83"/>
      <c r="G65" s="84"/>
      <c r="H65" s="85"/>
      <c r="I65" s="85"/>
      <c r="J65" s="38"/>
      <c r="K65" s="86"/>
      <c r="L65" s="84"/>
      <c r="M65" s="38"/>
      <c r="N65" s="87"/>
      <c r="O65" s="88"/>
      <c r="P65" s="39"/>
      <c r="Q65" s="40"/>
      <c r="R65" s="39"/>
      <c r="S65" s="52"/>
      <c r="T65" s="52"/>
    </row>
    <row r="75" spans="1:20" ht="22.5" customHeight="1" x14ac:dyDescent="0.25">
      <c r="P75" s="45">
        <f>SUM(P5:P25)</f>
        <v>0</v>
      </c>
      <c r="Q75" s="45">
        <f>SUM(Q5:Q25)</f>
        <v>329755716</v>
      </c>
      <c r="R75" s="46">
        <f>SUM(R5:R25)</f>
        <v>0</v>
      </c>
    </row>
    <row r="76" spans="1:20" ht="22.5" customHeight="1" thickBot="1" x14ac:dyDescent="0.3"/>
    <row r="77" spans="1:20" ht="22.5" customHeight="1" x14ac:dyDescent="0.25">
      <c r="A77" s="120" t="s">
        <v>61</v>
      </c>
      <c r="B77" s="121"/>
      <c r="C77" s="121"/>
      <c r="D77" s="121"/>
      <c r="E77" s="121"/>
      <c r="F77" s="121"/>
      <c r="G77" s="121"/>
      <c r="H77" s="121"/>
      <c r="I77" s="121"/>
      <c r="J77" s="121"/>
      <c r="K77" s="121"/>
      <c r="L77" s="121"/>
      <c r="M77" s="121"/>
      <c r="N77" s="121"/>
      <c r="O77" s="121"/>
      <c r="P77" s="121"/>
      <c r="Q77" s="122"/>
    </row>
    <row r="78" spans="1:20" ht="22.5" customHeight="1" x14ac:dyDescent="0.25">
      <c r="A78" s="123"/>
      <c r="B78" s="124"/>
      <c r="C78" s="124"/>
      <c r="D78" s="124"/>
      <c r="E78" s="124"/>
      <c r="F78" s="124"/>
      <c r="G78" s="124"/>
      <c r="H78" s="124"/>
      <c r="I78" s="124"/>
      <c r="J78" s="124"/>
      <c r="K78" s="124"/>
      <c r="L78" s="124"/>
      <c r="M78" s="124"/>
      <c r="N78" s="124"/>
      <c r="O78" s="124"/>
      <c r="P78" s="124"/>
      <c r="Q78" s="125"/>
    </row>
    <row r="79" spans="1:20" ht="22.5" customHeight="1" thickBot="1" x14ac:dyDescent="0.3">
      <c r="A79" s="126"/>
      <c r="B79" s="127"/>
      <c r="C79" s="127"/>
      <c r="D79" s="127"/>
      <c r="E79" s="127"/>
      <c r="F79" s="127"/>
      <c r="G79" s="127"/>
      <c r="H79" s="127"/>
      <c r="I79" s="127"/>
      <c r="J79" s="127"/>
      <c r="K79" s="127"/>
      <c r="L79" s="127"/>
      <c r="M79" s="127"/>
      <c r="N79" s="127"/>
      <c r="O79" s="127"/>
      <c r="P79" s="127"/>
      <c r="Q79" s="128"/>
    </row>
  </sheetData>
  <protectedRanges>
    <protectedRange sqref="O20:O25 O5:O7 O31:O74" name="Rango1_1"/>
    <protectedRange sqref="O26" name="Rango1_1_1"/>
  </protectedRanges>
  <mergeCells count="10">
    <mergeCell ref="A77:Q79"/>
    <mergeCell ref="A28:R30"/>
    <mergeCell ref="A2:R2"/>
    <mergeCell ref="A3:A4"/>
    <mergeCell ref="B3:B4"/>
    <mergeCell ref="C3:C4"/>
    <mergeCell ref="D3:D4"/>
    <mergeCell ref="E3:K3"/>
    <mergeCell ref="L3:P3"/>
    <mergeCell ref="Q3:R3"/>
  </mergeCells>
  <conditionalFormatting sqref="B7">
    <cfRule type="duplicateValues" dxfId="2" priority="1"/>
  </conditionalFormatting>
  <conditionalFormatting sqref="B8:B19 B5:B6 D5:D19">
    <cfRule type="duplicateValues" dxfId="1" priority="3"/>
  </conditionalFormatting>
  <conditionalFormatting sqref="D24:D25 B24:B25">
    <cfRule type="duplicateValues" dxfId="0" priority="2"/>
  </conditionalFormatting>
  <pageMargins left="0.7" right="0.7" top="0.75" bottom="0.75" header="0.3" footer="0.3"/>
  <pageSetup scale="98" orientation="portrait" r:id="rId1"/>
  <rowBreaks count="1" manualBreakCount="1">
    <brk id="31"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46860-A026-4AD4-AF47-62DE3731F069}">
  <dimension ref="A1:E31"/>
  <sheetViews>
    <sheetView zoomScale="70" zoomScaleNormal="70" workbookViewId="0">
      <selection sqref="A1:B1"/>
    </sheetView>
  </sheetViews>
  <sheetFormatPr baseColWidth="10" defaultColWidth="11.42578125" defaultRowHeight="14.25" x14ac:dyDescent="0.2"/>
  <cols>
    <col min="1" max="1" width="20" style="93" customWidth="1"/>
    <col min="2" max="2" width="191.28515625" style="92" customWidth="1"/>
    <col min="3" max="16384" width="11.42578125" style="89"/>
  </cols>
  <sheetData>
    <row r="1" spans="1:5" s="93" customFormat="1" ht="45.75" customHeight="1" x14ac:dyDescent="0.2">
      <c r="A1" s="150" t="s">
        <v>63</v>
      </c>
      <c r="B1" s="151"/>
    </row>
    <row r="2" spans="1:5" s="93" customFormat="1" ht="45.75" customHeight="1" x14ac:dyDescent="0.2">
      <c r="A2" s="152" t="s">
        <v>64</v>
      </c>
      <c r="B2" s="153"/>
    </row>
    <row r="3" spans="1:5" s="93" customFormat="1" ht="45.75" customHeight="1" x14ac:dyDescent="0.2">
      <c r="A3" s="152" t="s">
        <v>78</v>
      </c>
      <c r="B3" s="153"/>
    </row>
    <row r="4" spans="1:5" s="93" customFormat="1" ht="45.75" customHeight="1" x14ac:dyDescent="0.2">
      <c r="A4" s="148" t="s">
        <v>65</v>
      </c>
      <c r="B4" s="149"/>
    </row>
    <row r="5" spans="1:5" s="93" customFormat="1" ht="45.75" customHeight="1" x14ac:dyDescent="0.2">
      <c r="A5" s="146" t="s">
        <v>66</v>
      </c>
      <c r="B5" s="147"/>
    </row>
    <row r="6" spans="1:5" s="93" customFormat="1" ht="45.75" customHeight="1" x14ac:dyDescent="0.2">
      <c r="A6" s="148" t="s">
        <v>67</v>
      </c>
      <c r="B6" s="149"/>
    </row>
    <row r="7" spans="1:5" s="93" customFormat="1" ht="45.75" customHeight="1" x14ac:dyDescent="0.2">
      <c r="A7" s="146" t="s">
        <v>134</v>
      </c>
      <c r="B7" s="147"/>
    </row>
    <row r="8" spans="1:5" s="93" customFormat="1" ht="45.75" customHeight="1" x14ac:dyDescent="0.2">
      <c r="A8" s="148" t="s">
        <v>68</v>
      </c>
      <c r="B8" s="149"/>
    </row>
    <row r="9" spans="1:5" s="93" customFormat="1" ht="45.75" customHeight="1" x14ac:dyDescent="0.2">
      <c r="A9" s="146" t="s">
        <v>69</v>
      </c>
      <c r="B9" s="147"/>
    </row>
    <row r="10" spans="1:5" s="93" customFormat="1" ht="45.75" customHeight="1" x14ac:dyDescent="0.2">
      <c r="A10" s="148" t="s">
        <v>70</v>
      </c>
      <c r="B10" s="149"/>
    </row>
    <row r="11" spans="1:5" s="93" customFormat="1" ht="116.25" customHeight="1" x14ac:dyDescent="0.2">
      <c r="A11" s="146" t="s">
        <v>71</v>
      </c>
      <c r="B11" s="147"/>
    </row>
    <row r="12" spans="1:5" s="93" customFormat="1" ht="45.75" customHeight="1" x14ac:dyDescent="0.2">
      <c r="A12" s="148" t="s">
        <v>72</v>
      </c>
      <c r="B12" s="149"/>
    </row>
    <row r="13" spans="1:5" s="93" customFormat="1" ht="195" customHeight="1" x14ac:dyDescent="0.2">
      <c r="A13" s="146" t="s">
        <v>73</v>
      </c>
      <c r="B13" s="147"/>
    </row>
    <row r="14" spans="1:5" s="93" customFormat="1" ht="45.75" customHeight="1" x14ac:dyDescent="0.2">
      <c r="A14" s="148" t="s">
        <v>74</v>
      </c>
      <c r="B14" s="149"/>
    </row>
    <row r="15" spans="1:5" s="93" customFormat="1" ht="45.75" customHeight="1" x14ac:dyDescent="0.2">
      <c r="A15" s="146" t="s">
        <v>75</v>
      </c>
      <c r="B15" s="147"/>
    </row>
    <row r="16" spans="1:5" s="93" customFormat="1" ht="45.75" customHeight="1" x14ac:dyDescent="0.2">
      <c r="A16" s="148" t="s">
        <v>76</v>
      </c>
      <c r="B16" s="149"/>
      <c r="E16" s="98"/>
    </row>
    <row r="17" spans="1:5" s="93" customFormat="1" ht="45.75" customHeight="1" x14ac:dyDescent="0.2">
      <c r="A17" s="146" t="s">
        <v>77</v>
      </c>
      <c r="B17" s="147"/>
      <c r="E17" s="99"/>
    </row>
    <row r="18" spans="1:5" ht="15" x14ac:dyDescent="0.2">
      <c r="A18" s="91"/>
      <c r="E18" s="1"/>
    </row>
    <row r="19" spans="1:5" ht="21" x14ac:dyDescent="0.2">
      <c r="E19" s="90"/>
    </row>
    <row r="20" spans="1:5" ht="15" x14ac:dyDescent="0.2">
      <c r="E20" s="94"/>
    </row>
    <row r="21" spans="1:5" ht="16.5" x14ac:dyDescent="0.2">
      <c r="E21" s="95"/>
    </row>
    <row r="22" spans="1:5" ht="16.5" x14ac:dyDescent="0.2">
      <c r="E22" s="96"/>
    </row>
    <row r="23" spans="1:5" ht="16.5" x14ac:dyDescent="0.2">
      <c r="E23" s="95"/>
    </row>
    <row r="24" spans="1:5" ht="16.5" x14ac:dyDescent="0.2">
      <c r="E24" s="96"/>
    </row>
    <row r="25" spans="1:5" ht="15" x14ac:dyDescent="0.2">
      <c r="E25" s="1"/>
    </row>
    <row r="26" spans="1:5" ht="21" x14ac:dyDescent="0.2">
      <c r="E26" s="90"/>
    </row>
    <row r="27" spans="1:5" ht="15" x14ac:dyDescent="0.2">
      <c r="E27" s="94"/>
    </row>
    <row r="28" spans="1:5" ht="16.5" x14ac:dyDescent="0.2">
      <c r="E28" s="95"/>
    </row>
    <row r="29" spans="1:5" ht="15" x14ac:dyDescent="0.2">
      <c r="E29" s="94"/>
    </row>
    <row r="30" spans="1:5" ht="16.5" x14ac:dyDescent="0.2">
      <c r="E30" s="95"/>
    </row>
    <row r="31" spans="1:5" ht="16.5" x14ac:dyDescent="0.2">
      <c r="E31" s="97"/>
    </row>
  </sheetData>
  <mergeCells count="17">
    <mergeCell ref="A12:B12"/>
    <mergeCell ref="A1:B1"/>
    <mergeCell ref="A2:B2"/>
    <mergeCell ref="A3:B3"/>
    <mergeCell ref="A4:B4"/>
    <mergeCell ref="A5:B5"/>
    <mergeCell ref="A6:B6"/>
    <mergeCell ref="A7:B7"/>
    <mergeCell ref="A8:B8"/>
    <mergeCell ref="A9:B9"/>
    <mergeCell ref="A10:B10"/>
    <mergeCell ref="A11:B11"/>
    <mergeCell ref="A13:B13"/>
    <mergeCell ref="A14:B14"/>
    <mergeCell ref="A15:B15"/>
    <mergeCell ref="A16:B16"/>
    <mergeCell ref="A17:B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606BC-BD86-4924-B3CD-85E508EF70EB}">
  <sheetPr>
    <tabColor theme="8" tint="0.39997558519241921"/>
  </sheetPr>
  <dimension ref="A1:K31"/>
  <sheetViews>
    <sheetView zoomScale="80" zoomScaleNormal="80" workbookViewId="0">
      <selection sqref="A1:B2"/>
    </sheetView>
  </sheetViews>
  <sheetFormatPr baseColWidth="10" defaultColWidth="11.42578125" defaultRowHeight="15" x14ac:dyDescent="0.25"/>
  <cols>
    <col min="1" max="1" width="8" customWidth="1"/>
    <col min="2" max="2" width="28.85546875" customWidth="1"/>
    <col min="3" max="3" width="32" bestFit="1" customWidth="1"/>
    <col min="4" max="4" width="23" customWidth="1"/>
    <col min="5" max="5" width="23" style="111" customWidth="1"/>
    <col min="6" max="6" width="25.28515625" style="111" customWidth="1"/>
    <col min="7" max="10" width="23" customWidth="1"/>
    <col min="11" max="11" width="24.28515625" customWidth="1"/>
  </cols>
  <sheetData>
    <row r="1" spans="1:11" ht="28.5" customHeight="1" x14ac:dyDescent="0.25">
      <c r="A1" s="154"/>
      <c r="B1" s="154"/>
      <c r="C1" s="155" t="s">
        <v>79</v>
      </c>
      <c r="D1" s="156"/>
      <c r="E1" s="156"/>
      <c r="F1" s="156"/>
      <c r="G1" s="156"/>
      <c r="H1" s="156"/>
      <c r="I1" s="156"/>
      <c r="J1" s="100"/>
      <c r="K1" s="157"/>
    </row>
    <row r="2" spans="1:11" ht="28.5" customHeight="1" x14ac:dyDescent="0.25">
      <c r="A2" s="154"/>
      <c r="B2" s="154"/>
      <c r="C2" s="155" t="s">
        <v>80</v>
      </c>
      <c r="D2" s="156"/>
      <c r="E2" s="156"/>
      <c r="F2" s="156"/>
      <c r="G2" s="156"/>
      <c r="H2" s="156"/>
      <c r="I2" s="156"/>
      <c r="J2" s="158"/>
      <c r="K2" s="157"/>
    </row>
    <row r="3" spans="1:11" x14ac:dyDescent="0.25">
      <c r="A3" s="101"/>
      <c r="B3" s="101"/>
      <c r="C3" s="101"/>
      <c r="D3" s="101"/>
      <c r="E3" s="102"/>
      <c r="F3" s="102"/>
      <c r="G3" s="103"/>
      <c r="H3" s="103"/>
      <c r="I3" s="103"/>
      <c r="J3" s="103"/>
      <c r="K3" s="103"/>
    </row>
    <row r="4" spans="1:11" ht="49.5" customHeight="1" x14ac:dyDescent="0.25">
      <c r="A4" s="159" t="s">
        <v>81</v>
      </c>
      <c r="B4" s="159"/>
      <c r="C4" s="160" t="s">
        <v>82</v>
      </c>
      <c r="D4" s="160"/>
      <c r="E4" s="160"/>
      <c r="F4" s="160"/>
      <c r="G4" s="160"/>
      <c r="H4" s="160"/>
      <c r="I4" s="160"/>
      <c r="J4" s="160"/>
      <c r="K4" s="160"/>
    </row>
    <row r="5" spans="1:11" ht="40.5" customHeight="1" x14ac:dyDescent="0.25">
      <c r="A5" s="104" t="s">
        <v>83</v>
      </c>
      <c r="B5" s="104" t="s">
        <v>84</v>
      </c>
      <c r="C5" s="104" t="s">
        <v>85</v>
      </c>
      <c r="D5" s="104" t="s">
        <v>86</v>
      </c>
      <c r="E5" s="105" t="s">
        <v>87</v>
      </c>
      <c r="F5" s="105" t="s">
        <v>133</v>
      </c>
      <c r="G5" s="104" t="s">
        <v>116</v>
      </c>
      <c r="H5" s="104" t="s">
        <v>88</v>
      </c>
      <c r="I5" s="104" t="s">
        <v>89</v>
      </c>
      <c r="J5" s="104" t="s">
        <v>90</v>
      </c>
      <c r="K5" s="104" t="s">
        <v>91</v>
      </c>
    </row>
    <row r="6" spans="1:11" x14ac:dyDescent="0.25">
      <c r="A6" s="106">
        <v>1</v>
      </c>
      <c r="B6" s="116" t="s">
        <v>92</v>
      </c>
      <c r="C6" s="107" t="s">
        <v>93</v>
      </c>
      <c r="D6" s="107" t="s">
        <v>94</v>
      </c>
      <c r="E6" s="107">
        <v>1</v>
      </c>
      <c r="F6" s="118">
        <v>811784.29015990999</v>
      </c>
      <c r="G6" s="113"/>
      <c r="H6" s="114"/>
      <c r="I6" s="108">
        <f>+G6+H6</f>
        <v>0</v>
      </c>
      <c r="J6" s="109">
        <f>+I6*E6</f>
        <v>0</v>
      </c>
      <c r="K6" s="110"/>
    </row>
    <row r="7" spans="1:11" ht="24" x14ac:dyDescent="0.25">
      <c r="A7" s="106">
        <v>2</v>
      </c>
      <c r="B7" s="116" t="s">
        <v>137</v>
      </c>
      <c r="C7" s="107" t="s">
        <v>93</v>
      </c>
      <c r="D7" s="107" t="s">
        <v>94</v>
      </c>
      <c r="E7" s="107">
        <v>1</v>
      </c>
      <c r="F7" s="119">
        <v>695563.21862718172</v>
      </c>
      <c r="G7" s="113"/>
      <c r="H7" s="115"/>
      <c r="I7" s="108">
        <f t="shared" ref="I7:I29" si="0">+G7+H7</f>
        <v>0</v>
      </c>
      <c r="J7" s="109">
        <f t="shared" ref="J7:J29" si="1">+I7*E7</f>
        <v>0</v>
      </c>
      <c r="K7" s="110"/>
    </row>
    <row r="8" spans="1:11" ht="24" x14ac:dyDescent="0.25">
      <c r="A8" s="106">
        <v>3</v>
      </c>
      <c r="B8" s="116" t="s">
        <v>95</v>
      </c>
      <c r="C8" s="107" t="s">
        <v>93</v>
      </c>
      <c r="D8" s="107" t="s">
        <v>94</v>
      </c>
      <c r="E8" s="107">
        <v>1</v>
      </c>
      <c r="F8" s="112">
        <v>1408398.1436238801</v>
      </c>
      <c r="G8" s="113"/>
      <c r="H8" s="115"/>
      <c r="I8" s="108">
        <f t="shared" si="0"/>
        <v>0</v>
      </c>
      <c r="J8" s="109">
        <f t="shared" si="1"/>
        <v>0</v>
      </c>
      <c r="K8" s="110"/>
    </row>
    <row r="9" spans="1:11" x14ac:dyDescent="0.25">
      <c r="A9" s="106">
        <v>4</v>
      </c>
      <c r="B9" s="116" t="s">
        <v>96</v>
      </c>
      <c r="C9" s="107" t="s">
        <v>93</v>
      </c>
      <c r="D9" s="107" t="s">
        <v>94</v>
      </c>
      <c r="E9" s="107">
        <v>1</v>
      </c>
      <c r="F9" s="112">
        <v>777657.40794950002</v>
      </c>
      <c r="G9" s="113"/>
      <c r="H9" s="115"/>
      <c r="I9" s="108">
        <f t="shared" si="0"/>
        <v>0</v>
      </c>
      <c r="J9" s="109">
        <f t="shared" si="1"/>
        <v>0</v>
      </c>
      <c r="K9" s="110"/>
    </row>
    <row r="10" spans="1:11" ht="24" x14ac:dyDescent="0.25">
      <c r="A10" s="106">
        <v>5</v>
      </c>
      <c r="B10" s="116" t="s">
        <v>97</v>
      </c>
      <c r="C10" s="107" t="s">
        <v>93</v>
      </c>
      <c r="D10" s="107" t="s">
        <v>94</v>
      </c>
      <c r="E10" s="107">
        <v>1</v>
      </c>
      <c r="F10" s="112">
        <v>198917.43575</v>
      </c>
      <c r="G10" s="113"/>
      <c r="H10" s="115"/>
      <c r="I10" s="108">
        <f t="shared" si="0"/>
        <v>0</v>
      </c>
      <c r="J10" s="109">
        <f t="shared" si="1"/>
        <v>0</v>
      </c>
      <c r="K10" s="110"/>
    </row>
    <row r="11" spans="1:11" x14ac:dyDescent="0.25">
      <c r="A11" s="106">
        <v>6</v>
      </c>
      <c r="B11" s="116" t="s">
        <v>98</v>
      </c>
      <c r="C11" s="107" t="s">
        <v>93</v>
      </c>
      <c r="D11" s="107" t="s">
        <v>94</v>
      </c>
      <c r="E11" s="107">
        <v>1</v>
      </c>
      <c r="F11" s="112">
        <v>141775.00505586251</v>
      </c>
      <c r="G11" s="113"/>
      <c r="H11" s="115"/>
      <c r="I11" s="108">
        <f t="shared" si="0"/>
        <v>0</v>
      </c>
      <c r="J11" s="109">
        <f t="shared" si="1"/>
        <v>0</v>
      </c>
      <c r="K11" s="110"/>
    </row>
    <row r="12" spans="1:11" ht="24" x14ac:dyDescent="0.25">
      <c r="A12" s="106">
        <v>7</v>
      </c>
      <c r="B12" s="116" t="s">
        <v>99</v>
      </c>
      <c r="C12" s="107" t="s">
        <v>93</v>
      </c>
      <c r="D12" s="107" t="s">
        <v>94</v>
      </c>
      <c r="E12" s="107">
        <v>1</v>
      </c>
      <c r="F12" s="112">
        <v>343032.44642050005</v>
      </c>
      <c r="G12" s="113"/>
      <c r="H12" s="115"/>
      <c r="I12" s="108">
        <f t="shared" si="0"/>
        <v>0</v>
      </c>
      <c r="J12" s="109">
        <f t="shared" si="1"/>
        <v>0</v>
      </c>
      <c r="K12" s="110"/>
    </row>
    <row r="13" spans="1:11" ht="24" x14ac:dyDescent="0.25">
      <c r="A13" s="106">
        <v>8</v>
      </c>
      <c r="B13" s="116" t="s">
        <v>138</v>
      </c>
      <c r="C13" s="107" t="s">
        <v>93</v>
      </c>
      <c r="D13" s="107" t="s">
        <v>94</v>
      </c>
      <c r="E13" s="107">
        <v>1</v>
      </c>
      <c r="F13" s="112">
        <v>773352.95515643002</v>
      </c>
      <c r="G13" s="113"/>
      <c r="H13" s="115"/>
      <c r="I13" s="108">
        <f t="shared" si="0"/>
        <v>0</v>
      </c>
      <c r="J13" s="109">
        <f t="shared" si="1"/>
        <v>0</v>
      </c>
      <c r="K13" s="110"/>
    </row>
    <row r="14" spans="1:11" ht="24" x14ac:dyDescent="0.25">
      <c r="A14" s="106">
        <v>9</v>
      </c>
      <c r="B14" s="116" t="s">
        <v>100</v>
      </c>
      <c r="C14" s="107" t="s">
        <v>93</v>
      </c>
      <c r="D14" s="107" t="s">
        <v>94</v>
      </c>
      <c r="E14" s="107">
        <v>1</v>
      </c>
      <c r="F14" s="112">
        <v>981591.38024663972</v>
      </c>
      <c r="G14" s="113"/>
      <c r="H14" s="115"/>
      <c r="I14" s="108">
        <f t="shared" si="0"/>
        <v>0</v>
      </c>
      <c r="J14" s="109">
        <f t="shared" si="1"/>
        <v>0</v>
      </c>
      <c r="K14" s="110"/>
    </row>
    <row r="15" spans="1:11" ht="24" x14ac:dyDescent="0.25">
      <c r="A15" s="106">
        <v>10</v>
      </c>
      <c r="B15" s="116" t="s">
        <v>101</v>
      </c>
      <c r="C15" s="107" t="s">
        <v>93</v>
      </c>
      <c r="D15" s="107" t="s">
        <v>94</v>
      </c>
      <c r="E15" s="107">
        <v>1</v>
      </c>
      <c r="F15" s="112">
        <v>915714.27320504328</v>
      </c>
      <c r="G15" s="113"/>
      <c r="H15" s="115"/>
      <c r="I15" s="108">
        <f t="shared" si="0"/>
        <v>0</v>
      </c>
      <c r="J15" s="109">
        <f t="shared" si="1"/>
        <v>0</v>
      </c>
      <c r="K15" s="110"/>
    </row>
    <row r="16" spans="1:11" x14ac:dyDescent="0.25">
      <c r="A16" s="106">
        <v>11</v>
      </c>
      <c r="B16" s="116" t="s">
        <v>102</v>
      </c>
      <c r="C16" s="107" t="s">
        <v>93</v>
      </c>
      <c r="D16" s="107" t="s">
        <v>94</v>
      </c>
      <c r="E16" s="107">
        <v>1</v>
      </c>
      <c r="F16" s="112">
        <v>123483.087</v>
      </c>
      <c r="G16" s="113"/>
      <c r="H16" s="115"/>
      <c r="I16" s="108">
        <f t="shared" si="0"/>
        <v>0</v>
      </c>
      <c r="J16" s="109">
        <f t="shared" si="1"/>
        <v>0</v>
      </c>
      <c r="K16" s="110"/>
    </row>
    <row r="17" spans="1:11" ht="24" x14ac:dyDescent="0.25">
      <c r="A17" s="106">
        <v>12</v>
      </c>
      <c r="B17" s="116" t="s">
        <v>103</v>
      </c>
      <c r="C17" s="107" t="s">
        <v>93</v>
      </c>
      <c r="D17" s="107" t="s">
        <v>94</v>
      </c>
      <c r="E17" s="107">
        <v>1</v>
      </c>
      <c r="F17" s="112">
        <v>3554762.4957701974</v>
      </c>
      <c r="G17" s="113"/>
      <c r="H17" s="115"/>
      <c r="I17" s="108">
        <f t="shared" si="0"/>
        <v>0</v>
      </c>
      <c r="J17" s="109">
        <f t="shared" si="1"/>
        <v>0</v>
      </c>
      <c r="K17" s="110"/>
    </row>
    <row r="18" spans="1:11" ht="24" x14ac:dyDescent="0.25">
      <c r="A18" s="106">
        <v>13</v>
      </c>
      <c r="B18" s="116" t="s">
        <v>104</v>
      </c>
      <c r="C18" s="107" t="s">
        <v>93</v>
      </c>
      <c r="D18" s="107" t="s">
        <v>94</v>
      </c>
      <c r="E18" s="107">
        <v>1</v>
      </c>
      <c r="F18" s="112">
        <v>5203494.4467552193</v>
      </c>
      <c r="G18" s="113"/>
      <c r="H18" s="115"/>
      <c r="I18" s="108">
        <f t="shared" si="0"/>
        <v>0</v>
      </c>
      <c r="J18" s="109">
        <f t="shared" si="1"/>
        <v>0</v>
      </c>
      <c r="K18" s="110"/>
    </row>
    <row r="19" spans="1:11" x14ac:dyDescent="0.25">
      <c r="A19" s="106">
        <v>14</v>
      </c>
      <c r="B19" s="116" t="s">
        <v>135</v>
      </c>
      <c r="C19" s="107" t="s">
        <v>93</v>
      </c>
      <c r="D19" s="107" t="s">
        <v>94</v>
      </c>
      <c r="E19" s="107">
        <v>1</v>
      </c>
      <c r="F19" s="112">
        <v>467619.0217535714</v>
      </c>
      <c r="G19" s="113"/>
      <c r="H19" s="115"/>
      <c r="I19" s="108">
        <f t="shared" si="0"/>
        <v>0</v>
      </c>
      <c r="J19" s="109">
        <f t="shared" si="1"/>
        <v>0</v>
      </c>
      <c r="K19" s="110"/>
    </row>
    <row r="20" spans="1:11" x14ac:dyDescent="0.25">
      <c r="A20" s="106">
        <v>15</v>
      </c>
      <c r="B20" s="116" t="s">
        <v>105</v>
      </c>
      <c r="C20" s="107" t="s">
        <v>93</v>
      </c>
      <c r="D20" s="107" t="s">
        <v>94</v>
      </c>
      <c r="E20" s="107">
        <v>1</v>
      </c>
      <c r="F20" s="112">
        <v>315086.7515077538</v>
      </c>
      <c r="G20" s="113"/>
      <c r="H20" s="115"/>
      <c r="I20" s="108">
        <f t="shared" si="0"/>
        <v>0</v>
      </c>
      <c r="J20" s="109">
        <f t="shared" si="1"/>
        <v>0</v>
      </c>
      <c r="K20" s="110"/>
    </row>
    <row r="21" spans="1:11" x14ac:dyDescent="0.25">
      <c r="A21" s="106">
        <v>16</v>
      </c>
      <c r="B21" s="116" t="s">
        <v>106</v>
      </c>
      <c r="C21" s="107" t="s">
        <v>93</v>
      </c>
      <c r="D21" s="107" t="s">
        <v>94</v>
      </c>
      <c r="E21" s="107">
        <v>1</v>
      </c>
      <c r="F21" s="112">
        <v>234487.34093334002</v>
      </c>
      <c r="G21" s="113"/>
      <c r="H21" s="115"/>
      <c r="I21" s="108">
        <f t="shared" si="0"/>
        <v>0</v>
      </c>
      <c r="J21" s="109">
        <f t="shared" si="1"/>
        <v>0</v>
      </c>
      <c r="K21" s="110"/>
    </row>
    <row r="22" spans="1:11" ht="24" x14ac:dyDescent="0.25">
      <c r="A22" s="106">
        <v>17</v>
      </c>
      <c r="B22" s="116" t="s">
        <v>107</v>
      </c>
      <c r="C22" s="107" t="s">
        <v>93</v>
      </c>
      <c r="D22" s="107" t="s">
        <v>94</v>
      </c>
      <c r="E22" s="107">
        <v>1</v>
      </c>
      <c r="F22" s="112">
        <v>2482670.9571744832</v>
      </c>
      <c r="G22" s="113"/>
      <c r="H22" s="115"/>
      <c r="I22" s="108">
        <f t="shared" si="0"/>
        <v>0</v>
      </c>
      <c r="J22" s="109">
        <f t="shared" si="1"/>
        <v>0</v>
      </c>
      <c r="K22" s="110"/>
    </row>
    <row r="23" spans="1:11" ht="32.450000000000003" customHeight="1" x14ac:dyDescent="0.25">
      <c r="A23" s="106">
        <v>18</v>
      </c>
      <c r="B23" s="117" t="s">
        <v>139</v>
      </c>
      <c r="C23" s="107" t="s">
        <v>93</v>
      </c>
      <c r="D23" s="107" t="s">
        <v>94</v>
      </c>
      <c r="E23" s="107">
        <v>1</v>
      </c>
      <c r="F23" s="112">
        <v>2482670.9571744832</v>
      </c>
      <c r="G23" s="113"/>
      <c r="H23" s="115"/>
      <c r="I23" s="108">
        <f t="shared" si="0"/>
        <v>0</v>
      </c>
      <c r="J23" s="109">
        <f t="shared" si="1"/>
        <v>0</v>
      </c>
      <c r="K23" s="110"/>
    </row>
    <row r="24" spans="1:11" ht="24" x14ac:dyDescent="0.25">
      <c r="A24" s="106">
        <v>19</v>
      </c>
      <c r="B24" s="116" t="s">
        <v>108</v>
      </c>
      <c r="C24" s="107" t="s">
        <v>93</v>
      </c>
      <c r="D24" s="107" t="s">
        <v>109</v>
      </c>
      <c r="E24" s="107">
        <v>1</v>
      </c>
      <c r="F24" s="112">
        <v>156876.86272814</v>
      </c>
      <c r="G24" s="113"/>
      <c r="H24" s="115"/>
      <c r="I24" s="108">
        <f t="shared" si="0"/>
        <v>0</v>
      </c>
      <c r="J24" s="109">
        <f t="shared" si="1"/>
        <v>0</v>
      </c>
      <c r="K24" s="110"/>
    </row>
    <row r="25" spans="1:11" ht="24" x14ac:dyDescent="0.25">
      <c r="A25" s="106">
        <v>20</v>
      </c>
      <c r="B25" s="116" t="s">
        <v>110</v>
      </c>
      <c r="C25" s="107" t="s">
        <v>93</v>
      </c>
      <c r="D25" s="107" t="s">
        <v>94</v>
      </c>
      <c r="E25" s="107">
        <v>1</v>
      </c>
      <c r="F25" s="112">
        <v>740509.38458073663</v>
      </c>
      <c r="G25" s="113"/>
      <c r="H25" s="115"/>
      <c r="I25" s="108">
        <f t="shared" si="0"/>
        <v>0</v>
      </c>
      <c r="J25" s="109">
        <f t="shared" si="1"/>
        <v>0</v>
      </c>
      <c r="K25" s="110"/>
    </row>
    <row r="26" spans="1:11" x14ac:dyDescent="0.25">
      <c r="A26" s="106">
        <v>21</v>
      </c>
      <c r="B26" s="116" t="s">
        <v>136</v>
      </c>
      <c r="C26" s="107" t="s">
        <v>93</v>
      </c>
      <c r="D26" s="107" t="s">
        <v>94</v>
      </c>
      <c r="E26" s="107">
        <v>1</v>
      </c>
      <c r="F26" s="112">
        <v>345037.75</v>
      </c>
      <c r="G26" s="113"/>
      <c r="H26" s="115"/>
      <c r="I26" s="108">
        <f t="shared" si="0"/>
        <v>0</v>
      </c>
      <c r="J26" s="109">
        <f t="shared" si="1"/>
        <v>0</v>
      </c>
      <c r="K26" s="110"/>
    </row>
    <row r="27" spans="1:11" x14ac:dyDescent="0.25">
      <c r="A27" s="106">
        <v>22</v>
      </c>
      <c r="B27" s="116" t="s">
        <v>111</v>
      </c>
      <c r="C27" s="107" t="s">
        <v>93</v>
      </c>
      <c r="D27" s="107" t="s">
        <v>94</v>
      </c>
      <c r="E27" s="107">
        <v>1</v>
      </c>
      <c r="F27" s="112">
        <v>239947</v>
      </c>
      <c r="G27" s="113"/>
      <c r="H27" s="115"/>
      <c r="I27" s="108">
        <f t="shared" si="0"/>
        <v>0</v>
      </c>
      <c r="J27" s="109">
        <f t="shared" si="1"/>
        <v>0</v>
      </c>
      <c r="K27" s="110"/>
    </row>
    <row r="28" spans="1:11" x14ac:dyDescent="0.25">
      <c r="A28" s="106">
        <v>23</v>
      </c>
      <c r="B28" s="116" t="s">
        <v>112</v>
      </c>
      <c r="C28" s="107" t="s">
        <v>93</v>
      </c>
      <c r="D28" s="107" t="s">
        <v>94</v>
      </c>
      <c r="E28" s="107">
        <v>1</v>
      </c>
      <c r="F28" s="112">
        <v>2042756.5714285714</v>
      </c>
      <c r="G28" s="113"/>
      <c r="H28" s="115"/>
      <c r="I28" s="108">
        <f t="shared" si="0"/>
        <v>0</v>
      </c>
      <c r="J28" s="109">
        <f t="shared" si="1"/>
        <v>0</v>
      </c>
      <c r="K28" s="110"/>
    </row>
    <row r="29" spans="1:11" ht="24" x14ac:dyDescent="0.25">
      <c r="A29" s="106">
        <v>24</v>
      </c>
      <c r="B29" s="116" t="s">
        <v>113</v>
      </c>
      <c r="C29" s="107" t="s">
        <v>93</v>
      </c>
      <c r="D29" s="107" t="s">
        <v>94</v>
      </c>
      <c r="E29" s="107">
        <v>1</v>
      </c>
      <c r="F29" s="112">
        <v>5369479.5940000005</v>
      </c>
      <c r="G29" s="113"/>
      <c r="H29" s="115"/>
      <c r="I29" s="108">
        <f t="shared" si="0"/>
        <v>0</v>
      </c>
      <c r="J29" s="109">
        <f t="shared" si="1"/>
        <v>0</v>
      </c>
      <c r="K29" s="110"/>
    </row>
    <row r="30" spans="1:11" x14ac:dyDescent="0.25">
      <c r="A30" s="106">
        <v>25</v>
      </c>
      <c r="B30" s="116" t="s">
        <v>114</v>
      </c>
      <c r="C30" s="107" t="s">
        <v>93</v>
      </c>
      <c r="D30" s="107" t="s">
        <v>94</v>
      </c>
      <c r="E30" s="107">
        <v>1</v>
      </c>
      <c r="F30" s="112">
        <v>1053580.0660000001</v>
      </c>
      <c r="G30" s="113"/>
      <c r="H30" s="115"/>
      <c r="I30" s="108">
        <f t="shared" ref="I30:I31" si="2">+G30+H30</f>
        <v>0</v>
      </c>
      <c r="J30" s="109">
        <f t="shared" ref="J30:J31" si="3">+I30*E30</f>
        <v>0</v>
      </c>
      <c r="K30" s="110"/>
    </row>
    <row r="31" spans="1:11" x14ac:dyDescent="0.25">
      <c r="A31" s="106">
        <v>26</v>
      </c>
      <c r="B31" s="116" t="s">
        <v>115</v>
      </c>
      <c r="C31" s="107" t="s">
        <v>93</v>
      </c>
      <c r="D31" s="107" t="s">
        <v>94</v>
      </c>
      <c r="E31" s="107">
        <v>1</v>
      </c>
      <c r="F31" s="112">
        <v>736117.8</v>
      </c>
      <c r="G31" s="113"/>
      <c r="H31" s="115"/>
      <c r="I31" s="108">
        <f t="shared" si="2"/>
        <v>0</v>
      </c>
      <c r="J31" s="109">
        <f t="shared" si="3"/>
        <v>0</v>
      </c>
      <c r="K31" s="110"/>
    </row>
  </sheetData>
  <mergeCells count="6">
    <mergeCell ref="A1:B2"/>
    <mergeCell ref="C1:I1"/>
    <mergeCell ref="K1:K2"/>
    <mergeCell ref="C2:J2"/>
    <mergeCell ref="A4:B4"/>
    <mergeCell ref="C4:K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3BC31-41CC-4D39-B623-7D1348C953E8}">
  <dimension ref="A1:B18"/>
  <sheetViews>
    <sheetView topLeftCell="A13" workbookViewId="0">
      <selection activeCell="K9" sqref="K9"/>
    </sheetView>
  </sheetViews>
  <sheetFormatPr baseColWidth="10" defaultRowHeight="15" x14ac:dyDescent="0.25"/>
  <cols>
    <col min="2" max="2" width="61.28515625" customWidth="1"/>
  </cols>
  <sheetData>
    <row r="1" spans="1:2" ht="21" x14ac:dyDescent="0.35">
      <c r="A1" s="163" t="s">
        <v>63</v>
      </c>
      <c r="B1" s="162"/>
    </row>
    <row r="2" spans="1:2" x14ac:dyDescent="0.25">
      <c r="A2" s="164" t="s">
        <v>131</v>
      </c>
      <c r="B2" s="162"/>
    </row>
    <row r="3" spans="1:2" x14ac:dyDescent="0.25">
      <c r="A3" s="165" t="s">
        <v>65</v>
      </c>
      <c r="B3" s="162"/>
    </row>
    <row r="4" spans="1:2" ht="43.15" customHeight="1" x14ac:dyDescent="0.25">
      <c r="A4" s="161" t="s">
        <v>117</v>
      </c>
      <c r="B4" s="162"/>
    </row>
    <row r="5" spans="1:2" x14ac:dyDescent="0.25">
      <c r="A5" s="165" t="s">
        <v>118</v>
      </c>
      <c r="B5" s="162"/>
    </row>
    <row r="6" spans="1:2" ht="60" customHeight="1" x14ac:dyDescent="0.25">
      <c r="A6" s="161" t="s">
        <v>119</v>
      </c>
      <c r="B6" s="162"/>
    </row>
    <row r="7" spans="1:2" x14ac:dyDescent="0.25">
      <c r="A7" s="165" t="s">
        <v>120</v>
      </c>
      <c r="B7" s="162"/>
    </row>
    <row r="8" spans="1:2" ht="40.9" customHeight="1" x14ac:dyDescent="0.25">
      <c r="A8" s="161" t="s">
        <v>121</v>
      </c>
      <c r="B8" s="162"/>
    </row>
    <row r="9" spans="1:2" x14ac:dyDescent="0.25">
      <c r="A9" s="165" t="s">
        <v>122</v>
      </c>
      <c r="B9" s="162"/>
    </row>
    <row r="10" spans="1:2" ht="46.9" customHeight="1" x14ac:dyDescent="0.25">
      <c r="A10" s="161" t="s">
        <v>123</v>
      </c>
      <c r="B10" s="162"/>
    </row>
    <row r="11" spans="1:2" x14ac:dyDescent="0.25">
      <c r="A11" s="165" t="s">
        <v>72</v>
      </c>
      <c r="B11" s="162"/>
    </row>
    <row r="12" spans="1:2" ht="39.4" customHeight="1" x14ac:dyDescent="0.25">
      <c r="A12" s="161" t="s">
        <v>124</v>
      </c>
      <c r="B12" s="162"/>
    </row>
    <row r="13" spans="1:2" x14ac:dyDescent="0.25">
      <c r="A13" s="165" t="s">
        <v>125</v>
      </c>
      <c r="B13" s="162"/>
    </row>
    <row r="14" spans="1:2" ht="34.15" customHeight="1" x14ac:dyDescent="0.25">
      <c r="A14" s="161" t="s">
        <v>126</v>
      </c>
      <c r="B14" s="162"/>
    </row>
    <row r="15" spans="1:2" x14ac:dyDescent="0.25">
      <c r="A15" s="165" t="s">
        <v>127</v>
      </c>
      <c r="B15" s="162"/>
    </row>
    <row r="16" spans="1:2" ht="36" customHeight="1" x14ac:dyDescent="0.25">
      <c r="A16" s="161" t="s">
        <v>128</v>
      </c>
      <c r="B16" s="162"/>
    </row>
    <row r="17" spans="1:2" x14ac:dyDescent="0.25">
      <c r="A17" s="165" t="s">
        <v>129</v>
      </c>
      <c r="B17" s="162"/>
    </row>
    <row r="18" spans="1:2" ht="56.65" customHeight="1" x14ac:dyDescent="0.25">
      <c r="A18" s="161" t="s">
        <v>130</v>
      </c>
      <c r="B18" s="162"/>
    </row>
  </sheetData>
  <mergeCells count="18">
    <mergeCell ref="A18:B18"/>
    <mergeCell ref="A7:B7"/>
    <mergeCell ref="A8:B8"/>
    <mergeCell ref="A9:B9"/>
    <mergeCell ref="A10:B10"/>
    <mergeCell ref="A11:B11"/>
    <mergeCell ref="A12:B12"/>
    <mergeCell ref="A13:B13"/>
    <mergeCell ref="A14:B14"/>
    <mergeCell ref="A15:B15"/>
    <mergeCell ref="A16:B16"/>
    <mergeCell ref="A17:B17"/>
    <mergeCell ref="A6:B6"/>
    <mergeCell ref="A1:B1"/>
    <mergeCell ref="A2:B2"/>
    <mergeCell ref="A3:B3"/>
    <mergeCell ref="A4:B4"/>
    <mergeCell ref="A5:B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07141595F3DAA4DAE3D70EB9B274DB9" ma:contentTypeVersion="18" ma:contentTypeDescription="Create a new document." ma:contentTypeScope="" ma:versionID="b2e98b4b394e056d02e3e7f65895282a">
  <xsd:schema xmlns:xsd="http://www.w3.org/2001/XMLSchema" xmlns:xs="http://www.w3.org/2001/XMLSchema" xmlns:p="http://schemas.microsoft.com/office/2006/metadata/properties" xmlns:ns3="7242df1b-2260-4845-882b-2433ae7d68fa" xmlns:ns4="18e37a0c-1135-46c0-9071-dc50924c9a05" targetNamespace="http://schemas.microsoft.com/office/2006/metadata/properties" ma:root="true" ma:fieldsID="47c3cfc7ebb37ce8e60c4a2bf28c8c12" ns3:_="" ns4:_="">
    <xsd:import namespace="7242df1b-2260-4845-882b-2433ae7d68fa"/>
    <xsd:import namespace="18e37a0c-1135-46c0-9071-dc50924c9a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42df1b-2260-4845-882b-2433ae7d68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8e37a0c-1135-46c0-9071-dc50924c9a0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242df1b-2260-4845-882b-2433ae7d68f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16DB6E2-7223-4ED6-B822-F8408C1752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42df1b-2260-4845-882b-2433ae7d68fa"/>
    <ds:schemaRef ds:uri="18e37a0c-1135-46c0-9071-dc50924c9a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4409ED-9E72-4FEA-B5E9-5A517FBD1953}">
  <ds:schemaRefs>
    <ds:schemaRef ds:uri="18e37a0c-1135-46c0-9071-dc50924c9a05"/>
    <ds:schemaRef ds:uri="http://purl.org/dc/terms/"/>
    <ds:schemaRef ds:uri="http://purl.org/dc/elements/1.1/"/>
    <ds:schemaRef ds:uri="http://www.w3.org/XML/1998/namespace"/>
    <ds:schemaRef ds:uri="http://schemas.microsoft.com/office/2006/metadata/properties"/>
    <ds:schemaRef ds:uri="7242df1b-2260-4845-882b-2433ae7d68fa"/>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B8AC954A-602D-4903-98F0-C23243643E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TARIFAS</vt:lpstr>
      <vt:lpstr> INSTRUCTIVO TARIFAS</vt:lpstr>
      <vt:lpstr> INSUMOS ESPECIALES</vt:lpstr>
      <vt:lpstr>INSTRUCTIVO INSUMOS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Historico Mercadeo</dc:creator>
  <cp:lastModifiedBy>ANGELA ROCIO RODRIGUEZ RODRIGUEZ</cp:lastModifiedBy>
  <dcterms:created xsi:type="dcterms:W3CDTF">2026-07-13T04:24:27Z</dcterms:created>
  <dcterms:modified xsi:type="dcterms:W3CDTF">2026-07-17T18:01:48Z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0x010100807141595F3DAA4DAE3D70EB9B274DB9</vt:lpwstr>
  </property>
</Properties>
</file>