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EGA\contratacion\2026\SENA\VILLA DE LEYVA\LICITACION VILLA DE LEYVA\"/>
    </mc:Choice>
  </mc:AlternateContent>
  <xr:revisionPtr revIDLastSave="0" documentId="13_ncr:1_{AB0AF927-FDBA-4C9D-81EC-03F31B0D86C1}" xr6:coauthVersionLast="47" xr6:coauthVersionMax="47" xr10:uidLastSave="{00000000-0000-0000-0000-000000000000}"/>
  <bookViews>
    <workbookView xWindow="-24120" yWindow="1440" windowWidth="24240" windowHeight="13020" xr2:uid="{99995AB6-A59D-4D40-9289-030E94C6C3D5}"/>
  </bookViews>
  <sheets>
    <sheet name="PRESUPUESTO OFICIAL (Entidad)" sheetId="2" r:id="rId1"/>
    <sheet name="OFERTA ECONOMICA (Oferente)" sheetId="1" r:id="rId2"/>
    <sheet name="Hoja3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 localSheetId="0">'PRESUPUESTO OFICIAL (Entidad)'!ERR</definedName>
    <definedName name="\X">[0]!ERR</definedName>
    <definedName name="\Z" localSheetId="0">'PRESUPUESTO OFICIAL (Entidad)'!ERR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0">'PRESUPUESTO OFICIAL (Entidad)'!ERR</definedName>
    <definedName name="__F">[0]!ERR</definedName>
    <definedName name="__FS01" localSheetId="0">'PRESUPUESTO OFICIAL (Entidad)'!ERR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(Entidad)'!ERR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(Entidad)'!$I$7:$I$535</definedName>
    <definedName name="_FS01" localSheetId="0">'PRESUPUESTO OFICIAL (Entidad)'!ERR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Hlk208391965" localSheetId="0">'PRESUPUESTO OFICIAL (Entidad)'!$G$2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>[0]!ERR</definedName>
    <definedName name="AAA" localSheetId="0">'PRESUPUESTO OFICIAL (Entidad)'!ERR</definedName>
    <definedName name="AAA">[0]!ERR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 localSheetId="0">'PRESUPUESTO OFICIAL (Entidad)'!ERR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'OFERTA ECONOMICA (Oferente)'!$A$1:$L$545</definedName>
    <definedName name="_xlnm.Print_Area" localSheetId="0">'PRESUPUESTO OFICIAL (Entidad)'!$A$1:$L$545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0">'PRESUPUESTO OFICIAL (Entidad)'!ERR</definedName>
    <definedName name="armuve">[0]!ERR</definedName>
    <definedName name="ARP">#REF!</definedName>
    <definedName name="ARS">#REF!</definedName>
    <definedName name="as" localSheetId="0">'PRESUPUESTO OFICIAL (Entidad)'!ERR</definedName>
    <definedName name="as">[0]!ERR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(Entidad)'!ERR</definedName>
    <definedName name="ASDFGHJKLÑ">[0]!ERR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'PRESUPUESTO OFICIAL (Entidad)'!ERR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 localSheetId="0">[50]Personalizar!$G$22:$G$25</definedName>
    <definedName name="CC">[51]Personalizar!$G$22:$G$25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0">'PRESUPUESTO OFICIAL (Entidad)'!ERR</definedName>
    <definedName name="COPIA">[0]!ERR</definedName>
    <definedName name="COPIA1">#REF!</definedName>
    <definedName name="COPIA2">#REF!</definedName>
    <definedName name="copiao4" localSheetId="0">'PRESUPUESTO OFICIAL (Entidad)'!ERR</definedName>
    <definedName name="copiao4">[0]!ERR</definedName>
    <definedName name="corri" localSheetId="0">'PRESUPUESTO OFICIAL (Entidad)'!ERR</definedName>
    <definedName name="corri">[0]!ERR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0">'PRESUPUESTO OFICIAL (Entidad)'!ERR</definedName>
    <definedName name="CUAL">[0]!ERR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[50]!Customize</definedName>
    <definedName name="Customize">[51]!Customize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0">[50]Personalizar!$E$22</definedName>
    <definedName name="dflt1">[51]Personalizar!$E$22</definedName>
    <definedName name="dflt2" localSheetId="0">[50]Personalizar!$E$23</definedName>
    <definedName name="dflt2">[51]Personalizar!$E$23</definedName>
    <definedName name="dflt3" localSheetId="0">[50]Personalizar!$D$24</definedName>
    <definedName name="dflt3">[51]Personalizar!$D$24</definedName>
    <definedName name="dflt4" localSheetId="0">[50]Personalizar!$E$26</definedName>
    <definedName name="dflt4">[51]Personalizar!$E$26</definedName>
    <definedName name="dflt5" localSheetId="0">[50]Personalizar!$E$27</definedName>
    <definedName name="dflt5">[51]Personalizar!$E$27</definedName>
    <definedName name="dflt6" localSheetId="0">[50]Personalizar!$D$28</definedName>
    <definedName name="dflt6">[51]Personalizar!$D$28</definedName>
    <definedName name="dflt7" localSheetId="0">[50]Personalizar!$G$27</definedName>
    <definedName name="dflt7">[51]Personalizar!$G$27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(Entidad)'!ERR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>#REF!</definedName>
    <definedName name="eme" localSheetId="0">'PRESUPUESTO OFICIAL (Entidad)'!ERR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">[69]EQUIPO!$B$2:$B$36</definedName>
    <definedName name="equipo">[70]Equipo!$A$7:$A$65536</definedName>
    <definedName name="EQUIPO_1">[69]EQUIPO!$B$2:$D$36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0">[50]!FareWellStmnt</definedName>
    <definedName name="FareWellStmnt">[51]!FareWellStmnt</definedName>
    <definedName name="FaseProyecto">#REF!</definedName>
    <definedName name="FD" localSheetId="0">'PRESUPUESTO OFICIAL (Entidad)'!ERR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(Entidad)'!ERR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'PRESUPUESTO OFICIAL (Entidad)'!ERR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0">'PRESUPUESTO OFICIAL (Entidad)'!ERR</definedName>
    <definedName name="FINANCIACION">[0]!ERR</definedName>
    <definedName name="FinePrint" localSheetId="0">[50]!FinePrint</definedName>
    <definedName name="FinePrint">[51]!FinePrint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'PRESUPUESTO OFICIAL (Entidad)'!ERR</definedName>
    <definedName name="fu">[0]!ERR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(Entidad)'!ERR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(Entidad)'!ERR</definedName>
    <definedName name="HK">[0]!ERR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0">'PRESUPUESTO OFICIAL (Entidad)'!ERR</definedName>
    <definedName name="ID">[0]!ERR</definedName>
    <definedName name="IF">'[52]A.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>[82]Insumos!#REF!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0">[50]!INV_Payments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0">'PRESUPUESTO OFICIAL (Entidad)'!ERR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'PRESUPUESTO OFICIAL (Entidad)'!ERR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0">'PRESUPUESTO OFICIAL (Entidad)'!ERR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'PRESUPUESTO OFICIAL (Entidad)'!ERR</definedName>
    <definedName name="kl">[0]!ERR</definedName>
    <definedName name="klklk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>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 localSheetId="0">'PRESUPUESTO OFICIAL (Entidad)'!ERR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[54]Insum!$A$68:$H$98</definedName>
    <definedName name="mar">'[37]Res-Accide-10'!#REF!</definedName>
    <definedName name="MARCO_H">#REF!</definedName>
    <definedName name="marina">'[88]Informe Semanal 1'!#REF!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[69]MATERIAL!$B$3:$B$580</definedName>
    <definedName name="MATERIAL">'[89]TABLA MATERIALES'!$A$3:$D$654</definedName>
    <definedName name="materiales">[70]materiales!$A$7:$A$1317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O_LISTA">#REF!</definedName>
    <definedName name="mediah_reposo_comida">'[90]CCP,LEYES, Y DEC.'!#REF!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[91]Tablas!$AO$6:$AO$7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[50]!Nada</definedName>
    <definedName name="Nada">[51]!Nada</definedName>
    <definedName name="Nafta_2">'[92] ASR+Nafta'!$K$19:$AS$19</definedName>
    <definedName name="Nafta2">'[92] ASR+Nafta'!$K$19:$AS$19</definedName>
    <definedName name="Nafta3">'[92]Todos+Nafta'!$K$19:$AS$19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 (Entidad)'!ERR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 localSheetId="0">MATCH(0.01,[0]!End_Bal,-1)+1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DATE(YEAR([93]!Loan_Start),MONTH([93]!Loan_Start)+Payment_Number,DAY([93]!Loan_Start))</definedName>
    <definedName name="obras1">DATE(YEAR([93]!Loan_Start),MONTH([93]!Loan_Start)+Payment_Number,DAY([93]!Loan_Start))</definedName>
    <definedName name="obras11" hidden="1">#REF!</definedName>
    <definedName name="obras111" localSheetId="0">DATE(YEAR([94]!Loan_Start),MONTH([94]!Loan_Start)+Payment_Number,DAY([94]!Loan_Start))</definedName>
    <definedName name="obras111">DATE(YEAR([94]!Loan_Start),MONTH([94]!Loan_Start)+Payment_Number,DAY([94]!Loan_Start))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[70]otros!$A$6:$A$1235</definedName>
    <definedName name="OTROS1">#REF!</definedName>
    <definedName name="OUT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DATE(YEAR([94]!Loan_Start),MONTH([94]!Loan_Start)+Payment_Number,DAY([94]!Loan_Start))</definedName>
    <definedName name="Payment_Date1">DATE(YEAR([94]!Loan_Start),MONTH([94]!Loan_Start)+Payment_Number,DAY([94]!Loan_Start))</definedName>
    <definedName name="Payment_Needed">"Pago necesario"</definedName>
    <definedName name="Pb">#REF!</definedName>
    <definedName name="Pd">#REF!</definedName>
    <definedName name="PEPE" localSheetId="0">'PRESUPUESTO OFICIAL (Entidad)'!ERR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[95]STRSUMM0!#REF!</definedName>
    <definedName name="PIP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'[96]Hoja 1 '!#REF!</definedName>
    <definedName name="POSICION_PRESUP">[11]Tablas!#REF!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">'[97]Precios Primarios'!$A$6:$J$2200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upuesto">[98]PRESUPUESTO!$B$596:$H$706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 localSheetId="0">OFFSET([0]!Full_Print,0,0,[0]!Last_Row)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0">'PRESUPUESTO OFICIAL (Entidad)'!ERR</definedName>
    <definedName name="programainv">[0]!ERR</definedName>
    <definedName name="Proponente">#REF!</definedName>
    <definedName name="PRUEBA" localSheetId="0">[99]!absc</definedName>
    <definedName name="PRUEBA">[99]!absc</definedName>
    <definedName name="prueba1" localSheetId="0">[99]!absc</definedName>
    <definedName name="prueba1">[99]!absc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'[100]ORITO 02 '!$A$12</definedName>
    <definedName name="Pwf_actual">'[100]ORITO 02 '!$E$6</definedName>
    <definedName name="Pwf_i">[46]medelo!$A$66:$A$83</definedName>
    <definedName name="Pwf_min">'[100]ORITO 02 '!$E$8</definedName>
    <definedName name="Pwfd">#REF!</definedName>
    <definedName name="Q">#REF!</definedName>
    <definedName name="Q_actual">'[100]ORITO 02 '!$E$7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'[100]ORITO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'[92] ASR+Nafta'!$E$9:$E$21</definedName>
    <definedName name="Recall_3">'[92]Todos+Nafta'!$E$9:$E$21</definedName>
    <definedName name="recursos">[101]RECURSOS!$A$8:$A$204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[91]Tablas!$M$6:$M$8</definedName>
    <definedName name="REGIONAL">[91]Tablas!$I$6:$I$10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'PRESUPUESTO OFICIAL (Entidad)'!ERR</definedName>
    <definedName name="REICIO">[0]!ERR</definedName>
    <definedName name="Reimbursement">"Reembolso"</definedName>
    <definedName name="reinicio" localSheetId="0">'PRESUPUESTO OFICIAL (Entidad)'!ERR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[102]Ingenieria!#REF!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0">'PRESUPUESTO OFICIAL (Entidad)'!ERR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'[103]Form5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>[0]!ERR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(Entidad)'!ERR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 localSheetId="0">'PRESUPUESTO OFICIAL (Entidad)'!ERR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(Entidad)'!ERR</definedName>
    <definedName name="SI">[0]!ERR</definedName>
    <definedName name="SINGOLO">'[3]7422CW00'!#REF!</definedName>
    <definedName name="SISISIS" localSheetId="0">'PRESUPUESTO OFICIAL (Entidad)'!ERR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(Entidad)'!$K$540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(Entidad)'!$K$540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(Entidad)'!$K$541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 localSheetId="0">'PRESUPUESTO OFICIAL (Entidad)'!ERR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'[104]PxQ Cantidades'!#REF!</definedName>
    <definedName name="STONU">'[3]7422CW00'!#REF!</definedName>
    <definedName name="STRESS_RELIEVIN">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0">'PRESUPUESTO OFICIAL (Entidad)'!ERR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[105]Hoja3!$B$4:$F$28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[106]TARIFAS!$A$1:$F$52</definedName>
    <definedName name="TarifaSalud">[40]EMPRESA!$F$26</definedName>
    <definedName name="Tasa">#REF!</definedName>
    <definedName name="TASA_DE_CAMBIO">#REF!</definedName>
    <definedName name="Tasa1">'[107]Bases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(Entidad)'!ERR</definedName>
    <definedName name="TER">[0]!ERR</definedName>
    <definedName name="TERM" localSheetId="0">'PRESUPUESTO OFICIAL (Entidad)'!ERR</definedName>
    <definedName name="TERM">[0]!ERR</definedName>
    <definedName name="TÉRMINOS" localSheetId="0">'PRESUPUESTO OFICIAL (Entidad)'!ERR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[91]Tablas!$U$6:$U$15</definedName>
    <definedName name="TipoNeces">[91]Tablas!$Q$6:$Q$8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'PRESUPUESTO OFICIAL (Entidad)'!$1:$8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[108]desmonte!$E$48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[109]Tablas!$B$2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'[90]CCP,LEYES,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dades">[110]Presup_Cancha!$J$13:$J$17</definedName>
    <definedName name="UNIT">'[111]Lista APU'!$A$3:$D$479</definedName>
    <definedName name="UNITARIO">[112]Unitarios!$A$3:$D$13</definedName>
    <definedName name="Unitarios">#REF!</definedName>
    <definedName name="unj" hidden="1">[18]INST!#REF!</definedName>
    <definedName name="uno" localSheetId="0">'PRESUPUESTO OFICIAL (Entidad)'!ERR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(Entidad)'!ERR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[113]CONTRATO!$E$9</definedName>
    <definedName name="ValorEjecutado">#REF!</definedName>
    <definedName name="ValorProyecto">#REF!</definedName>
    <definedName name="ValorRecursosComprometidos">#REF!</definedName>
    <definedName name="Values_Entered" localSheetId="0">IF([0]!Loan_Amount*[0]!Interest_Rate*[0]!Loan_Years*[0]!Loan_Start&gt;0,1,0)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[91]Tablas!$A$6:$A$26</definedName>
    <definedName name="VigenciaDolares">#REF!</definedName>
    <definedName name="VigenciaPesos">#REF!</definedName>
    <definedName name="VIGFUTURA">[91]Tablas!$J$6:$J$8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 localSheetId="0">[50]Personalizar!$E$15</definedName>
    <definedName name="vital5">[51]Personalizar!$E$15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'[114]2004'!#REF!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[115]!absc</definedName>
    <definedName name="xxxxx">[115]!absc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'[116]AISLAMIENTO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 localSheetId="0">'PRESUPUESTO OFICIAL (Entidad)'!ERR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25" i="1" l="1"/>
  <c r="K526" i="1" s="1"/>
  <c r="F525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E509" i="1"/>
  <c r="K508" i="1"/>
  <c r="E508" i="1"/>
  <c r="K507" i="1"/>
  <c r="E507" i="1"/>
  <c r="K506" i="1"/>
  <c r="E506" i="1"/>
  <c r="K503" i="1"/>
  <c r="K504" i="1" s="1"/>
  <c r="H503" i="1"/>
  <c r="G503" i="1"/>
  <c r="F503" i="1"/>
  <c r="E503" i="1"/>
  <c r="K500" i="1"/>
  <c r="K499" i="1"/>
  <c r="K498" i="1"/>
  <c r="K497" i="1"/>
  <c r="K496" i="1"/>
  <c r="K495" i="1"/>
  <c r="K494" i="1"/>
  <c r="K493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58" i="1"/>
  <c r="K457" i="1"/>
  <c r="K456" i="1"/>
  <c r="K455" i="1"/>
  <c r="K454" i="1"/>
  <c r="K453" i="1"/>
  <c r="K452" i="1"/>
  <c r="K451" i="1"/>
  <c r="K450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2" i="1"/>
  <c r="K433" i="1" s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2" i="1"/>
  <c r="K411" i="1"/>
  <c r="K410" i="1"/>
  <c r="K409" i="1"/>
  <c r="K405" i="1"/>
  <c r="K404" i="1"/>
  <c r="K403" i="1"/>
  <c r="K402" i="1"/>
  <c r="K401" i="1"/>
  <c r="K400" i="1"/>
  <c r="K399" i="1"/>
  <c r="K398" i="1"/>
  <c r="K397" i="1"/>
  <c r="K396" i="1"/>
  <c r="K392" i="1"/>
  <c r="K393" i="1" s="1"/>
  <c r="K389" i="1"/>
  <c r="K388" i="1"/>
  <c r="K387" i="1"/>
  <c r="K386" i="1"/>
  <c r="K385" i="1"/>
  <c r="K384" i="1"/>
  <c r="K383" i="1"/>
  <c r="K382" i="1"/>
  <c r="K379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48" i="1"/>
  <c r="K347" i="1"/>
  <c r="K349" i="1" s="1"/>
  <c r="K344" i="1"/>
  <c r="K343" i="1"/>
  <c r="K342" i="1"/>
  <c r="K339" i="1"/>
  <c r="K338" i="1"/>
  <c r="K337" i="1"/>
  <c r="K334" i="1"/>
  <c r="K335" i="1" s="1"/>
  <c r="K331" i="1"/>
  <c r="K330" i="1"/>
  <c r="K329" i="1"/>
  <c r="K328" i="1"/>
  <c r="K332" i="1" s="1"/>
  <c r="K324" i="1"/>
  <c r="K323" i="1"/>
  <c r="K322" i="1"/>
  <c r="K319" i="1"/>
  <c r="K318" i="1"/>
  <c r="K315" i="1"/>
  <c r="K314" i="1"/>
  <c r="K313" i="1"/>
  <c r="K312" i="1"/>
  <c r="K309" i="1"/>
  <c r="K308" i="1"/>
  <c r="K305" i="1"/>
  <c r="K304" i="1"/>
  <c r="K303" i="1"/>
  <c r="K302" i="1"/>
  <c r="K299" i="1"/>
  <c r="K300" i="1" s="1"/>
  <c r="K295" i="1"/>
  <c r="K294" i="1"/>
  <c r="K293" i="1"/>
  <c r="K290" i="1"/>
  <c r="K289" i="1"/>
  <c r="K288" i="1"/>
  <c r="K287" i="1"/>
  <c r="K286" i="1"/>
  <c r="K283" i="1"/>
  <c r="K282" i="1"/>
  <c r="K279" i="1"/>
  <c r="K278" i="1"/>
  <c r="K275" i="1"/>
  <c r="K274" i="1"/>
  <c r="K271" i="1"/>
  <c r="K270" i="1"/>
  <c r="K272" i="1" s="1"/>
  <c r="K267" i="1"/>
  <c r="K266" i="1"/>
  <c r="K265" i="1"/>
  <c r="K264" i="1"/>
  <c r="K263" i="1"/>
  <c r="K262" i="1"/>
  <c r="K261" i="1"/>
  <c r="K260" i="1"/>
  <c r="K259" i="1"/>
  <c r="K258" i="1"/>
  <c r="K255" i="1"/>
  <c r="K254" i="1"/>
  <c r="K253" i="1"/>
  <c r="K252" i="1"/>
  <c r="K249" i="1"/>
  <c r="K250" i="1" s="1"/>
  <c r="K245" i="1"/>
  <c r="K246" i="1" s="1"/>
  <c r="K242" i="1"/>
  <c r="K241" i="1"/>
  <c r="K240" i="1"/>
  <c r="K239" i="1"/>
  <c r="K238" i="1"/>
  <c r="K237" i="1"/>
  <c r="K233" i="1"/>
  <c r="K234" i="1" s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1" i="1"/>
  <c r="K210" i="1"/>
  <c r="K207" i="1"/>
  <c r="K206" i="1"/>
  <c r="K205" i="1"/>
  <c r="K204" i="1"/>
  <c r="K203" i="1"/>
  <c r="K202" i="1"/>
  <c r="K208" i="1" s="1"/>
  <c r="K199" i="1"/>
  <c r="K198" i="1"/>
  <c r="K197" i="1"/>
  <c r="H197" i="1"/>
  <c r="G197" i="1"/>
  <c r="E197" i="1"/>
  <c r="K192" i="1"/>
  <c r="K191" i="1"/>
  <c r="K190" i="1"/>
  <c r="K189" i="1"/>
  <c r="K186" i="1"/>
  <c r="K185" i="1"/>
  <c r="K184" i="1"/>
  <c r="K183" i="1"/>
  <c r="K182" i="1"/>
  <c r="K181" i="1"/>
  <c r="K178" i="1"/>
  <c r="K177" i="1"/>
  <c r="K179" i="1" s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59" i="1"/>
  <c r="K158" i="1"/>
  <c r="K157" i="1"/>
  <c r="K156" i="1"/>
  <c r="K155" i="1"/>
  <c r="K151" i="1"/>
  <c r="K148" i="1"/>
  <c r="K147" i="1"/>
  <c r="K146" i="1"/>
  <c r="K149" i="1" s="1"/>
  <c r="F146" i="1"/>
  <c r="K142" i="1"/>
  <c r="K141" i="1"/>
  <c r="K140" i="1"/>
  <c r="K139" i="1"/>
  <c r="K138" i="1"/>
  <c r="K137" i="1"/>
  <c r="K136" i="1"/>
  <c r="K135" i="1"/>
  <c r="H135" i="1"/>
  <c r="G135" i="1"/>
  <c r="E135" i="1"/>
  <c r="K132" i="1"/>
  <c r="K131" i="1"/>
  <c r="K130" i="1"/>
  <c r="H130" i="1"/>
  <c r="G130" i="1"/>
  <c r="F130" i="1"/>
  <c r="E130" i="1"/>
  <c r="K126" i="1"/>
  <c r="G126" i="1"/>
  <c r="K125" i="1"/>
  <c r="E125" i="1"/>
  <c r="K122" i="1"/>
  <c r="K121" i="1"/>
  <c r="K120" i="1"/>
  <c r="K119" i="1"/>
  <c r="K118" i="1"/>
  <c r="K117" i="1"/>
  <c r="K116" i="1"/>
  <c r="K115" i="1"/>
  <c r="K112" i="1"/>
  <c r="K111" i="1"/>
  <c r="K110" i="1"/>
  <c r="K107" i="1"/>
  <c r="K106" i="1"/>
  <c r="K105" i="1"/>
  <c r="K104" i="1"/>
  <c r="K100" i="1"/>
  <c r="G100" i="1"/>
  <c r="K99" i="1"/>
  <c r="K98" i="1"/>
  <c r="K95" i="1"/>
  <c r="K94" i="1"/>
  <c r="K96" i="1" s="1"/>
  <c r="K91" i="1"/>
  <c r="K88" i="1"/>
  <c r="K89" i="1" s="1"/>
  <c r="K85" i="1"/>
  <c r="G85" i="1"/>
  <c r="E85" i="1"/>
  <c r="K84" i="1"/>
  <c r="K81" i="1"/>
  <c r="K80" i="1"/>
  <c r="K79" i="1"/>
  <c r="E79" i="1"/>
  <c r="K78" i="1"/>
  <c r="E78" i="1"/>
  <c r="K74" i="1"/>
  <c r="K73" i="1"/>
  <c r="K70" i="1"/>
  <c r="K69" i="1"/>
  <c r="K66" i="1"/>
  <c r="K65" i="1"/>
  <c r="K64" i="1"/>
  <c r="K63" i="1"/>
  <c r="K62" i="1"/>
  <c r="K61" i="1"/>
  <c r="K60" i="1"/>
  <c r="K59" i="1"/>
  <c r="K56" i="1"/>
  <c r="K55" i="1"/>
  <c r="K52" i="1"/>
  <c r="K51" i="1"/>
  <c r="K50" i="1"/>
  <c r="K49" i="1"/>
  <c r="K46" i="1"/>
  <c r="K47" i="1" s="1"/>
  <c r="K43" i="1"/>
  <c r="K44" i="1" s="1"/>
  <c r="K39" i="1"/>
  <c r="K40" i="1" s="1"/>
  <c r="K36" i="1"/>
  <c r="K35" i="1"/>
  <c r="K34" i="1"/>
  <c r="K33" i="1"/>
  <c r="K30" i="1"/>
  <c r="K29" i="1"/>
  <c r="K28" i="1"/>
  <c r="K27" i="1"/>
  <c r="K22" i="1"/>
  <c r="K21" i="1"/>
  <c r="K20" i="1"/>
  <c r="K19" i="1"/>
  <c r="K18" i="1"/>
  <c r="K17" i="1"/>
  <c r="K16" i="1"/>
  <c r="K15" i="1"/>
  <c r="K14" i="1"/>
  <c r="K13" i="1"/>
  <c r="K12" i="1"/>
  <c r="C12" i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7" i="1" s="1"/>
  <c r="C28" i="1" s="1"/>
  <c r="C29" i="1" s="1"/>
  <c r="C30" i="1" s="1"/>
  <c r="C33" i="1" s="1"/>
  <c r="C34" i="1" s="1"/>
  <c r="C35" i="1" s="1"/>
  <c r="C36" i="1" s="1"/>
  <c r="C39" i="1" s="1"/>
  <c r="C43" i="1" s="1"/>
  <c r="C46" i="1" s="1"/>
  <c r="C49" i="1" s="1"/>
  <c r="C50" i="1" s="1"/>
  <c r="C51" i="1" s="1"/>
  <c r="C52" i="1" s="1"/>
  <c r="C55" i="1" s="1"/>
  <c r="C56" i="1" s="1"/>
  <c r="C59" i="1" s="1"/>
  <c r="C60" i="1" s="1"/>
  <c r="C61" i="1" s="1"/>
  <c r="C62" i="1" s="1"/>
  <c r="C63" i="1" s="1"/>
  <c r="C64" i="1" s="1"/>
  <c r="C65" i="1" s="1"/>
  <c r="C66" i="1" s="1"/>
  <c r="C69" i="1" s="1"/>
  <c r="C70" i="1" s="1"/>
  <c r="C73" i="1" s="1"/>
  <c r="C74" i="1" s="1"/>
  <c r="C78" i="1" s="1"/>
  <c r="C79" i="1" s="1"/>
  <c r="C80" i="1" s="1"/>
  <c r="C81" i="1" s="1"/>
  <c r="C84" i="1" s="1"/>
  <c r="C85" i="1" s="1"/>
  <c r="C88" i="1" s="1"/>
  <c r="C91" i="1" s="1"/>
  <c r="C94" i="1" s="1"/>
  <c r="C95" i="1" s="1"/>
  <c r="C98" i="1" s="1"/>
  <c r="C99" i="1" s="1"/>
  <c r="C100" i="1" s="1"/>
  <c r="C104" i="1" s="1"/>
  <c r="C105" i="1" s="1"/>
  <c r="C106" i="1" s="1"/>
  <c r="C107" i="1" s="1"/>
  <c r="C110" i="1" s="1"/>
  <c r="C111" i="1" s="1"/>
  <c r="C112" i="1" s="1"/>
  <c r="C115" i="1" s="1"/>
  <c r="C116" i="1" s="1"/>
  <c r="C117" i="1" s="1"/>
  <c r="C118" i="1" s="1"/>
  <c r="C119" i="1" s="1"/>
  <c r="C120" i="1" s="1"/>
  <c r="C121" i="1" s="1"/>
  <c r="C122" i="1" s="1"/>
  <c r="C125" i="1" s="1"/>
  <c r="C126" i="1" s="1"/>
  <c r="C130" i="1" s="1"/>
  <c r="C131" i="1" s="1"/>
  <c r="C132" i="1" s="1"/>
  <c r="C135" i="1" s="1"/>
  <c r="C136" i="1" s="1"/>
  <c r="C137" i="1" s="1"/>
  <c r="C138" i="1" s="1"/>
  <c r="C139" i="1" s="1"/>
  <c r="C140" i="1" s="1"/>
  <c r="C141" i="1" s="1"/>
  <c r="C142" i="1" s="1"/>
  <c r="C146" i="1" s="1"/>
  <c r="C147" i="1" s="1"/>
  <c r="C148" i="1" s="1"/>
  <c r="C151" i="1" s="1"/>
  <c r="C155" i="1" s="1"/>
  <c r="C156" i="1" s="1"/>
  <c r="C157" i="1" s="1"/>
  <c r="C158" i="1" s="1"/>
  <c r="C159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7" i="1" s="1"/>
  <c r="C178" i="1" s="1"/>
  <c r="C181" i="1" s="1"/>
  <c r="C182" i="1" s="1"/>
  <c r="C183" i="1" s="1"/>
  <c r="C184" i="1" s="1"/>
  <c r="C185" i="1" s="1"/>
  <c r="C186" i="1" s="1"/>
  <c r="C189" i="1" s="1"/>
  <c r="C190" i="1" s="1"/>
  <c r="C191" i="1" s="1"/>
  <c r="C192" i="1" s="1"/>
  <c r="C197" i="1" s="1"/>
  <c r="C198" i="1" s="1"/>
  <c r="C199" i="1" s="1"/>
  <c r="C202" i="1" s="1"/>
  <c r="C203" i="1" s="1"/>
  <c r="C204" i="1" s="1"/>
  <c r="C205" i="1" s="1"/>
  <c r="C206" i="1" s="1"/>
  <c r="C207" i="1" s="1"/>
  <c r="C210" i="1" s="1"/>
  <c r="C211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3" i="1" s="1"/>
  <c r="C237" i="1" s="1"/>
  <c r="C238" i="1" s="1"/>
  <c r="C239" i="1" s="1"/>
  <c r="C240" i="1" s="1"/>
  <c r="C241" i="1" s="1"/>
  <c r="C242" i="1" s="1"/>
  <c r="C245" i="1" s="1"/>
  <c r="C249" i="1" s="1"/>
  <c r="C252" i="1" s="1"/>
  <c r="C253" i="1" s="1"/>
  <c r="C254" i="1" s="1"/>
  <c r="C255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70" i="1" s="1"/>
  <c r="C271" i="1" s="1"/>
  <c r="C274" i="1" s="1"/>
  <c r="C275" i="1" s="1"/>
  <c r="C278" i="1" s="1"/>
  <c r="C279" i="1" s="1"/>
  <c r="C282" i="1" s="1"/>
  <c r="C283" i="1" s="1"/>
  <c r="C286" i="1" s="1"/>
  <c r="C287" i="1" s="1"/>
  <c r="C288" i="1" s="1"/>
  <c r="C289" i="1" s="1"/>
  <c r="C290" i="1" s="1"/>
  <c r="C293" i="1" s="1"/>
  <c r="C294" i="1" s="1"/>
  <c r="C295" i="1" s="1"/>
  <c r="C299" i="1" s="1"/>
  <c r="C302" i="1" s="1"/>
  <c r="C303" i="1" s="1"/>
  <c r="C304" i="1" s="1"/>
  <c r="C305" i="1" s="1"/>
  <c r="C308" i="1" s="1"/>
  <c r="C309" i="1" s="1"/>
  <c r="C312" i="1" s="1"/>
  <c r="C313" i="1" s="1"/>
  <c r="C314" i="1" s="1"/>
  <c r="C315" i="1" s="1"/>
  <c r="C318" i="1" s="1"/>
  <c r="C319" i="1" s="1"/>
  <c r="C322" i="1" s="1"/>
  <c r="C323" i="1" s="1"/>
  <c r="C324" i="1" s="1"/>
  <c r="C328" i="1" s="1"/>
  <c r="C329" i="1" s="1"/>
  <c r="C330" i="1" s="1"/>
  <c r="C331" i="1" s="1"/>
  <c r="C334" i="1" s="1"/>
  <c r="C337" i="1" s="1"/>
  <c r="C338" i="1" s="1"/>
  <c r="C339" i="1" s="1"/>
  <c r="C342" i="1" s="1"/>
  <c r="C343" i="1" s="1"/>
  <c r="C344" i="1" s="1"/>
  <c r="C347" i="1" s="1"/>
  <c r="C348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9" i="1" s="1"/>
  <c r="C382" i="1" s="1"/>
  <c r="C383" i="1" s="1"/>
  <c r="C384" i="1" s="1"/>
  <c r="C385" i="1" s="1"/>
  <c r="C386" i="1" s="1"/>
  <c r="C387" i="1" s="1"/>
  <c r="C388" i="1" s="1"/>
  <c r="C389" i="1" s="1"/>
  <c r="C392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9" i="1" s="1"/>
  <c r="C410" i="1" s="1"/>
  <c r="C411" i="1" s="1"/>
  <c r="C412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2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50" i="1" s="1"/>
  <c r="C451" i="1" s="1"/>
  <c r="C452" i="1" s="1"/>
  <c r="C453" i="1" s="1"/>
  <c r="C454" i="1" s="1"/>
  <c r="C455" i="1" s="1"/>
  <c r="C456" i="1" s="1"/>
  <c r="C457" i="1" s="1"/>
  <c r="C458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3" i="1" s="1"/>
  <c r="C494" i="1" s="1"/>
  <c r="C495" i="1" s="1"/>
  <c r="C496" i="1" s="1"/>
  <c r="C497" i="1" s="1"/>
  <c r="C498" i="1" s="1"/>
  <c r="C499" i="1" s="1"/>
  <c r="C500" i="1" s="1"/>
  <c r="C503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5" i="1" s="1"/>
  <c r="K11" i="1"/>
  <c r="C11" i="1"/>
  <c r="K10" i="1"/>
  <c r="K413" i="1" l="1"/>
  <c r="K37" i="1"/>
  <c r="K340" i="1"/>
  <c r="K53" i="1"/>
  <c r="K75" i="1"/>
  <c r="K212" i="1"/>
  <c r="K284" i="1"/>
  <c r="K316" i="1"/>
  <c r="K459" i="1"/>
  <c r="K160" i="1"/>
  <c r="K23" i="1"/>
  <c r="K31" i="1"/>
  <c r="K345" i="1"/>
  <c r="K92" i="1"/>
  <c r="K310" i="1"/>
  <c r="K256" i="1"/>
  <c r="K86" i="1"/>
  <c r="K268" i="1"/>
  <c r="K406" i="1"/>
  <c r="K67" i="1"/>
  <c r="K113" i="1"/>
  <c r="K127" i="1"/>
  <c r="K133" i="1"/>
  <c r="K475" i="1"/>
  <c r="K108" i="1"/>
  <c r="K175" i="1"/>
  <c r="K82" i="1"/>
  <c r="K101" i="1"/>
  <c r="K143" i="1"/>
  <c r="K430" i="1"/>
  <c r="K152" i="1"/>
  <c r="K390" i="1"/>
  <c r="K57" i="1"/>
  <c r="K71" i="1"/>
  <c r="K187" i="1"/>
  <c r="K231" i="1"/>
  <c r="K200" i="1"/>
  <c r="K276" i="1"/>
  <c r="K123" i="1"/>
  <c r="K380" i="1"/>
  <c r="K193" i="1"/>
  <c r="K243" i="1"/>
  <c r="K280" i="1"/>
  <c r="K448" i="1"/>
  <c r="K491" i="1"/>
  <c r="K306" i="1"/>
  <c r="K320" i="1"/>
  <c r="K377" i="1"/>
  <c r="K296" i="1"/>
  <c r="K325" i="1"/>
  <c r="K291" i="1"/>
  <c r="K501" i="1"/>
  <c r="K523" i="1"/>
  <c r="O276" i="1" l="1"/>
  <c r="O143" i="1"/>
  <c r="O325" i="1"/>
  <c r="O231" i="1"/>
  <c r="O345" i="1"/>
  <c r="O31" i="1"/>
  <c r="O200" i="1"/>
  <c r="O57" i="1"/>
  <c r="O108" i="1"/>
  <c r="O280" i="1"/>
  <c r="O92" i="1"/>
  <c r="K527" i="1"/>
  <c r="O291" i="1"/>
  <c r="O377" i="1"/>
  <c r="O243" i="1"/>
  <c r="O152" i="1"/>
  <c r="O430" i="1"/>
  <c r="O268" i="1"/>
  <c r="O390" i="1"/>
  <c r="O175" i="1"/>
  <c r="O86" i="1"/>
  <c r="O491" i="1"/>
  <c r="O448" i="1"/>
  <c r="O127" i="1"/>
  <c r="O193" i="1"/>
  <c r="O187" i="1"/>
  <c r="O296" i="1"/>
  <c r="O320" i="1"/>
  <c r="O306" i="1"/>
  <c r="O82" i="1"/>
  <c r="O133" i="1"/>
  <c r="O113" i="1"/>
  <c r="O256" i="1"/>
  <c r="O310" i="1"/>
  <c r="O380" i="1" l="1"/>
  <c r="O501" i="1"/>
  <c r="O123" i="1"/>
  <c r="O71" i="1"/>
  <c r="O23" i="1"/>
  <c r="O67" i="1"/>
  <c r="K530" i="1"/>
  <c r="K534" i="1" s="1"/>
  <c r="O413" i="1"/>
  <c r="O335" i="1"/>
  <c r="O433" i="1"/>
  <c r="O300" i="1"/>
  <c r="O234" i="1"/>
  <c r="O459" i="1"/>
  <c r="O349" i="1"/>
  <c r="O40" i="1"/>
  <c r="O340" i="1"/>
  <c r="O212" i="1"/>
  <c r="O504" i="1"/>
  <c r="O37" i="1"/>
  <c r="O179" i="1"/>
  <c r="O208" i="1"/>
  <c r="O96" i="1"/>
  <c r="O47" i="1"/>
  <c r="O332" i="1"/>
  <c r="O284" i="1"/>
  <c r="O53" i="1"/>
  <c r="O250" i="1"/>
  <c r="O160" i="1"/>
  <c r="O75" i="1"/>
  <c r="O89" i="1"/>
  <c r="O272" i="1"/>
  <c r="O246" i="1"/>
  <c r="O393" i="1"/>
  <c r="O316" i="1"/>
  <c r="O44" i="1"/>
  <c r="O149" i="1"/>
  <c r="O101" i="1"/>
  <c r="O406" i="1"/>
  <c r="O475" i="1"/>
  <c r="N534" i="2" l="1"/>
  <c r="K78" i="2" l="1"/>
  <c r="K84" i="2"/>
  <c r="K88" i="2"/>
  <c r="K89" i="2" s="1"/>
  <c r="K302" i="2"/>
  <c r="K202" i="2"/>
  <c r="K204" i="2"/>
  <c r="K207" i="2"/>
  <c r="K210" i="2"/>
  <c r="K211" i="2"/>
  <c r="K252" i="2"/>
  <c r="K255" i="2"/>
  <c r="K258" i="2"/>
  <c r="K274" i="2"/>
  <c r="K275" i="2"/>
  <c r="K293" i="2"/>
  <c r="K303" i="2"/>
  <c r="K304" i="2"/>
  <c r="K308" i="2"/>
  <c r="K312" i="2"/>
  <c r="K323" i="2"/>
  <c r="K324" i="2"/>
  <c r="K337" i="2"/>
  <c r="K338" i="2"/>
  <c r="K353" i="2"/>
  <c r="K354" i="2"/>
  <c r="K355" i="2"/>
  <c r="K356" i="2"/>
  <c r="K359" i="2"/>
  <c r="K360" i="2"/>
  <c r="K361" i="2"/>
  <c r="K362" i="2"/>
  <c r="K363" i="2"/>
  <c r="K364" i="2"/>
  <c r="K368" i="2"/>
  <c r="K369" i="2"/>
  <c r="K371" i="2"/>
  <c r="K373" i="2"/>
  <c r="K376" i="2"/>
  <c r="K385" i="2"/>
  <c r="K402" i="2"/>
  <c r="K404" i="2"/>
  <c r="K405" i="2"/>
  <c r="K409" i="2"/>
  <c r="K428" i="2"/>
  <c r="K456" i="2"/>
  <c r="K458" i="2"/>
  <c r="K465" i="2"/>
  <c r="K500" i="2"/>
  <c r="K509" i="2"/>
  <c r="K511" i="2"/>
  <c r="K512" i="2"/>
  <c r="K518" i="2"/>
  <c r="K519" i="2"/>
  <c r="K16" i="2"/>
  <c r="K34" i="2"/>
  <c r="K79" i="2"/>
  <c r="K80" i="2"/>
  <c r="K81" i="2"/>
  <c r="K95" i="2"/>
  <c r="K178" i="2"/>
  <c r="K184" i="2"/>
  <c r="K239" i="2"/>
  <c r="K241" i="2"/>
  <c r="K242" i="2"/>
  <c r="K271" i="2"/>
  <c r="K282" i="2"/>
  <c r="K287" i="2"/>
  <c r="K288" i="2"/>
  <c r="K290" i="2"/>
  <c r="K305" i="2"/>
  <c r="K313" i="2"/>
  <c r="K314" i="2"/>
  <c r="K322" i="2"/>
  <c r="K342" i="2"/>
  <c r="K352" i="2"/>
  <c r="K370" i="2"/>
  <c r="K398" i="2"/>
  <c r="K399" i="2"/>
  <c r="K410" i="2"/>
  <c r="K438" i="2"/>
  <c r="K441" i="2"/>
  <c r="K442" i="2"/>
  <c r="K446" i="2"/>
  <c r="K450" i="2"/>
  <c r="K454" i="2"/>
  <c r="K455" i="2"/>
  <c r="K474" i="2"/>
  <c r="K496" i="2"/>
  <c r="K498" i="2"/>
  <c r="K520" i="2"/>
  <c r="K521" i="2"/>
  <c r="K522" i="2"/>
  <c r="O59" i="2"/>
  <c r="K59" i="2" s="1"/>
  <c r="K525" i="2"/>
  <c r="K526" i="2" s="1"/>
  <c r="F525" i="2"/>
  <c r="K516" i="2"/>
  <c r="K515" i="2"/>
  <c r="K510" i="2"/>
  <c r="E509" i="2"/>
  <c r="E508" i="2"/>
  <c r="E507" i="2"/>
  <c r="E506" i="2"/>
  <c r="H503" i="2"/>
  <c r="G503" i="2"/>
  <c r="F503" i="2"/>
  <c r="E503" i="2"/>
  <c r="K499" i="2"/>
  <c r="K495" i="2"/>
  <c r="K494" i="2"/>
  <c r="K493" i="2"/>
  <c r="K487" i="2"/>
  <c r="K485" i="2"/>
  <c r="K484" i="2"/>
  <c r="K483" i="2"/>
  <c r="K482" i="2"/>
  <c r="K481" i="2"/>
  <c r="K477" i="2"/>
  <c r="K473" i="2"/>
  <c r="K472" i="2"/>
  <c r="K470" i="2"/>
  <c r="K469" i="2"/>
  <c r="K468" i="2"/>
  <c r="K466" i="2"/>
  <c r="K462" i="2"/>
  <c r="K461" i="2"/>
  <c r="K457" i="2"/>
  <c r="K453" i="2"/>
  <c r="K452" i="2"/>
  <c r="K451" i="2"/>
  <c r="K447" i="2"/>
  <c r="K445" i="2"/>
  <c r="K444" i="2"/>
  <c r="K443" i="2"/>
  <c r="K440" i="2"/>
  <c r="K439" i="2"/>
  <c r="K437" i="2"/>
  <c r="K436" i="2"/>
  <c r="K435" i="2"/>
  <c r="K429" i="2"/>
  <c r="K426" i="2"/>
  <c r="K423" i="2"/>
  <c r="K422" i="2"/>
  <c r="K421" i="2"/>
  <c r="K418" i="2"/>
  <c r="K415" i="2"/>
  <c r="K412" i="2"/>
  <c r="K411" i="2"/>
  <c r="K403" i="2"/>
  <c r="K401" i="2"/>
  <c r="K400" i="2"/>
  <c r="K397" i="2"/>
  <c r="K396" i="2"/>
  <c r="K392" i="2"/>
  <c r="K393" i="2" s="1"/>
  <c r="K389" i="2"/>
  <c r="K388" i="2"/>
  <c r="K387" i="2"/>
  <c r="K379" i="2"/>
  <c r="K380" i="2" s="1"/>
  <c r="K375" i="2"/>
  <c r="K374" i="2"/>
  <c r="K372" i="2"/>
  <c r="K367" i="2"/>
  <c r="K366" i="2"/>
  <c r="K365" i="2"/>
  <c r="K358" i="2"/>
  <c r="K357" i="2"/>
  <c r="K351" i="2"/>
  <c r="K348" i="2"/>
  <c r="K347" i="2"/>
  <c r="K344" i="2"/>
  <c r="K339" i="2"/>
  <c r="K334" i="2"/>
  <c r="K335" i="2" s="1"/>
  <c r="K331" i="2"/>
  <c r="K330" i="2"/>
  <c r="K319" i="2"/>
  <c r="K318" i="2"/>
  <c r="K315" i="2"/>
  <c r="K309" i="2"/>
  <c r="K299" i="2"/>
  <c r="K300" i="2" s="1"/>
  <c r="K294" i="2"/>
  <c r="K289" i="2"/>
  <c r="K283" i="2"/>
  <c r="K279" i="2"/>
  <c r="K278" i="2"/>
  <c r="K267" i="2"/>
  <c r="K265" i="2"/>
  <c r="K264" i="2"/>
  <c r="K261" i="2"/>
  <c r="K260" i="2"/>
  <c r="K259" i="2"/>
  <c r="K254" i="2"/>
  <c r="K253" i="2"/>
  <c r="K249" i="2"/>
  <c r="K250" i="2" s="1"/>
  <c r="K245" i="2"/>
  <c r="K246" i="2" s="1"/>
  <c r="K238" i="2"/>
  <c r="K237" i="2"/>
  <c r="K233" i="2"/>
  <c r="K234" i="2" s="1"/>
  <c r="K230" i="2"/>
  <c r="K229" i="2"/>
  <c r="K228" i="2"/>
  <c r="K227" i="2"/>
  <c r="K224" i="2"/>
  <c r="K223" i="2"/>
  <c r="K222" i="2"/>
  <c r="K221" i="2"/>
  <c r="K220" i="2"/>
  <c r="K219" i="2"/>
  <c r="K217" i="2"/>
  <c r="K216" i="2"/>
  <c r="K214" i="2"/>
  <c r="K206" i="2"/>
  <c r="K205" i="2"/>
  <c r="K203" i="2"/>
  <c r="K199" i="2"/>
  <c r="K198" i="2"/>
  <c r="H197" i="2"/>
  <c r="G197" i="2"/>
  <c r="E197" i="2"/>
  <c r="K190" i="2"/>
  <c r="K189" i="2"/>
  <c r="K183" i="2"/>
  <c r="K177" i="2"/>
  <c r="K174" i="2"/>
  <c r="K173" i="2"/>
  <c r="K172" i="2"/>
  <c r="K171" i="2"/>
  <c r="K168" i="2"/>
  <c r="K167" i="2"/>
  <c r="K166" i="2"/>
  <c r="K165" i="2"/>
  <c r="K164" i="2"/>
  <c r="K163" i="2"/>
  <c r="K159" i="2"/>
  <c r="K158" i="2"/>
  <c r="K157" i="2"/>
  <c r="K156" i="2"/>
  <c r="K155" i="2"/>
  <c r="K148" i="2"/>
  <c r="K147" i="2"/>
  <c r="K146" i="2"/>
  <c r="F146" i="2"/>
  <c r="K141" i="2"/>
  <c r="K140" i="2"/>
  <c r="K139" i="2"/>
  <c r="K137" i="2"/>
  <c r="H135" i="2"/>
  <c r="G135" i="2"/>
  <c r="E135" i="2"/>
  <c r="K131" i="2"/>
  <c r="H130" i="2"/>
  <c r="G130" i="2"/>
  <c r="F130" i="2"/>
  <c r="E130" i="2"/>
  <c r="G126" i="2"/>
  <c r="E125" i="2"/>
  <c r="K120" i="2"/>
  <c r="K117" i="2"/>
  <c r="K116" i="2"/>
  <c r="K115" i="2"/>
  <c r="K111" i="2"/>
  <c r="K107" i="2"/>
  <c r="K100" i="2"/>
  <c r="G100" i="2"/>
  <c r="K99" i="2"/>
  <c r="K98" i="2"/>
  <c r="K91" i="2"/>
  <c r="K92" i="2" s="1"/>
  <c r="G85" i="2"/>
  <c r="E85" i="2"/>
  <c r="E79" i="2"/>
  <c r="E78" i="2"/>
  <c r="K74" i="2"/>
  <c r="K70" i="2"/>
  <c r="K69" i="2"/>
  <c r="K55" i="2"/>
  <c r="K51" i="2"/>
  <c r="K46" i="2"/>
  <c r="K47" i="2" s="1"/>
  <c r="K39" i="2"/>
  <c r="K40" i="2" s="1"/>
  <c r="K36" i="2"/>
  <c r="K35" i="2"/>
  <c r="K30" i="2"/>
  <c r="K29" i="2"/>
  <c r="K28" i="2"/>
  <c r="K27" i="2"/>
  <c r="K21" i="2"/>
  <c r="K20" i="2"/>
  <c r="K19" i="2"/>
  <c r="K17" i="2"/>
  <c r="K15" i="2"/>
  <c r="K14" i="2"/>
  <c r="K12" i="2"/>
  <c r="K11" i="2"/>
  <c r="C11" i="2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7" i="2" s="1"/>
  <c r="C28" i="2" s="1"/>
  <c r="C29" i="2" s="1"/>
  <c r="C30" i="2" s="1"/>
  <c r="C33" i="2" s="1"/>
  <c r="C34" i="2" s="1"/>
  <c r="C35" i="2" s="1"/>
  <c r="C36" i="2" s="1"/>
  <c r="C39" i="2" s="1"/>
  <c r="C43" i="2" s="1"/>
  <c r="C46" i="2" s="1"/>
  <c r="C49" i="2" s="1"/>
  <c r="C50" i="2" s="1"/>
  <c r="C51" i="2" s="1"/>
  <c r="C52" i="2" s="1"/>
  <c r="C55" i="2" s="1"/>
  <c r="C56" i="2" s="1"/>
  <c r="C59" i="2" s="1"/>
  <c r="C60" i="2" s="1"/>
  <c r="C61" i="2" s="1"/>
  <c r="C62" i="2" s="1"/>
  <c r="C63" i="2" s="1"/>
  <c r="C64" i="2" s="1"/>
  <c r="C65" i="2" s="1"/>
  <c r="C66" i="2" s="1"/>
  <c r="C69" i="2" s="1"/>
  <c r="C70" i="2" s="1"/>
  <c r="C73" i="2" s="1"/>
  <c r="C74" i="2" s="1"/>
  <c r="C78" i="2" s="1"/>
  <c r="C79" i="2" s="1"/>
  <c r="C80" i="2" s="1"/>
  <c r="C81" i="2" s="1"/>
  <c r="C84" i="2" s="1"/>
  <c r="C85" i="2" s="1"/>
  <c r="C88" i="2" s="1"/>
  <c r="C91" i="2" s="1"/>
  <c r="C94" i="2" s="1"/>
  <c r="C95" i="2" s="1"/>
  <c r="C98" i="2" s="1"/>
  <c r="C99" i="2" s="1"/>
  <c r="C100" i="2" s="1"/>
  <c r="C104" i="2" s="1"/>
  <c r="C105" i="2" s="1"/>
  <c r="C106" i="2" s="1"/>
  <c r="C107" i="2" s="1"/>
  <c r="C110" i="2" s="1"/>
  <c r="C111" i="2" s="1"/>
  <c r="C112" i="2" s="1"/>
  <c r="C115" i="2" s="1"/>
  <c r="C116" i="2" s="1"/>
  <c r="C117" i="2" s="1"/>
  <c r="C118" i="2" s="1"/>
  <c r="C119" i="2" s="1"/>
  <c r="C120" i="2" s="1"/>
  <c r="C121" i="2" s="1"/>
  <c r="C122" i="2" s="1"/>
  <c r="C125" i="2" s="1"/>
  <c r="C126" i="2" s="1"/>
  <c r="C130" i="2" s="1"/>
  <c r="C131" i="2" s="1"/>
  <c r="C132" i="2" s="1"/>
  <c r="C135" i="2" s="1"/>
  <c r="C136" i="2" s="1"/>
  <c r="C137" i="2" s="1"/>
  <c r="C138" i="2" s="1"/>
  <c r="C139" i="2" s="1"/>
  <c r="C140" i="2" s="1"/>
  <c r="C141" i="2" s="1"/>
  <c r="C142" i="2" s="1"/>
  <c r="C146" i="2" s="1"/>
  <c r="C147" i="2" s="1"/>
  <c r="C148" i="2" s="1"/>
  <c r="C151" i="2" s="1"/>
  <c r="C155" i="2" s="1"/>
  <c r="C156" i="2" s="1"/>
  <c r="C157" i="2" s="1"/>
  <c r="C158" i="2" s="1"/>
  <c r="C159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7" i="2" s="1"/>
  <c r="C178" i="2" s="1"/>
  <c r="C181" i="2" s="1"/>
  <c r="C182" i="2" s="1"/>
  <c r="C183" i="2" s="1"/>
  <c r="C184" i="2" s="1"/>
  <c r="C185" i="2" s="1"/>
  <c r="C186" i="2" s="1"/>
  <c r="C189" i="2" s="1"/>
  <c r="C190" i="2" s="1"/>
  <c r="C191" i="2" s="1"/>
  <c r="C192" i="2" s="1"/>
  <c r="C197" i="2" s="1"/>
  <c r="C198" i="2" s="1"/>
  <c r="C199" i="2" s="1"/>
  <c r="C202" i="2" s="1"/>
  <c r="C203" i="2" s="1"/>
  <c r="C204" i="2" s="1"/>
  <c r="C205" i="2" s="1"/>
  <c r="C206" i="2" s="1"/>
  <c r="C207" i="2" s="1"/>
  <c r="C210" i="2" s="1"/>
  <c r="C211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3" i="2" s="1"/>
  <c r="C237" i="2" s="1"/>
  <c r="C238" i="2" s="1"/>
  <c r="C239" i="2" s="1"/>
  <c r="C240" i="2" s="1"/>
  <c r="C241" i="2" s="1"/>
  <c r="C242" i="2" s="1"/>
  <c r="C245" i="2" s="1"/>
  <c r="C249" i="2" s="1"/>
  <c r="C252" i="2" s="1"/>
  <c r="C253" i="2" s="1"/>
  <c r="C254" i="2" s="1"/>
  <c r="C255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70" i="2" s="1"/>
  <c r="C271" i="2" s="1"/>
  <c r="C274" i="2" s="1"/>
  <c r="C275" i="2" s="1"/>
  <c r="C278" i="2" s="1"/>
  <c r="C279" i="2" s="1"/>
  <c r="C282" i="2" s="1"/>
  <c r="C283" i="2" s="1"/>
  <c r="C286" i="2" s="1"/>
  <c r="C287" i="2" s="1"/>
  <c r="C288" i="2" s="1"/>
  <c r="C289" i="2" s="1"/>
  <c r="C290" i="2" s="1"/>
  <c r="C293" i="2" s="1"/>
  <c r="C294" i="2" s="1"/>
  <c r="C295" i="2" s="1"/>
  <c r="C299" i="2" s="1"/>
  <c r="C302" i="2" s="1"/>
  <c r="C303" i="2" s="1"/>
  <c r="C304" i="2" s="1"/>
  <c r="C305" i="2" s="1"/>
  <c r="C308" i="2" s="1"/>
  <c r="C309" i="2" s="1"/>
  <c r="C312" i="2" s="1"/>
  <c r="C313" i="2" s="1"/>
  <c r="C314" i="2" s="1"/>
  <c r="C315" i="2" s="1"/>
  <c r="C318" i="2" s="1"/>
  <c r="C319" i="2" s="1"/>
  <c r="C322" i="2" s="1"/>
  <c r="C323" i="2" s="1"/>
  <c r="C324" i="2" s="1"/>
  <c r="C328" i="2" s="1"/>
  <c r="C329" i="2" s="1"/>
  <c r="C330" i="2" s="1"/>
  <c r="C331" i="2" s="1"/>
  <c r="C334" i="2" s="1"/>
  <c r="C337" i="2" s="1"/>
  <c r="C338" i="2" s="1"/>
  <c r="C339" i="2" s="1"/>
  <c r="C342" i="2" s="1"/>
  <c r="C343" i="2" s="1"/>
  <c r="C344" i="2" s="1"/>
  <c r="C347" i="2" s="1"/>
  <c r="C348" i="2" s="1"/>
  <c r="C351" i="2" s="1"/>
  <c r="C352" i="2" s="1"/>
  <c r="C353" i="2" s="1"/>
  <c r="C354" i="2" s="1"/>
  <c r="C355" i="2" s="1"/>
  <c r="C356" i="2" s="1"/>
  <c r="C357" i="2" s="1"/>
  <c r="C358" i="2" s="1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9" i="2" s="1"/>
  <c r="C382" i="2" s="1"/>
  <c r="C383" i="2" s="1"/>
  <c r="C384" i="2" s="1"/>
  <c r="C385" i="2" s="1"/>
  <c r="C386" i="2" s="1"/>
  <c r="C387" i="2" s="1"/>
  <c r="C388" i="2" s="1"/>
  <c r="C389" i="2" s="1"/>
  <c r="C392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9" i="2" s="1"/>
  <c r="C410" i="2" s="1"/>
  <c r="C411" i="2" s="1"/>
  <c r="C412" i="2" s="1"/>
  <c r="C415" i="2" s="1"/>
  <c r="C416" i="2" s="1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2" i="2" s="1"/>
  <c r="C435" i="2" s="1"/>
  <c r="C436" i="2" s="1"/>
  <c r="C437" i="2" s="1"/>
  <c r="C438" i="2" s="1"/>
  <c r="C439" i="2" s="1"/>
  <c r="C440" i="2" s="1"/>
  <c r="C441" i="2" s="1"/>
  <c r="C442" i="2" s="1"/>
  <c r="C443" i="2" s="1"/>
  <c r="C444" i="2" s="1"/>
  <c r="C445" i="2" s="1"/>
  <c r="C446" i="2" s="1"/>
  <c r="C447" i="2" s="1"/>
  <c r="C450" i="2" s="1"/>
  <c r="C451" i="2" s="1"/>
  <c r="C452" i="2" s="1"/>
  <c r="C453" i="2" s="1"/>
  <c r="C454" i="2" s="1"/>
  <c r="C455" i="2" s="1"/>
  <c r="C456" i="2" s="1"/>
  <c r="C457" i="2" s="1"/>
  <c r="C458" i="2" s="1"/>
  <c r="C461" i="2" s="1"/>
  <c r="C462" i="2" s="1"/>
  <c r="C463" i="2" s="1"/>
  <c r="C464" i="2" s="1"/>
  <c r="C465" i="2" s="1"/>
  <c r="C466" i="2" s="1"/>
  <c r="C467" i="2" s="1"/>
  <c r="C468" i="2" s="1"/>
  <c r="C469" i="2" s="1"/>
  <c r="C470" i="2" s="1"/>
  <c r="C471" i="2" s="1"/>
  <c r="C472" i="2" s="1"/>
  <c r="C473" i="2" s="1"/>
  <c r="C474" i="2" s="1"/>
  <c r="C477" i="2" s="1"/>
  <c r="C478" i="2" s="1"/>
  <c r="C479" i="2" s="1"/>
  <c r="C480" i="2" s="1"/>
  <c r="C481" i="2" s="1"/>
  <c r="C482" i="2" s="1"/>
  <c r="C483" i="2" s="1"/>
  <c r="C484" i="2" s="1"/>
  <c r="C485" i="2" s="1"/>
  <c r="C486" i="2" s="1"/>
  <c r="C487" i="2" s="1"/>
  <c r="C488" i="2" s="1"/>
  <c r="C489" i="2" s="1"/>
  <c r="C490" i="2" s="1"/>
  <c r="C493" i="2" s="1"/>
  <c r="C494" i="2" s="1"/>
  <c r="C495" i="2" s="1"/>
  <c r="C496" i="2" s="1"/>
  <c r="C497" i="2" s="1"/>
  <c r="C498" i="2" s="1"/>
  <c r="C499" i="2" s="1"/>
  <c r="C500" i="2" s="1"/>
  <c r="C503" i="2" s="1"/>
  <c r="C506" i="2" s="1"/>
  <c r="C507" i="2" s="1"/>
  <c r="C508" i="2" s="1"/>
  <c r="C509" i="2" s="1"/>
  <c r="C510" i="2" s="1"/>
  <c r="C511" i="2" s="1"/>
  <c r="C512" i="2" s="1"/>
  <c r="C513" i="2" s="1"/>
  <c r="C514" i="2" s="1"/>
  <c r="C515" i="2" s="1"/>
  <c r="C516" i="2" s="1"/>
  <c r="C517" i="2" s="1"/>
  <c r="C518" i="2" s="1"/>
  <c r="C519" i="2" s="1"/>
  <c r="C520" i="2" s="1"/>
  <c r="C521" i="2" s="1"/>
  <c r="C522" i="2" s="1"/>
  <c r="C525" i="2" s="1"/>
  <c r="K320" i="2" l="1"/>
  <c r="K284" i="2"/>
  <c r="K349" i="2"/>
  <c r="K110" i="2"/>
  <c r="K197" i="2"/>
  <c r="K200" i="2" s="1"/>
  <c r="K508" i="2"/>
  <c r="K489" i="2"/>
  <c r="K94" i="2"/>
  <c r="K96" i="2" s="1"/>
  <c r="K181" i="2"/>
  <c r="K52" i="2"/>
  <c r="K132" i="2"/>
  <c r="K383" i="2"/>
  <c r="K507" i="2"/>
  <c r="K517" i="2"/>
  <c r="K66" i="2"/>
  <c r="K43" i="2"/>
  <c r="K44" i="2" s="1"/>
  <c r="K310" i="2"/>
  <c r="K182" i="2"/>
  <c r="K118" i="2"/>
  <c r="K467" i="2"/>
  <c r="K56" i="2"/>
  <c r="K57" i="2" s="1"/>
  <c r="K119" i="2"/>
  <c r="K419" i="2"/>
  <c r="K427" i="2"/>
  <c r="K149" i="2"/>
  <c r="K384" i="2"/>
  <c r="K420" i="2"/>
  <c r="K65" i="2"/>
  <c r="K160" i="2"/>
  <c r="K486" i="2"/>
  <c r="K208" i="2"/>
  <c r="K306" i="2"/>
  <c r="K18" i="2"/>
  <c r="K138" i="2"/>
  <c r="K256" i="2"/>
  <c r="K266" i="2"/>
  <c r="K112" i="2"/>
  <c r="K226" i="2"/>
  <c r="K432" i="2"/>
  <c r="K433" i="2" s="1"/>
  <c r="K71" i="2"/>
  <c r="K170" i="2"/>
  <c r="K386" i="2"/>
  <c r="K424" i="2"/>
  <c r="K463" i="2"/>
  <c r="K22" i="2"/>
  <c r="K105" i="2"/>
  <c r="K121" i="2"/>
  <c r="K151" i="2"/>
  <c r="K152" i="2" s="1"/>
  <c r="K192" i="2"/>
  <c r="K215" i="2"/>
  <c r="K240" i="2"/>
  <c r="K243" i="2" s="1"/>
  <c r="K262" i="2"/>
  <c r="K270" i="2"/>
  <c r="K272" i="2" s="1"/>
  <c r="K286" i="2"/>
  <c r="K291" i="2" s="1"/>
  <c r="K295" i="2"/>
  <c r="K296" i="2" s="1"/>
  <c r="K425" i="2"/>
  <c r="K464" i="2"/>
  <c r="K478" i="2"/>
  <c r="K497" i="2"/>
  <c r="K501" i="2" s="1"/>
  <c r="K218" i="2"/>
  <c r="K506" i="2"/>
  <c r="K49" i="2"/>
  <c r="K50" i="2"/>
  <c r="K104" i="2"/>
  <c r="K191" i="2"/>
  <c r="K417" i="2"/>
  <c r="K488" i="2"/>
  <c r="K31" i="2"/>
  <c r="K106" i="2"/>
  <c r="K122" i="2"/>
  <c r="K135" i="2"/>
  <c r="K142" i="2"/>
  <c r="K185" i="2"/>
  <c r="K263" i="2"/>
  <c r="K328" i="2"/>
  <c r="K382" i="2"/>
  <c r="K479" i="2"/>
  <c r="K513" i="2"/>
  <c r="K101" i="2"/>
  <c r="K33" i="2"/>
  <c r="K37" i="2" s="1"/>
  <c r="K225" i="2"/>
  <c r="K280" i="2"/>
  <c r="K169" i="2"/>
  <c r="K212" i="2"/>
  <c r="K73" i="2"/>
  <c r="K75" i="2" s="1"/>
  <c r="K130" i="2"/>
  <c r="K136" i="2"/>
  <c r="K186" i="2"/>
  <c r="K329" i="2"/>
  <c r="K343" i="2"/>
  <c r="K345" i="2" s="1"/>
  <c r="K471" i="2"/>
  <c r="K480" i="2"/>
  <c r="K490" i="2"/>
  <c r="K503" i="2"/>
  <c r="K514" i="2"/>
  <c r="K10" i="2"/>
  <c r="O60" i="2"/>
  <c r="K13" i="2"/>
  <c r="K406" i="2"/>
  <c r="K82" i="2"/>
  <c r="K179" i="2"/>
  <c r="K276" i="2"/>
  <c r="K377" i="2"/>
  <c r="K413" i="2"/>
  <c r="K325" i="2"/>
  <c r="K126" i="2"/>
  <c r="K85" i="2"/>
  <c r="K86" i="2" s="1"/>
  <c r="K125" i="2"/>
  <c r="K316" i="2"/>
  <c r="K416" i="2"/>
  <c r="K459" i="2"/>
  <c r="K340" i="2"/>
  <c r="K448" i="2"/>
  <c r="K430" i="2" l="1"/>
  <c r="K504" i="2"/>
  <c r="O61" i="2"/>
  <c r="K60" i="2"/>
  <c r="K390" i="2"/>
  <c r="K332" i="2"/>
  <c r="K113" i="2"/>
  <c r="K193" i="2"/>
  <c r="K175" i="2"/>
  <c r="K475" i="2"/>
  <c r="K133" i="2"/>
  <c r="K53" i="2"/>
  <c r="K523" i="2"/>
  <c r="K268" i="2"/>
  <c r="K187" i="2"/>
  <c r="K491" i="2"/>
  <c r="K231" i="2"/>
  <c r="K123" i="2"/>
  <c r="K108" i="2"/>
  <c r="K23" i="2"/>
  <c r="K127" i="2"/>
  <c r="K143" i="2"/>
  <c r="O62" i="2" l="1"/>
  <c r="K61" i="2"/>
  <c r="O63" i="2" l="1"/>
  <c r="K62" i="2"/>
  <c r="O64" i="2" l="1"/>
  <c r="K64" i="2"/>
  <c r="K63" i="2"/>
  <c r="K67" i="2" l="1"/>
  <c r="K527" i="2" s="1"/>
  <c r="P507" i="2" l="1"/>
  <c r="P515" i="2"/>
  <c r="P523" i="2"/>
  <c r="R523" i="2" s="1"/>
  <c r="P496" i="2"/>
  <c r="P376" i="2"/>
  <c r="P384" i="2"/>
  <c r="P392" i="2"/>
  <c r="P400" i="2"/>
  <c r="P408" i="2"/>
  <c r="P416" i="2"/>
  <c r="P424" i="2"/>
  <c r="P432" i="2"/>
  <c r="P440" i="2"/>
  <c r="P448" i="2"/>
  <c r="R448" i="2" s="1"/>
  <c r="P456" i="2"/>
  <c r="P464" i="2"/>
  <c r="P472" i="2"/>
  <c r="P480" i="2"/>
  <c r="P488" i="2"/>
  <c r="P329" i="2"/>
  <c r="P337" i="2"/>
  <c r="P345" i="2"/>
  <c r="R345" i="2" s="1"/>
  <c r="P353" i="2"/>
  <c r="P361" i="2"/>
  <c r="P369" i="2"/>
  <c r="P14" i="2"/>
  <c r="P22" i="2"/>
  <c r="P30" i="2"/>
  <c r="P38" i="2"/>
  <c r="P46" i="2"/>
  <c r="P54" i="2"/>
  <c r="P62" i="2"/>
  <c r="P70" i="2"/>
  <c r="P78" i="2"/>
  <c r="P86" i="2"/>
  <c r="R86" i="2" s="1"/>
  <c r="P94" i="2"/>
  <c r="P102" i="2"/>
  <c r="P110" i="2"/>
  <c r="P118" i="2"/>
  <c r="P126" i="2"/>
  <c r="P134" i="2"/>
  <c r="P142" i="2"/>
  <c r="P150" i="2"/>
  <c r="P158" i="2"/>
  <c r="P166" i="2"/>
  <c r="P174" i="2"/>
  <c r="P182" i="2"/>
  <c r="P190" i="2"/>
  <c r="P198" i="2"/>
  <c r="P206" i="2"/>
  <c r="P214" i="2"/>
  <c r="P222" i="2"/>
  <c r="P230" i="2"/>
  <c r="P238" i="2"/>
  <c r="P246" i="2"/>
  <c r="R246" i="2" s="1"/>
  <c r="P254" i="2"/>
  <c r="P262" i="2"/>
  <c r="P270" i="2"/>
  <c r="P278" i="2"/>
  <c r="P286" i="2"/>
  <c r="P294" i="2"/>
  <c r="P302" i="2"/>
  <c r="P310" i="2"/>
  <c r="R310" i="2" s="1"/>
  <c r="P318" i="2"/>
  <c r="P10" i="2"/>
  <c r="P509" i="2"/>
  <c r="P517" i="2"/>
  <c r="P498" i="2"/>
  <c r="P386" i="2"/>
  <c r="P394" i="2"/>
  <c r="P402" i="2"/>
  <c r="P418" i="2"/>
  <c r="P442" i="2"/>
  <c r="P450" i="2"/>
  <c r="P466" i="2"/>
  <c r="P482" i="2"/>
  <c r="P331" i="2"/>
  <c r="P339" i="2"/>
  <c r="P355" i="2"/>
  <c r="P363" i="2"/>
  <c r="P16" i="2"/>
  <c r="P64" i="2"/>
  <c r="P80" i="2"/>
  <c r="P96" i="2"/>
  <c r="R96" i="2" s="1"/>
  <c r="P112" i="2"/>
  <c r="P508" i="2"/>
  <c r="P516" i="2"/>
  <c r="P524" i="2"/>
  <c r="P497" i="2"/>
  <c r="P377" i="2"/>
  <c r="R377" i="2" s="1"/>
  <c r="P385" i="2"/>
  <c r="P393" i="2"/>
  <c r="R393" i="2" s="1"/>
  <c r="P401" i="2"/>
  <c r="P409" i="2"/>
  <c r="P417" i="2"/>
  <c r="P425" i="2"/>
  <c r="P433" i="2"/>
  <c r="R433" i="2" s="1"/>
  <c r="P441" i="2"/>
  <c r="P449" i="2"/>
  <c r="P457" i="2"/>
  <c r="P465" i="2"/>
  <c r="P473" i="2"/>
  <c r="P481" i="2"/>
  <c r="P489" i="2"/>
  <c r="P330" i="2"/>
  <c r="P338" i="2"/>
  <c r="P346" i="2"/>
  <c r="P354" i="2"/>
  <c r="P362" i="2"/>
  <c r="P370" i="2"/>
  <c r="P15" i="2"/>
  <c r="P23" i="2"/>
  <c r="R23" i="2" s="1"/>
  <c r="P31" i="2"/>
  <c r="R31" i="2" s="1"/>
  <c r="P39" i="2"/>
  <c r="P47" i="2"/>
  <c r="R47" i="2" s="1"/>
  <c r="P55" i="2"/>
  <c r="P63" i="2"/>
  <c r="P71" i="2"/>
  <c r="R71" i="2" s="1"/>
  <c r="P79" i="2"/>
  <c r="P87" i="2"/>
  <c r="P95" i="2"/>
  <c r="P103" i="2"/>
  <c r="P111" i="2"/>
  <c r="P119" i="2"/>
  <c r="P127" i="2"/>
  <c r="R127" i="2" s="1"/>
  <c r="P135" i="2"/>
  <c r="P143" i="2"/>
  <c r="R143" i="2" s="1"/>
  <c r="P151" i="2"/>
  <c r="P159" i="2"/>
  <c r="P167" i="2"/>
  <c r="P175" i="2"/>
  <c r="R175" i="2" s="1"/>
  <c r="P183" i="2"/>
  <c r="P191" i="2"/>
  <c r="P199" i="2"/>
  <c r="P207" i="2"/>
  <c r="P215" i="2"/>
  <c r="P223" i="2"/>
  <c r="P231" i="2"/>
  <c r="R231" i="2" s="1"/>
  <c r="P239" i="2"/>
  <c r="P247" i="2"/>
  <c r="P255" i="2"/>
  <c r="P263" i="2"/>
  <c r="P271" i="2"/>
  <c r="P279" i="2"/>
  <c r="P287" i="2"/>
  <c r="P295" i="2"/>
  <c r="P303" i="2"/>
  <c r="P311" i="2"/>
  <c r="P319" i="2"/>
  <c r="P525" i="2"/>
  <c r="P378" i="2"/>
  <c r="P410" i="2"/>
  <c r="P426" i="2"/>
  <c r="P434" i="2"/>
  <c r="P458" i="2"/>
  <c r="P474" i="2"/>
  <c r="P490" i="2"/>
  <c r="P347" i="2"/>
  <c r="P371" i="2"/>
  <c r="P24" i="2"/>
  <c r="P32" i="2"/>
  <c r="P40" i="2"/>
  <c r="R40" i="2" s="1"/>
  <c r="P48" i="2"/>
  <c r="P56" i="2"/>
  <c r="P72" i="2"/>
  <c r="P88" i="2"/>
  <c r="P104" i="2"/>
  <c r="P120" i="2"/>
  <c r="P136" i="2"/>
  <c r="P144" i="2"/>
  <c r="P510" i="2"/>
  <c r="P521" i="2"/>
  <c r="P500" i="2"/>
  <c r="P383" i="2"/>
  <c r="P397" i="2"/>
  <c r="P411" i="2"/>
  <c r="P422" i="2"/>
  <c r="P436" i="2"/>
  <c r="P447" i="2"/>
  <c r="P461" i="2"/>
  <c r="P475" i="2"/>
  <c r="R475" i="2" s="1"/>
  <c r="P486" i="2"/>
  <c r="P333" i="2"/>
  <c r="P344" i="2"/>
  <c r="P358" i="2"/>
  <c r="P372" i="2"/>
  <c r="P20" i="2"/>
  <c r="P34" i="2"/>
  <c r="P45" i="2"/>
  <c r="P59" i="2"/>
  <c r="P73" i="2"/>
  <c r="P84" i="2"/>
  <c r="P98" i="2"/>
  <c r="P109" i="2"/>
  <c r="P123" i="2"/>
  <c r="R123" i="2" s="1"/>
  <c r="P133" i="2"/>
  <c r="R133" i="2" s="1"/>
  <c r="P147" i="2"/>
  <c r="P157" i="2"/>
  <c r="P169" i="2"/>
  <c r="P179" i="2"/>
  <c r="R179" i="2" s="1"/>
  <c r="P189" i="2"/>
  <c r="P201" i="2"/>
  <c r="P211" i="2"/>
  <c r="P221" i="2"/>
  <c r="P233" i="2"/>
  <c r="P243" i="2"/>
  <c r="R243" i="2" s="1"/>
  <c r="P253" i="2"/>
  <c r="P265" i="2"/>
  <c r="P275" i="2"/>
  <c r="P285" i="2"/>
  <c r="P297" i="2"/>
  <c r="P307" i="2"/>
  <c r="P317" i="2"/>
  <c r="P60" i="2"/>
  <c r="P160" i="2"/>
  <c r="R160" i="2" s="1"/>
  <c r="P192" i="2"/>
  <c r="P212" i="2"/>
  <c r="R212" i="2" s="1"/>
  <c r="P234" i="2"/>
  <c r="R234" i="2" s="1"/>
  <c r="P266" i="2"/>
  <c r="P288" i="2"/>
  <c r="P308" i="2"/>
  <c r="P320" i="2"/>
  <c r="R320" i="2" s="1"/>
  <c r="P452" i="2"/>
  <c r="P477" i="2"/>
  <c r="P491" i="2"/>
  <c r="R491" i="2" s="1"/>
  <c r="P349" i="2"/>
  <c r="R349" i="2" s="1"/>
  <c r="P360" i="2"/>
  <c r="P25" i="2"/>
  <c r="P36" i="2"/>
  <c r="P61" i="2"/>
  <c r="P89" i="2"/>
  <c r="R89" i="2" s="1"/>
  <c r="P125" i="2"/>
  <c r="P138" i="2"/>
  <c r="P171" i="2"/>
  <c r="P193" i="2"/>
  <c r="R193" i="2" s="1"/>
  <c r="P203" i="2"/>
  <c r="P225" i="2"/>
  <c r="P245" i="2"/>
  <c r="P267" i="2"/>
  <c r="P277" i="2"/>
  <c r="P309" i="2"/>
  <c r="P502" i="2"/>
  <c r="P389" i="2"/>
  <c r="P428" i="2"/>
  <c r="P453" i="2"/>
  <c r="P467" i="2"/>
  <c r="P478" i="2"/>
  <c r="P336" i="2"/>
  <c r="P364" i="2"/>
  <c r="P37" i="2"/>
  <c r="R37" i="2" s="1"/>
  <c r="P65" i="2"/>
  <c r="P101" i="2"/>
  <c r="R101" i="2" s="1"/>
  <c r="P115" i="2"/>
  <c r="P139" i="2"/>
  <c r="P162" i="2"/>
  <c r="P184" i="2"/>
  <c r="P216" i="2"/>
  <c r="P236" i="2"/>
  <c r="P258" i="2"/>
  <c r="P280" i="2"/>
  <c r="R280" i="2" s="1"/>
  <c r="P322" i="2"/>
  <c r="P503" i="2"/>
  <c r="P415" i="2"/>
  <c r="P454" i="2"/>
  <c r="P479" i="2"/>
  <c r="P340" i="2"/>
  <c r="R340" i="2" s="1"/>
  <c r="P351" i="2"/>
  <c r="P27" i="2"/>
  <c r="P52" i="2"/>
  <c r="P77" i="2"/>
  <c r="P116" i="2"/>
  <c r="P153" i="2"/>
  <c r="P195" i="2"/>
  <c r="P227" i="2"/>
  <c r="P259" i="2"/>
  <c r="P269" i="2"/>
  <c r="P281" i="2"/>
  <c r="P301" i="2"/>
  <c r="P504" i="2"/>
  <c r="R504" i="2" s="1"/>
  <c r="P380" i="2"/>
  <c r="R380" i="2" s="1"/>
  <c r="P391" i="2"/>
  <c r="P405" i="2"/>
  <c r="P419" i="2"/>
  <c r="P444" i="2"/>
  <c r="P455" i="2"/>
  <c r="P469" i="2"/>
  <c r="P341" i="2"/>
  <c r="P28" i="2"/>
  <c r="P42" i="2"/>
  <c r="P53" i="2"/>
  <c r="R53" i="2" s="1"/>
  <c r="P92" i="2"/>
  <c r="R92" i="2" s="1"/>
  <c r="P141" i="2"/>
  <c r="P250" i="2"/>
  <c r="R250" i="2" s="1"/>
  <c r="P314" i="2"/>
  <c r="P324" i="2"/>
  <c r="P505" i="2"/>
  <c r="P381" i="2"/>
  <c r="P395" i="2"/>
  <c r="P420" i="2"/>
  <c r="P445" i="2"/>
  <c r="P356" i="2"/>
  <c r="P18" i="2"/>
  <c r="P57" i="2"/>
  <c r="R57" i="2" s="1"/>
  <c r="P68" i="2"/>
  <c r="P93" i="2"/>
  <c r="P107" i="2"/>
  <c r="P131" i="2"/>
  <c r="P145" i="2"/>
  <c r="P155" i="2"/>
  <c r="P165" i="2"/>
  <c r="P177" i="2"/>
  <c r="P187" i="2"/>
  <c r="R187" i="2" s="1"/>
  <c r="P197" i="2"/>
  <c r="P209" i="2"/>
  <c r="P219" i="2"/>
  <c r="P229" i="2"/>
  <c r="P241" i="2"/>
  <c r="P251" i="2"/>
  <c r="P261" i="2"/>
  <c r="P273" i="2"/>
  <c r="P283" i="2"/>
  <c r="P293" i="2"/>
  <c r="P305" i="2"/>
  <c r="P315" i="2"/>
  <c r="P325" i="2"/>
  <c r="R325" i="2" s="1"/>
  <c r="P506" i="2"/>
  <c r="P520" i="2"/>
  <c r="P499" i="2"/>
  <c r="P382" i="2"/>
  <c r="P396" i="2"/>
  <c r="P407" i="2"/>
  <c r="P421" i="2"/>
  <c r="P435" i="2"/>
  <c r="P446" i="2"/>
  <c r="P460" i="2"/>
  <c r="P471" i="2"/>
  <c r="P485" i="2"/>
  <c r="P332" i="2"/>
  <c r="R332" i="2" s="1"/>
  <c r="P343" i="2"/>
  <c r="P357" i="2"/>
  <c r="P511" i="2"/>
  <c r="P522" i="2"/>
  <c r="P501" i="2"/>
  <c r="R501" i="2" s="1"/>
  <c r="P387" i="2"/>
  <c r="P398" i="2"/>
  <c r="P412" i="2"/>
  <c r="P423" i="2"/>
  <c r="P437" i="2"/>
  <c r="P451" i="2"/>
  <c r="P462" i="2"/>
  <c r="P476" i="2"/>
  <c r="P487" i="2"/>
  <c r="P334" i="2"/>
  <c r="P348" i="2"/>
  <c r="P359" i="2"/>
  <c r="P373" i="2"/>
  <c r="P21" i="2"/>
  <c r="P35" i="2"/>
  <c r="P49" i="2"/>
  <c r="P74" i="2"/>
  <c r="P85" i="2"/>
  <c r="P99" i="2"/>
  <c r="P113" i="2"/>
  <c r="R113" i="2" s="1"/>
  <c r="P124" i="2"/>
  <c r="P137" i="2"/>
  <c r="P148" i="2"/>
  <c r="P170" i="2"/>
  <c r="P180" i="2"/>
  <c r="P202" i="2"/>
  <c r="P224" i="2"/>
  <c r="P244" i="2"/>
  <c r="P256" i="2"/>
  <c r="R256" i="2" s="1"/>
  <c r="P276" i="2"/>
  <c r="R276" i="2" s="1"/>
  <c r="P298" i="2"/>
  <c r="P512" i="2"/>
  <c r="P526" i="2"/>
  <c r="R526" i="2" s="1"/>
  <c r="P374" i="2"/>
  <c r="P388" i="2"/>
  <c r="P399" i="2"/>
  <c r="P413" i="2"/>
  <c r="R413" i="2" s="1"/>
  <c r="P427" i="2"/>
  <c r="P438" i="2"/>
  <c r="P463" i="2"/>
  <c r="P335" i="2"/>
  <c r="R335" i="2" s="1"/>
  <c r="P11" i="2"/>
  <c r="P50" i="2"/>
  <c r="P75" i="2"/>
  <c r="R75" i="2" s="1"/>
  <c r="P100" i="2"/>
  <c r="P114" i="2"/>
  <c r="P149" i="2"/>
  <c r="R149" i="2" s="1"/>
  <c r="P161" i="2"/>
  <c r="P181" i="2"/>
  <c r="P213" i="2"/>
  <c r="P235" i="2"/>
  <c r="P257" i="2"/>
  <c r="P289" i="2"/>
  <c r="P299" i="2"/>
  <c r="P321" i="2"/>
  <c r="P513" i="2"/>
  <c r="P527" i="2"/>
  <c r="P375" i="2"/>
  <c r="P403" i="2"/>
  <c r="P414" i="2"/>
  <c r="P439" i="2"/>
  <c r="P492" i="2"/>
  <c r="P350" i="2"/>
  <c r="P12" i="2"/>
  <c r="P26" i="2"/>
  <c r="P51" i="2"/>
  <c r="P76" i="2"/>
  <c r="P90" i="2"/>
  <c r="P128" i="2"/>
  <c r="P152" i="2"/>
  <c r="R152" i="2" s="1"/>
  <c r="P172" i="2"/>
  <c r="P194" i="2"/>
  <c r="P204" i="2"/>
  <c r="P226" i="2"/>
  <c r="P248" i="2"/>
  <c r="P268" i="2"/>
  <c r="R268" i="2" s="1"/>
  <c r="P290" i="2"/>
  <c r="P300" i="2"/>
  <c r="R300" i="2" s="1"/>
  <c r="P312" i="2"/>
  <c r="P514" i="2"/>
  <c r="P493" i="2"/>
  <c r="P379" i="2"/>
  <c r="P390" i="2"/>
  <c r="R390" i="2" s="1"/>
  <c r="P404" i="2"/>
  <c r="P429" i="2"/>
  <c r="P443" i="2"/>
  <c r="P468" i="2"/>
  <c r="P326" i="2"/>
  <c r="P365" i="2"/>
  <c r="P13" i="2"/>
  <c r="P41" i="2"/>
  <c r="P66" i="2"/>
  <c r="P91" i="2"/>
  <c r="P105" i="2"/>
  <c r="P129" i="2"/>
  <c r="P140" i="2"/>
  <c r="P163" i="2"/>
  <c r="P173" i="2"/>
  <c r="P185" i="2"/>
  <c r="P205" i="2"/>
  <c r="P217" i="2"/>
  <c r="P237" i="2"/>
  <c r="P249" i="2"/>
  <c r="P291" i="2"/>
  <c r="R291" i="2" s="1"/>
  <c r="P313" i="2"/>
  <c r="P323" i="2"/>
  <c r="P518" i="2"/>
  <c r="P494" i="2"/>
  <c r="P430" i="2"/>
  <c r="R430" i="2" s="1"/>
  <c r="P483" i="2"/>
  <c r="P327" i="2"/>
  <c r="P352" i="2"/>
  <c r="P366" i="2"/>
  <c r="P17" i="2"/>
  <c r="P67" i="2"/>
  <c r="R67" i="2" s="1"/>
  <c r="P81" i="2"/>
  <c r="P106" i="2"/>
  <c r="P117" i="2"/>
  <c r="P130" i="2"/>
  <c r="P154" i="2"/>
  <c r="P164" i="2"/>
  <c r="P176" i="2"/>
  <c r="P186" i="2"/>
  <c r="P196" i="2"/>
  <c r="P208" i="2"/>
  <c r="R208" i="2" s="1"/>
  <c r="P218" i="2"/>
  <c r="P228" i="2"/>
  <c r="P240" i="2"/>
  <c r="P260" i="2"/>
  <c r="P272" i="2"/>
  <c r="R272" i="2" s="1"/>
  <c r="P282" i="2"/>
  <c r="P292" i="2"/>
  <c r="P304" i="2"/>
  <c r="P519" i="2"/>
  <c r="P495" i="2"/>
  <c r="P406" i="2"/>
  <c r="R406" i="2" s="1"/>
  <c r="P431" i="2"/>
  <c r="P459" i="2"/>
  <c r="R459" i="2" s="1"/>
  <c r="P470" i="2"/>
  <c r="P484" i="2"/>
  <c r="P328" i="2"/>
  <c r="P342" i="2"/>
  <c r="P367" i="2"/>
  <c r="P29" i="2"/>
  <c r="P43" i="2"/>
  <c r="P82" i="2"/>
  <c r="R82" i="2" s="1"/>
  <c r="P69" i="2"/>
  <c r="P156" i="2"/>
  <c r="P242" i="2"/>
  <c r="P19" i="2"/>
  <c r="P200" i="2"/>
  <c r="R200" i="2" s="1"/>
  <c r="P122" i="2"/>
  <c r="P296" i="2"/>
  <c r="R296" i="2" s="1"/>
  <c r="P132" i="2"/>
  <c r="P220" i="2"/>
  <c r="P146" i="2"/>
  <c r="P232" i="2"/>
  <c r="P83" i="2"/>
  <c r="P168" i="2"/>
  <c r="P252" i="2"/>
  <c r="P97" i="2"/>
  <c r="P178" i="2"/>
  <c r="P264" i="2"/>
  <c r="P368" i="2"/>
  <c r="P108" i="2"/>
  <c r="R108" i="2" s="1"/>
  <c r="P188" i="2"/>
  <c r="P274" i="2"/>
  <c r="P121" i="2"/>
  <c r="P284" i="2"/>
  <c r="R284" i="2" s="1"/>
  <c r="P33" i="2"/>
  <c r="P210" i="2"/>
  <c r="P44" i="2"/>
  <c r="R44" i="2" s="1"/>
  <c r="P306" i="2"/>
  <c r="R306" i="2" s="1"/>
  <c r="P58" i="2"/>
  <c r="P316" i="2"/>
  <c r="R316" i="2" s="1"/>
  <c r="K530" i="2"/>
  <c r="N526" i="2"/>
  <c r="N523" i="2"/>
  <c r="N514" i="2"/>
  <c r="N507" i="2"/>
  <c r="N497" i="2"/>
  <c r="N490" i="2"/>
  <c r="N486" i="2"/>
  <c r="N465" i="2"/>
  <c r="N473" i="2"/>
  <c r="N455" i="2"/>
  <c r="N439" i="2"/>
  <c r="N437" i="2"/>
  <c r="N421" i="2"/>
  <c r="N418" i="2"/>
  <c r="N410" i="2"/>
  <c r="N402" i="2"/>
  <c r="N389" i="2"/>
  <c r="N380" i="2"/>
  <c r="N357" i="2"/>
  <c r="N365" i="2"/>
  <c r="N373" i="2"/>
  <c r="N345" i="2"/>
  <c r="N335" i="2"/>
  <c r="N324" i="2"/>
  <c r="N314" i="2"/>
  <c r="N304" i="2"/>
  <c r="N293" i="2"/>
  <c r="N283" i="2"/>
  <c r="N272" i="2"/>
  <c r="N263" i="2"/>
  <c r="N254" i="2"/>
  <c r="N242" i="2"/>
  <c r="N231" i="2"/>
  <c r="N222" i="2"/>
  <c r="N215" i="2"/>
  <c r="N205" i="2"/>
  <c r="N181" i="2"/>
  <c r="N183" i="2"/>
  <c r="N174" i="2"/>
  <c r="N172" i="2"/>
  <c r="N156" i="2"/>
  <c r="N143" i="2"/>
  <c r="N135" i="2"/>
  <c r="N123" i="2"/>
  <c r="N115" i="2"/>
  <c r="N105" i="2"/>
  <c r="N94" i="2"/>
  <c r="N82" i="2"/>
  <c r="N71" i="2"/>
  <c r="N65" i="2"/>
  <c r="N52" i="2"/>
  <c r="N40" i="2"/>
  <c r="N29" i="2"/>
  <c r="N15" i="2"/>
  <c r="N11" i="2"/>
  <c r="N405" i="2"/>
  <c r="N342" i="2"/>
  <c r="N289" i="2"/>
  <c r="N266" i="2"/>
  <c r="N211" i="2"/>
  <c r="N163" i="2"/>
  <c r="N100" i="2"/>
  <c r="N59" i="2"/>
  <c r="N27" i="2"/>
  <c r="N522" i="2"/>
  <c r="N515" i="2"/>
  <c r="N506" i="2"/>
  <c r="N498" i="2"/>
  <c r="N479" i="2"/>
  <c r="N487" i="2"/>
  <c r="N466" i="2"/>
  <c r="N462" i="2"/>
  <c r="N456" i="2"/>
  <c r="N440" i="2"/>
  <c r="N436" i="2"/>
  <c r="N422" i="2"/>
  <c r="N419" i="2"/>
  <c r="N409" i="2"/>
  <c r="N403" i="2"/>
  <c r="N384" i="2"/>
  <c r="N379" i="2"/>
  <c r="N358" i="2"/>
  <c r="N366" i="2"/>
  <c r="N374" i="2"/>
  <c r="N344" i="2"/>
  <c r="N334" i="2"/>
  <c r="N323" i="2"/>
  <c r="N313" i="2"/>
  <c r="N303" i="2"/>
  <c r="N291" i="2"/>
  <c r="N282" i="2"/>
  <c r="N271" i="2"/>
  <c r="N264" i="2"/>
  <c r="N253" i="2"/>
  <c r="N239" i="2"/>
  <c r="N230" i="2"/>
  <c r="N223" i="2"/>
  <c r="N214" i="2"/>
  <c r="N206" i="2"/>
  <c r="N193" i="2"/>
  <c r="N184" i="2"/>
  <c r="N165" i="2"/>
  <c r="N173" i="2"/>
  <c r="N155" i="2"/>
  <c r="N142" i="2"/>
  <c r="N133" i="2"/>
  <c r="N122" i="2"/>
  <c r="N113" i="2"/>
  <c r="N104" i="2"/>
  <c r="N92" i="2"/>
  <c r="N81" i="2"/>
  <c r="N70" i="2"/>
  <c r="N66" i="2"/>
  <c r="N51" i="2"/>
  <c r="N39" i="2"/>
  <c r="N30" i="2"/>
  <c r="N16" i="2"/>
  <c r="N10" i="2"/>
  <c r="N494" i="2"/>
  <c r="N459" i="2"/>
  <c r="N433" i="2"/>
  <c r="N376" i="2"/>
  <c r="N352" i="2"/>
  <c r="N310" i="2"/>
  <c r="N268" i="2"/>
  <c r="N217" i="2"/>
  <c r="N202" i="2"/>
  <c r="N167" i="2"/>
  <c r="N126" i="2"/>
  <c r="N89" i="2"/>
  <c r="N67" i="2"/>
  <c r="N36" i="2"/>
  <c r="N361" i="2"/>
  <c r="N340" i="2"/>
  <c r="N508" i="2"/>
  <c r="N516" i="2"/>
  <c r="N499" i="2"/>
  <c r="N480" i="2"/>
  <c r="N488" i="2"/>
  <c r="N467" i="2"/>
  <c r="N461" i="2"/>
  <c r="N457" i="2"/>
  <c r="N441" i="2"/>
  <c r="N435" i="2"/>
  <c r="N423" i="2"/>
  <c r="N417" i="2"/>
  <c r="N406" i="2"/>
  <c r="N404" i="2"/>
  <c r="N385" i="2"/>
  <c r="N377" i="2"/>
  <c r="N359" i="2"/>
  <c r="N367" i="2"/>
  <c r="N375" i="2"/>
  <c r="N343" i="2"/>
  <c r="N332" i="2"/>
  <c r="N322" i="2"/>
  <c r="N312" i="2"/>
  <c r="N302" i="2"/>
  <c r="N290" i="2"/>
  <c r="N280" i="2"/>
  <c r="N270" i="2"/>
  <c r="N265" i="2"/>
  <c r="N252" i="2"/>
  <c r="N240" i="2"/>
  <c r="N216" i="2"/>
  <c r="N224" i="2"/>
  <c r="N212" i="2"/>
  <c r="N203" i="2"/>
  <c r="N192" i="2"/>
  <c r="N185" i="2"/>
  <c r="N166" i="2"/>
  <c r="N164" i="2"/>
  <c r="N152" i="2"/>
  <c r="N137" i="2"/>
  <c r="N127" i="2"/>
  <c r="N117" i="2"/>
  <c r="N112" i="2"/>
  <c r="N101" i="2"/>
  <c r="N91" i="2"/>
  <c r="N80" i="2"/>
  <c r="N69" i="2"/>
  <c r="N60" i="2"/>
  <c r="N50" i="2"/>
  <c r="N37" i="2"/>
  <c r="N28" i="2"/>
  <c r="N17" i="2"/>
  <c r="N517" i="2"/>
  <c r="N489" i="2"/>
  <c r="N451" i="2"/>
  <c r="N424" i="2"/>
  <c r="N386" i="2"/>
  <c r="N360" i="2"/>
  <c r="N331" i="2"/>
  <c r="N300" i="2"/>
  <c r="N250" i="2"/>
  <c r="N191" i="2"/>
  <c r="N138" i="2"/>
  <c r="N118" i="2"/>
  <c r="N79" i="2"/>
  <c r="N49" i="2"/>
  <c r="N18" i="2"/>
  <c r="N351" i="2"/>
  <c r="N509" i="2"/>
  <c r="N510" i="2"/>
  <c r="N518" i="2"/>
  <c r="N501" i="2"/>
  <c r="N493" i="2"/>
  <c r="N482" i="2"/>
  <c r="N475" i="2"/>
  <c r="N469" i="2"/>
  <c r="N458" i="2"/>
  <c r="N450" i="2"/>
  <c r="N443" i="2"/>
  <c r="N432" i="2"/>
  <c r="N425" i="2"/>
  <c r="N415" i="2"/>
  <c r="N398" i="2"/>
  <c r="N396" i="2"/>
  <c r="N387" i="2"/>
  <c r="N353" i="2"/>
  <c r="N511" i="2"/>
  <c r="N519" i="2"/>
  <c r="N500" i="2"/>
  <c r="N477" i="2"/>
  <c r="N483" i="2"/>
  <c r="N474" i="2"/>
  <c r="N470" i="2"/>
  <c r="N452" i="2"/>
  <c r="N448" i="2"/>
  <c r="N444" i="2"/>
  <c r="N430" i="2"/>
  <c r="N426" i="2"/>
  <c r="N413" i="2"/>
  <c r="N399" i="2"/>
  <c r="N393" i="2"/>
  <c r="N388" i="2"/>
  <c r="N354" i="2"/>
  <c r="N362" i="2"/>
  <c r="N370" i="2"/>
  <c r="N349" i="2"/>
  <c r="N339" i="2"/>
  <c r="N329" i="2"/>
  <c r="N318" i="2"/>
  <c r="N308" i="2"/>
  <c r="N296" i="2"/>
  <c r="N287" i="2"/>
  <c r="N276" i="2"/>
  <c r="N260" i="2"/>
  <c r="N258" i="2"/>
  <c r="N246" i="2"/>
  <c r="N237" i="2"/>
  <c r="N219" i="2"/>
  <c r="N227" i="2"/>
  <c r="N208" i="2"/>
  <c r="N199" i="2"/>
  <c r="N189" i="2"/>
  <c r="N178" i="2"/>
  <c r="N169" i="2"/>
  <c r="N159" i="2"/>
  <c r="N148" i="2"/>
  <c r="N140" i="2"/>
  <c r="N132" i="2"/>
  <c r="N120" i="2"/>
  <c r="N108" i="2"/>
  <c r="N98" i="2"/>
  <c r="N86" i="2"/>
  <c r="N75" i="2"/>
  <c r="N62" i="2"/>
  <c r="N56" i="2"/>
  <c r="N46" i="2"/>
  <c r="N34" i="2"/>
  <c r="N12" i="2"/>
  <c r="N20" i="2"/>
  <c r="N520" i="2"/>
  <c r="N495" i="2"/>
  <c r="N478" i="2"/>
  <c r="N484" i="2"/>
  <c r="N463" i="2"/>
  <c r="N471" i="2"/>
  <c r="N453" i="2"/>
  <c r="N447" i="2"/>
  <c r="N445" i="2"/>
  <c r="N429" i="2"/>
  <c r="N427" i="2"/>
  <c r="N412" i="2"/>
  <c r="N400" i="2"/>
  <c r="N392" i="2"/>
  <c r="N383" i="2"/>
  <c r="N355" i="2"/>
  <c r="N363" i="2"/>
  <c r="N371" i="2"/>
  <c r="N348" i="2"/>
  <c r="N338" i="2"/>
  <c r="N328" i="2"/>
  <c r="N316" i="2"/>
  <c r="N306" i="2"/>
  <c r="N295" i="2"/>
  <c r="N286" i="2"/>
  <c r="N275" i="2"/>
  <c r="N261" i="2"/>
  <c r="N256" i="2"/>
  <c r="N245" i="2"/>
  <c r="N234" i="2"/>
  <c r="N220" i="2"/>
  <c r="N228" i="2"/>
  <c r="N512" i="2"/>
  <c r="N513" i="2"/>
  <c r="N521" i="2"/>
  <c r="N496" i="2"/>
  <c r="N491" i="2"/>
  <c r="N485" i="2"/>
  <c r="N464" i="2"/>
  <c r="N472" i="2"/>
  <c r="N454" i="2"/>
  <c r="N438" i="2"/>
  <c r="N446" i="2"/>
  <c r="N420" i="2"/>
  <c r="N428" i="2"/>
  <c r="N411" i="2"/>
  <c r="N401" i="2"/>
  <c r="N390" i="2"/>
  <c r="N382" i="2"/>
  <c r="N356" i="2"/>
  <c r="N364" i="2"/>
  <c r="N372" i="2"/>
  <c r="N347" i="2"/>
  <c r="N337" i="2"/>
  <c r="N325" i="2"/>
  <c r="N315" i="2"/>
  <c r="N305" i="2"/>
  <c r="N294" i="2"/>
  <c r="N284" i="2"/>
  <c r="N274" i="2"/>
  <c r="N262" i="2"/>
  <c r="N255" i="2"/>
  <c r="N243" i="2"/>
  <c r="N233" i="2"/>
  <c r="N221" i="2"/>
  <c r="N229" i="2"/>
  <c r="N204" i="2"/>
  <c r="N197" i="2"/>
  <c r="N186" i="2"/>
  <c r="N175" i="2"/>
  <c r="N171" i="2"/>
  <c r="N158" i="2"/>
  <c r="N146" i="2"/>
  <c r="N136" i="2"/>
  <c r="N130" i="2"/>
  <c r="N116" i="2"/>
  <c r="N106" i="2"/>
  <c r="N95" i="2"/>
  <c r="N84" i="2"/>
  <c r="N73" i="2"/>
  <c r="N64" i="2"/>
  <c r="N53" i="2"/>
  <c r="N43" i="2"/>
  <c r="N31" i="2"/>
  <c r="N14" i="2"/>
  <c r="N22" i="2"/>
  <c r="N481" i="2"/>
  <c r="N468" i="2"/>
  <c r="N442" i="2"/>
  <c r="N416" i="2"/>
  <c r="N397" i="2"/>
  <c r="N368" i="2"/>
  <c r="N320" i="2"/>
  <c r="N279" i="2"/>
  <c r="N241" i="2"/>
  <c r="N225" i="2"/>
  <c r="N182" i="2"/>
  <c r="N151" i="2"/>
  <c r="N111" i="2"/>
  <c r="N369" i="2"/>
  <c r="N259" i="2"/>
  <c r="N198" i="2"/>
  <c r="N157" i="2"/>
  <c r="N121" i="2"/>
  <c r="N74" i="2"/>
  <c r="N33" i="2"/>
  <c r="N330" i="2"/>
  <c r="N249" i="2"/>
  <c r="N190" i="2"/>
  <c r="N149" i="2"/>
  <c r="N110" i="2"/>
  <c r="N61" i="2"/>
  <c r="N23" i="2"/>
  <c r="N238" i="2"/>
  <c r="N147" i="2"/>
  <c r="N107" i="2"/>
  <c r="N63" i="2"/>
  <c r="N160" i="2"/>
  <c r="N319" i="2"/>
  <c r="N187" i="2"/>
  <c r="N13" i="2"/>
  <c r="N309" i="2"/>
  <c r="N218" i="2"/>
  <c r="N179" i="2"/>
  <c r="N139" i="2"/>
  <c r="N99" i="2"/>
  <c r="N57" i="2"/>
  <c r="N19" i="2"/>
  <c r="N226" i="2"/>
  <c r="N177" i="2"/>
  <c r="N141" i="2"/>
  <c r="N96" i="2"/>
  <c r="N55" i="2"/>
  <c r="N88" i="2"/>
  <c r="N267" i="2"/>
  <c r="N200" i="2"/>
  <c r="N119" i="2"/>
  <c r="N299" i="2"/>
  <c r="N21" i="2"/>
  <c r="N35" i="2"/>
  <c r="N288" i="2"/>
  <c r="N210" i="2"/>
  <c r="N168" i="2"/>
  <c r="N125" i="2"/>
  <c r="N47" i="2"/>
  <c r="N278" i="2"/>
  <c r="N207" i="2"/>
  <c r="N170" i="2"/>
  <c r="N131" i="2"/>
  <c r="N85" i="2"/>
  <c r="N44" i="2"/>
  <c r="N78" i="2"/>
  <c r="N503" i="2"/>
  <c r="N504" i="2"/>
  <c r="K534" i="2" l="1"/>
  <c r="O537" i="2" s="1"/>
  <c r="O53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PERSONAL</author>
  </authors>
  <commentList>
    <comment ref="I51" authorId="0" shapeId="0" xr:uid="{5533418E-0B5F-43F6-B4A6-7EC41413BD16}">
      <text>
        <r>
          <rPr>
            <b/>
            <sz val="9"/>
            <color indexed="81"/>
            <rFont val="Tahoma"/>
            <family val="2"/>
          </rPr>
          <t xml:space="preserve">Se suman 2.2.3.4+2.2.3.5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PERSONAL</author>
  </authors>
  <commentList>
    <comment ref="I51" authorId="0" shapeId="0" xr:uid="{19096808-EEFA-4401-B49F-1560622C09A9}">
      <text>
        <r>
          <rPr>
            <b/>
            <sz val="9"/>
            <color indexed="81"/>
            <rFont val="Tahoma"/>
            <family val="2"/>
          </rPr>
          <t xml:space="preserve">Se suman 2.2.3.4+2.2.3.5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<sst xmlns="http://schemas.openxmlformats.org/spreadsheetml/2006/main" count="3054" uniqueCount="1022">
  <si>
    <t xml:space="preserve">Formulario 1 - Propuesta económica  -  Licitación de obra pública de infraestructura social </t>
  </si>
  <si>
    <t xml:space="preserve">PRESUPUESTO OFICIAL </t>
  </si>
  <si>
    <t xml:space="preserve">version 2 del 21 de agosto de 2025 </t>
  </si>
  <si>
    <r>
      <t>[La Entidad puede utilizar este Formulario de detalle del</t>
    </r>
    <r>
      <rPr>
        <b/>
        <u/>
        <sz val="11"/>
        <color theme="1"/>
        <rFont val="Malgun Gothic"/>
        <family val="2"/>
      </rPr>
      <t xml:space="preserve"> Presupuesto Oficial</t>
    </r>
    <r>
      <rPr>
        <sz val="11"/>
        <color theme="1"/>
        <rFont val="Malgun Gothic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</si>
  <si>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</si>
  <si>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</si>
  <si>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</si>
  <si>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>ESPECIFICACION</t>
  </si>
  <si>
    <t xml:space="preserve">DESCRIPCIÓN </t>
  </si>
  <si>
    <t>UND.</t>
  </si>
  <si>
    <t>CANTIDAD</t>
  </si>
  <si>
    <t xml:space="preserve">VALOR TOTAL                                </t>
  </si>
  <si>
    <t>GENERAL</t>
  </si>
  <si>
    <t>PARTICULAR</t>
  </si>
  <si>
    <t>CAP. 1: PRELIMINARES</t>
  </si>
  <si>
    <t>1.01</t>
  </si>
  <si>
    <t>3.13.08</t>
  </si>
  <si>
    <t xml:space="preserve">CERRAMIENTO EN VARA ROLLIZA Y LONA H = 1.50 M . DISTANCIA ENTRE POSTES 2 M </t>
  </si>
  <si>
    <t>ML</t>
  </si>
  <si>
    <t>1.02</t>
  </si>
  <si>
    <t>2.01.59</t>
  </si>
  <si>
    <t>DESMONTE DE MARCOS, PUERTAS Y VENTANAS.</t>
  </si>
  <si>
    <t>M2</t>
  </si>
  <si>
    <t>1.03</t>
  </si>
  <si>
    <t>2.01.34</t>
  </si>
  <si>
    <t>DEMOLICIÓN DE PISO EN CERÁMICA + MORTERO. (INCLUYE RETIRO Y ACARREO LIBRE HASTA 5 KM.)</t>
  </si>
  <si>
    <t>1.04</t>
  </si>
  <si>
    <t>2.01.30</t>
  </si>
  <si>
    <t>DEMOLICIÓN DE MUROS EN MAMPOSTERÍA DE LADRILLO E = 0.25 M. (INCLUYE RETIRO Y ACARREO LIBRE HASTA 5 KM.)</t>
  </si>
  <si>
    <t>1.05</t>
  </si>
  <si>
    <t>2.01.41</t>
  </si>
  <si>
    <t>DEMOLICIÓN DE VIGA AÉREA O VIGA CANAL EN CONCRETO, (INCLUYE RETIRO Y ACARREO LIBRE HASTA 5 KM.)</t>
  </si>
  <si>
    <t>1.06</t>
  </si>
  <si>
    <t>ESTUDIO DE MERCADO</t>
  </si>
  <si>
    <t>DEMOLICIÓN DE MACHONES DE LADRILLO (INCLUYE RETIRO DE SOBRANTES, TRANSPORTE HASTA ESCOMBRERA Y DERECHO DE BOTADERO)</t>
  </si>
  <si>
    <t>1.07</t>
  </si>
  <si>
    <t>2.01.36</t>
  </si>
  <si>
    <t>DEMOLICIÓN DE PLACA DE PISO EN CONCRETO DE E = 10 CM. (INCLUYE RETIRO Y ACARREO LIBRE HASTA 5 KM.)</t>
  </si>
  <si>
    <t>1.08</t>
  </si>
  <si>
    <t>2.01.40</t>
  </si>
  <si>
    <t>DEMOLICIÓN DE VIGA DE AMARRE EN CONCRETO, SECCIÓN HASTA 500 CM2. (INCLUYE RETIRO Y ACARREO LIBRE HASTA 5 KM.)</t>
  </si>
  <si>
    <t>1.09</t>
  </si>
  <si>
    <t>2.01.62</t>
  </si>
  <si>
    <t>LOCALIZACIÓN Y REPLANTEO DE OBRA ARQUITECTÓNICA</t>
  </si>
  <si>
    <t>1.10</t>
  </si>
  <si>
    <t>REFERENCIA</t>
  </si>
  <si>
    <t>CAMPAMENTO 18M2 EN TABLA, TEJA DE ETERNIT, INC. TRANS, MATERIALES</t>
  </si>
  <si>
    <t>UND</t>
  </si>
  <si>
    <t>1.11</t>
  </si>
  <si>
    <t>RED ELÉCTRICA PROVISIONAL L/50 M</t>
  </si>
  <si>
    <t>1.12</t>
  </si>
  <si>
    <t>3.02.01</t>
  </si>
  <si>
    <t>CONFORMACION DE BOTADERO O ESCOMBRERA</t>
  </si>
  <si>
    <t>M3</t>
  </si>
  <si>
    <t>1.13</t>
  </si>
  <si>
    <t>2.01.07</t>
  </si>
  <si>
    <t>CORTE ARBOL (INCLUYE DETOCONAMIENTO DE RAICES). H &gt; 3.0 M. (INCLUYE RETIRO Y ACARREO LIBRE HASTA 5 KM.)</t>
  </si>
  <si>
    <t>CAP. 2: ESTRUCTURA</t>
  </si>
  <si>
    <t>SUBCAP. 2.1  CIMENTACIÓN</t>
  </si>
  <si>
    <t xml:space="preserve">2.1.1 Excavación </t>
  </si>
  <si>
    <t>2.1.1.1</t>
  </si>
  <si>
    <t>2.02.15</t>
  </si>
  <si>
    <t>EXCAVACIÓNES MECANICAS Y CORTES EN MATERIAL COMÚN (INCLUYE ACARREO LIBRE HASTA 5 KM.)</t>
  </si>
  <si>
    <t>2.1.1.2</t>
  </si>
  <si>
    <t>2.01.70</t>
  </si>
  <si>
    <t>EXCAVACIÓN MANUAL EN MATERIAL COMÚN</t>
  </si>
  <si>
    <t>2.1.1.3</t>
  </si>
  <si>
    <t>2.01.06</t>
  </si>
  <si>
    <t>CONFORMACIÓN Y COMPACTACIÓN DE SUBRASANTE CBR=95%</t>
  </si>
  <si>
    <t>2.1.1.4</t>
  </si>
  <si>
    <t>2.05.06</t>
  </si>
  <si>
    <t>BASE EN MATERIAL DE AFIRMADO COMPACTADO</t>
  </si>
  <si>
    <t xml:space="preserve">2.1.2 Concretos </t>
  </si>
  <si>
    <t xml:space="preserve">2.1.2.1 </t>
  </si>
  <si>
    <t>2.02.01</t>
  </si>
  <si>
    <t>BASE EN CONCRETO POBRE DE E = 0.05 M. 14 MPa - (2000 PSI)</t>
  </si>
  <si>
    <t xml:space="preserve">2.1.2.2 </t>
  </si>
  <si>
    <t>2.02.07</t>
  </si>
  <si>
    <t>CONCRETO CICLÓPEO DE 14 MPa (2000 PSI) RELACIÓN 60C/40P</t>
  </si>
  <si>
    <t>2.1.2.3</t>
  </si>
  <si>
    <t>REF 2.02.10-11</t>
  </si>
  <si>
    <t>CONCRETO PARA ZAPATAS DE 28 MPa (4000 PSI) + FORMALETA MADERA</t>
  </si>
  <si>
    <t>2.1.2.4</t>
  </si>
  <si>
    <t>REF 2.02.13</t>
  </si>
  <si>
    <t>CONCRETO PARA VIGA DE AMARRE 28 MPa (4000 PSI) SECCION RECTANGULAR</t>
  </si>
  <si>
    <t xml:space="preserve">2.1.3 Acero de refuerzo </t>
  </si>
  <si>
    <t>2.1.3.1</t>
  </si>
  <si>
    <t>2.02.35</t>
  </si>
  <si>
    <t>SUMINISTRO, FIGURADA Y AMARRE DE ACERO DE 420 MPa (60000 PSI)</t>
  </si>
  <si>
    <t>KG</t>
  </si>
  <si>
    <t>SUBCAP. 2.2  ESTRUCTURA CONCRETO/ACERO</t>
  </si>
  <si>
    <t xml:space="preserve">2.2.1 Elementos Verticales  </t>
  </si>
  <si>
    <t>2.2.1.1</t>
  </si>
  <si>
    <t>REF 2.03.04</t>
  </si>
  <si>
    <r>
      <t xml:space="preserve">COLUMNAS EN CONCRETO DE 28 MPa - (4000 PSI), H </t>
    </r>
    <r>
      <rPr>
        <sz val="11"/>
        <rFont val="Verdana"/>
        <family val="2"/>
      </rPr>
      <t>&lt;</t>
    </r>
    <r>
      <rPr>
        <sz val="11"/>
        <rFont val="Malgun Gothic"/>
        <family val="2"/>
      </rPr>
      <t xml:space="preserve"> 3.00 M. (FORMALETA MADERA)</t>
    </r>
  </si>
  <si>
    <t xml:space="preserve">2.2.2 Elementos Horizontales </t>
  </si>
  <si>
    <t xml:space="preserve">2.2.2.1 </t>
  </si>
  <si>
    <t>2.03.29</t>
  </si>
  <si>
    <t xml:space="preserve">VIGA AÉREA EN CONCRETO DE 21 MPa - (3000 PSI). </t>
  </si>
  <si>
    <t xml:space="preserve">2.2.3 Placas </t>
  </si>
  <si>
    <t>2.2.3.1</t>
  </si>
  <si>
    <t>2.03.21</t>
  </si>
  <si>
    <t>PLACA EN CONCRETO DE 21 MPa - (3000 PSI) E = 0.10 M.</t>
  </si>
  <si>
    <t>2.2.3.2</t>
  </si>
  <si>
    <t>2.03.26</t>
  </si>
  <si>
    <t>PLACA MACIZA EN CONCRETO DE 21 MPa - (3000 PSI) E = 0.10 M.</t>
  </si>
  <si>
    <t>2.2.3.3</t>
  </si>
  <si>
    <t>2.03.18</t>
  </si>
  <si>
    <t>PLACA EN CONCRETO DE 21 MPa - (3000 PSI), E = 0.50 M. ALIGERADA EN CASETÓN. (NO INCLUYE REFUERZO).</t>
  </si>
  <si>
    <t>2.2.3.4</t>
  </si>
  <si>
    <t>REF 3.10.06</t>
  </si>
  <si>
    <t>SUMINISTRO E INSTALACIÓN DE CAPA DE POLIURETANO DE ALTA DENSIDAD E= 3 CM PARA AISLAMIENTO TERMICO BAJO LOSAS DE CONTRAPISO INCLUYE CAPA EN POLIETILENO CAL 3.5</t>
  </si>
  <si>
    <t xml:space="preserve">2.2.4  Otros Elementos </t>
  </si>
  <si>
    <t>2.2.4.1</t>
  </si>
  <si>
    <t>2.03.08</t>
  </si>
  <si>
    <t>ESCALERA MACIZA DE 21 MPa - (3000 PSI)</t>
  </si>
  <si>
    <t>2.2.4.2</t>
  </si>
  <si>
    <t>REF 5.03.04</t>
  </si>
  <si>
    <t>TANQUE DE ALMACENAMIENTO EN CONCRETO DE 280 KG/CM² (4000 PSI) IMPERMEABILIZADO SEGÚN DISEÑO ESTRUCTURAL, INCLUYE PLACA INFERIOR, PLACA SUPERIOR, MUROS, MEDIAS CAÑAS, DEPRESIONES DE SUCCIÓN, FOSOS EYECTORES, CUELLOS DE ACCESO, ETC.), INCLUYE CINTA PVC O-22 PARA JUNTA CONSTRUCTIVA, PASES HIDRAULICOS Y LAVADO Y DESINFECCIÓN</t>
  </si>
  <si>
    <t>2.2.5  Aceros de Refuerzo</t>
  </si>
  <si>
    <t>2.2.5.1</t>
  </si>
  <si>
    <t>SUMINISTRO, FIGURADA Y AMARRE DE ACERO DE 420 MPa (60000 PSI) para columnas</t>
  </si>
  <si>
    <t>2.2.5.2</t>
  </si>
  <si>
    <t>SUMINISTRO, FIGURADA Y AMARRE DE ACERO DE 420 MPa (60000 PSI) para vigas</t>
  </si>
  <si>
    <t>2.2.5.3</t>
  </si>
  <si>
    <t>SUMINISTRO, FIGURADA Y AMARRE DE ACERO DE 420 MPa (60000 PSI) para viguetas y vigas cintas</t>
  </si>
  <si>
    <t>2.2.5.4</t>
  </si>
  <si>
    <t>SUMINISTRO, FIGURADA Y AMARRE DE ACERO DE 420 MPa (60000 PSI) para tanque de almacenamiento</t>
  </si>
  <si>
    <t>2.2.5.5</t>
  </si>
  <si>
    <t xml:space="preserve">SUMINISTRO, FIGURADA Y AMARRE DE ACERO DE 420 MPa (60000 PSI) (60000 PSI ) para tanques auxiliares y escaleras </t>
  </si>
  <si>
    <t>2.2.5.6</t>
  </si>
  <si>
    <t>SUMINISTRO, FIGURADA Y AMARRE DE ACERO DE 420 MPa (60000 PSI) para dovelas</t>
  </si>
  <si>
    <t>2.2.5.7</t>
  </si>
  <si>
    <t>SUMINISTRO, FIGURADA Y AMARRE DE GRAFILES DE ACERO DE 3 MM</t>
  </si>
  <si>
    <t>2.2.5.8</t>
  </si>
  <si>
    <t>SUMINISTRO, FIGURADA Y AMARRE DE GRAFILES DE ACERO DE 4,5 MM</t>
  </si>
  <si>
    <t>2.2.6  Malla Electrosoldada</t>
  </si>
  <si>
    <t>2.2.6.1</t>
  </si>
  <si>
    <t>2.03.35</t>
  </si>
  <si>
    <t>SUMINISTRO E INSTALACIÓN DE MALLA ELECTROSOLDADA (6 mm 15x15)</t>
  </si>
  <si>
    <t>2.2.6.2</t>
  </si>
  <si>
    <t>SUMINISTRO E INSTALACIÓN DE MALLA ELECTROSOLDADA (5,5 mm 15x15)</t>
  </si>
  <si>
    <t>2.08.11</t>
  </si>
  <si>
    <t>SUMINISTRO E INSTALACIÓN DE ESTRUCTURA EN MADERA PARA CUBIERTA EN TEJA DE BARRO (AULAS)</t>
  </si>
  <si>
    <t>SUMINISTRO E INSTALACIÓN DE CORREAS PARA ESTRUCTURA EN MADERA DE SAPÁN</t>
  </si>
  <si>
    <t>REF 2.01.34</t>
  </si>
  <si>
    <t>DEMOLICIÓN DE ALISTADO DE PISO EN MORTERO DE NIVELACIÓN (INCLUYE RETIRO Y ACARREO LIBRE HASTA 5 KM.)</t>
  </si>
  <si>
    <t>2.01.33</t>
  </si>
  <si>
    <t>DEMOLICIÓN DE PAÑETES BAJO PLACA. (INCLUYE RETIRO Y ACARREO LIBRE HASTA 5 KM.)</t>
  </si>
  <si>
    <t xml:space="preserve">Columnas en concreto de 210 kg/cm² (3000 PSI) para reforzamiento de mamposteria </t>
  </si>
  <si>
    <t>REF 2.04.06</t>
  </si>
  <si>
    <t>Viguetas  de confinamiento en concreto de f'c = 21.1 Mpa para muros (0.25x0.24)</t>
  </si>
  <si>
    <t>REF 1.03.14</t>
  </si>
  <si>
    <t>Pañete rustico interior y/o exterior impermeabilizado 1:4 incluye filos y dilataciones</t>
  </si>
  <si>
    <t>REF 2.05.04</t>
  </si>
  <si>
    <t>Afinado pisos placas de contrapiso y  entrepiso de e=5 cm</t>
  </si>
  <si>
    <t xml:space="preserve"> 2.05.20</t>
  </si>
  <si>
    <t xml:space="preserve">PISO EN TABLÓN DE GRES 30 X 30 CM. (Colores surtidos tabaco, almendra, arena y matizado (según diseño) </t>
  </si>
  <si>
    <t>2.08.02</t>
  </si>
  <si>
    <t>SUMINISTRO E INSTALACIÓN DE TEJA DE BARRO TIPO ESPAÑOLA SOBRE LÁMINA DE FIBROCEMENTO DE E= 10 MM.</t>
  </si>
  <si>
    <t>SUMINISTRO E INSTALACIÓN DE ESTRUCTURA EN MADERA PARA CUBIERTA EN TEJA DE BARRO</t>
  </si>
  <si>
    <t>CAP. 3: MAMPOSTERIA Y PAÑETE</t>
  </si>
  <si>
    <t>SUBCAP. 3.1  MAMPOSTERIA</t>
  </si>
  <si>
    <t>3.1.1</t>
  </si>
  <si>
    <t>2.04.16</t>
  </si>
  <si>
    <t>MURO EN BLOQUE DE ARCILLA No.5. E = 0.12 M.</t>
  </si>
  <si>
    <t>3.1.2</t>
  </si>
  <si>
    <t>REF 2.04.33</t>
  </si>
  <si>
    <t>REMATES EN BLOQUE DE ARCILLA No.5. E = 0.12 M.</t>
  </si>
  <si>
    <t>3.1.3</t>
  </si>
  <si>
    <t>2.04.20</t>
  </si>
  <si>
    <t>MURO EN MAMPOSTERÍA DE LADRILLO ESTRUCTURAL E = 0.15 M.</t>
  </si>
  <si>
    <t>3.1.4</t>
  </si>
  <si>
    <t>2.04.37</t>
  </si>
  <si>
    <t>MURO DOBLE CARA DE E = 0.08 M., EN LÁMINA DE FIBROCEMENTO DE 8 MM.</t>
  </si>
  <si>
    <t>SUBCAP. 3.2 PAÑETE</t>
  </si>
  <si>
    <t>3.2.1</t>
  </si>
  <si>
    <t>PAÑETE RUSTICO INTERIOR Y/O EXTERIOR IMPERMEABILIZADO 1:4 INCLUYE FILOS Y DILATACIONES</t>
  </si>
  <si>
    <t>3.2.2</t>
  </si>
  <si>
    <t>1.03.01</t>
  </si>
  <si>
    <t>FILOS Y DILATACIONES EN PAÑETES (Mortero 1:4)</t>
  </si>
  <si>
    <t>3.2.3</t>
  </si>
  <si>
    <t>REF 1.03.08</t>
  </si>
  <si>
    <t>PAÑETE BAJO PLACA O CUBIERTA 1:3</t>
  </si>
  <si>
    <t xml:space="preserve">SUBCAP. 3.3 ELEMENTOS NO ESTRUCTURALES </t>
  </si>
  <si>
    <t>3.3.1</t>
  </si>
  <si>
    <t>COLUMNETAS DE CONFINAMIENTO EN CONCRETO F'C = 21.1 MPA PARA MUROS DE 40X10</t>
  </si>
  <si>
    <t>3.3.2</t>
  </si>
  <si>
    <t>2.04.06</t>
  </si>
  <si>
    <t>DINTELES EN CONCRETO DE 15 X 20 CM. DE 21 MPa - (3000 PSI). (INCLUYE REFUERZO).</t>
  </si>
  <si>
    <t>3.3.3</t>
  </si>
  <si>
    <t>ANCLAJE EPÓXIDOS 3/8 - 1/2</t>
  </si>
  <si>
    <t>3.3.4</t>
  </si>
  <si>
    <t>DOVELAS EN GRAUTING</t>
  </si>
  <si>
    <t>3.3.5</t>
  </si>
  <si>
    <t>VIGUETAS DE CONFINAMIENTO EN CONCRETO DE F'C = 21.1 MPA PARA MUROS</t>
  </si>
  <si>
    <t>3.3.6</t>
  </si>
  <si>
    <t>REF 2.16.02</t>
  </si>
  <si>
    <t>SUMINISTRO E INSTALACIÓN DE DINTEL NO ESTRUCTURAL DE MADERA EN SAPAN  TIPO CERCO DE 10X15 CM CON ACABADO BARNIZADO EN MATE</t>
  </si>
  <si>
    <t>3.3.8</t>
  </si>
  <si>
    <t>Cieloraso en paneles acústicos de fibra de vidrio black theter incluye estructura en perfiles de lamina galvanizada de auto ensamble  (dim: 0.60 x 1.20 m)</t>
  </si>
  <si>
    <t>3.3.9</t>
  </si>
  <si>
    <t>REF 2.09.06</t>
  </si>
  <si>
    <t>SUMINISTRO E INSTALACIÓN DE ACABADO BAJO PLACA DE ENTREPISO CON VIGAS EN MADERA SAPAN 0.15*0.15 M EN UNA DIRECCIÓN SEPARADAS 0.6 M  ENTRE EJE.</t>
  </si>
  <si>
    <t xml:space="preserve">SUBCAP. 3.4 ACEROS DE REFUERZO </t>
  </si>
  <si>
    <t xml:space="preserve">3.4.1 </t>
  </si>
  <si>
    <t xml:space="preserve">SUMINISTRO, FIGURADA Y AMARRE DE ACERO DE 420 MPa (60000 PSI) </t>
  </si>
  <si>
    <t>3.4.2.</t>
  </si>
  <si>
    <t>CAP. 4: PISOS</t>
  </si>
  <si>
    <t>SUBCAP. 4.1  AFINADOS Y BASES</t>
  </si>
  <si>
    <t>4.1.1</t>
  </si>
  <si>
    <t>4.1.2</t>
  </si>
  <si>
    <t>2.05.03</t>
  </si>
  <si>
    <t>ALISTADO DE PISO 1:3 IMPERMEABILIZADO, E = 4.0 CM.</t>
  </si>
  <si>
    <t>4.1.3</t>
  </si>
  <si>
    <t>REF 2.05.01</t>
  </si>
  <si>
    <t xml:space="preserve">Afinado de pasos para escaleras </t>
  </si>
  <si>
    <t>SUBCAP. 4.2  ACABADOS PISOS</t>
  </si>
  <si>
    <t>4.2.1</t>
  </si>
  <si>
    <t xml:space="preserve">4.2.2 </t>
  </si>
  <si>
    <t>2.05.19</t>
  </si>
  <si>
    <t xml:space="preserve">PISO EN CERÁMICA - (Imitación piedra natural oxidada, instalación según diseño arquitectónico) </t>
  </si>
  <si>
    <t>4.2.3</t>
  </si>
  <si>
    <t>2.05.36</t>
  </si>
  <si>
    <t xml:space="preserve">SUMINISTRO E INSTALACIÓN DE GUARDAESCOBA DE GRES (Color Almendra) </t>
  </si>
  <si>
    <t>4.2.4</t>
  </si>
  <si>
    <t>REF 2.05.36</t>
  </si>
  <si>
    <t xml:space="preserve">SUMINISTRO E INSTALACIÓN DE GUARDAESCOBA - PISO CERÁMICO IMITACIÓN PIEDRA NATURAL OXIDADA, INSTALACIÓN SEGÚN DISEÑO ARQUITECTÓNICO </t>
  </si>
  <si>
    <t>4.2.5</t>
  </si>
  <si>
    <t>2.16.03</t>
  </si>
  <si>
    <t>SUMINISTRO E INSTALACIÓN DE PIRLAN DE MADERA CEDROS CAQUETA A= 15 CM</t>
  </si>
  <si>
    <t>4.2.6</t>
  </si>
  <si>
    <t>SUMINISTRO E INSTALACIÓN DE PELDAÑOS DE ESCALERA EN MADERA ANCHO 0.30 M ESCALERA BIBLIOTECA E = 5 CM INCLUYE FIJACIONES METÁLICAS</t>
  </si>
  <si>
    <t>4.2.7</t>
  </si>
  <si>
    <t>SUMINISTRO E INSTALACIÓN DE PELDAÑOS DE ESCALERA EN MADERA ANCHO 0.85 M ESCALERA LAGO E = 5 CM INCLUYE FIJACIONES METÁLICAS</t>
  </si>
  <si>
    <t>4.2.8</t>
  </si>
  <si>
    <t xml:space="preserve">SUMINISTRO E INSTALACIÓN DEL RECUBRIMIENTO EN MADERA E = 2.5 CM PARA PELDAÑOS DE ESCALERA (HUELLAS Y CONTRAHUELLAS) DESCANSOS DE ESCALERAS </t>
  </si>
  <si>
    <t>CAP. 5: ENCHAPES</t>
  </si>
  <si>
    <t>SUBCAP. 5.1  SOBRE MUROS</t>
  </si>
  <si>
    <t>5.1.1</t>
  </si>
  <si>
    <t>REF 2.05.19</t>
  </si>
  <si>
    <t xml:space="preserve">SUMINISTRO E INSTALACIÓN DE ENCHAPE CERÁMICO PARA MUROS BLANCO LISO MATE 30,5X20,5 CM </t>
  </si>
  <si>
    <t>5.1.4</t>
  </si>
  <si>
    <t xml:space="preserve">SUMINISTRO E INSTALACIÓN DE LAJAS PIZARRA DE PIEDRA AMARILLO ZÓCALO DE 1 M AL EXTERIOR MUROS </t>
  </si>
  <si>
    <t>5.1.5</t>
  </si>
  <si>
    <t>Suministro e instalacion de recubrimiento de muro en paneles acústicos de fibra de vidrio black theter (dim: 0.60 x 1.20 m)</t>
  </si>
  <si>
    <t>SUBCAP. 5.2  MESONES Y OTROS</t>
  </si>
  <si>
    <t>5.2.1</t>
  </si>
  <si>
    <t>2.19.03</t>
  </si>
  <si>
    <t>ACABADO MESON PARA BAÑOS Y COCINA EN GRANITO DE MARMOL ANCHO HASTA 60 CM - (INCLUYE SALPICADERO 8 CM ADHESIVOS Y SOPORTES)</t>
  </si>
  <si>
    <t>CAP. 6: PINTURA</t>
  </si>
  <si>
    <t>SUBCAP. 6.1 EN MAMPOSTERIA Y ESTRUCTURA EN CONCRETO</t>
  </si>
  <si>
    <t>6.1.1</t>
  </si>
  <si>
    <t>2.07.14</t>
  </si>
  <si>
    <t>SUMINISTRO E INSTALACIÓN DE VINILO TIPO I SOBRE PAÑETE O ESTUCO A TRES MANOS.</t>
  </si>
  <si>
    <t>6.1.2</t>
  </si>
  <si>
    <t>2.07.15</t>
  </si>
  <si>
    <t>SUMINISTRO E INSTALACIÓN DE PINTURA KORAZA O SIMILAR PARA FACHADAS TRES MANOS</t>
  </si>
  <si>
    <t>6.1.3</t>
  </si>
  <si>
    <t>2.07.18</t>
  </si>
  <si>
    <t>SUMINISTRO E INSTALACIÓN DE VINILO TIPO II SOBRE PAÑETE O ESTUCO A DOS MANOS BAJO PLACA</t>
  </si>
  <si>
    <t>6.1.4</t>
  </si>
  <si>
    <t>3.09.16</t>
  </si>
  <si>
    <t>SUMINISTRO Y APLICACION DE PINTURA ACRILICA CON MICROESFERAS, LINEAS CONTINUAS Y DISCONTINUAS DE 12 CMS SEGUN NORMA INVIAS</t>
  </si>
  <si>
    <t>6.1.5</t>
  </si>
  <si>
    <t>2.07.10</t>
  </si>
  <si>
    <t>SUMINISTRO E INSTALACIÓN DE ESTUCO Y VINILO A TRES MANOS EN MUROS</t>
  </si>
  <si>
    <t>CAP. 7: BAÑOS</t>
  </si>
  <si>
    <t>SUBCAP. 7.1 APARATOS SANITARIOS Y ACCESORIOS</t>
  </si>
  <si>
    <t>7.1.01</t>
  </si>
  <si>
    <t>2.12.173</t>
  </si>
  <si>
    <t>SUMINISTRO E INSTALACIÓN DE LAVAMANOS DE BAJOPONER COLOR BLANCO</t>
  </si>
  <si>
    <t>7.1.02</t>
  </si>
  <si>
    <t>2.12.177</t>
  </si>
  <si>
    <t>SUMINISTRO E INSTALACIÓN DE SANITARIO BLANCO CON FLUXÓMETRO LINEA INSTITUCIONAL</t>
  </si>
  <si>
    <t>7.1.03</t>
  </si>
  <si>
    <t>2.12.180</t>
  </si>
  <si>
    <t>SUMINISTRO E INSTALACIÓN ORINAL MEDIANO COMPLETO. (INCLUYE GRIFERÍA CROMADA)</t>
  </si>
  <si>
    <t>7.1.04</t>
  </si>
  <si>
    <t>2.12.171</t>
  </si>
  <si>
    <t xml:space="preserve">SUMINISTRO E INSTALACIÓN DE LAVAMANOS COLOR BLANCO DE COLGAR INCLUYE ELEMENTOS DE FIJACION </t>
  </si>
  <si>
    <t>7.1.05</t>
  </si>
  <si>
    <t>2.15.16</t>
  </si>
  <si>
    <t>BARRA DE SEGURIDAD PARA MOVILIDAD REDUCIDA EN ACERO INOXIDABLE CALIBRE 18 D = 1 1/2" (distancia mayor a 1 ml)</t>
  </si>
  <si>
    <t>7.1.06</t>
  </si>
  <si>
    <t>2.06.08</t>
  </si>
  <si>
    <t>SUMINISTRO E INSTALACIÓN DE REJILLAS CUPULA TRAGANTE 5" X 3"</t>
  </si>
  <si>
    <t>7.1.07</t>
  </si>
  <si>
    <t>2.12.140</t>
  </si>
  <si>
    <t>SUMINISTRO E INSTALACIÓN DE SIFÓN SANITARIO DE 3" PVC (BAÑOS Y COCINAS)</t>
  </si>
  <si>
    <t>7.1.08</t>
  </si>
  <si>
    <t>2.12.185</t>
  </si>
  <si>
    <t>SUMINISTRO E INSTALACIÓN DE GABINETE DISPENSADOR DE PAPEL HIGIÉNICO EN ACERO INOXIDABLE LÍNEA INSTITUCIONAL+</t>
  </si>
  <si>
    <t>7.1.09</t>
  </si>
  <si>
    <t>2.12.187</t>
  </si>
  <si>
    <t>SUMINISTRO E INSTALACIÓN DE SECADOR ELÉCTRICO PARA MANOS, AUTOMÁTICO EN ACERO INOXIDABLE</t>
  </si>
  <si>
    <t>7.1.10</t>
  </si>
  <si>
    <t>2.12.184</t>
  </si>
  <si>
    <t>SUMINISTRO E INSTALACIÓN DE DISPENSADOR DE JABÓN EN ACERO INOXIDABLE LÍNEA INSTITUCIONAL</t>
  </si>
  <si>
    <t>7.1.11</t>
  </si>
  <si>
    <t>2.12.188</t>
  </si>
  <si>
    <t>SUMINISTRO E INSTALACIÓN DE JUEGO DE INCRUSTACIONES DE 3 PIEZAS PARA BAÑO (PORTAPAPEL, PORTAJABÓN, TOALLERO) EN ACERO INOXIDABLE</t>
  </si>
  <si>
    <t>JUEGO</t>
  </si>
  <si>
    <t>7.1.12</t>
  </si>
  <si>
    <t>2.15.15</t>
  </si>
  <si>
    <t>SUMINISTRO E INSTALACIÓN DE DIVISIÓN EN ACERO INOXIDABLE CALIBRE 20, PARA BATERIA SANITARIA. (REF.304 SATINADO).</t>
  </si>
  <si>
    <t xml:space="preserve">SUBCAP. 7.2 GRIFERIAS </t>
  </si>
  <si>
    <t>7.2.1</t>
  </si>
  <si>
    <t>2.12.182</t>
  </si>
  <si>
    <t>SUMINISTRO E INSTALACIÓN DE GRIFERÍA COMPLETA PARA LAVAMANOS CON LLAVE TIPO PUSH</t>
  </si>
  <si>
    <t>7.2.2</t>
  </si>
  <si>
    <t>CAP 8 CARPINTERIA EN MADERA</t>
  </si>
  <si>
    <t>8.1.1</t>
  </si>
  <si>
    <t xml:space="preserve">REF COTIZACION CONSULTORIA </t>
  </si>
  <si>
    <t>Suministro e instalación de puerta sencilla con estructura y tablero en madera pino barnizada, marco y tapaluz en madera pino con 4 bisagras apertura 180 Dimensiones según diseño (P1-P17)</t>
  </si>
  <si>
    <t>8.1.2</t>
  </si>
  <si>
    <t>Suministro e instalación de puerta doble con estructura en madera pino barnizada  tab. Sup. es en vidrio lam. 3+3 crudo con pelicula de seguridad (4 micras) y tab. Inf. En pino, marco y tapaluz en mad. pino con 4 bisagras apertura 180 Dimensiones según diseño (P18-P23)</t>
  </si>
  <si>
    <t>8.1.3</t>
  </si>
  <si>
    <t>Suministro e instalación de puerta ventana con estructura en madera pino barnizada  tablero es en vidrio laminado 3+3 crudo con pelicula de seguridad (4 micras) con puerta  y marco en pino con 4 bisagras apertura 180 Dimensiones según diseño (PV01-PV10</t>
  </si>
  <si>
    <t>8.1.4</t>
  </si>
  <si>
    <t>Sum.e inst. de ventana con est. en madera pino barnizada  tab. en vidrio lam. 3+3 crudo con pel. de seg. (4 micras) y  y marco en pino  de 6,3x1,1 m y 1,0x2,2 m (V1) de 3 cuerpos fijos o abatibles según diseño</t>
  </si>
  <si>
    <t>8.1.5</t>
  </si>
  <si>
    <t>2.16.01</t>
  </si>
  <si>
    <t>SUMINISTRO E INSTALACIÓN DE BARANDA EN MADERA CEDRO MACHO</t>
  </si>
  <si>
    <t>8.1.6</t>
  </si>
  <si>
    <t xml:space="preserve">REF ESTUDIO DE MERCADO- CONSULTORIA </t>
  </si>
  <si>
    <t>Suministro e instalación de pergolas con estructura en madera sapan según diseño incluye herrajes par su correcta fijación y accesorios para su correcta instalación</t>
  </si>
  <si>
    <t>CAP 9 CERRADURAS Y ESPEJOS</t>
  </si>
  <si>
    <t>9.1.1</t>
  </si>
  <si>
    <t>2.17.01</t>
  </si>
  <si>
    <t>SUMINISTRO E INSTALACIÓN DE CERRADURA DE POMO MADERA / METÁLICO USO INSTITUCIONAL</t>
  </si>
  <si>
    <t>9.1.2</t>
  </si>
  <si>
    <t>2.17.02</t>
  </si>
  <si>
    <t>SUMINISTRO E INSTALACIÓN DE CERRADURA DE PALANCA METÁLICA USO INSTITUCIONAL</t>
  </si>
  <si>
    <t>9.1.3</t>
  </si>
  <si>
    <t>2.17.06</t>
  </si>
  <si>
    <t>SUMINISTRO E INSTALACIÓN DE CERRADURA DOBLE CILINDRO TIPO YALE 987 O SIMILAR</t>
  </si>
  <si>
    <t>9.1.4</t>
  </si>
  <si>
    <t>2.17.07</t>
  </si>
  <si>
    <t>SUMINISTRO E INSTALACIÓN DE ESPEJO DE 4 MM. SIN BICEL</t>
  </si>
  <si>
    <t>CAP. 10: INSTALACIONES HIDROSANITARIAS, RED CONTRAINCENDIO Y GAS</t>
  </si>
  <si>
    <t>SUBCAP. 10.1 RED DE SUMINISTRO DE AGUA POTABLE</t>
  </si>
  <si>
    <t xml:space="preserve">10.1.1 Excavaciones y Rellenos </t>
  </si>
  <si>
    <t>10.1.1.1</t>
  </si>
  <si>
    <t>10.1.1.2</t>
  </si>
  <si>
    <t>4.01.04</t>
  </si>
  <si>
    <t>RELLENO EN ARENA DE PEÑA COMPACTADO CON PLANCHA VIBRADORA.</t>
  </si>
  <si>
    <t>10.1.1.3</t>
  </si>
  <si>
    <t>4.01.09</t>
  </si>
  <si>
    <t>RELLENO SUBBASE GRANULAR COMPACTADO CON PLANCHA VIBRADORA</t>
  </si>
  <si>
    <t>10.1.2 Acometida y tanque de almacenamiento agua potable</t>
  </si>
  <si>
    <t>10.1.2.1</t>
  </si>
  <si>
    <t>REF. 2.12.170</t>
  </si>
  <si>
    <t>SUMINISTRO E INSTALACIÓN DE VÁLVULA CON FLOTADOR PARA TANQUE ELEVADO 1/2", CON FLOTADOR EN BOLA PLÁSTICA</t>
  </si>
  <si>
    <t>10.1.2.2</t>
  </si>
  <si>
    <t>2.12.01</t>
  </si>
  <si>
    <t>SUMINISTRO E INSTALACIÓN DE TUBERÍA PVC DE 1/2" T.P, PARA RED DE SUMINISTRO.</t>
  </si>
  <si>
    <t>10.1.2.3</t>
  </si>
  <si>
    <t>REF 2.12.01</t>
  </si>
  <si>
    <t>ACCESORIOS PVCP 1/2"</t>
  </si>
  <si>
    <t>10.1.2.4</t>
  </si>
  <si>
    <t xml:space="preserve">VENTILACIÓN TANQUE HG 3" </t>
  </si>
  <si>
    <t>10.1.2.5</t>
  </si>
  <si>
    <t>4.01.18</t>
  </si>
  <si>
    <t>SUMINISTRO E INSTALACIÓN TUBERÍA PVC. D = 2" RDE 21 / 200 PSI. (UNIÓN MECÁNICA).</t>
  </si>
  <si>
    <t>10.1.2.6</t>
  </si>
  <si>
    <t>REF 2.12.06</t>
  </si>
  <si>
    <t>ACCESORIOS PVCP 2"</t>
  </si>
  <si>
    <t>10.1.3 Cuarto de bombas agua potable</t>
  </si>
  <si>
    <t>10.1.3.1</t>
  </si>
  <si>
    <t>EQUIPO DE PRESIÓN DE 5 HP INCLUYE ACCESORIOS Y TANQUE HIDROACUMULADOR DE 400 LITROS.</t>
  </si>
  <si>
    <t>10.1.3.2</t>
  </si>
  <si>
    <t>BOMBA DE ACHIQUE 0.5HP INCLUYE VÁLVULAS Y ACCESORIOS</t>
  </si>
  <si>
    <t>10.1.4 Tuberias y accesorios de presion</t>
  </si>
  <si>
    <t xml:space="preserve">10.1.4.1 </t>
  </si>
  <si>
    <t>10.1.4.2</t>
  </si>
  <si>
    <t>2.12.02</t>
  </si>
  <si>
    <t>SUMINISTRO E INSTALACIÓN DE TUBERÍA PVC DE 3/4" T.P, PARA RED DE SUMINISTRO.</t>
  </si>
  <si>
    <t>10.1.4.3</t>
  </si>
  <si>
    <t>2.12.03</t>
  </si>
  <si>
    <t>SUMINISTRO E INSTALACIÓN DE TUBERÍA PVC DE 1" T.P. PARA RED DE SUMINISTRO.</t>
  </si>
  <si>
    <t>10.1.4.4</t>
  </si>
  <si>
    <t>2.12.04</t>
  </si>
  <si>
    <t>SUMINISTRO E INSTALACIÓN DE TUBERÍA PVC DE 1 1/4" T.P. PARA RED DE SUMINISTRO.</t>
  </si>
  <si>
    <t>10.1.4.5</t>
  </si>
  <si>
    <t>2.12.05</t>
  </si>
  <si>
    <t>SUMINISTRO E INSTALACIÓN DE TUBERÍA PVC DE 1 1/2" T.P. PARA RED DE SUMINISTRO.</t>
  </si>
  <si>
    <t>10.1.4.6</t>
  </si>
  <si>
    <t>2.12.06</t>
  </si>
  <si>
    <t>SUMINISTRO E INSTALACIÓN DE TUBERÍA PVC DE 2" T.P. PARA RED DE SUMINISTRO.</t>
  </si>
  <si>
    <t>10.1.4.7</t>
  </si>
  <si>
    <t>2.12.07</t>
  </si>
  <si>
    <t>SUMINISTRO E INSTALACIÓN DE TUBERÍA PVC DE 2 1/2" T.P. PARA RED DE SUMINISTRO.</t>
  </si>
  <si>
    <t>10.1.4.8</t>
  </si>
  <si>
    <t>REF 2.12.17</t>
  </si>
  <si>
    <t>Accesorios PVCP 1/2"</t>
  </si>
  <si>
    <t>10.1.4.9</t>
  </si>
  <si>
    <t>REF 2.12.18</t>
  </si>
  <si>
    <t>Accesorios PVCP 3/4"</t>
  </si>
  <si>
    <t>10.1.4.10</t>
  </si>
  <si>
    <t>REF 2.12.19</t>
  </si>
  <si>
    <t>Accesorios PVCP 1"</t>
  </si>
  <si>
    <t>10.1.4.11</t>
  </si>
  <si>
    <t>REF 2.12.20</t>
  </si>
  <si>
    <t>Accesorios PVCP 1 1/4"</t>
  </si>
  <si>
    <t>10.1.4.12</t>
  </si>
  <si>
    <t>REF 2.12.21</t>
  </si>
  <si>
    <t>Accesorios PVCP 1 1/2"</t>
  </si>
  <si>
    <t>10.1.4.13</t>
  </si>
  <si>
    <t>REF 2.12.22</t>
  </si>
  <si>
    <t>Accesorios PVCP  2"</t>
  </si>
  <si>
    <t>10.1.4.14</t>
  </si>
  <si>
    <t>REF 2.12.23</t>
  </si>
  <si>
    <t>Accesorios PVCP  2 1/2"</t>
  </si>
  <si>
    <t>10.1.4.15</t>
  </si>
  <si>
    <t>2.12.42</t>
  </si>
  <si>
    <t>SUMINISTRO E INSTALACIÓN DE REGISTRO DE BOLA ROSCADO PVC DE 1/2" T.P.</t>
  </si>
  <si>
    <t>10.1.4.16</t>
  </si>
  <si>
    <t>2.12.43</t>
  </si>
  <si>
    <t>SUMINISTRO E INSTALACIÓN DE REGISTRO DE BOLA ROSCADO PVC DE 3/4" T.P.</t>
  </si>
  <si>
    <t>10.1.4.17</t>
  </si>
  <si>
    <t>2.12.44</t>
  </si>
  <si>
    <t>SUMINISTRO E INSTALACIÓN DE REGISTRO DE BOLA ROSCADO PVC DE 1" T.P.</t>
  </si>
  <si>
    <t>10.1.5 Puntos Hidraulicos para agua fria</t>
  </si>
  <si>
    <t xml:space="preserve">10.1.5.1 </t>
  </si>
  <si>
    <t>2.12.09</t>
  </si>
  <si>
    <t>SUMINISTRO E INSTALACIÓN DE SALIDA DE AGUA FRÍA EN TUBERÍA PVC DE 1/2" T.P.</t>
  </si>
  <si>
    <t>SUBCAP. 10.2 RED DE AGUA CALIENTE</t>
  </si>
  <si>
    <t>10.2.1 Tuberias y Accesorios</t>
  </si>
  <si>
    <t>10.2.1.1</t>
  </si>
  <si>
    <t>2.12.74</t>
  </si>
  <si>
    <t>SUMINISTRO E INSTALACIÓN DE TUBERÍA CPVC DE 1/2"</t>
  </si>
  <si>
    <t>10.2.1.2</t>
  </si>
  <si>
    <t>2.12.75</t>
  </si>
  <si>
    <t>SUMINISTRO E INSTALACIÓN DE TUBERÍA CPVC DE 3/4"</t>
  </si>
  <si>
    <t>10.2.1.3</t>
  </si>
  <si>
    <t>2.12.76</t>
  </si>
  <si>
    <t>SUMINISTRO E INSTALACIÓN DE TUBERÍA CPVC DE 1"</t>
  </si>
  <si>
    <t>10.2.1.4</t>
  </si>
  <si>
    <t>REF 2.12.80</t>
  </si>
  <si>
    <t>Accesorios  CPVC  1/2"</t>
  </si>
  <si>
    <t>10.2.1.5</t>
  </si>
  <si>
    <t>REF 2.12.81</t>
  </si>
  <si>
    <t>Accesorios CPVC  3/4"</t>
  </si>
  <si>
    <t>10.2.1.6</t>
  </si>
  <si>
    <t>REF 2.12.82</t>
  </si>
  <si>
    <t>Accesorios CPVC 1"</t>
  </si>
  <si>
    <t>10.2.2 Puntos Hidraulicos para agua caliente</t>
  </si>
  <si>
    <t>10.2.2.1</t>
  </si>
  <si>
    <t>2.12.77</t>
  </si>
  <si>
    <t>SUMINISTRO E INSTALACIÓN DE PUNTO DE AGUA CALIENTE EN TUBERÍA CPVC DE 1/2"</t>
  </si>
  <si>
    <t>SUBCAP. 10.3 RED DE RECOLECCIÓN AGUAS RESIDUALES DOMICILIARIAS</t>
  </si>
  <si>
    <t>10.3.1 Actividades Preliminares</t>
  </si>
  <si>
    <t>10.3.1.1</t>
  </si>
  <si>
    <t>2.01.64</t>
  </si>
  <si>
    <t>LOCALIZACIÓN Y REPLANTEO DE REDES</t>
  </si>
  <si>
    <t xml:space="preserve">10.3.2 Excavaciones y Rellenos </t>
  </si>
  <si>
    <t>10.3.2.1</t>
  </si>
  <si>
    <t>10.3.2.2</t>
  </si>
  <si>
    <t>10.3.2.3</t>
  </si>
  <si>
    <t>4.01.08</t>
  </si>
  <si>
    <t>RELLENO CON GRAVILLA COMPACTADA CON PLANCHA VIBRADORA</t>
  </si>
  <si>
    <t>10.3.2.4</t>
  </si>
  <si>
    <t>10.3.3 Tuberías y Accesorios</t>
  </si>
  <si>
    <t xml:space="preserve">10.3.3.1 </t>
  </si>
  <si>
    <t>REF 5.01.24</t>
  </si>
  <si>
    <t>SUMINISTRO E INSTALACIÓN TUBERÍA DE ALCANTARILLADO PVC D=2"</t>
  </si>
  <si>
    <t>10.3.3.2</t>
  </si>
  <si>
    <t>SUMINISTRO E INSTALACIÓN TUBERÍA DE ALCANTARILLADO PVC D=3"</t>
  </si>
  <si>
    <t>10.3.3.3</t>
  </si>
  <si>
    <t>5.01.24</t>
  </si>
  <si>
    <t>SUMINISTRO E INSTALACIÓN TUBERÍA DE ALCANTARILLADO PVC D=4"</t>
  </si>
  <si>
    <t>10.3.3.4</t>
  </si>
  <si>
    <t>REF 2.12.127</t>
  </si>
  <si>
    <t>Suministro e Instalación Accesorio PVCS 2"</t>
  </si>
  <si>
    <t>10.3.3.5</t>
  </si>
  <si>
    <t>REF 2.12.128</t>
  </si>
  <si>
    <t>Suministro e Instalación Accesorio PVCS 3"</t>
  </si>
  <si>
    <t>10.3.3.6</t>
  </si>
  <si>
    <t>REF 2.12.129</t>
  </si>
  <si>
    <t>Suministro e Instalación Accesorio PVCS 4"</t>
  </si>
  <si>
    <t>10.3.3.7</t>
  </si>
  <si>
    <t>2.12.139</t>
  </si>
  <si>
    <t>SUMINISTRO E INSTALACIÓN DE SIFÓN SANITARIO DE 2" PVC</t>
  </si>
  <si>
    <t>10.3.3.8</t>
  </si>
  <si>
    <t>SUMINISTRO E INSTALACIÓN DE SIFÓN SANITARIO DE 3" PVC</t>
  </si>
  <si>
    <t>10.3.3.9</t>
  </si>
  <si>
    <t>5.01.16</t>
  </si>
  <si>
    <t>SUMINISTRO E INSTALACIÓN DE ADAPTADOR DE LIMPIEZA PVC SANITARIA D=4"</t>
  </si>
  <si>
    <t>10.3.3.10</t>
  </si>
  <si>
    <t>5.01.15</t>
  </si>
  <si>
    <t>SUMINISTRO E INSTALACIÓN DE ADAPTADOR DE LIMPIEZA PVC SANITARIA D=3"</t>
  </si>
  <si>
    <t>10.3.4 Ventilaciones</t>
  </si>
  <si>
    <t>10.3.4.1</t>
  </si>
  <si>
    <t>Válvula de admisión de aire 2"</t>
  </si>
  <si>
    <t>10.3.4.2</t>
  </si>
  <si>
    <t>2.12.113</t>
  </si>
  <si>
    <t>SUMINISTRO E INSTALACIÓN DE TUBERÍA DE AGUAS LLUVIAS Y/O VENTILACIÓN DE 4" PVC</t>
  </si>
  <si>
    <t xml:space="preserve">10.3.5 Bajante de Aguas residuales </t>
  </si>
  <si>
    <t>10.3.5.1</t>
  </si>
  <si>
    <t>10.3.5.2</t>
  </si>
  <si>
    <t xml:space="preserve">10.3.6 Salidas Sanitarias </t>
  </si>
  <si>
    <t>10.3.6.1</t>
  </si>
  <si>
    <t>5.01.13</t>
  </si>
  <si>
    <t>PUNTO SANITARIO O DE DESAGUES DE 4"</t>
  </si>
  <si>
    <t>10.3.6.2</t>
  </si>
  <si>
    <t>5.01.11</t>
  </si>
  <si>
    <t>PUNTO SANITARIO O DE DESAGUES DE 2"</t>
  </si>
  <si>
    <t>10.3.7 Redes exteriores ARD</t>
  </si>
  <si>
    <t>10.3.7.1</t>
  </si>
  <si>
    <t>10.3.7.2</t>
  </si>
  <si>
    <t>5.01.25</t>
  </si>
  <si>
    <t>SUMINISTRO E INSTALACIÓN TUBERÍA DE ALCANTARILLADO PVC D= 6"</t>
  </si>
  <si>
    <t>10.3.8 Cajas de Inspección</t>
  </si>
  <si>
    <t xml:space="preserve">10.3.8.1 </t>
  </si>
  <si>
    <t>2.02.02</t>
  </si>
  <si>
    <t>CAJAS DE INSPECCIÓN EN LADRILLO DE 0.60 X 0.60 x 0.60 M.</t>
  </si>
  <si>
    <t>10.3.8.2</t>
  </si>
  <si>
    <t>2.02.03</t>
  </si>
  <si>
    <t xml:space="preserve">CAJAS DE INSPECCIÓN EN LADRILLO DE 0.80 X 0.80 X 0.80 M. </t>
  </si>
  <si>
    <t>10.3.8.3</t>
  </si>
  <si>
    <t>2.02.04</t>
  </si>
  <si>
    <t xml:space="preserve">CAJAS DE INSPECCIÓN EN LADRILLO DE 1.00 X 1.00 X 1.00 M. </t>
  </si>
  <si>
    <t>10.3.8.4</t>
  </si>
  <si>
    <t>5.01.06</t>
  </si>
  <si>
    <t xml:space="preserve">POZO DE INSPECCIÓN, DIAMETRO INTERIOR 1.0 M. (H &lt; = 1.0 M.). </t>
  </si>
  <si>
    <t>10.3.8.5</t>
  </si>
  <si>
    <t>Caja para trampa para grasas</t>
  </si>
  <si>
    <t>10.3.9 Pozo Eyector</t>
  </si>
  <si>
    <t>10.3.9.1</t>
  </si>
  <si>
    <t xml:space="preserve">ESTUDIO DE MERCADO </t>
  </si>
  <si>
    <t>Equipo de Bombas sumergibles 0.4HP Incluye Valvulas y  accesorios</t>
  </si>
  <si>
    <t>10.3.9.2</t>
  </si>
  <si>
    <t>2.12.08</t>
  </si>
  <si>
    <t>SUMINISTRO E INSTALACIÓN DE TUBERÍA PVC DE 3" T.P. PARA RED DE SUMINISTRO.</t>
  </si>
  <si>
    <t>10.3.9.3</t>
  </si>
  <si>
    <t>REF 2.12.24</t>
  </si>
  <si>
    <t>Accesorios PVCP 3"</t>
  </si>
  <si>
    <t>SUBCAP. 10.4 RED DE RECOLECCION DE AGUAS LLUVIAS</t>
  </si>
  <si>
    <t>10.4.1 Actividades Preliminares</t>
  </si>
  <si>
    <t>10.4.1.1</t>
  </si>
  <si>
    <t xml:space="preserve">10.4.2 Excavaciones y Rellenos </t>
  </si>
  <si>
    <t>10.4.2.1</t>
  </si>
  <si>
    <t>10.4.2.2</t>
  </si>
  <si>
    <t>10.4.2.3</t>
  </si>
  <si>
    <t>10.4.2.4</t>
  </si>
  <si>
    <t>10.4.3 Tuberías y Accesorios</t>
  </si>
  <si>
    <t xml:space="preserve">10.4.3.1 </t>
  </si>
  <si>
    <t>10.4.3.2</t>
  </si>
  <si>
    <t>2.12.141</t>
  </si>
  <si>
    <t>SUMINISTRO E INSTALACIÓN DE SIFÓN SANITARIO DE 4" PVC</t>
  </si>
  <si>
    <t>10.4.4 Redes exteriores Lluvias</t>
  </si>
  <si>
    <t>10.4.4.1</t>
  </si>
  <si>
    <t>10.4.4.2</t>
  </si>
  <si>
    <t>10.4.4.3</t>
  </si>
  <si>
    <t>5.01.26</t>
  </si>
  <si>
    <t>SUMINISTRO E INSTALACIÓN TUBERÍA DE ALCANTARILLADO PVC D=8"</t>
  </si>
  <si>
    <t>10.4.4.4</t>
  </si>
  <si>
    <t>5.01.27</t>
  </si>
  <si>
    <t>SUMINISTRO E INSTALACIÓN TUBERÍA DE ALCANTARILLADO PVC D=10"</t>
  </si>
  <si>
    <t xml:space="preserve">10.4.5 Cárcamos  </t>
  </si>
  <si>
    <t>10.4.5.1</t>
  </si>
  <si>
    <t>REF 5.02.16</t>
  </si>
  <si>
    <t xml:space="preserve">Carcamo en concreto B=0,30 x H Variable Incluye rejilla </t>
  </si>
  <si>
    <t>10.4.5.2</t>
  </si>
  <si>
    <t>2.05.31</t>
  </si>
  <si>
    <t>CAÑUELA EN CONCRETO DE 17.5 MPa. (2500 PSI) DE 0.20 X 0.12 M FUNDIDA EN SITIO.</t>
  </si>
  <si>
    <t>10.4.6 Cajas de Inspección</t>
  </si>
  <si>
    <t xml:space="preserve">10.4.6.1 </t>
  </si>
  <si>
    <t xml:space="preserve">CAJAS DE INSPECCIÓN EN LADRILLO DE 0.60 X 0.60 x 0.60 M. </t>
  </si>
  <si>
    <t>10.4.6.2</t>
  </si>
  <si>
    <t>10.4.6.3</t>
  </si>
  <si>
    <t xml:space="preserve">SUBCAP. 10.5 RED CONTRA INCENDIOS </t>
  </si>
  <si>
    <t>10.5.1 Red de TuberÍa en acero al carbón</t>
  </si>
  <si>
    <t>10.5.1.1</t>
  </si>
  <si>
    <t>2.14.18</t>
  </si>
  <si>
    <t>SUMNISTRO E INSTALACIÓN DE TUBERÍA DE ACERO AL CARBÓN SCH40 DE 1" (Incluye accesorios)</t>
  </si>
  <si>
    <t>10.5.1.2</t>
  </si>
  <si>
    <t>2.14.20</t>
  </si>
  <si>
    <t>SUMNISTRO E INSTALACIÓN DE TUBERÍA DE ACERO AL CARBÓN SCH40 DE 1 1/2" (Incluye accesorios)</t>
  </si>
  <si>
    <t>10.5.1.3</t>
  </si>
  <si>
    <t>2.14.21</t>
  </si>
  <si>
    <t>SUMNISTRO E INSTALACIÓN DE TUBERÍA DE ACERO AL CARBÓN SCH40 DE 2"</t>
  </si>
  <si>
    <t>10.5.1.4</t>
  </si>
  <si>
    <t>2.14.22</t>
  </si>
  <si>
    <t>SUMNISTRO E INSTALACIÓN DE TUBERÍA DE ACERO AL CARBÓN SCH40 DE 2 1/2" (Incluye accesorios)</t>
  </si>
  <si>
    <t>10.5.2 Red de TuberÍa enterrada PVC AWWA C900 (300psi)</t>
  </si>
  <si>
    <t>10.5.2.1</t>
  </si>
  <si>
    <t>SUMINISTRO E INSTALACIÓN DE TUBERÍA PVC AWWA C900 4" (Incluye accesorios)</t>
  </si>
  <si>
    <t>10.5.3 Modulo para control y drenaje</t>
  </si>
  <si>
    <t>10.5.3.1</t>
  </si>
  <si>
    <t>REF 2.14.36</t>
  </si>
  <si>
    <t>SUMINISTRO E INSTALACIÓN DE VÁLVULA MARIPOSA RANURADA  ul/fm d=1 1/2"</t>
  </si>
  <si>
    <t>10.5.3.2</t>
  </si>
  <si>
    <t>SUMINISTRO E INSTALACIÓN DE VÁLVULA MARIPOSA RANURADA DE  ul/fm d= 2"</t>
  </si>
  <si>
    <t>10.5.3.3</t>
  </si>
  <si>
    <t>SUMINISTRO E INSTALACIÓN DE VÁLVULA MARIPOSA RANURADA DE  ul/fm d=  2 1/2"</t>
  </si>
  <si>
    <t>10.5.4 Conexiones para bomberos</t>
  </si>
  <si>
    <t>10.5.4.1</t>
  </si>
  <si>
    <t>2.14.49</t>
  </si>
  <si>
    <t xml:space="preserve">SUMINISTRO E INSTALACIÓN DE SIAMESA EN Y DE 4X2 (4"x2.1/2"x2.1/2") </t>
  </si>
  <si>
    <t>10.5.4.2</t>
  </si>
  <si>
    <t>2.14.47</t>
  </si>
  <si>
    <t>SUMINISTRO E INSTALACIÓN DE GABINETE PARA RED CONTRA INCENDIOS TIPO III</t>
  </si>
  <si>
    <t>10.5.4.3</t>
  </si>
  <si>
    <t xml:space="preserve">REF 2.14.39 </t>
  </si>
  <si>
    <t>Cheque amortiguado extremo ranurado 4" ul/fm</t>
  </si>
  <si>
    <t>10.5.5 Puntos para rociador</t>
  </si>
  <si>
    <t>10.5.5.1</t>
  </si>
  <si>
    <t xml:space="preserve"> 2.14.42</t>
  </si>
  <si>
    <t>SUMINISTRO E INSTALACIÓN DE PUNTO DE ROCIADOR DE PARED PARA RCI DE COBERTURA ESTANDAR TEMPERATURA NORMAL RESPUESTA RÁPIDA DESCARGA NORMALIZADA , K=5,6 PENDIENTE ½". INCLUYE APARATO</t>
  </si>
  <si>
    <t xml:space="preserve">10.5.5.2 </t>
  </si>
  <si>
    <t>Caja gabinete para 6 rociadores de repuesto</t>
  </si>
  <si>
    <t>10.5.6 Red Tubería Cuarto de Bombas</t>
  </si>
  <si>
    <t>10.5.6.1</t>
  </si>
  <si>
    <t>2.14.19</t>
  </si>
  <si>
    <t>SUMINISTRO E INSTALACIÓN DE TUBERÍA DE ACERO AL CARBÓN SCH40 DE 1/ 1/4" (Incluye accesorios)</t>
  </si>
  <si>
    <t>10.5.6.2</t>
  </si>
  <si>
    <t>REF 2.14.22</t>
  </si>
  <si>
    <t>SUMINISTRO E INSTALACIÓN DE TUBERÍA DE ACERO AL CARBÓN SCH40 DE 4" (Incluye accesorios)</t>
  </si>
  <si>
    <t>10.5.6.3</t>
  </si>
  <si>
    <t>REF 2.14.23</t>
  </si>
  <si>
    <t>SUMINISTRO E INSTALACIÓN DE TUBERÍA DE ACERO AL CARBÓN SCH40 DE 6" (Incluye accesorios)</t>
  </si>
  <si>
    <t>10.5.6.4</t>
  </si>
  <si>
    <t xml:space="preserve">Suministro e instalación niple pasamuro a. inox  c/c sch 40 d=4" </t>
  </si>
  <si>
    <t>10.5.6.5</t>
  </si>
  <si>
    <t xml:space="preserve">Suministro e instalación niple pasamuro a. galvanizado  c/c sch 40  d=1" </t>
  </si>
  <si>
    <t>10.5.6.6</t>
  </si>
  <si>
    <t xml:space="preserve">Suministro e instalación niple pasamuro a. galvanizado  c/c sch 40 d=2" </t>
  </si>
  <si>
    <t>10.5.6.7</t>
  </si>
  <si>
    <t xml:space="preserve">Suministro e instalación niple pasamuro a. galvanizado  c/c sch 40  d=6" </t>
  </si>
  <si>
    <t>10.5.6.8</t>
  </si>
  <si>
    <t>Suministro e instalación Válvula de vástago ascendente tipo os&amp;y ul/fm   d=1 1/2"</t>
  </si>
  <si>
    <t>10.5.6.9</t>
  </si>
  <si>
    <t>SUMINISTRO E INSTALACIÓN DE VÁLVULA MARIPOSA RANURADA DE  ul/fm d= 4"</t>
  </si>
  <si>
    <t>10.5.6.10</t>
  </si>
  <si>
    <t>SUMINISTRO E INSTALACIÓN DE VÁLVULA MARIPOSA RANURADA DE  ul/fm d= 6"</t>
  </si>
  <si>
    <t>10.5.6.11</t>
  </si>
  <si>
    <t>Suministro e instalación Válvula de vástago ascendente tipo os&amp;y ul/fm  d=6"</t>
  </si>
  <si>
    <t>10.5.6.12</t>
  </si>
  <si>
    <t>Suministro e instalación Tamper switch ul/fm   d=6"</t>
  </si>
  <si>
    <t>10.5.6.13</t>
  </si>
  <si>
    <t>Suministro e instalación de valvula de cierre  d=1 1/4"</t>
  </si>
  <si>
    <t>10.5.6.14</t>
  </si>
  <si>
    <t>Suministro e instalación de valvula de alivio  d=1"</t>
  </si>
  <si>
    <t>10.5.6.15</t>
  </si>
  <si>
    <t>Suministro e instalación manometro dial glicerina calibrado d=3"</t>
  </si>
  <si>
    <t>10.5.6.16</t>
  </si>
  <si>
    <t>Suministro e instalación brida individual ranurada (incluye tornillos, tuercas, guasas, arandelas  y empaque para  conexión) d=1 1/2"</t>
  </si>
  <si>
    <t>10.5.6.17</t>
  </si>
  <si>
    <t>Suministro e instalación brida individual ranurada (incluye tornillos, tuercas, guasas, arandelas  y empaque para  conexión)  d=6"</t>
  </si>
  <si>
    <t>10.5.6.18</t>
  </si>
  <si>
    <t>Suministro e instalación copa excéntrica bridada 4" x 6" (incluye tornillos, tuercas, guasas, arandelas  y empaque para  conexión)</t>
  </si>
  <si>
    <t>10.5.6.19</t>
  </si>
  <si>
    <t>Suministro e instalación copa concéntrica bridada 6" x 5" (incluye tornillos, tuercas, guasas, arandelas  y empaque para  conexión)</t>
  </si>
  <si>
    <t>10.5.6.20</t>
  </si>
  <si>
    <t>Suministro e instalación copa excéntrica bridada 1 1/2 " x 1 1/4" (incluye tornillos, tuercas, guasas, arandelas  y empaque para  conexión)</t>
  </si>
  <si>
    <t>10.5.6.21</t>
  </si>
  <si>
    <t>Suministro e instalación copa concéntrica bridada 1 1/2 " x 1 1/4"  (incluye tornillos, tuercas, guasas, arandelas  y empaque para  conexión)</t>
  </si>
  <si>
    <t>10.5.6.22</t>
  </si>
  <si>
    <t>2.14.38</t>
  </si>
  <si>
    <t xml:space="preserve">SUMINISTRO E INSTALACIÓN DE CHEQUE CORTINA RANURADO DE 1 1/4" </t>
  </si>
  <si>
    <t>10.5.6.23</t>
  </si>
  <si>
    <t>REF 2.14.38</t>
  </si>
  <si>
    <t>Suministro e instalación cheque amortiguado extremo ranuradoul/fm d=6"</t>
  </si>
  <si>
    <t>10.5.6.24</t>
  </si>
  <si>
    <t>Suministro e instalación sensor de flujo d=6"</t>
  </si>
  <si>
    <t>10.5.6.25</t>
  </si>
  <si>
    <t xml:space="preserve">Suministro e instalación lamina de succión antivortice 0,30 x 0,30 cm </t>
  </si>
  <si>
    <t>10.5.6.26</t>
  </si>
  <si>
    <t>Suministro e instalación cabezal de pruebas de dos salidas d=2 1/2"</t>
  </si>
  <si>
    <t xml:space="preserve">10.5.7 Suministro e instalación de equipos contraincendio  </t>
  </si>
  <si>
    <t>10.5.7.1</t>
  </si>
  <si>
    <t>Suministro e instalación de bomba ppal ul/fm 500gpm@120psi carcaza bipartida + jockey ul/fm 10gpm@130psi motor electrico</t>
  </si>
  <si>
    <t>10.5.8 Arriostramiento y soportería</t>
  </si>
  <si>
    <t>10.5.8.1</t>
  </si>
  <si>
    <t>Suministro e instalación de abrazaderas tipo clevis hanger ul/fm d=1"</t>
  </si>
  <si>
    <t>10.5.8.2</t>
  </si>
  <si>
    <t>Suministro e instalación de abrazaderas tipo clevis hanger ul/fm d=1 1/2"</t>
  </si>
  <si>
    <t>10.5.8.3</t>
  </si>
  <si>
    <t>Suministro e instalación de abrazaderas tipo clevis hanger ul/fm d=2"</t>
  </si>
  <si>
    <t>10.5.8.4</t>
  </si>
  <si>
    <t>Suministro e instalación de abrazaderas tipo clevis hanger ul/fm d=2 1/2"</t>
  </si>
  <si>
    <t>10.5.8.5</t>
  </si>
  <si>
    <t>2.14.31</t>
  </si>
  <si>
    <t>SUMINISTRO E INSTALACIÓN DE SOPORTE ANTISÍSMICO LONGITUDINAL DE 2"</t>
  </si>
  <si>
    <t>10.5.8.6</t>
  </si>
  <si>
    <t>2.14.26</t>
  </si>
  <si>
    <t>SUMINISTRO E INSTALACIÓN DE SOPORTE ANTISÍSMICO LATERAL DE 2"</t>
  </si>
  <si>
    <t>10.5.8.7</t>
  </si>
  <si>
    <t>2.14.32</t>
  </si>
  <si>
    <t>SUMINISTRO E INSTALACIÓN DE SOPORTE ANTISÍSMICO LONGITUDINAL DE 2 1/2"</t>
  </si>
  <si>
    <t>10.5.8.8</t>
  </si>
  <si>
    <t>2.14.27</t>
  </si>
  <si>
    <t>SUMINISTRO E INSTALACIÓN DE SOPORTE ANTISÍSMICO LATERAL DE 2 1/2"</t>
  </si>
  <si>
    <t>10.5.9 Pintura para tuberia en acero al carbón</t>
  </si>
  <si>
    <t>10.5.9.1</t>
  </si>
  <si>
    <t>Suministro e instalación de Pintura de esmalte y alquidica anticorrosiva (1" - 6")</t>
  </si>
  <si>
    <t>SUBCAP. 10.6 RED DE GAS</t>
  </si>
  <si>
    <t>10.6.1 Red general de distribución</t>
  </si>
  <si>
    <t>10.6.1.1</t>
  </si>
  <si>
    <t>Suministro e Instalación tuberia polietileno ø 1 1/4"</t>
  </si>
  <si>
    <t>10.6.1.2</t>
  </si>
  <si>
    <t>Suministro e Instalación accesorios polietileno ø 1 1/4"</t>
  </si>
  <si>
    <t>10.6.1.3</t>
  </si>
  <si>
    <t>2.13.19</t>
  </si>
  <si>
    <t>SUMINISTRO E INSTALACIÓN DE TUBERÍA DE POLIETILENO DE 1``</t>
  </si>
  <si>
    <t>10.6.1.4</t>
  </si>
  <si>
    <t>REF 2.13.32</t>
  </si>
  <si>
    <t>Suministro e Instalación accesorios polietileno ø 1"</t>
  </si>
  <si>
    <t>10.6.1.5</t>
  </si>
  <si>
    <t>Suministro e Instalación cinta de señalizacion</t>
  </si>
  <si>
    <t>10.6.1.6</t>
  </si>
  <si>
    <t>10.6.1.7</t>
  </si>
  <si>
    <t>10.6.1.8</t>
  </si>
  <si>
    <t>3.03.16</t>
  </si>
  <si>
    <t>RELLENO CON MATERIAL SELECCIÓNADO PROVENIENTE DE EXCAVACIÓN COMPACTADO CON PLANCHA VIBRADORA</t>
  </si>
  <si>
    <t>10.6.1.9</t>
  </si>
  <si>
    <t>Suministro e Instalación registro gas ø 1 1/4"</t>
  </si>
  <si>
    <t>10.6.1.10</t>
  </si>
  <si>
    <t>Suministro e Instalación registro gas ø 1"</t>
  </si>
  <si>
    <t xml:space="preserve">CAP. 11: INSTALACIONES ELECTRICAS </t>
  </si>
  <si>
    <t>SUBCAP. 11.1 ACOMETIDA MEDIA TENSION 13,2 KV</t>
  </si>
  <si>
    <t>11.1.1</t>
  </si>
  <si>
    <t>Transicion de linea aerea a subterranea, incluye estructura LA-117</t>
  </si>
  <si>
    <t>11.1.2</t>
  </si>
  <si>
    <t>Acometida MT en cable triplex  XLPE de 15KV Al calibre  120mm2</t>
  </si>
  <si>
    <t>11.1.3</t>
  </si>
  <si>
    <t>Ducto doble pared TDP 6" x 6 mts PAV</t>
  </si>
  <si>
    <t>11.1.4</t>
  </si>
  <si>
    <t>6.03.11</t>
  </si>
  <si>
    <t>CAJA DE INSPECCIÓN SUBTERRÁNEA DE 2 M X 1 M. INCLUYE MARCO Y CONTRAMARCO TIPO CD 2009</t>
  </si>
  <si>
    <t>SUBCAP. 11.2 SUBESTACION ELECTRICA PRINCIPAL</t>
  </si>
  <si>
    <t>11.2.1</t>
  </si>
  <si>
    <t>REF 6.04.13</t>
  </si>
  <si>
    <t>Suministro e Instalación de transformador Pedestal tipo Malla de 40KVA 13,2KV / 208 V, incluye kit de conectores tipo codo para entrada MT</t>
  </si>
  <si>
    <t>11.2.2</t>
  </si>
  <si>
    <t>REF 6.04.17</t>
  </si>
  <si>
    <t>Suministro e instalación celda de medida en MT  ET916</t>
  </si>
  <si>
    <t>11.2.3</t>
  </si>
  <si>
    <t>Tablero general de acometidas  TGA-01</t>
  </si>
  <si>
    <t>11.2.4</t>
  </si>
  <si>
    <t xml:space="preserve">Transferencia electronica TX-01 Red Normal </t>
  </si>
  <si>
    <t>11.2.5</t>
  </si>
  <si>
    <t xml:space="preserve">Transferencia electronica TX-02 Red Extincion Incendio </t>
  </si>
  <si>
    <t>11.2.6</t>
  </si>
  <si>
    <t>Acometida Planta Electrica (G1)  a transferencia (TX1) en cable 3x(3x500MCM + 1X500MCM + 1/0T) por carcamo.</t>
  </si>
  <si>
    <t>11.2.7</t>
  </si>
  <si>
    <t>Acometida Planta Electrica (G1)  a transferencia Equipos extincion de incendios (TX2) en cable 3x2/0AWG + 1X2/0AWG +6T) por carcamo.</t>
  </si>
  <si>
    <t>11.2.8</t>
  </si>
  <si>
    <t>Acometida Transformador  (T1)  a transferencia (TX1) en cable 2x(3x300MCM + 1X300MCM + 1/0T) por carcamo.</t>
  </si>
  <si>
    <t>11.2.9</t>
  </si>
  <si>
    <t>Acometida Transformador (T1)  a transferencia Equipos extincion de incendios (TX2) en cable 3x2/0AWG + 1X2/0AWG +6T) por carcamo.</t>
  </si>
  <si>
    <t>11.2.10</t>
  </si>
  <si>
    <t>Acometida Tablero de Transferencia (TX1) a TGA en cable 3(3x500MCM + 1x500MCM + 1x1/0T  AWG) en tubería  PVC 3"</t>
  </si>
  <si>
    <t>11.2.11</t>
  </si>
  <si>
    <t>Acometida Tablero de TGA a TN1 en cable 3x1/0+ 1x1/0+ 1x6T  AWG en ducteria PVC 1 1/2" por canalización en zona verde. Incluye tubería PVC, no incluye canalización.</t>
  </si>
  <si>
    <t>11.2.13</t>
  </si>
  <si>
    <t>Acometida Tablero de TGA a TN7 en cable 3x8AWG+ 1x8AWG+1x8T  AWG en ducteria PVC 1" por canalización en zona verde. Incluye tubería PVC, no incluye canalización.</t>
  </si>
  <si>
    <t>11.2.14</t>
  </si>
  <si>
    <t>Acometida Tablero de TX2 TGA a TCI en cable 3x500MCM + 1x500MCM + 1x1/0T  AWG en ducteria PVC 3" por canalización en zona verde. Incluye tubería PVC, no incluye canalización.</t>
  </si>
  <si>
    <t>11.2.15</t>
  </si>
  <si>
    <t>Acometida Tablero de TGA a TN2 en cable 2x8AWG+ 1x8AWG+1x8T  AWG en ducteria PVC 1" por canalización en zona verde. Incluye tubería PVC, no incluye canalización.</t>
  </si>
  <si>
    <t>11.2.16</t>
  </si>
  <si>
    <t>Planta electrica de 350KVA efectivos a la altura sobre el nivel del mar de Villa de Leyva con salida a 208VAC (Incluye tableros de protección en la planta, cabina insonorizacion para instalación en interperie, ducto de escape, transporte, instalacion).</t>
  </si>
  <si>
    <t>SUBCAP. 11.3 SISTEMA PUESTA A TIERRA</t>
  </si>
  <si>
    <t>11.3.1</t>
  </si>
  <si>
    <t>2.10.243</t>
  </si>
  <si>
    <t>SUMINISTRO E INSTALACIÓN DE SISTEMA DE PUESTA A TIERRA DE UN ELÉCTRODO DE CU X 2.44 M. (INCLUYE CAJA DE INSPECCIÓN PLÁSTICA DE 30 X 30 CM. Y CONECTOR DOBLE TORNILLO).</t>
  </si>
  <si>
    <t>SUBCAP. 11.4 RED NORMAL</t>
  </si>
  <si>
    <t>11.4.1</t>
  </si>
  <si>
    <t>2.10.106</t>
  </si>
  <si>
    <t>SUMINISTRO E INSTALACIÓN DE SALIDA COMPLETA PARA TOMACORRIENTE MONOFÁSICO, EN CALIBRE 12 AWG Y DUCTO EMT DE 3/4". (INCLUYE APARATO).</t>
  </si>
  <si>
    <t>11.4.2</t>
  </si>
  <si>
    <t>2.10.116</t>
  </si>
  <si>
    <t>SUMINISTRO E INSTALACIÓN DE SALIDA COMPLETA PARA TOMACORRIENTE MONOFÁSICO TIPO GFCI, EN CALIBRE 12 AWG (F, N, T) Y DUCTO EMT DE 3/4". (INCLUYE APARATO).</t>
  </si>
  <si>
    <t>11.4.3</t>
  </si>
  <si>
    <t>2.10.145</t>
  </si>
  <si>
    <t>SUMINISTRO E INSTALACIÓN DE SALIDA COMPLETA PARA INTERRUPTOR TRIPLE, EN CALIBRE 12 AWG Y DUCTO EMT DE 3/4". (INCLUYE APARATO).</t>
  </si>
  <si>
    <t>11.4.4</t>
  </si>
  <si>
    <t>2.10.159</t>
  </si>
  <si>
    <t>SUMINISTRO E INSTALACIÓN DE SALIDA COMPLETA PARA INTERRUPTOR TRIPLE CONMUTABLE, EN CALIBRE 12 AWG FREETOX - LHFR - LS Y DUCTO EMT DE 3/4". (INCLUYE APARATO).</t>
  </si>
  <si>
    <t>11.4.5</t>
  </si>
  <si>
    <t>2.10.155</t>
  </si>
  <si>
    <t>SUMINISTRO E INSTALACIÓN DE SALIDA COMPLETA PARA INTERRUPTOR DOBLE CONMUTABLE, EN CALIBRE 12 AWG FREETOX - LHFR - LS Y DUCTO EMT DE 3/4". (INCLUYE APARATO).</t>
  </si>
  <si>
    <t>11.4.6</t>
  </si>
  <si>
    <t>REF 2.10.240</t>
  </si>
  <si>
    <t>SUMINISTRO E INSTALACIÓN DE BREAKER TOTALIZADOR GRADUABLE TIPO INDUSTRIAL DE 30-100 AMP.</t>
  </si>
  <si>
    <t>11.4.7</t>
  </si>
  <si>
    <t>2.10.241</t>
  </si>
  <si>
    <t>SUMINISTRO E INSTALACIÓN DE BREAKER TOTALIZADOR GRADUABLE TIPO INDUSTRIAL DE 100-150 AMP.</t>
  </si>
  <si>
    <t>11.4.8</t>
  </si>
  <si>
    <t>2.10.242</t>
  </si>
  <si>
    <t>SUMINISTRO E INSTALACIÓN DE BREAKER TOTALIZADOR GRADUABLE TIPO INDUSTRIAL DE 175-200 AMP.</t>
  </si>
  <si>
    <t>11.4.9</t>
  </si>
  <si>
    <t>2.10.86</t>
  </si>
  <si>
    <t>SUMINISTRO E INSTALACIÓN DE TABLERO DE DISTRIBUCIÓN TRIFASICO DE 12 CIRCUITOS, CON ESPACIO PARA TOTALIZADOR</t>
  </si>
  <si>
    <t>11.4.10</t>
  </si>
  <si>
    <t>2.10.87</t>
  </si>
  <si>
    <t>SUMINISTRO E INSTALACIÓN DE TABLERO DE DISTRIBUCIÓN TRIFASICO DE 18 CIRCUITOS, CON ESPACIO PARA TOTALIZADOR</t>
  </si>
  <si>
    <t>11.4.11</t>
  </si>
  <si>
    <t>2.10.88</t>
  </si>
  <si>
    <t>SUMINISTRO E INSTALACIÓN DE TABLERO DE DISTRIBUCIÓN TRIFASICO DE 24 CIRCUITOS, CON ESPACIO PARA TOTALIZADOR</t>
  </si>
  <si>
    <t>11.4.12</t>
  </si>
  <si>
    <t>2.10.89</t>
  </si>
  <si>
    <t>SUMINISTRO E INSTALACIÓN DE TABLERO DE DISTRIBUCIÓN TRIFASICO DE 36 CIRCUITOS, CON ESPACIO PARA TOTALIZADOR</t>
  </si>
  <si>
    <t>11.4.13</t>
  </si>
  <si>
    <t>REF 2.10.86</t>
  </si>
  <si>
    <t>SUMINISTRO E INSTALACIÓN DE TABLERO DE DISTRIBUCIÓN BIFASICO DE 12 CIRCUITOS, CON ESPACIO PARA TOTALIZADOR</t>
  </si>
  <si>
    <t>SUBCAP. 11.5 RED REGULADA</t>
  </si>
  <si>
    <t>11.5.1</t>
  </si>
  <si>
    <t>2.10.130</t>
  </si>
  <si>
    <t>SUMINISTRO E INSTALACIÓN DE SALIDA COMPLETA PARA TOMACORRIENTE MONOFÁSICO REGULADO, EN CALIBRE 12 AWG (F, N, T) Y DUCTO EMT DE 3/4". (INCLUYE APARATO).</t>
  </si>
  <si>
    <t>11.5.2</t>
  </si>
  <si>
    <t xml:space="preserve"> 2.10.21</t>
  </si>
  <si>
    <t>SUMINISTRO, INSTALACIÓN Y CONEXIONADO DE CABLE CONCENTRICO No. 3 x 4+6 AWG EN COBRE (ACOMETIDA TRIFÁSICA) Acometida TN1 a UPS 1  en cable 3x2 + 1x2 + 1x8T en ducteria EMT 1 1/4"</t>
  </si>
  <si>
    <t>11.5.3</t>
  </si>
  <si>
    <t>2.10.19</t>
  </si>
  <si>
    <t>SUMINISTRO,INSTALACIÓNYCONEXIONADODECABLECONCENTRICO(ANTIFRAUDE)No.3x8+8AWGENCOBRE(ACOMETIDATRIFÁSICA)
Acometida UPS 1 a TR1 en cable 3x6 + 1x6 + 1x8T en ducteria EMT 1 1/4"</t>
  </si>
  <si>
    <t>11.5.4</t>
  </si>
  <si>
    <t>2.10.16</t>
  </si>
  <si>
    <t>SUMINISTRO, INSTALACIÓN Y CONEXIONADO DE CABLE CONCENTRICO (ANTIFRAUDE) No. 2 x 8 +8 AWG EN COBRE (ACOMETIDA BIFÁSICA) Acometida TR1 a TR2 en cable 2x8 + 1x8 + 1x8T en ducteria EMT 1"</t>
  </si>
  <si>
    <t>11.5.5</t>
  </si>
  <si>
    <t>SUMINISTRO, INSTALACIÓN Y CONEXIONADO DE CABLE CONCENTRICO (ANTIFRAUDE) No. 2 x 8 +8 AWG EN COBRE (ACOMETIDA BIFÁSICA)Acometida TN3 a UPS 2  en cable 2x8 + 1x8 + 1x8T en ducteria EMT 1 "</t>
  </si>
  <si>
    <t>11.5.6</t>
  </si>
  <si>
    <t>11.5.7</t>
  </si>
  <si>
    <t>11.5.8</t>
  </si>
  <si>
    <t>11.5.9</t>
  </si>
  <si>
    <t>Sistema Ininterrumpido de potencia de 25KVA trifásica 208VAC, 7 minutos plena carga</t>
  </si>
  <si>
    <t xml:space="preserve">SUBCAP. 11.6  SISTEMA DE ILUMINACIÓN </t>
  </si>
  <si>
    <t>11.6.1</t>
  </si>
  <si>
    <t>2.10.168</t>
  </si>
  <si>
    <t>SUMINISTRO E INSTALACIÓN DE SALIDA DE ILUMINACIÓN EXPUESTA EN CALIBRE 12 AWG (F, N, T) FREETOX - LHFR - LS EN DUCTO EMT 3/4"</t>
  </si>
  <si>
    <t>11.6.2</t>
  </si>
  <si>
    <t>2.10.137</t>
  </si>
  <si>
    <t>SUMINISTRO E INSTALACIÓN DE SALIDA COMPLETA PARA INTERRUPTOR SENCILLO, EN CALIBRE 12 AWG Y DUCTO EMT DE 3/4". (INCLUYE APARATO).</t>
  </si>
  <si>
    <t>11.6.3</t>
  </si>
  <si>
    <t>2.10.151</t>
  </si>
  <si>
    <t>SUMINISTRO E INSTALACIÓN DE SALIDA COMPLETA PARA INTERRUPTOR SENCILLO CONMUTABLE, EN CALIBRE 12 AWG FREETOX - LHFR - LS Y DUCTO EMT DE 3/4". (INCLUYE APARATO).</t>
  </si>
  <si>
    <t>11.6.4</t>
  </si>
  <si>
    <t>2.10.141</t>
  </si>
  <si>
    <t>SUMINISTRO E INSTALACIÓN DE SALIDA COMPLETA PARA INTERRUPTOR DOBLE, EN CALIBRE 12 AWG Y DUCTO EMT DE 3/4". (INCLUYE APARATO).</t>
  </si>
  <si>
    <t>11.6.5</t>
  </si>
  <si>
    <t>REF 2.10.141</t>
  </si>
  <si>
    <t>Salida sensor infrarojo para control de iluminación 360° (incluye ducteria EMT 3/4", cable 3x12AWG,sensor 360°, tapa, caja, accesorios de montaje, incidencia de la acometida desde el tablero de control a la primera salida del circuito)</t>
  </si>
  <si>
    <t>11.6.6</t>
  </si>
  <si>
    <t>2.10.182</t>
  </si>
  <si>
    <t>SUMINISTRO E INSTALACIÓN DE PANEL CUADRADO DE SOBREPONER DE 60X60 CM, 40-60W</t>
  </si>
  <si>
    <t>11.6.7</t>
  </si>
  <si>
    <t>Suministro e Instalacion de Luminaria Colonial tipo poste bombillo LED de 11W</t>
  </si>
  <si>
    <t>11.6.8</t>
  </si>
  <si>
    <t>Suministro e Instalacion de Luminaria Colonial tipo aplique bombillo LED de 11W</t>
  </si>
  <si>
    <t>11.6.9</t>
  </si>
  <si>
    <t>Suministro e Instalacion de Luminaria bala de piso LED de 11 W</t>
  </si>
  <si>
    <t>11.6.10</t>
  </si>
  <si>
    <t>2.10.192</t>
  </si>
  <si>
    <t>SUMINISTRO E INSTALACIÓN DE REFLECTOR LED DE 100 W</t>
  </si>
  <si>
    <t>11.6.11</t>
  </si>
  <si>
    <t>6.03.05</t>
  </si>
  <si>
    <t>CAJA DE INSPECCIÓN SUBTERRÁNEA DE 30 CM X 30 CM. INCLUYE MARCO Y CONTRAMARCO.</t>
  </si>
  <si>
    <t>11.6.12</t>
  </si>
  <si>
    <t>Canalizacion para salidas de alumbrado y en zona verde, tubería PVC de 1"</t>
  </si>
  <si>
    <t>11.6.13</t>
  </si>
  <si>
    <t>2.10.187</t>
  </si>
  <si>
    <t>SUMINISTRO E INSTALACIÓN DE LUMINARIA DE EMERGENCIA TIPO BALA DE INCRUSTAR 4-5W</t>
  </si>
  <si>
    <t>11.6.14</t>
  </si>
  <si>
    <t>2.10.183</t>
  </si>
  <si>
    <t>SUMINISTRO E INSTALACIÓN DE LUMINARIA LED HERMÉTICA 2X18 W</t>
  </si>
  <si>
    <t>SUBCAP. 11.7 SISTEMA DE CABLEADO ESTRUCTURADO</t>
  </si>
  <si>
    <t xml:space="preserve">11.7.1 </t>
  </si>
  <si>
    <t>2.11.45</t>
  </si>
  <si>
    <t>SUMINISTRO E TENDIDO DE CABLE UTP CATEGORÍA 6A</t>
  </si>
  <si>
    <t>11.7.2</t>
  </si>
  <si>
    <t>2.11.42</t>
  </si>
  <si>
    <t>SUMINISTRO E INSTALACIÓN DE SALIDA PARA VOZ O DATOS EN TUBERÍA EMT 1/2". INCLUYE TOMA, APARATO CON JACK CAT 6A, MARQUILLAS, NUMERACIÓN Y CERTIFICACIÓN DE PUNTOS LÓGICOS. NO INCLUYE CABLE.</t>
  </si>
  <si>
    <t>11.7.3</t>
  </si>
  <si>
    <t>2.11.46</t>
  </si>
  <si>
    <t>SUMINISTRO E INSTALACIÓN DE PATCH CORD CAT 6A 1 M</t>
  </si>
  <si>
    <t>11.7.4</t>
  </si>
  <si>
    <t>2.11.47</t>
  </si>
  <si>
    <t>SUMINISTRO E INSTALACIÓN DE PATCH CORD CAT 6A 2 M</t>
  </si>
  <si>
    <t>11.7.5</t>
  </si>
  <si>
    <t>2.11.41</t>
  </si>
  <si>
    <t xml:space="preserve">SUMINISTRO E INSTALACIÓN DE PATCH PANEL DE 48 PUERTOS </t>
  </si>
  <si>
    <t>11.7.6</t>
  </si>
  <si>
    <t>2.11.40</t>
  </si>
  <si>
    <t>SUMINISTRO E INSTALACIÓN DE PATCH PANEL DE 24 PUERTOS</t>
  </si>
  <si>
    <t>11.7.7</t>
  </si>
  <si>
    <t>2.11.33</t>
  </si>
  <si>
    <t>SUMINISTRO E INSTALACIÓN DE GABINETE METÁLICO RACK DE 60 CM X 60 CM X 2.1 M</t>
  </si>
  <si>
    <t>11.7.8</t>
  </si>
  <si>
    <t>2.11.30</t>
  </si>
  <si>
    <t>SUMINISTRO E INSTALACIÓN DE GABINETE METÁLICO RACK DE 60 CM X 60 CM X 1 M</t>
  </si>
  <si>
    <t>11.7.9</t>
  </si>
  <si>
    <t>Suministro e instalación Cable de fibra óptica de 12 hilos XG-OM3. en tubería de 1"</t>
  </si>
  <si>
    <t>11.7.10</t>
  </si>
  <si>
    <t>Suministro e instalación Bandeja organizadora de fibra para 24 ouertos LC/SC</t>
  </si>
  <si>
    <t>11.7.11</t>
  </si>
  <si>
    <t>Conectores SC / LC.</t>
  </si>
  <si>
    <t>11.7.12</t>
  </si>
  <si>
    <t xml:space="preserve">Patch cord de fibra duplex con conectores SC o LC de 2 metros. </t>
  </si>
  <si>
    <t>11.7.13</t>
  </si>
  <si>
    <t>REF 2.11.09 2.11.10</t>
  </si>
  <si>
    <t>SUMINISTRO E INSTALACIÓN DE BANDEJA PORTACABLES DE 60 MM X 400 MM</t>
  </si>
  <si>
    <t>11.7.14</t>
  </si>
  <si>
    <t>2.11.20</t>
  </si>
  <si>
    <t>SUMINISTRO E INSTALACIÓN DE CANALETA METÁLICA DE 12 CM X 5 CM CON DIVISIOR.</t>
  </si>
  <si>
    <t>SUBCAP. 11.8 SISTEMA DE DETECCION DE INCENDIOS</t>
  </si>
  <si>
    <t>11.8.1</t>
  </si>
  <si>
    <t>2.14.01</t>
  </si>
  <si>
    <t>SUMINISTRO E INSTALACIÓN DE Y PUESTA EN MARCHA DE TABLERO PARA SISTEMA DE DETECCIÓN CONTRA INCENDIOS. INCLUYE TUBERÍA, CABLEADO Y ELEMENTOS DE FIJACIÓN.</t>
  </si>
  <si>
    <t>11.8.2</t>
  </si>
  <si>
    <t>2.14.04</t>
  </si>
  <si>
    <t>SUMINISTRO E INSTALACIÓN DE SALIDA PARA DETECTOR DE DOBLE TECNOLOGÍA DIRECCIONABLE: HUMO Y TEMPERATURA. INCLUYE TUBERÍA, CABLE AISLADO FPLR NO. 16 Y ELEMENTOS DE FIJACIÓN.</t>
  </si>
  <si>
    <t>11.8.3</t>
  </si>
  <si>
    <t>2.14.05</t>
  </si>
  <si>
    <t>SUMINISTRO E INSTALACIÓN DE DETECTOR DE HUMO FOTOELÉCTRICO CON RADIO DE ALCANCE DE 9 METROS.</t>
  </si>
  <si>
    <t>11.8.4</t>
  </si>
  <si>
    <t>2.14.07</t>
  </si>
  <si>
    <t>SUMINISTRO E INSTALACIÓN DE DETECTOR DE DOBLE TECNOLOGÍA DIRECCIONABLE: HUMO Y TEMPERATURA. RADIO DE ALCANCE: 9 METROS.</t>
  </si>
  <si>
    <t>11.8.5</t>
  </si>
  <si>
    <t>2.14.12</t>
  </si>
  <si>
    <t>SUMINISTRO E INSTALACIÓN DE ALARMA PARA DETECCIÓN DE INCENDIOS CON SIRENA ESTROBOSCÓPICA 24VDC 102DB, CANDELAS FIJAS 75/15 CD</t>
  </si>
  <si>
    <t>11.8.6</t>
  </si>
  <si>
    <t>2.14.13</t>
  </si>
  <si>
    <t>SUMINISTRO E INSTALACIÓN DE ESTACIÓN MANUAL, COMPATIBLE CON PANEL DE CONTROL. INCLUYE UNIVERSAL Y STOPPER.</t>
  </si>
  <si>
    <t>11.8.7</t>
  </si>
  <si>
    <t xml:space="preserve">Suministro e Instalación Modulos de aislamiento </t>
  </si>
  <si>
    <t>11.8.8</t>
  </si>
  <si>
    <t>Canalizacion para conexión edificios al sistema de detección de incendios, incluye cable 5320FL, incluye canalizacion en zona verde, tubería PVC de 1"</t>
  </si>
  <si>
    <t>CAP. 12 CUBIERTA</t>
  </si>
  <si>
    <t>12.1</t>
  </si>
  <si>
    <t>CAP. 13 OBRAS EXTERIORES Y URBANISMO</t>
  </si>
  <si>
    <t>13.1</t>
  </si>
  <si>
    <t>13.2</t>
  </si>
  <si>
    <t>13.3</t>
  </si>
  <si>
    <t>13.4</t>
  </si>
  <si>
    <t>13.6</t>
  </si>
  <si>
    <t>3.13.29</t>
  </si>
  <si>
    <t>PLANTACIÓN DE ARBOLES PAISAJISTICOS ALTURA MINIMA 1.20 M.</t>
  </si>
  <si>
    <t>13.12</t>
  </si>
  <si>
    <t>REF 1.02.05</t>
  </si>
  <si>
    <t>Piso con piedra natural de rio y mortero 1:4 (zona lago)</t>
  </si>
  <si>
    <t>13.14</t>
  </si>
  <si>
    <t>13.15</t>
  </si>
  <si>
    <t>REF 2.02.20</t>
  </si>
  <si>
    <t xml:space="preserve">Conformacion de losa para parqueaderos con concreto ciclopeo de 210 kg/cm² (3000 PSI) y piedra bola según diseño tipo de la region e=0.20 m </t>
  </si>
  <si>
    <t>13.16</t>
  </si>
  <si>
    <t>Placa de contrapiso de e= 0,08 m en concreto de 210 kg/cm² (3000 PSI) para exteriores (incluye ref. en malla electrosoldada)</t>
  </si>
  <si>
    <t>13.17</t>
  </si>
  <si>
    <t>3.08.16</t>
  </si>
  <si>
    <t>SUMINISTRO E INSTALACIÓN DE BORDILLO PREFABRICADO A-80 35*20*80</t>
  </si>
  <si>
    <t>13.18</t>
  </si>
  <si>
    <t>3.08.15</t>
  </si>
  <si>
    <t>SUMINISTRO E INSTALACIÓN DE SARDINEL PREFABRICADO A-10 50*20*80</t>
  </si>
  <si>
    <t>13.19</t>
  </si>
  <si>
    <t>Suministro e instalación de piso con pizarra de piedra minimo 50x50</t>
  </si>
  <si>
    <t>13.20</t>
  </si>
  <si>
    <t>Suministro e instalación de banca hierro forjado y madera</t>
  </si>
  <si>
    <t>13.21</t>
  </si>
  <si>
    <t xml:space="preserve">Suministro e instalacion de tope llantas en concreto </t>
  </si>
  <si>
    <t>13.22</t>
  </si>
  <si>
    <t>3.08.23</t>
  </si>
  <si>
    <t>CONCRETO ESTRIADO RAMPAS 17.5 MPa - (2500 PSI)</t>
  </si>
  <si>
    <t>13.23</t>
  </si>
  <si>
    <t>13.24</t>
  </si>
  <si>
    <t>5.03.04</t>
  </si>
  <si>
    <t xml:space="preserve">CONCRETO SIMPLE DE 28 MPa - (4000 PSI) IMPERMEABILIZADO PARA MUROS (para conformacion de desniveles en exteriores) </t>
  </si>
  <si>
    <t>CAP. 14 ASEO Y ENTREGA FINAL</t>
  </si>
  <si>
    <t>14.1</t>
  </si>
  <si>
    <t>2.19.11</t>
  </si>
  <si>
    <t>ASEO GENERAL PARA ENTREGA FINAL DE EDIFICACIONES INCLUYE MUROS, FACHADAS, VENTANAS PUERTAS Y CIELORASOS</t>
  </si>
  <si>
    <t xml:space="preserve">SUBTOTAL OBRAS </t>
  </si>
  <si>
    <t>SUBTOTAL OBRAS (INCLUYE IVA Y AIU)</t>
  </si>
  <si>
    <t>CERTIFICACION RETIE (este ítem no puede ser modificado por el oferente)</t>
  </si>
  <si>
    <t>CERTIFICACION RETILAP (este ítem no puede ser modificado por el oferente)</t>
  </si>
  <si>
    <t>VALOR TOTAL OBRA</t>
  </si>
  <si>
    <r>
      <rPr>
        <b/>
        <sz val="11"/>
        <color theme="1"/>
        <rFont val="Malgun Gothic"/>
        <family val="2"/>
      </rPr>
      <t xml:space="preserve">NOTA 1: </t>
    </r>
    <r>
      <rPr>
        <sz val="11"/>
        <color theme="1"/>
        <rFont val="Malgun Gothic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</si>
  <si>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</si>
  <si>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</si>
  <si>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color theme="1"/>
        <rFont val="Malgun Gothic"/>
        <family val="2"/>
      </rPr>
      <t>NOTA 2</t>
    </r>
    <r>
      <rPr>
        <sz val="11"/>
        <color theme="1"/>
        <rFont val="Malgun Gothic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</si>
  <si>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</si>
  <si>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</si>
  <si>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color theme="1"/>
        <rFont val="Malgun Gothic"/>
        <family val="2"/>
      </rPr>
      <t>NOTA 3:</t>
    </r>
    <r>
      <rPr>
        <sz val="11"/>
        <color theme="1"/>
        <rFont val="Malgun Gothic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</si>
  <si>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</si>
  <si>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</si>
  <si>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</si>
  <si>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</si>
  <si>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 xml:space="preserve"> IVA sobre UTILIDAD</t>
  </si>
  <si>
    <t>(19% Iva sobre Utilidad) o 
0,95% del AIU</t>
  </si>
  <si>
    <t>TOTAL A.I.U</t>
  </si>
  <si>
    <t>A.I.U.=</t>
  </si>
  <si>
    <t>29.95%</t>
  </si>
  <si>
    <t>VALOR UNITARIO COSTO DIRECTO</t>
  </si>
  <si>
    <t>VALOR UNITARIO + AIU</t>
  </si>
  <si>
    <t>% INCIDENCIA</t>
  </si>
  <si>
    <t>OFERTA ECONÓMICA</t>
  </si>
  <si>
    <t>SUBCAP. 2.3  ESTRUCTURA EN MADERA</t>
  </si>
  <si>
    <t>2.3.1</t>
  </si>
  <si>
    <t>2.3.2</t>
  </si>
  <si>
    <t xml:space="preserve">SUBCAP. 2.4  REFORZAMIENTO ESTRUCTURA EXISTENTE </t>
  </si>
  <si>
    <t xml:space="preserve">2.4.1 Preliminares </t>
  </si>
  <si>
    <t>2.4.1.01</t>
  </si>
  <si>
    <t>2.4.1.02</t>
  </si>
  <si>
    <t>2.4.1.03</t>
  </si>
  <si>
    <t>2.4.1.04</t>
  </si>
  <si>
    <t xml:space="preserve">2.4.2 Estructura </t>
  </si>
  <si>
    <t>2.4.3 Mamposteria</t>
  </si>
  <si>
    <t xml:space="preserve">2.4.4 Pañetes </t>
  </si>
  <si>
    <t xml:space="preserve">2.4.5 Pisos </t>
  </si>
  <si>
    <t>2.4.3.01</t>
  </si>
  <si>
    <t>2.4.2.01</t>
  </si>
  <si>
    <t>2.4.2.02</t>
  </si>
  <si>
    <t>2.4.4.01</t>
  </si>
  <si>
    <t>2.4.5.01</t>
  </si>
  <si>
    <t>2.4.5.02</t>
  </si>
  <si>
    <t xml:space="preserve">2.4.6 Cubiertas  </t>
  </si>
  <si>
    <t>2.4.6.01</t>
  </si>
  <si>
    <t>2.4.6.02</t>
  </si>
  <si>
    <t>2.4.6.03</t>
  </si>
  <si>
    <t>PREVISION REVISIÓN Y AJUSTE ESTUDIOS Y DISEÑOS y ACTUALIZACION LICENCIAS Y PERMISOS (este ítem no puede ser modificado por el oferente)</t>
  </si>
  <si>
    <t>CONSTRUCCIÓN ETAPA 1 DEL CENTRO ESPECIALIZADO EN HOTELERIA, TURISMO Y GASTRONOMIA DEL SENA EN EL MUNICIPIO DE VILLA DE LEYVA, BOYACÁ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</si>
</sst>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_);\(&quot;$&quot;\ #,##0.00\)"/>
    <numFmt numFmtId="165" formatCode="_ * #,##0.00_ ;_ * \-#,##0.00_ ;_ * &quot;-&quot;??_ ;_ @_ "/>
    <numFmt numFmtId="166" formatCode="&quot;$&quot;\ #,##0.00;[Red]&quot;$&quot;\ \-#,##0.00"/>
    <numFmt numFmtId="167" formatCode="_ &quot;$&quot;\ * #,##0_ ;_ &quot;$&quot;\ * \-#,##0_ ;_ &quot;$&quot;\ * &quot;-&quot;_ ;_ @_ "/>
    <numFmt numFmtId="168" formatCode="&quot;$&quot;\ #,##0.00"/>
    <numFmt numFmtId="169" formatCode="0.0%"/>
    <numFmt numFmtId="170" formatCode="&quot;$&quot;#,###.00_);[Red]\(&quot;$&quot;#,###.00\)"/>
    <numFmt numFmtId="171" formatCode="&quot;$&quot;\ #,##0.00;[Red]&quot;$&quot;\ #,##0.00"/>
    <numFmt numFmtId="172" formatCode="_-[$$-240A]\ * #,##0.00_ ;_-[$$-240A]\ * \-#,##0.00\ ;_-[$$-240A]\ * &quot;-&quot;??_ ;_-@_ "/>
    <numFmt numFmtId="173" formatCode="_-* #,##0.00\ &quot;Pts&quot;_-;\-* #,##0.00\ &quot;Pts&quot;_-;_-* &quot;-&quot;??\ &quot;Pts&quot;_-;_-@_-"/>
    <numFmt numFmtId="174" formatCode="_([$$-240A]\ * #,##0.00_);_([$$-240A]\ * \(#,##0.00\);_([$$-240A]\ * &quot;-&quot;??_);_(@_)"/>
    <numFmt numFmtId="175" formatCode="_([$$-240A]\ * #,##0_);_([$$-240A]\ * \(#,##0\);_([$$-240A]\ * &quot;-&quot;??_);_(@_)"/>
    <numFmt numFmtId="176" formatCode="0#.00\ \L\t"/>
    <numFmt numFmtId="177" formatCode="_ [$$-240A]\ * #,##0.00_ ;_ [$$-240A]\ * \-#,##0.00_ ;_ [$$-240A]\ * &quot;-&quot;??_ ;_ @_ "/>
    <numFmt numFmtId="178" formatCode="_ * #,##0_ ;_ * \-#,##0_ ;_ * &quot;-&quot;??_ ;_ @_ 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Malgun Gothic"/>
      <family val="2"/>
    </font>
    <font>
      <sz val="8"/>
      <color theme="1"/>
      <name val="Malgun Gothic"/>
      <family val="2"/>
    </font>
    <font>
      <sz val="9"/>
      <color theme="1"/>
      <name val="Malgun Gothic"/>
      <family val="2"/>
    </font>
    <font>
      <b/>
      <u/>
      <sz val="20"/>
      <color theme="1"/>
      <name val="Malgun Gothic"/>
      <family val="2"/>
    </font>
    <font>
      <b/>
      <sz val="12"/>
      <name val="Malgun Gothic"/>
      <family val="2"/>
    </font>
    <font>
      <sz val="11"/>
      <name val="Malgun Gothic"/>
      <family val="2"/>
    </font>
    <font>
      <sz val="10"/>
      <name val="Arial"/>
      <family val="2"/>
    </font>
    <font>
      <b/>
      <sz val="8"/>
      <color theme="1"/>
      <name val="Malgun Gothic"/>
      <family val="2"/>
    </font>
    <font>
      <b/>
      <sz val="11"/>
      <color theme="1"/>
      <name val="Malgun Gothic"/>
      <family val="2"/>
    </font>
    <font>
      <b/>
      <sz val="11"/>
      <name val="Malgun Gothic"/>
      <family val="2"/>
    </font>
    <font>
      <sz val="11"/>
      <color theme="1"/>
      <name val="Malgun Gothic"/>
      <family val="2"/>
    </font>
    <font>
      <b/>
      <u/>
      <sz val="11"/>
      <color theme="1"/>
      <name val="Malgun Gothic"/>
      <family val="2"/>
    </font>
    <font>
      <b/>
      <sz val="16"/>
      <color theme="0"/>
      <name val="Malgun Gothic"/>
      <family val="2"/>
    </font>
    <font>
      <sz val="12"/>
      <color rgb="FFFF0000"/>
      <name val="Malgun Gothic"/>
      <family val="2"/>
    </font>
    <font>
      <b/>
      <sz val="11"/>
      <color rgb="FFFF0000"/>
      <name val="Malgun Gothic"/>
      <family val="2"/>
    </font>
    <font>
      <sz val="11"/>
      <color rgb="FFFF0000"/>
      <name val="Malgun Gothic"/>
      <family val="2"/>
    </font>
    <font>
      <sz val="11"/>
      <name val="Verdana"/>
      <family val="2"/>
    </font>
    <font>
      <sz val="12"/>
      <color theme="1"/>
      <name val="Malgun Gothic"/>
      <family val="2"/>
    </font>
    <font>
      <sz val="11"/>
      <color rgb="FF000000"/>
      <name val="Malgun Gothic"/>
      <family val="2"/>
    </font>
    <font>
      <sz val="11"/>
      <color rgb="FF093D93"/>
      <name val="Century Gothic"/>
      <family val="2"/>
    </font>
    <font>
      <sz val="11"/>
      <color rgb="FFED0000"/>
      <name val="Malgun Gothic"/>
      <family val="2"/>
    </font>
    <font>
      <b/>
      <sz val="12"/>
      <color rgb="FFFF0000"/>
      <name val="Malgun Gothic"/>
      <family val="2"/>
    </font>
    <font>
      <b/>
      <sz val="11"/>
      <color rgb="FFC00000"/>
      <name val="Malgun Gothic"/>
      <family val="2"/>
    </font>
    <font>
      <sz val="8"/>
      <name val="Malgun Gothic"/>
      <family val="2"/>
    </font>
    <font>
      <sz val="10"/>
      <color theme="1"/>
      <name val="Malgun Gothic"/>
      <family val="2"/>
    </font>
    <font>
      <sz val="10"/>
      <name val="Malgun Gothic"/>
      <family val="2"/>
    </font>
    <font>
      <sz val="11"/>
      <color theme="0" tint="-0.34998626667073579"/>
      <name val="Malgun Gothic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2" tint="-0.89999084444715716"/>
      <name val="Malgun Gothic"/>
      <family val="2"/>
    </font>
    <font>
      <sz val="11"/>
      <color theme="2" tint="-0.89999084444715716"/>
      <name val="Malgun Gothic"/>
      <family val="2"/>
    </font>
    <font>
      <sz val="12"/>
      <color theme="2" tint="-0.89999084444715716"/>
      <name val="Malgun Gothic"/>
      <family val="2"/>
    </font>
    <font>
      <b/>
      <i/>
      <sz val="11"/>
      <color rgb="FFFFFF00"/>
      <name val="Malgun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93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4">
    <xf numFmtId="0" fontId="0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/>
    <xf numFmtId="0" fontId="1" fillId="0" borderId="0"/>
    <xf numFmtId="0" fontId="21" fillId="0" borderId="76">
      <alignment vertical="center" wrapText="1"/>
    </xf>
    <xf numFmtId="0" fontId="8" fillId="0" borderId="0"/>
    <xf numFmtId="0" fontId="8" fillId="0" borderId="0"/>
    <xf numFmtId="9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8">
    <xf numFmtId="0" fontId="0" fillId="0" borderId="0" xfId="0"/>
    <xf numFmtId="0" fontId="2" fillId="0" borderId="0" xfId="1" applyFont="1"/>
    <xf numFmtId="0" fontId="2" fillId="0" borderId="1" xfId="1" applyFont="1" applyBorder="1"/>
    <xf numFmtId="0" fontId="2" fillId="0" borderId="4" xfId="1" applyFont="1" applyBorder="1"/>
    <xf numFmtId="0" fontId="6" fillId="0" borderId="0" xfId="1" applyFont="1"/>
    <xf numFmtId="0" fontId="7" fillId="0" borderId="0" xfId="1" applyFont="1"/>
    <xf numFmtId="0" fontId="9" fillId="0" borderId="5" xfId="3" applyFont="1" applyBorder="1" applyAlignment="1">
      <alignment horizontal="left" vertical="center"/>
    </xf>
    <xf numFmtId="0" fontId="3" fillId="0" borderId="5" xfId="3" applyFont="1" applyBorder="1" applyAlignment="1">
      <alignment horizontal="left" vertical="center"/>
    </xf>
    <xf numFmtId="0" fontId="10" fillId="0" borderId="0" xfId="2" applyFont="1" applyAlignment="1">
      <alignment horizontal="center"/>
    </xf>
    <xf numFmtId="0" fontId="10" fillId="0" borderId="0" xfId="2" applyFont="1" applyAlignment="1">
      <alignment horizontal="right"/>
    </xf>
    <xf numFmtId="0" fontId="2" fillId="2" borderId="0" xfId="1" applyFont="1" applyFill="1"/>
    <xf numFmtId="0" fontId="2" fillId="2" borderId="6" xfId="1" applyFont="1" applyFill="1" applyBorder="1"/>
    <xf numFmtId="0" fontId="2" fillId="2" borderId="4" xfId="1" applyFont="1" applyFill="1" applyBorder="1"/>
    <xf numFmtId="0" fontId="6" fillId="2" borderId="0" xfId="1" applyFont="1" applyFill="1"/>
    <xf numFmtId="0" fontId="7" fillId="2" borderId="0" xfId="1" applyFont="1" applyFill="1"/>
    <xf numFmtId="0" fontId="2" fillId="0" borderId="6" xfId="1" applyFont="1" applyBorder="1"/>
    <xf numFmtId="0" fontId="10" fillId="0" borderId="20" xfId="5" applyFont="1" applyBorder="1" applyAlignment="1">
      <alignment horizontal="center" vertical="center" wrapText="1"/>
    </xf>
    <xf numFmtId="0" fontId="15" fillId="0" borderId="0" xfId="1" applyFont="1" applyAlignment="1">
      <alignment wrapText="1"/>
    </xf>
    <xf numFmtId="0" fontId="15" fillId="0" borderId="1" xfId="1" applyFont="1" applyBorder="1" applyAlignment="1">
      <alignment wrapText="1"/>
    </xf>
    <xf numFmtId="0" fontId="16" fillId="6" borderId="23" xfId="6" applyFont="1" applyFill="1" applyBorder="1" applyAlignment="1">
      <alignment horizontal="center" vertical="center" wrapText="1"/>
    </xf>
    <xf numFmtId="0" fontId="16" fillId="6" borderId="23" xfId="6" applyFont="1" applyFill="1" applyBorder="1" applyAlignment="1">
      <alignment horizontal="right" vertical="center" wrapText="1"/>
    </xf>
    <xf numFmtId="3" fontId="11" fillId="6" borderId="23" xfId="6" applyNumberFormat="1" applyFont="1" applyFill="1" applyBorder="1" applyAlignment="1">
      <alignment vertical="center" wrapText="1"/>
    </xf>
    <xf numFmtId="164" fontId="16" fillId="6" borderId="24" xfId="6" applyNumberFormat="1" applyFont="1" applyFill="1" applyBorder="1" applyAlignment="1">
      <alignment vertical="center" wrapText="1"/>
    </xf>
    <xf numFmtId="0" fontId="17" fillId="0" borderId="4" xfId="1" applyFont="1" applyBorder="1" applyAlignment="1">
      <alignment wrapText="1"/>
    </xf>
    <xf numFmtId="0" fontId="17" fillId="0" borderId="0" xfId="1" applyFont="1" applyAlignment="1">
      <alignment wrapText="1"/>
    </xf>
    <xf numFmtId="0" fontId="2" fillId="0" borderId="0" xfId="1" applyFont="1" applyAlignment="1">
      <alignment wrapText="1"/>
    </xf>
    <xf numFmtId="0" fontId="2" fillId="0" borderId="1" xfId="1" applyFont="1" applyBorder="1" applyAlignment="1">
      <alignment wrapText="1"/>
    </xf>
    <xf numFmtId="0" fontId="7" fillId="0" borderId="25" xfId="6" applyFont="1" applyBorder="1" applyAlignment="1">
      <alignment horizontal="center" vertical="center" wrapText="1"/>
    </xf>
    <xf numFmtId="0" fontId="7" fillId="0" borderId="26" xfId="6" applyFont="1" applyBorder="1" applyAlignment="1">
      <alignment horizontal="center" vertical="center" wrapText="1"/>
    </xf>
    <xf numFmtId="0" fontId="17" fillId="0" borderId="26" xfId="6" applyFont="1" applyBorder="1" applyAlignment="1">
      <alignment horizontal="center" vertical="center" wrapText="1"/>
    </xf>
    <xf numFmtId="4" fontId="7" fillId="0" borderId="26" xfId="7" applyNumberFormat="1" applyFont="1" applyBorder="1" applyAlignment="1" applyProtection="1">
      <alignment horizontal="justify" vertical="center" wrapText="1"/>
      <protection locked="0"/>
    </xf>
    <xf numFmtId="0" fontId="12" fillId="0" borderId="26" xfId="7" applyFont="1" applyBorder="1" applyAlignment="1" applyProtection="1">
      <alignment horizontal="center" vertical="center" wrapText="1"/>
      <protection hidden="1"/>
    </xf>
    <xf numFmtId="165" fontId="12" fillId="0" borderId="26" xfId="8" applyFont="1" applyFill="1" applyBorder="1" applyAlignment="1">
      <alignment horizontal="right" vertical="center" wrapText="1"/>
    </xf>
    <xf numFmtId="164" fontId="7" fillId="0" borderId="27" xfId="9" applyNumberFormat="1" applyFont="1" applyBorder="1" applyAlignment="1">
      <alignment horizontal="right" vertical="center" wrapText="1"/>
    </xf>
    <xf numFmtId="164" fontId="7" fillId="0" borderId="28" xfId="9" applyNumberFormat="1" applyFont="1" applyBorder="1" applyAlignment="1">
      <alignment horizontal="right" vertical="center" wrapText="1"/>
    </xf>
    <xf numFmtId="0" fontId="7" fillId="0" borderId="4" xfId="1" applyFont="1" applyBorder="1" applyAlignment="1">
      <alignment wrapText="1"/>
    </xf>
    <xf numFmtId="0" fontId="7" fillId="0" borderId="0" xfId="1" applyFont="1" applyAlignment="1">
      <alignment wrapText="1"/>
    </xf>
    <xf numFmtId="0" fontId="7" fillId="0" borderId="30" xfId="6" applyFont="1" applyBorder="1" applyAlignment="1">
      <alignment horizontal="center" vertical="center" wrapText="1"/>
    </xf>
    <xf numFmtId="0" fontId="7" fillId="0" borderId="29" xfId="6" applyFont="1" applyBorder="1" applyAlignment="1">
      <alignment horizontal="center" vertical="center" wrapText="1"/>
    </xf>
    <xf numFmtId="0" fontId="12" fillId="0" borderId="29" xfId="6" applyFont="1" applyBorder="1" applyAlignment="1">
      <alignment horizontal="center" vertical="center" wrapText="1"/>
    </xf>
    <xf numFmtId="0" fontId="17" fillId="0" borderId="29" xfId="6" applyFont="1" applyBorder="1" applyAlignment="1">
      <alignment horizontal="center" vertical="center" wrapText="1"/>
    </xf>
    <xf numFmtId="4" fontId="7" fillId="0" borderId="29" xfId="7" applyNumberFormat="1" applyFont="1" applyBorder="1" applyAlignment="1" applyProtection="1">
      <alignment horizontal="justify" vertical="center" wrapText="1"/>
      <protection locked="0"/>
    </xf>
    <xf numFmtId="0" fontId="12" fillId="0" borderId="29" xfId="7" applyFont="1" applyBorder="1" applyAlignment="1" applyProtection="1">
      <alignment horizontal="center" vertical="center" wrapText="1"/>
      <protection hidden="1"/>
    </xf>
    <xf numFmtId="165" fontId="12" fillId="0" borderId="29" xfId="8" applyFont="1" applyFill="1" applyBorder="1" applyAlignment="1">
      <alignment horizontal="right" vertical="center" wrapText="1"/>
    </xf>
    <xf numFmtId="164" fontId="7" fillId="0" borderId="31" xfId="9" applyNumberFormat="1" applyFont="1" applyBorder="1" applyAlignment="1">
      <alignment horizontal="right" vertical="center" wrapText="1"/>
    </xf>
    <xf numFmtId="164" fontId="7" fillId="0" borderId="32" xfId="9" applyNumberFormat="1" applyFont="1" applyBorder="1" applyAlignment="1">
      <alignment horizontal="right" vertical="center" wrapText="1"/>
    </xf>
    <xf numFmtId="0" fontId="7" fillId="0" borderId="29" xfId="7" applyFont="1" applyBorder="1" applyAlignment="1" applyProtection="1">
      <alignment horizontal="center" vertical="center" wrapText="1"/>
      <protection hidden="1"/>
    </xf>
    <xf numFmtId="165" fontId="12" fillId="2" borderId="29" xfId="8" applyFont="1" applyFill="1" applyBorder="1" applyAlignment="1">
      <alignment horizontal="right" vertical="center" wrapText="1"/>
    </xf>
    <xf numFmtId="0" fontId="7" fillId="0" borderId="33" xfId="6" applyFont="1" applyBorder="1" applyAlignment="1">
      <alignment horizontal="center" vertical="center" wrapText="1"/>
    </xf>
    <xf numFmtId="0" fontId="7" fillId="0" borderId="34" xfId="6" applyFont="1" applyBorder="1" applyAlignment="1">
      <alignment horizontal="center" vertical="center" wrapText="1"/>
    </xf>
    <xf numFmtId="0" fontId="7" fillId="0" borderId="34" xfId="10" applyFont="1" applyBorder="1" applyAlignment="1" applyProtection="1">
      <alignment horizontal="justify" vertical="center" wrapText="1"/>
      <protection locked="0"/>
    </xf>
    <xf numFmtId="0" fontId="7" fillId="0" borderId="34" xfId="7" applyFont="1" applyBorder="1" applyAlignment="1" applyProtection="1">
      <alignment horizontal="center" vertical="center" wrapText="1"/>
      <protection hidden="1"/>
    </xf>
    <xf numFmtId="165" fontId="12" fillId="0" borderId="34" xfId="8" applyFont="1" applyFill="1" applyBorder="1" applyAlignment="1">
      <alignment horizontal="right" vertical="center" wrapText="1"/>
    </xf>
    <xf numFmtId="164" fontId="7" fillId="0" borderId="35" xfId="9" applyNumberFormat="1" applyFont="1" applyBorder="1" applyAlignment="1">
      <alignment horizontal="right" vertical="center" wrapText="1"/>
    </xf>
    <xf numFmtId="164" fontId="7" fillId="0" borderId="36" xfId="9" applyNumberFormat="1" applyFont="1" applyBorder="1" applyAlignment="1">
      <alignment horizontal="right" vertical="center" wrapText="1"/>
    </xf>
    <xf numFmtId="0" fontId="17" fillId="0" borderId="37" xfId="6" applyFont="1" applyBorder="1" applyAlignment="1">
      <alignment horizontal="left" vertical="center" wrapText="1"/>
    </xf>
    <xf numFmtId="0" fontId="17" fillId="0" borderId="38" xfId="6" applyFont="1" applyBorder="1" applyAlignment="1">
      <alignment horizontal="center" vertical="center" wrapText="1"/>
    </xf>
    <xf numFmtId="0" fontId="17" fillId="0" borderId="38" xfId="6" applyFont="1" applyBorder="1" applyAlignment="1">
      <alignment horizontal="justify" vertical="center" wrapText="1"/>
    </xf>
    <xf numFmtId="165" fontId="17" fillId="0" borderId="39" xfId="8" applyFont="1" applyFill="1" applyBorder="1" applyAlignment="1">
      <alignment horizontal="right" vertical="center" wrapText="1"/>
    </xf>
    <xf numFmtId="0" fontId="17" fillId="0" borderId="38" xfId="6" applyFont="1" applyBorder="1" applyAlignment="1">
      <alignment horizontal="right" vertical="center" wrapText="1"/>
    </xf>
    <xf numFmtId="168" fontId="11" fillId="0" borderId="40" xfId="11" applyNumberFormat="1" applyFont="1" applyBorder="1" applyAlignment="1">
      <alignment horizontal="right" vertical="center" wrapText="1"/>
    </xf>
    <xf numFmtId="3" fontId="16" fillId="6" borderId="23" xfId="6" applyNumberFormat="1" applyFont="1" applyFill="1" applyBorder="1" applyAlignment="1">
      <alignment vertical="center" wrapText="1"/>
    </xf>
    <xf numFmtId="0" fontId="16" fillId="3" borderId="42" xfId="6" applyFont="1" applyFill="1" applyBorder="1" applyAlignment="1">
      <alignment horizontal="center" vertical="center" wrapText="1"/>
    </xf>
    <xf numFmtId="0" fontId="16" fillId="3" borderId="42" xfId="6" applyFont="1" applyFill="1" applyBorder="1" applyAlignment="1">
      <alignment horizontal="right" vertical="center" wrapText="1"/>
    </xf>
    <xf numFmtId="3" fontId="16" fillId="3" borderId="42" xfId="6" applyNumberFormat="1" applyFont="1" applyFill="1" applyBorder="1" applyAlignment="1">
      <alignment vertical="center" wrapText="1"/>
    </xf>
    <xf numFmtId="0" fontId="11" fillId="3" borderId="43" xfId="6" applyFont="1" applyFill="1" applyBorder="1" applyAlignment="1">
      <alignment vertical="center" wrapText="1"/>
    </xf>
    <xf numFmtId="0" fontId="16" fillId="7" borderId="42" xfId="6" applyFont="1" applyFill="1" applyBorder="1" applyAlignment="1">
      <alignment horizontal="center" vertical="center" wrapText="1"/>
    </xf>
    <xf numFmtId="0" fontId="16" fillId="7" borderId="42" xfId="6" applyFont="1" applyFill="1" applyBorder="1" applyAlignment="1">
      <alignment horizontal="right" vertical="center" wrapText="1"/>
    </xf>
    <xf numFmtId="3" fontId="16" fillId="7" borderId="42" xfId="6" applyNumberFormat="1" applyFont="1" applyFill="1" applyBorder="1" applyAlignment="1">
      <alignment vertical="center" wrapText="1"/>
    </xf>
    <xf numFmtId="0" fontId="11" fillId="7" borderId="43" xfId="6" applyFont="1" applyFill="1" applyBorder="1" applyAlignment="1">
      <alignment vertical="center" wrapText="1"/>
    </xf>
    <xf numFmtId="0" fontId="16" fillId="7" borderId="42" xfId="6" applyFont="1" applyFill="1" applyBorder="1" applyAlignment="1">
      <alignment vertical="center" wrapText="1"/>
    </xf>
    <xf numFmtId="0" fontId="7" fillId="0" borderId="26" xfId="7" applyFont="1" applyBorder="1" applyAlignment="1" applyProtection="1">
      <alignment horizontal="center" vertical="center" wrapText="1"/>
      <protection hidden="1"/>
    </xf>
    <xf numFmtId="2" fontId="7" fillId="2" borderId="26" xfId="7" applyNumberFormat="1" applyFont="1" applyFill="1" applyBorder="1" applyAlignment="1" applyProtection="1">
      <alignment horizontal="justify" vertical="center" wrapText="1"/>
      <protection locked="0"/>
    </xf>
    <xf numFmtId="0" fontId="7" fillId="2" borderId="26" xfId="7" applyFont="1" applyFill="1" applyBorder="1" applyAlignment="1" applyProtection="1">
      <alignment horizontal="center" vertical="center" wrapText="1"/>
      <protection hidden="1"/>
    </xf>
    <xf numFmtId="165" fontId="12" fillId="0" borderId="26" xfId="8" applyFont="1" applyFill="1" applyBorder="1" applyAlignment="1" applyProtection="1">
      <alignment horizontal="right" vertical="center" wrapText="1"/>
      <protection locked="0"/>
    </xf>
    <xf numFmtId="0" fontId="17" fillId="0" borderId="29" xfId="7" applyFont="1" applyBorder="1" applyAlignment="1" applyProtection="1">
      <alignment horizontal="center" vertical="center" wrapText="1"/>
      <protection hidden="1"/>
    </xf>
    <xf numFmtId="2" fontId="7" fillId="2" borderId="29" xfId="7" applyNumberFormat="1" applyFont="1" applyFill="1" applyBorder="1" applyAlignment="1" applyProtection="1">
      <alignment horizontal="justify" vertical="center" wrapText="1"/>
      <protection locked="0"/>
    </xf>
    <xf numFmtId="0" fontId="12" fillId="2" borderId="29" xfId="7" applyFont="1" applyFill="1" applyBorder="1" applyAlignment="1" applyProtection="1">
      <alignment horizontal="center" vertical="center" wrapText="1"/>
      <protection hidden="1"/>
    </xf>
    <xf numFmtId="165" fontId="12" fillId="0" borderId="29" xfId="8" applyFont="1" applyFill="1" applyBorder="1" applyAlignment="1" applyProtection="1">
      <alignment horizontal="right" vertical="center" wrapText="1"/>
      <protection locked="0"/>
    </xf>
    <xf numFmtId="0" fontId="12" fillId="0" borderId="34" xfId="6" applyFont="1" applyBorder="1" applyAlignment="1">
      <alignment horizontal="center" vertical="center" wrapText="1"/>
    </xf>
    <xf numFmtId="0" fontId="17" fillId="0" borderId="34" xfId="7" applyFont="1" applyBorder="1" applyAlignment="1" applyProtection="1">
      <alignment horizontal="center" vertical="center" wrapText="1"/>
      <protection hidden="1"/>
    </xf>
    <xf numFmtId="2" fontId="7" fillId="2" borderId="34" xfId="7" applyNumberFormat="1" applyFont="1" applyFill="1" applyBorder="1" applyAlignment="1" applyProtection="1">
      <alignment horizontal="justify" vertical="center" wrapText="1"/>
      <protection locked="0"/>
    </xf>
    <xf numFmtId="0" fontId="12" fillId="2" borderId="34" xfId="7" applyFont="1" applyFill="1" applyBorder="1" applyAlignment="1" applyProtection="1">
      <alignment horizontal="center" vertical="center" wrapText="1"/>
      <protection hidden="1"/>
    </xf>
    <xf numFmtId="165" fontId="12" fillId="0" borderId="34" xfId="8" applyFont="1" applyFill="1" applyBorder="1" applyAlignment="1" applyProtection="1">
      <alignment horizontal="right" vertical="center" wrapText="1"/>
      <protection locked="0"/>
    </xf>
    <xf numFmtId="0" fontId="7" fillId="0" borderId="44" xfId="6" applyFont="1" applyBorder="1" applyAlignment="1">
      <alignment horizontal="left" vertical="center" wrapText="1"/>
    </xf>
    <xf numFmtId="0" fontId="17" fillId="0" borderId="0" xfId="6" applyFont="1" applyAlignment="1">
      <alignment horizontal="center" vertical="center" wrapText="1"/>
    </xf>
    <xf numFmtId="0" fontId="17" fillId="0" borderId="0" xfId="6" applyFont="1" applyAlignment="1">
      <alignment horizontal="justify" vertical="center" wrapText="1"/>
    </xf>
    <xf numFmtId="165" fontId="17" fillId="0" borderId="0" xfId="8" applyFont="1" applyFill="1" applyBorder="1" applyAlignment="1">
      <alignment horizontal="right" vertical="center" wrapText="1"/>
    </xf>
    <xf numFmtId="0" fontId="17" fillId="0" borderId="0" xfId="6" applyFont="1" applyAlignment="1">
      <alignment horizontal="right" vertical="center" wrapText="1"/>
    </xf>
    <xf numFmtId="168" fontId="11" fillId="0" borderId="45" xfId="11" applyNumberFormat="1" applyFont="1" applyBorder="1" applyAlignment="1">
      <alignment horizontal="right" vertical="center" wrapText="1"/>
    </xf>
    <xf numFmtId="2" fontId="7" fillId="0" borderId="46" xfId="10" applyNumberFormat="1" applyFont="1" applyBorder="1" applyAlignment="1" applyProtection="1">
      <alignment horizontal="justify" vertical="center" wrapText="1"/>
      <protection locked="0"/>
    </xf>
    <xf numFmtId="164" fontId="7" fillId="0" borderId="47" xfId="9" applyNumberFormat="1" applyFont="1" applyBorder="1" applyAlignment="1">
      <alignment horizontal="right" vertical="center" wrapText="1"/>
    </xf>
    <xf numFmtId="2" fontId="7" fillId="0" borderId="48" xfId="10" applyNumberFormat="1" applyFont="1" applyBorder="1" applyAlignment="1" applyProtection="1">
      <alignment horizontal="justify" vertical="center" wrapText="1"/>
      <protection locked="0"/>
    </xf>
    <xf numFmtId="164" fontId="7" fillId="0" borderId="49" xfId="9" applyNumberFormat="1" applyFont="1" applyBorder="1" applyAlignment="1">
      <alignment horizontal="right" vertical="center" wrapText="1"/>
    </xf>
    <xf numFmtId="164" fontId="12" fillId="0" borderId="31" xfId="9" applyNumberFormat="1" applyFont="1" applyBorder="1" applyAlignment="1">
      <alignment horizontal="right" vertical="center" wrapText="1"/>
    </xf>
    <xf numFmtId="2" fontId="7" fillId="0" borderId="50" xfId="10" applyNumberFormat="1" applyFont="1" applyBorder="1" applyAlignment="1" applyProtection="1">
      <alignment horizontal="justify" vertical="center" wrapText="1"/>
      <protection locked="0"/>
    </xf>
    <xf numFmtId="164" fontId="12" fillId="0" borderId="34" xfId="9" applyNumberFormat="1" applyFont="1" applyBorder="1" applyAlignment="1">
      <alignment horizontal="right" vertical="center" wrapText="1"/>
    </xf>
    <xf numFmtId="164" fontId="7" fillId="0" borderId="51" xfId="9" applyNumberFormat="1" applyFont="1" applyBorder="1" applyAlignment="1">
      <alignment horizontal="right" vertical="center" wrapText="1"/>
    </xf>
    <xf numFmtId="0" fontId="7" fillId="0" borderId="10" xfId="6" applyFont="1" applyBorder="1" applyAlignment="1">
      <alignment horizontal="center" vertical="center" wrapText="1"/>
    </xf>
    <xf numFmtId="0" fontId="7" fillId="0" borderId="11" xfId="6" applyFont="1" applyBorder="1" applyAlignment="1">
      <alignment horizontal="center" vertical="center" wrapText="1"/>
    </xf>
    <xf numFmtId="0" fontId="7" fillId="0" borderId="11" xfId="7" applyFont="1" applyBorder="1" applyAlignment="1" applyProtection="1">
      <alignment horizontal="center" vertical="center" wrapText="1"/>
      <protection hidden="1"/>
    </xf>
    <xf numFmtId="2" fontId="7" fillId="0" borderId="11" xfId="10" applyNumberFormat="1" applyFont="1" applyBorder="1" applyAlignment="1" applyProtection="1">
      <alignment horizontal="justify" vertical="center" wrapText="1"/>
      <protection locked="0"/>
    </xf>
    <xf numFmtId="165" fontId="12" fillId="0" borderId="11" xfId="8" applyFont="1" applyFill="1" applyBorder="1" applyAlignment="1">
      <alignment horizontal="right" vertical="center" wrapText="1"/>
    </xf>
    <xf numFmtId="164" fontId="7" fillId="0" borderId="52" xfId="9" applyNumberFormat="1" applyFont="1" applyBorder="1" applyAlignment="1">
      <alignment horizontal="right" vertical="center" wrapText="1"/>
    </xf>
    <xf numFmtId="164" fontId="7" fillId="0" borderId="12" xfId="9" applyNumberFormat="1" applyFont="1" applyBorder="1" applyAlignment="1">
      <alignment horizontal="right" vertical="center" wrapText="1"/>
    </xf>
    <xf numFmtId="165" fontId="17" fillId="0" borderId="38" xfId="8" applyFont="1" applyFill="1" applyBorder="1" applyAlignment="1">
      <alignment horizontal="right" vertical="center" wrapText="1"/>
    </xf>
    <xf numFmtId="0" fontId="16" fillId="3" borderId="39" xfId="6" applyFont="1" applyFill="1" applyBorder="1" applyAlignment="1">
      <alignment horizontal="right" vertical="center" wrapText="1"/>
    </xf>
    <xf numFmtId="164" fontId="11" fillId="3" borderId="24" xfId="6" applyNumberFormat="1" applyFont="1" applyFill="1" applyBorder="1" applyAlignment="1">
      <alignment vertical="center" wrapText="1"/>
    </xf>
    <xf numFmtId="165" fontId="7" fillId="0" borderId="11" xfId="8" applyFont="1" applyFill="1" applyBorder="1" applyAlignment="1">
      <alignment horizontal="right" vertical="center" wrapText="1"/>
    </xf>
    <xf numFmtId="164" fontId="12" fillId="0" borderId="52" xfId="9" applyNumberFormat="1" applyFont="1" applyBorder="1" applyAlignment="1">
      <alignment horizontal="right" vertical="center" wrapText="1"/>
    </xf>
    <xf numFmtId="2" fontId="7" fillId="0" borderId="53" xfId="10" applyNumberFormat="1" applyFont="1" applyBorder="1" applyAlignment="1" applyProtection="1">
      <alignment horizontal="justify" vertical="center" wrapText="1"/>
      <protection locked="0"/>
    </xf>
    <xf numFmtId="2" fontId="7" fillId="0" borderId="54" xfId="10" applyNumberFormat="1" applyFont="1" applyBorder="1" applyAlignment="1" applyProtection="1">
      <alignment horizontal="justify" vertical="center" wrapText="1"/>
      <protection locked="0"/>
    </xf>
    <xf numFmtId="165" fontId="7" fillId="0" borderId="26" xfId="8" applyFont="1" applyFill="1" applyBorder="1" applyAlignment="1">
      <alignment horizontal="right" vertical="center" wrapText="1"/>
    </xf>
    <xf numFmtId="2" fontId="7" fillId="0" borderId="2" xfId="10" applyNumberFormat="1" applyFont="1" applyBorder="1" applyAlignment="1" applyProtection="1">
      <alignment horizontal="justify" vertical="center" wrapText="1"/>
      <protection locked="0"/>
    </xf>
    <xf numFmtId="165" fontId="7" fillId="0" borderId="29" xfId="8" applyFont="1" applyFill="1" applyBorder="1" applyAlignment="1">
      <alignment horizontal="right" vertical="center" wrapText="1"/>
    </xf>
    <xf numFmtId="164" fontId="7" fillId="0" borderId="55" xfId="9" applyNumberFormat="1" applyFont="1" applyBorder="1" applyAlignment="1">
      <alignment horizontal="right" vertical="center" wrapText="1"/>
    </xf>
    <xf numFmtId="0" fontId="7" fillId="2" borderId="34" xfId="6" applyFont="1" applyFill="1" applyBorder="1" applyAlignment="1">
      <alignment horizontal="center" vertical="center" wrapText="1"/>
    </xf>
    <xf numFmtId="2" fontId="7" fillId="0" borderId="56" xfId="10" applyNumberFormat="1" applyFont="1" applyBorder="1" applyAlignment="1" applyProtection="1">
      <alignment horizontal="justify" vertical="center" wrapText="1"/>
      <protection locked="0"/>
    </xf>
    <xf numFmtId="165" fontId="7" fillId="0" borderId="34" xfId="8" applyFont="1" applyFill="1" applyBorder="1" applyAlignment="1">
      <alignment horizontal="right" vertical="center" wrapText="1"/>
    </xf>
    <xf numFmtId="164" fontId="12" fillId="0" borderId="35" xfId="9" applyNumberFormat="1" applyFont="1" applyBorder="1" applyAlignment="1">
      <alignment horizontal="right" vertical="center" wrapText="1"/>
    </xf>
    <xf numFmtId="164" fontId="7" fillId="0" borderId="57" xfId="9" applyNumberFormat="1" applyFont="1" applyBorder="1" applyAlignment="1">
      <alignment horizontal="right" vertical="center" wrapText="1"/>
    </xf>
    <xf numFmtId="0" fontId="7" fillId="0" borderId="37" xfId="6" applyFont="1" applyBorder="1" applyAlignment="1">
      <alignment horizontal="left" vertical="center" wrapText="1"/>
    </xf>
    <xf numFmtId="0" fontId="16" fillId="7" borderId="39" xfId="6" applyFont="1" applyFill="1" applyBorder="1" applyAlignment="1">
      <alignment horizontal="right" vertical="center" wrapText="1"/>
    </xf>
    <xf numFmtId="0" fontId="7" fillId="0" borderId="58" xfId="6" applyFont="1" applyBorder="1" applyAlignment="1">
      <alignment horizontal="center" vertical="center" wrapText="1"/>
    </xf>
    <xf numFmtId="0" fontId="7" fillId="0" borderId="58" xfId="7" applyFont="1" applyBorder="1" applyAlignment="1" applyProtection="1">
      <alignment horizontal="center" vertical="center" wrapText="1"/>
      <protection hidden="1"/>
    </xf>
    <xf numFmtId="2" fontId="7" fillId="0" borderId="26" xfId="7" applyNumberFormat="1" applyFont="1" applyBorder="1" applyAlignment="1" applyProtection="1">
      <alignment horizontal="justify" vertical="center" wrapText="1"/>
      <protection locked="0"/>
    </xf>
    <xf numFmtId="165" fontId="7" fillId="0" borderId="26" xfId="8" applyFont="1" applyFill="1" applyBorder="1" applyAlignment="1" applyProtection="1">
      <alignment horizontal="right" vertical="center" wrapText="1"/>
      <protection locked="0"/>
    </xf>
    <xf numFmtId="164" fontId="7" fillId="0" borderId="27" xfId="9" applyNumberFormat="1" applyFont="1" applyFill="1" applyBorder="1" applyAlignment="1">
      <alignment horizontal="right" vertical="center" wrapText="1"/>
    </xf>
    <xf numFmtId="164" fontId="7" fillId="0" borderId="47" xfId="9" applyNumberFormat="1" applyFont="1" applyFill="1" applyBorder="1" applyAlignment="1">
      <alignment horizontal="right" vertical="center" wrapText="1"/>
    </xf>
    <xf numFmtId="0" fontId="7" fillId="2" borderId="34" xfId="7" applyFont="1" applyFill="1" applyBorder="1" applyAlignment="1" applyProtection="1">
      <alignment horizontal="center" vertical="center" wrapText="1"/>
      <protection hidden="1"/>
    </xf>
    <xf numFmtId="165" fontId="7" fillId="0" borderId="34" xfId="8" applyFont="1" applyFill="1" applyBorder="1" applyAlignment="1" applyProtection="1">
      <alignment horizontal="right" vertical="center" wrapText="1"/>
      <protection locked="0"/>
    </xf>
    <xf numFmtId="164" fontId="12" fillId="2" borderId="35" xfId="9" applyNumberFormat="1" applyFont="1" applyFill="1" applyBorder="1" applyAlignment="1">
      <alignment horizontal="right" vertical="center" wrapText="1"/>
    </xf>
    <xf numFmtId="0" fontId="17" fillId="0" borderId="44" xfId="6" applyFont="1" applyBorder="1" applyAlignment="1">
      <alignment horizontal="left" vertical="center" wrapText="1"/>
    </xf>
    <xf numFmtId="165" fontId="17" fillId="0" borderId="14" xfId="8" applyFont="1" applyFill="1" applyBorder="1" applyAlignment="1">
      <alignment horizontal="right" vertical="center" wrapText="1"/>
    </xf>
    <xf numFmtId="0" fontId="17" fillId="0" borderId="26" xfId="7" applyFont="1" applyBorder="1" applyAlignment="1" applyProtection="1">
      <alignment horizontal="center" vertical="center" wrapText="1"/>
      <protection hidden="1"/>
    </xf>
    <xf numFmtId="2" fontId="7" fillId="0" borderId="59" xfId="10" applyNumberFormat="1" applyFont="1" applyBorder="1" applyAlignment="1" applyProtection="1">
      <alignment horizontal="justify" vertical="center" wrapText="1"/>
      <protection locked="0"/>
    </xf>
    <xf numFmtId="164" fontId="12" fillId="0" borderId="26" xfId="9" applyNumberFormat="1" applyFont="1" applyBorder="1" applyAlignment="1">
      <alignment horizontal="right" vertical="center" wrapText="1"/>
    </xf>
    <xf numFmtId="2" fontId="7" fillId="0" borderId="60" xfId="10" applyNumberFormat="1" applyFont="1" applyBorder="1" applyAlignment="1" applyProtection="1">
      <alignment horizontal="justify" vertical="center" wrapText="1"/>
      <protection locked="0"/>
    </xf>
    <xf numFmtId="164" fontId="12" fillId="0" borderId="29" xfId="9" applyNumberFormat="1" applyFont="1" applyFill="1" applyBorder="1" applyAlignment="1">
      <alignment horizontal="right" vertical="center" wrapText="1"/>
    </xf>
    <xf numFmtId="2" fontId="7" fillId="0" borderId="29" xfId="10" applyNumberFormat="1" applyFont="1" applyBorder="1" applyAlignment="1" applyProtection="1">
      <alignment horizontal="justify" vertical="center" wrapText="1"/>
      <protection locked="0"/>
    </xf>
    <xf numFmtId="2" fontId="7" fillId="2" borderId="29" xfId="10" applyNumberFormat="1" applyFont="1" applyFill="1" applyBorder="1" applyAlignment="1" applyProtection="1">
      <alignment horizontal="justify" vertical="center" wrapText="1"/>
      <protection locked="0"/>
    </xf>
    <xf numFmtId="2" fontId="7" fillId="0" borderId="34" xfId="10" applyNumberFormat="1" applyFont="1" applyBorder="1" applyAlignment="1" applyProtection="1">
      <alignment horizontal="justify" vertical="center" wrapText="1"/>
      <protection locked="0"/>
    </xf>
    <xf numFmtId="164" fontId="12" fillId="0" borderId="34" xfId="9" applyNumberFormat="1" applyFont="1" applyFill="1" applyBorder="1" applyAlignment="1">
      <alignment horizontal="right" vertical="center" wrapText="1"/>
    </xf>
    <xf numFmtId="0" fontId="2" fillId="2" borderId="1" xfId="1" applyFont="1" applyFill="1" applyBorder="1" applyAlignment="1">
      <alignment wrapText="1"/>
    </xf>
    <xf numFmtId="0" fontId="7" fillId="2" borderId="25" xfId="6" applyFont="1" applyFill="1" applyBorder="1" applyAlignment="1">
      <alignment horizontal="center" vertical="center" wrapText="1"/>
    </xf>
    <xf numFmtId="0" fontId="7" fillId="2" borderId="26" xfId="6" applyFont="1" applyFill="1" applyBorder="1" applyAlignment="1">
      <alignment horizontal="center" vertical="center" wrapText="1"/>
    </xf>
    <xf numFmtId="2" fontId="7" fillId="2" borderId="26" xfId="10" applyNumberFormat="1" applyFont="1" applyFill="1" applyBorder="1" applyAlignment="1" applyProtection="1">
      <alignment horizontal="justify" vertical="center" wrapText="1"/>
      <protection locked="0"/>
    </xf>
    <xf numFmtId="164" fontId="7" fillId="2" borderId="27" xfId="9" applyNumberFormat="1" applyFont="1" applyFill="1" applyBorder="1" applyAlignment="1">
      <alignment horizontal="right" vertical="center" wrapText="1"/>
    </xf>
    <xf numFmtId="164" fontId="7" fillId="2" borderId="47" xfId="9" applyNumberFormat="1" applyFont="1" applyFill="1" applyBorder="1" applyAlignment="1">
      <alignment horizontal="right" vertical="center" wrapText="1"/>
    </xf>
    <xf numFmtId="0" fontId="7" fillId="2" borderId="4" xfId="1" applyFont="1" applyFill="1" applyBorder="1" applyAlignment="1">
      <alignment wrapText="1"/>
    </xf>
    <xf numFmtId="0" fontId="7" fillId="2" borderId="0" xfId="1" applyFont="1" applyFill="1" applyAlignment="1">
      <alignment wrapText="1"/>
    </xf>
    <xf numFmtId="0" fontId="2" fillId="2" borderId="0" xfId="1" applyFont="1" applyFill="1" applyAlignment="1">
      <alignment wrapText="1"/>
    </xf>
    <xf numFmtId="0" fontId="16" fillId="3" borderId="62" xfId="6" applyFont="1" applyFill="1" applyBorder="1" applyAlignment="1">
      <alignment horizontal="right" vertical="center" wrapText="1"/>
    </xf>
    <xf numFmtId="2" fontId="7" fillId="0" borderId="26" xfId="10" applyNumberFormat="1" applyFont="1" applyBorder="1" applyAlignment="1" applyProtection="1">
      <alignment horizontal="justify" vertical="center" wrapText="1"/>
      <protection locked="0"/>
    </xf>
    <xf numFmtId="164" fontId="12" fillId="0" borderId="35" xfId="9" applyNumberFormat="1" applyFont="1" applyFill="1" applyBorder="1" applyAlignment="1">
      <alignment horizontal="right" vertical="center" wrapText="1"/>
    </xf>
    <xf numFmtId="164" fontId="7" fillId="0" borderId="57" xfId="9" applyNumberFormat="1" applyFont="1" applyFill="1" applyBorder="1" applyAlignment="1">
      <alignment horizontal="right" vertical="center" wrapText="1"/>
    </xf>
    <xf numFmtId="0" fontId="7" fillId="0" borderId="61" xfId="6" applyFont="1" applyBorder="1" applyAlignment="1">
      <alignment horizontal="center" vertical="center" wrapText="1"/>
    </xf>
    <xf numFmtId="0" fontId="7" fillId="0" borderId="63" xfId="10" applyFont="1" applyBorder="1" applyAlignment="1" applyProtection="1">
      <alignment horizontal="justify" vertical="center" wrapText="1"/>
      <protection locked="0"/>
    </xf>
    <xf numFmtId="0" fontId="7" fillId="0" borderId="64" xfId="7" applyFont="1" applyBorder="1" applyAlignment="1" applyProtection="1">
      <alignment horizontal="center" vertical="center" wrapText="1"/>
      <protection hidden="1"/>
    </xf>
    <xf numFmtId="165" fontId="7" fillId="0" borderId="64" xfId="8" applyFont="1" applyFill="1" applyBorder="1" applyAlignment="1">
      <alignment horizontal="right" vertical="center" wrapText="1"/>
    </xf>
    <xf numFmtId="0" fontId="7" fillId="0" borderId="65" xfId="6" applyFont="1" applyBorder="1" applyAlignment="1">
      <alignment horizontal="center" vertical="center" wrapText="1"/>
    </xf>
    <xf numFmtId="0" fontId="7" fillId="0" borderId="66" xfId="10" applyFont="1" applyBorder="1" applyAlignment="1" applyProtection="1">
      <alignment horizontal="justify" vertical="center" wrapText="1"/>
      <protection locked="0"/>
    </xf>
    <xf numFmtId="0" fontId="7" fillId="0" borderId="67" xfId="6" applyFont="1" applyBorder="1" applyAlignment="1">
      <alignment horizontal="center" vertical="center" wrapText="1"/>
    </xf>
    <xf numFmtId="164" fontId="12" fillId="2" borderId="27" xfId="9" applyNumberFormat="1" applyFont="1" applyFill="1" applyBorder="1" applyAlignment="1">
      <alignment horizontal="right" vertical="center" wrapText="1"/>
    </xf>
    <xf numFmtId="165" fontId="7" fillId="0" borderId="14" xfId="8" applyFont="1" applyFill="1" applyBorder="1" applyAlignment="1">
      <alignment horizontal="right" vertical="center" wrapText="1"/>
    </xf>
    <xf numFmtId="0" fontId="11" fillId="7" borderId="42" xfId="6" applyFont="1" applyFill="1" applyBorder="1" applyAlignment="1">
      <alignment horizontal="right" vertical="center" wrapText="1"/>
    </xf>
    <xf numFmtId="0" fontId="12" fillId="0" borderId="11" xfId="6" applyFont="1" applyBorder="1" applyAlignment="1">
      <alignment horizontal="center" vertical="center" wrapText="1"/>
    </xf>
    <xf numFmtId="2" fontId="7" fillId="0" borderId="11" xfId="7" applyNumberFormat="1" applyFont="1" applyBorder="1" applyAlignment="1" applyProtection="1">
      <alignment horizontal="justify" vertical="center" wrapText="1"/>
      <protection locked="0"/>
    </xf>
    <xf numFmtId="165" fontId="7" fillId="0" borderId="11" xfId="8" applyFont="1" applyFill="1" applyBorder="1" applyAlignment="1" applyProtection="1">
      <alignment horizontal="right" vertical="center" wrapText="1"/>
      <protection locked="0"/>
    </xf>
    <xf numFmtId="164" fontId="12" fillId="0" borderId="52" xfId="9" applyNumberFormat="1" applyFont="1" applyFill="1" applyBorder="1" applyAlignment="1">
      <alignment horizontal="right" vertical="center" wrapText="1"/>
    </xf>
    <xf numFmtId="164" fontId="7" fillId="0" borderId="12" xfId="9" applyNumberFormat="1" applyFont="1" applyFill="1" applyBorder="1" applyAlignment="1">
      <alignment horizontal="right" vertical="center" wrapText="1"/>
    </xf>
    <xf numFmtId="164" fontId="7" fillId="0" borderId="35" xfId="9" applyNumberFormat="1" applyFont="1" applyFill="1" applyBorder="1" applyAlignment="1">
      <alignment horizontal="right" vertical="center" wrapText="1"/>
    </xf>
    <xf numFmtId="2" fontId="7" fillId="0" borderId="34" xfId="7" applyNumberFormat="1" applyFont="1" applyBorder="1" applyAlignment="1" applyProtection="1">
      <alignment horizontal="justify" vertical="center" wrapText="1"/>
      <protection locked="0"/>
    </xf>
    <xf numFmtId="164" fontId="7" fillId="4" borderId="35" xfId="9" applyNumberFormat="1" applyFont="1" applyFill="1" applyBorder="1" applyAlignment="1">
      <alignment horizontal="right" vertical="center" wrapText="1"/>
    </xf>
    <xf numFmtId="168" fontId="11" fillId="0" borderId="40" xfId="11" applyNumberFormat="1" applyFont="1" applyFill="1" applyBorder="1" applyAlignment="1">
      <alignment horizontal="right" vertical="center" wrapText="1"/>
    </xf>
    <xf numFmtId="168" fontId="7" fillId="0" borderId="4" xfId="1" applyNumberFormat="1" applyFont="1" applyBorder="1" applyAlignment="1">
      <alignment wrapText="1"/>
    </xf>
    <xf numFmtId="0" fontId="19" fillId="0" borderId="1" xfId="1" applyFont="1" applyBorder="1" applyAlignment="1">
      <alignment wrapText="1"/>
    </xf>
    <xf numFmtId="0" fontId="12" fillId="0" borderId="30" xfId="6" applyFont="1" applyBorder="1" applyAlignment="1">
      <alignment horizontal="center" vertical="center" wrapText="1"/>
    </xf>
    <xf numFmtId="0" fontId="12" fillId="0" borderId="61" xfId="6" applyFont="1" applyBorder="1" applyAlignment="1">
      <alignment horizontal="center" vertical="center" wrapText="1"/>
    </xf>
    <xf numFmtId="4" fontId="12" fillId="0" borderId="29" xfId="7" applyNumberFormat="1" applyFont="1" applyBorder="1" applyAlignment="1" applyProtection="1">
      <alignment horizontal="justify" vertical="center" wrapText="1"/>
      <protection locked="0"/>
    </xf>
    <xf numFmtId="165" fontId="7" fillId="2" borderId="29" xfId="8" applyFont="1" applyFill="1" applyBorder="1" applyAlignment="1">
      <alignment horizontal="right" vertical="center" wrapText="1"/>
    </xf>
    <xf numFmtId="164" fontId="7" fillId="4" borderId="31" xfId="9" applyNumberFormat="1" applyFont="1" applyFill="1" applyBorder="1" applyAlignment="1">
      <alignment horizontal="right" vertical="center" wrapText="1"/>
    </xf>
    <xf numFmtId="164" fontId="12" fillId="0" borderId="55" xfId="9" applyNumberFormat="1" applyFont="1" applyBorder="1" applyAlignment="1">
      <alignment horizontal="right" vertical="center" wrapText="1"/>
    </xf>
    <xf numFmtId="169" fontId="12" fillId="0" borderId="4" xfId="12" applyNumberFormat="1" applyFont="1" applyBorder="1" applyAlignment="1">
      <alignment wrapText="1"/>
    </xf>
    <xf numFmtId="0" fontId="12" fillId="0" borderId="0" xfId="1" applyFont="1" applyAlignment="1">
      <alignment wrapText="1"/>
    </xf>
    <xf numFmtId="0" fontId="19" fillId="0" borderId="0" xfId="1" applyFont="1" applyAlignment="1">
      <alignment wrapText="1"/>
    </xf>
    <xf numFmtId="164" fontId="12" fillId="0" borderId="27" xfId="9" applyNumberFormat="1" applyFont="1" applyBorder="1" applyAlignment="1">
      <alignment horizontal="right" vertical="center" wrapText="1"/>
    </xf>
    <xf numFmtId="0" fontId="15" fillId="2" borderId="1" xfId="1" applyFont="1" applyFill="1" applyBorder="1" applyAlignment="1">
      <alignment wrapText="1"/>
    </xf>
    <xf numFmtId="0" fontId="12" fillId="2" borderId="30" xfId="6" applyFont="1" applyFill="1" applyBorder="1" applyAlignment="1">
      <alignment horizontal="center" vertical="center" wrapText="1"/>
    </xf>
    <xf numFmtId="0" fontId="7" fillId="2" borderId="29" xfId="6" applyFont="1" applyFill="1" applyBorder="1" applyAlignment="1">
      <alignment horizontal="center" vertical="center" wrapText="1"/>
    </xf>
    <xf numFmtId="0" fontId="7" fillId="2" borderId="68" xfId="6" applyFont="1" applyFill="1" applyBorder="1" applyAlignment="1">
      <alignment horizontal="center" vertical="center" wrapText="1"/>
    </xf>
    <xf numFmtId="0" fontId="7" fillId="2" borderId="68" xfId="7" applyFont="1" applyFill="1" applyBorder="1" applyAlignment="1" applyProtection="1">
      <alignment horizontal="center" vertical="center" wrapText="1"/>
      <protection hidden="1"/>
    </xf>
    <xf numFmtId="2" fontId="7" fillId="2" borderId="0" xfId="7" applyNumberFormat="1" applyFont="1" applyFill="1" applyAlignment="1" applyProtection="1">
      <alignment horizontal="justify" vertical="center" wrapText="1"/>
      <protection locked="0"/>
    </xf>
    <xf numFmtId="165" fontId="7" fillId="2" borderId="68" xfId="8" applyFont="1" applyFill="1" applyBorder="1" applyAlignment="1" applyProtection="1">
      <alignment horizontal="right" vertical="center" wrapText="1"/>
      <protection locked="0"/>
    </xf>
    <xf numFmtId="164" fontId="7" fillId="2" borderId="69" xfId="9" applyNumberFormat="1" applyFont="1" applyFill="1" applyBorder="1" applyAlignment="1">
      <alignment horizontal="right" vertical="center" wrapText="1"/>
    </xf>
    <xf numFmtId="0" fontId="15" fillId="2" borderId="0" xfId="1" applyFont="1" applyFill="1" applyAlignment="1">
      <alignment wrapText="1"/>
    </xf>
    <xf numFmtId="0" fontId="12" fillId="0" borderId="33" xfId="6" applyFont="1" applyBorder="1" applyAlignment="1">
      <alignment horizontal="center" vertical="center" wrapText="1"/>
    </xf>
    <xf numFmtId="165" fontId="17" fillId="0" borderId="70" xfId="8" applyFont="1" applyFill="1" applyBorder="1" applyAlignment="1">
      <alignment horizontal="right" vertical="center" wrapText="1"/>
    </xf>
    <xf numFmtId="0" fontId="10" fillId="3" borderId="42" xfId="6" applyFont="1" applyFill="1" applyBorder="1" applyAlignment="1">
      <alignment horizontal="center" vertical="center" wrapText="1"/>
    </xf>
    <xf numFmtId="0" fontId="10" fillId="3" borderId="43" xfId="6" applyFont="1" applyFill="1" applyBorder="1" applyAlignment="1">
      <alignment vertical="center" wrapText="1"/>
    </xf>
    <xf numFmtId="0" fontId="12" fillId="0" borderId="4" xfId="1" applyFont="1" applyBorder="1" applyAlignment="1">
      <alignment wrapText="1"/>
    </xf>
    <xf numFmtId="2" fontId="12" fillId="2" borderId="29" xfId="7" applyNumberFormat="1" applyFont="1" applyFill="1" applyBorder="1" applyAlignment="1" applyProtection="1">
      <alignment horizontal="justify" vertical="center" wrapText="1"/>
      <protection locked="0"/>
    </xf>
    <xf numFmtId="165" fontId="7" fillId="0" borderId="29" xfId="8" applyFont="1" applyFill="1" applyBorder="1" applyAlignment="1" applyProtection="1">
      <alignment horizontal="right" vertical="center" wrapText="1"/>
      <protection locked="0"/>
    </xf>
    <xf numFmtId="4" fontId="7" fillId="0" borderId="64" xfId="7" applyNumberFormat="1" applyFont="1" applyBorder="1" applyAlignment="1" applyProtection="1">
      <alignment horizontal="justify" vertical="center" wrapText="1"/>
      <protection locked="0"/>
    </xf>
    <xf numFmtId="165" fontId="7" fillId="0" borderId="64" xfId="8" applyFont="1" applyFill="1" applyBorder="1" applyAlignment="1" applyProtection="1">
      <alignment horizontal="right" vertical="center" wrapText="1"/>
      <protection locked="0"/>
    </xf>
    <xf numFmtId="164" fontId="12" fillId="4" borderId="71" xfId="9" applyNumberFormat="1" applyFont="1" applyFill="1" applyBorder="1" applyAlignment="1">
      <alignment horizontal="right" vertical="center" wrapText="1"/>
    </xf>
    <xf numFmtId="4" fontId="7" fillId="0" borderId="34" xfId="7" applyNumberFormat="1" applyFont="1" applyBorder="1" applyAlignment="1" applyProtection="1">
      <alignment horizontal="justify" vertical="center" wrapText="1"/>
      <protection locked="0"/>
    </xf>
    <xf numFmtId="0" fontId="12" fillId="0" borderId="25" xfId="6" applyFont="1" applyBorder="1" applyAlignment="1">
      <alignment horizontal="center" vertical="center" wrapText="1"/>
    </xf>
    <xf numFmtId="0" fontId="12" fillId="0" borderId="26" xfId="6" applyFont="1" applyBorder="1" applyAlignment="1">
      <alignment horizontal="center" vertical="center" wrapText="1"/>
    </xf>
    <xf numFmtId="2" fontId="12" fillId="0" borderId="59" xfId="10" applyNumberFormat="1" applyFont="1" applyBorder="1" applyAlignment="1" applyProtection="1">
      <alignment horizontal="justify" vertical="center" wrapText="1"/>
      <protection locked="0"/>
    </xf>
    <xf numFmtId="165" fontId="7" fillId="0" borderId="58" xfId="8" applyFont="1" applyFill="1" applyBorder="1" applyAlignment="1">
      <alignment horizontal="right" vertical="center" wrapText="1"/>
    </xf>
    <xf numFmtId="164" fontId="12" fillId="0" borderId="47" xfId="9" applyNumberFormat="1" applyFont="1" applyBorder="1" applyAlignment="1">
      <alignment horizontal="right" vertical="center" wrapText="1"/>
    </xf>
    <xf numFmtId="0" fontId="12" fillId="0" borderId="34" xfId="7" applyFont="1" applyBorder="1" applyAlignment="1" applyProtection="1">
      <alignment horizontal="center" vertical="center" wrapText="1"/>
      <protection hidden="1"/>
    </xf>
    <xf numFmtId="4" fontId="12" fillId="0" borderId="34" xfId="7" applyNumberFormat="1" applyFont="1" applyBorder="1" applyAlignment="1" applyProtection="1">
      <alignment horizontal="justify" vertical="center" wrapText="1"/>
      <protection locked="0"/>
    </xf>
    <xf numFmtId="164" fontId="12" fillId="0" borderId="57" xfId="9" applyNumberFormat="1" applyFont="1" applyBorder="1" applyAlignment="1">
      <alignment horizontal="right" vertical="center" wrapText="1"/>
    </xf>
    <xf numFmtId="0" fontId="12" fillId="0" borderId="26" xfId="6" applyFont="1" applyBorder="1" applyAlignment="1">
      <alignment horizontal="left" vertical="center" wrapText="1"/>
    </xf>
    <xf numFmtId="2" fontId="7" fillId="0" borderId="26" xfId="6" applyNumberFormat="1" applyFont="1" applyBorder="1" applyAlignment="1">
      <alignment horizontal="right" vertical="center" wrapText="1"/>
    </xf>
    <xf numFmtId="168" fontId="12" fillId="0" borderId="26" xfId="13" applyNumberFormat="1" applyFont="1" applyBorder="1" applyAlignment="1">
      <alignment horizontal="right" vertical="center" wrapText="1"/>
    </xf>
    <xf numFmtId="4" fontId="12" fillId="0" borderId="64" xfId="7" applyNumberFormat="1" applyFont="1" applyBorder="1" applyAlignment="1" applyProtection="1">
      <alignment horizontal="justify" vertical="center" wrapText="1"/>
      <protection locked="0"/>
    </xf>
    <xf numFmtId="0" fontId="12" fillId="0" borderId="72" xfId="7" applyFont="1" applyBorder="1" applyAlignment="1" applyProtection="1">
      <alignment horizontal="center" vertical="center" wrapText="1"/>
      <protection hidden="1"/>
    </xf>
    <xf numFmtId="0" fontId="20" fillId="0" borderId="29" xfId="2" applyFont="1" applyBorder="1" applyAlignment="1">
      <alignment horizontal="justify" vertical="center" wrapText="1"/>
    </xf>
    <xf numFmtId="0" fontId="12" fillId="0" borderId="31" xfId="7" applyFont="1" applyBorder="1" applyAlignment="1" applyProtection="1">
      <alignment horizontal="center" vertical="center" wrapText="1"/>
      <protection hidden="1"/>
    </xf>
    <xf numFmtId="164" fontId="12" fillId="0" borderId="31" xfId="9" applyNumberFormat="1" applyFont="1" applyFill="1" applyBorder="1" applyAlignment="1">
      <alignment horizontal="right" vertical="center" wrapText="1"/>
    </xf>
    <xf numFmtId="164" fontId="12" fillId="0" borderId="55" xfId="9" applyNumberFormat="1" applyFont="1" applyFill="1" applyBorder="1" applyAlignment="1">
      <alignment horizontal="right" vertical="center" wrapText="1"/>
    </xf>
    <xf numFmtId="0" fontId="7" fillId="0" borderId="73" xfId="7" applyFont="1" applyBorder="1" applyAlignment="1" applyProtection="1">
      <alignment horizontal="center" vertical="center" wrapText="1"/>
      <protection hidden="1"/>
    </xf>
    <xf numFmtId="0" fontId="12" fillId="0" borderId="34" xfId="2" applyFont="1" applyBorder="1" applyAlignment="1">
      <alignment horizontal="justify" vertical="center" wrapText="1"/>
    </xf>
    <xf numFmtId="0" fontId="7" fillId="0" borderId="35" xfId="7" applyFont="1" applyBorder="1" applyAlignment="1" applyProtection="1">
      <alignment horizontal="center" vertical="center" wrapText="1"/>
      <protection hidden="1"/>
    </xf>
    <xf numFmtId="0" fontId="16" fillId="3" borderId="14" xfId="6" applyFont="1" applyFill="1" applyBorder="1" applyAlignment="1">
      <alignment horizontal="center" vertical="center" wrapText="1"/>
    </xf>
    <xf numFmtId="0" fontId="16" fillId="3" borderId="43" xfId="6" applyFont="1" applyFill="1" applyBorder="1" applyAlignment="1">
      <alignment vertical="center" wrapText="1"/>
    </xf>
    <xf numFmtId="0" fontId="12" fillId="0" borderId="26" xfId="2" applyFont="1" applyBorder="1" applyAlignment="1">
      <alignment vertical="center" wrapText="1"/>
    </xf>
    <xf numFmtId="0" fontId="12" fillId="0" borderId="29" xfId="2" applyFont="1" applyBorder="1" applyAlignment="1">
      <alignment horizontal="justify" vertical="center" wrapText="1"/>
    </xf>
    <xf numFmtId="164" fontId="12" fillId="4" borderId="35" xfId="9" applyNumberFormat="1" applyFont="1" applyFill="1" applyBorder="1" applyAlignment="1">
      <alignment horizontal="right" vertical="center" wrapText="1"/>
    </xf>
    <xf numFmtId="0" fontId="7" fillId="0" borderId="38" xfId="6" applyFont="1" applyBorder="1" applyAlignment="1">
      <alignment horizontal="center" vertical="center" wrapText="1"/>
    </xf>
    <xf numFmtId="164" fontId="12" fillId="0" borderId="74" xfId="9" applyNumberFormat="1" applyFont="1" applyBorder="1" applyAlignment="1">
      <alignment horizontal="right" vertical="center" wrapText="1"/>
    </xf>
    <xf numFmtId="165" fontId="12" fillId="0" borderId="64" xfId="8" applyFont="1" applyFill="1" applyBorder="1" applyAlignment="1">
      <alignment horizontal="right" vertical="center" wrapText="1"/>
    </xf>
    <xf numFmtId="164" fontId="12" fillId="2" borderId="29" xfId="9" applyNumberFormat="1" applyFont="1" applyFill="1" applyBorder="1" applyAlignment="1">
      <alignment horizontal="right" vertical="center" wrapText="1"/>
    </xf>
    <xf numFmtId="164" fontId="12" fillId="0" borderId="29" xfId="9" applyNumberFormat="1" applyFont="1" applyBorder="1" applyAlignment="1">
      <alignment horizontal="right" vertical="center" wrapText="1"/>
    </xf>
    <xf numFmtId="164" fontId="12" fillId="0" borderId="75" xfId="9" applyNumberFormat="1" applyFont="1" applyFill="1" applyBorder="1" applyAlignment="1">
      <alignment horizontal="right" vertical="center" wrapText="1"/>
    </xf>
    <xf numFmtId="0" fontId="7" fillId="2" borderId="54" xfId="10" applyFont="1" applyFill="1" applyBorder="1" applyAlignment="1" applyProtection="1">
      <alignment horizontal="justify" vertical="center" wrapText="1"/>
      <protection locked="0"/>
    </xf>
    <xf numFmtId="165" fontId="7" fillId="2" borderId="26" xfId="8" applyFont="1" applyFill="1" applyBorder="1" applyAlignment="1">
      <alignment horizontal="right" vertical="center" wrapText="1"/>
    </xf>
    <xf numFmtId="0" fontId="7" fillId="0" borderId="2" xfId="10" applyFont="1" applyBorder="1" applyAlignment="1" applyProtection="1">
      <alignment horizontal="justify" vertical="center" wrapText="1"/>
      <protection locked="0"/>
    </xf>
    <xf numFmtId="0" fontId="19" fillId="0" borderId="1" xfId="14" applyFont="1" applyBorder="1" applyAlignment="1">
      <alignment wrapText="1"/>
    </xf>
    <xf numFmtId="0" fontId="12" fillId="0" borderId="29" xfId="7" applyFont="1" applyBorder="1" applyAlignment="1" applyProtection="1">
      <alignment horizontal="left" vertical="center" wrapText="1"/>
      <protection hidden="1"/>
    </xf>
    <xf numFmtId="0" fontId="12" fillId="0" borderId="2" xfId="10" applyFont="1" applyBorder="1" applyAlignment="1" applyProtection="1">
      <alignment horizontal="left" vertical="center" wrapText="1"/>
      <protection locked="0"/>
    </xf>
    <xf numFmtId="164" fontId="7" fillId="0" borderId="31" xfId="9" applyNumberFormat="1" applyFont="1" applyFill="1" applyBorder="1" applyAlignment="1">
      <alignment horizontal="right" vertical="center" wrapText="1"/>
    </xf>
    <xf numFmtId="0" fontId="12" fillId="0" borderId="4" xfId="14" applyFont="1" applyBorder="1" applyAlignment="1">
      <alignment wrapText="1"/>
    </xf>
    <xf numFmtId="0" fontId="12" fillId="0" borderId="0" xfId="14" applyFont="1" applyAlignment="1">
      <alignment wrapText="1"/>
    </xf>
    <xf numFmtId="0" fontId="19" fillId="0" borderId="0" xfId="14" applyFont="1" applyAlignment="1">
      <alignment wrapText="1"/>
    </xf>
    <xf numFmtId="0" fontId="19" fillId="2" borderId="1" xfId="1" applyFont="1" applyFill="1" applyBorder="1" applyAlignment="1">
      <alignment wrapText="1"/>
    </xf>
    <xf numFmtId="0" fontId="12" fillId="2" borderId="29" xfId="6" applyFont="1" applyFill="1" applyBorder="1" applyAlignment="1">
      <alignment horizontal="center" vertical="center" wrapText="1"/>
    </xf>
    <xf numFmtId="0" fontId="12" fillId="2" borderId="2" xfId="10" applyFont="1" applyFill="1" applyBorder="1" applyAlignment="1" applyProtection="1">
      <alignment horizontal="justify" vertical="center" wrapText="1"/>
      <protection locked="0"/>
    </xf>
    <xf numFmtId="164" fontId="7" fillId="2" borderId="31" xfId="9" applyNumberFormat="1" applyFont="1" applyFill="1" applyBorder="1" applyAlignment="1">
      <alignment horizontal="right" vertical="center" wrapText="1"/>
    </xf>
    <xf numFmtId="164" fontId="12" fillId="2" borderId="55" xfId="9" applyNumberFormat="1" applyFont="1" applyFill="1" applyBorder="1" applyAlignment="1">
      <alignment horizontal="right" vertical="center" wrapText="1"/>
    </xf>
    <xf numFmtId="0" fontId="12" fillId="2" borderId="4" xfId="1" applyFont="1" applyFill="1" applyBorder="1" applyAlignment="1">
      <alignment wrapText="1"/>
    </xf>
    <xf numFmtId="0" fontId="12" fillId="2" borderId="0" xfId="1" applyFont="1" applyFill="1" applyAlignment="1">
      <alignment wrapText="1"/>
    </xf>
    <xf numFmtId="0" fontId="19" fillId="2" borderId="0" xfId="1" applyFont="1" applyFill="1" applyAlignment="1">
      <alignment wrapText="1"/>
    </xf>
    <xf numFmtId="0" fontId="12" fillId="0" borderId="64" xfId="6" applyFont="1" applyBorder="1" applyAlignment="1">
      <alignment horizontal="center" vertical="center" wrapText="1"/>
    </xf>
    <xf numFmtId="0" fontId="17" fillId="0" borderId="64" xfId="7" applyFont="1" applyBorder="1" applyAlignment="1" applyProtection="1">
      <alignment horizontal="center" vertical="center" wrapText="1"/>
      <protection hidden="1"/>
    </xf>
    <xf numFmtId="164" fontId="7" fillId="0" borderId="71" xfId="9" applyNumberFormat="1" applyFont="1" applyBorder="1" applyAlignment="1">
      <alignment horizontal="right" vertical="center" wrapText="1"/>
    </xf>
    <xf numFmtId="0" fontId="7" fillId="0" borderId="56" xfId="10" applyFont="1" applyBorder="1" applyAlignment="1" applyProtection="1">
      <alignment horizontal="justify" vertical="center" wrapText="1"/>
      <protection locked="0"/>
    </xf>
    <xf numFmtId="164" fontId="11" fillId="6" borderId="24" xfId="6" applyNumberFormat="1" applyFont="1" applyFill="1" applyBorder="1" applyAlignment="1">
      <alignment vertical="center" wrapText="1"/>
    </xf>
    <xf numFmtId="2" fontId="12" fillId="2" borderId="26" xfId="7" applyNumberFormat="1" applyFont="1" applyFill="1" applyBorder="1" applyAlignment="1" applyProtection="1">
      <alignment horizontal="justify" vertical="center" wrapText="1"/>
      <protection locked="0"/>
    </xf>
    <xf numFmtId="164" fontId="7" fillId="0" borderId="26" xfId="9" applyNumberFormat="1" applyFont="1" applyFill="1" applyBorder="1" applyAlignment="1">
      <alignment horizontal="right" vertical="center" wrapText="1"/>
    </xf>
    <xf numFmtId="17" fontId="12" fillId="0" borderId="4" xfId="1" applyNumberFormat="1" applyFont="1" applyBorder="1" applyAlignment="1">
      <alignment horizontal="center" vertical="center" wrapText="1"/>
    </xf>
    <xf numFmtId="164" fontId="7" fillId="0" borderId="29" xfId="9" applyNumberFormat="1" applyFont="1" applyFill="1" applyBorder="1" applyAlignment="1">
      <alignment horizontal="right" vertical="center" wrapText="1"/>
    </xf>
    <xf numFmtId="164" fontId="7" fillId="0" borderId="55" xfId="9" applyNumberFormat="1" applyFont="1" applyFill="1" applyBorder="1" applyAlignment="1">
      <alignment horizontal="right" vertical="center" wrapText="1"/>
    </xf>
    <xf numFmtId="17" fontId="7" fillId="0" borderId="4" xfId="1" applyNumberFormat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29" xfId="10" applyFont="1" applyBorder="1" applyAlignment="1" applyProtection="1">
      <alignment horizontal="justify" vertical="center" wrapText="1"/>
      <protection locked="0"/>
    </xf>
    <xf numFmtId="164" fontId="7" fillId="0" borderId="29" xfId="9" applyNumberFormat="1" applyFont="1" applyBorder="1" applyAlignment="1">
      <alignment horizontal="right" vertical="center" wrapText="1"/>
    </xf>
    <xf numFmtId="4" fontId="12" fillId="0" borderId="29" xfId="7" applyNumberFormat="1" applyFont="1" applyBorder="1" applyAlignment="1" applyProtection="1">
      <alignment horizontal="left" vertical="center" wrapText="1"/>
      <protection locked="0"/>
    </xf>
    <xf numFmtId="165" fontId="12" fillId="0" borderId="29" xfId="8" applyFont="1" applyFill="1" applyBorder="1" applyAlignment="1">
      <alignment horizontal="left" vertical="center" wrapText="1"/>
    </xf>
    <xf numFmtId="0" fontId="7" fillId="0" borderId="41" xfId="6" applyFont="1" applyBorder="1" applyAlignment="1">
      <alignment horizontal="left" vertical="center" wrapText="1"/>
    </xf>
    <xf numFmtId="0" fontId="17" fillId="0" borderId="42" xfId="6" applyFont="1" applyBorder="1" applyAlignment="1">
      <alignment horizontal="center" vertical="center" wrapText="1"/>
    </xf>
    <xf numFmtId="0" fontId="17" fillId="0" borderId="42" xfId="6" applyFont="1" applyBorder="1" applyAlignment="1">
      <alignment horizontal="justify" vertical="center" wrapText="1"/>
    </xf>
    <xf numFmtId="165" fontId="17" fillId="0" borderId="42" xfId="8" applyFont="1" applyFill="1" applyBorder="1" applyAlignment="1">
      <alignment horizontal="right" vertical="center" wrapText="1"/>
    </xf>
    <xf numFmtId="0" fontId="17" fillId="0" borderId="42" xfId="6" applyFont="1" applyBorder="1" applyAlignment="1">
      <alignment horizontal="right" vertical="center" wrapText="1"/>
    </xf>
    <xf numFmtId="168" fontId="11" fillId="0" borderId="12" xfId="11" applyNumberFormat="1" applyFont="1" applyBorder="1" applyAlignment="1">
      <alignment horizontal="right" vertical="center" wrapText="1"/>
    </xf>
    <xf numFmtId="0" fontId="7" fillId="0" borderId="77" xfId="15" applyFont="1" applyBorder="1" applyAlignment="1">
      <alignment horizontal="justify" vertical="center" wrapText="1"/>
    </xf>
    <xf numFmtId="0" fontId="7" fillId="0" borderId="78" xfId="15" applyFont="1" applyBorder="1" applyAlignment="1">
      <alignment horizontal="justify" vertical="center" wrapText="1"/>
    </xf>
    <xf numFmtId="0" fontId="7" fillId="0" borderId="42" xfId="6" applyFont="1" applyBorder="1" applyAlignment="1">
      <alignment horizontal="right" vertical="center" wrapText="1"/>
    </xf>
    <xf numFmtId="2" fontId="7" fillId="0" borderId="29" xfId="10" applyNumberFormat="1" applyFont="1" applyBorder="1" applyAlignment="1" applyProtection="1">
      <alignment horizontal="center" vertical="center" wrapText="1"/>
      <protection locked="0"/>
    </xf>
    <xf numFmtId="2" fontId="12" fillId="0" borderId="29" xfId="10" applyNumberFormat="1" applyFont="1" applyBorder="1" applyAlignment="1" applyProtection="1">
      <alignment horizontal="right" vertical="center" wrapText="1"/>
      <protection locked="0"/>
    </xf>
    <xf numFmtId="2" fontId="12" fillId="0" borderId="29" xfId="10" applyNumberFormat="1" applyFont="1" applyBorder="1" applyAlignment="1" applyProtection="1">
      <alignment horizontal="justify" vertical="center" wrapText="1"/>
      <protection locked="0"/>
    </xf>
    <xf numFmtId="0" fontId="19" fillId="0" borderId="1" xfId="16" applyFont="1" applyBorder="1" applyAlignment="1">
      <alignment wrapText="1"/>
    </xf>
    <xf numFmtId="0" fontId="19" fillId="0" borderId="0" xfId="16" applyFont="1" applyAlignment="1">
      <alignment wrapText="1"/>
    </xf>
    <xf numFmtId="0" fontId="2" fillId="0" borderId="1" xfId="16" applyFont="1" applyBorder="1" applyAlignment="1">
      <alignment wrapText="1"/>
    </xf>
    <xf numFmtId="0" fontId="2" fillId="0" borderId="0" xfId="16" applyFont="1" applyAlignment="1">
      <alignment wrapText="1"/>
    </xf>
    <xf numFmtId="0" fontId="2" fillId="0" borderId="6" xfId="16" applyFont="1" applyBorder="1" applyAlignment="1">
      <alignment wrapText="1"/>
    </xf>
    <xf numFmtId="2" fontId="7" fillId="0" borderId="64" xfId="10" applyNumberFormat="1" applyFont="1" applyBorder="1" applyAlignment="1" applyProtection="1">
      <alignment horizontal="justify" vertical="center" wrapText="1"/>
      <protection locked="0"/>
    </xf>
    <xf numFmtId="2" fontId="7" fillId="0" borderId="61" xfId="10" applyNumberFormat="1" applyFont="1" applyBorder="1" applyAlignment="1" applyProtection="1">
      <alignment horizontal="justify" vertical="center" wrapText="1"/>
      <protection locked="0"/>
    </xf>
    <xf numFmtId="0" fontId="7" fillId="0" borderId="61" xfId="7" applyFont="1" applyBorder="1" applyAlignment="1" applyProtection="1">
      <alignment horizontal="center" vertical="center" wrapText="1"/>
      <protection hidden="1"/>
    </xf>
    <xf numFmtId="165" fontId="12" fillId="0" borderId="61" xfId="8" applyFont="1" applyFill="1" applyBorder="1" applyAlignment="1">
      <alignment horizontal="right" vertical="center" wrapText="1"/>
    </xf>
    <xf numFmtId="0" fontId="16" fillId="3" borderId="62" xfId="6" applyFont="1" applyFill="1" applyBorder="1" applyAlignment="1">
      <alignment horizontal="center" vertical="center" wrapText="1"/>
    </xf>
    <xf numFmtId="3" fontId="16" fillId="3" borderId="62" xfId="6" applyNumberFormat="1" applyFont="1" applyFill="1" applyBorder="1" applyAlignment="1">
      <alignment vertical="center" wrapText="1"/>
    </xf>
    <xf numFmtId="0" fontId="16" fillId="3" borderId="80" xfId="6" applyFont="1" applyFill="1" applyBorder="1" applyAlignment="1">
      <alignment vertical="center" wrapText="1"/>
    </xf>
    <xf numFmtId="0" fontId="12" fillId="0" borderId="64" xfId="7" applyFont="1" applyBorder="1" applyAlignment="1" applyProtection="1">
      <alignment horizontal="center" vertical="center" wrapText="1"/>
      <protection hidden="1"/>
    </xf>
    <xf numFmtId="2" fontId="12" fillId="2" borderId="64" xfId="10" applyNumberFormat="1" applyFont="1" applyFill="1" applyBorder="1" applyAlignment="1" applyProtection="1">
      <alignment horizontal="justify" vertical="center" wrapText="1"/>
      <protection locked="0"/>
    </xf>
    <xf numFmtId="2" fontId="12" fillId="0" borderId="61" xfId="10" applyNumberFormat="1" applyFont="1" applyBorder="1" applyAlignment="1" applyProtection="1">
      <alignment horizontal="justify" vertical="center" wrapText="1"/>
      <protection locked="0"/>
    </xf>
    <xf numFmtId="0" fontId="7" fillId="0" borderId="42" xfId="6" applyFont="1" applyBorder="1" applyAlignment="1">
      <alignment horizontal="center" vertical="center" wrapText="1"/>
    </xf>
    <xf numFmtId="0" fontId="7" fillId="0" borderId="42" xfId="6" applyFont="1" applyBorder="1" applyAlignment="1">
      <alignment horizontal="justify" vertical="center" wrapText="1"/>
    </xf>
    <xf numFmtId="165" fontId="12" fillId="0" borderId="42" xfId="8" applyFont="1" applyFill="1" applyBorder="1" applyAlignment="1">
      <alignment horizontal="right" vertical="center" wrapText="1"/>
    </xf>
    <xf numFmtId="0" fontId="11" fillId="7" borderId="42" xfId="6" applyFont="1" applyFill="1" applyBorder="1" applyAlignment="1">
      <alignment horizontal="center" vertical="center" wrapText="1"/>
    </xf>
    <xf numFmtId="0" fontId="10" fillId="7" borderId="42" xfId="6" applyFont="1" applyFill="1" applyBorder="1" applyAlignment="1">
      <alignment horizontal="right" vertical="center" wrapText="1"/>
    </xf>
    <xf numFmtId="0" fontId="10" fillId="3" borderId="42" xfId="6" applyFont="1" applyFill="1" applyBorder="1" applyAlignment="1">
      <alignment horizontal="right" vertical="center" wrapText="1"/>
    </xf>
    <xf numFmtId="0" fontId="22" fillId="0" borderId="29" xfId="7" applyFont="1" applyBorder="1" applyAlignment="1" applyProtection="1">
      <alignment horizontal="center" vertical="center" wrapText="1"/>
      <protection hidden="1"/>
    </xf>
    <xf numFmtId="165" fontId="7" fillId="0" borderId="4" xfId="1" applyNumberFormat="1" applyFont="1" applyBorder="1" applyAlignment="1">
      <alignment wrapText="1"/>
    </xf>
    <xf numFmtId="44" fontId="7" fillId="0" borderId="4" xfId="13" applyFont="1" applyBorder="1" applyAlignment="1">
      <alignment wrapText="1"/>
    </xf>
    <xf numFmtId="165" fontId="7" fillId="0" borderId="61" xfId="8" applyFont="1" applyFill="1" applyBorder="1" applyAlignment="1">
      <alignment horizontal="right" vertical="center" wrapText="1"/>
    </xf>
    <xf numFmtId="165" fontId="7" fillId="0" borderId="61" xfId="8" applyFont="1" applyFill="1" applyBorder="1" applyAlignment="1">
      <alignment horizontal="center" vertical="center" wrapText="1"/>
    </xf>
    <xf numFmtId="165" fontId="12" fillId="0" borderId="61" xfId="8" applyFont="1" applyFill="1" applyBorder="1" applyAlignment="1">
      <alignment horizontal="center" vertical="center" wrapText="1"/>
    </xf>
    <xf numFmtId="0" fontId="17" fillId="0" borderId="41" xfId="6" applyFont="1" applyBorder="1" applyAlignment="1">
      <alignment horizontal="left" vertical="center" wrapText="1"/>
    </xf>
    <xf numFmtId="0" fontId="16" fillId="3" borderId="51" xfId="6" applyFont="1" applyFill="1" applyBorder="1" applyAlignment="1">
      <alignment vertical="center" wrapText="1"/>
    </xf>
    <xf numFmtId="2" fontId="12" fillId="0" borderId="26" xfId="10" applyNumberFormat="1" applyFont="1" applyBorder="1" applyAlignment="1" applyProtection="1">
      <alignment horizontal="justify" vertical="center" wrapText="1"/>
      <protection locked="0"/>
    </xf>
    <xf numFmtId="0" fontId="12" fillId="0" borderId="61" xfId="7" applyFont="1" applyBorder="1" applyAlignment="1" applyProtection="1">
      <alignment horizontal="center" vertical="center" wrapText="1"/>
      <protection hidden="1"/>
    </xf>
    <xf numFmtId="0" fontId="7" fillId="2" borderId="61" xfId="6" applyFont="1" applyFill="1" applyBorder="1" applyAlignment="1">
      <alignment horizontal="center" vertical="center" wrapText="1"/>
    </xf>
    <xf numFmtId="0" fontId="12" fillId="2" borderId="61" xfId="6" applyFont="1" applyFill="1" applyBorder="1" applyAlignment="1">
      <alignment horizontal="center" vertical="center" wrapText="1"/>
    </xf>
    <xf numFmtId="2" fontId="12" fillId="2" borderId="29" xfId="10" applyNumberFormat="1" applyFont="1" applyFill="1" applyBorder="1" applyAlignment="1" applyProtection="1">
      <alignment horizontal="justify" vertical="center" wrapText="1"/>
      <protection locked="0"/>
    </xf>
    <xf numFmtId="0" fontId="7" fillId="2" borderId="29" xfId="7" applyFont="1" applyFill="1" applyBorder="1" applyAlignment="1" applyProtection="1">
      <alignment horizontal="center" vertical="center" wrapText="1"/>
      <protection hidden="1"/>
    </xf>
    <xf numFmtId="0" fontId="7" fillId="2" borderId="30" xfId="6" applyFont="1" applyFill="1" applyBorder="1" applyAlignment="1">
      <alignment horizontal="center" vertical="center" wrapText="1"/>
    </xf>
    <xf numFmtId="164" fontId="7" fillId="2" borderId="55" xfId="9" applyNumberFormat="1" applyFont="1" applyFill="1" applyBorder="1" applyAlignment="1">
      <alignment horizontal="right" vertical="center" wrapText="1"/>
    </xf>
    <xf numFmtId="0" fontId="12" fillId="0" borderId="81" xfId="6" applyFont="1" applyBorder="1" applyAlignment="1">
      <alignment horizontal="center" vertical="center" wrapText="1"/>
    </xf>
    <xf numFmtId="164" fontId="12" fillId="0" borderId="82" xfId="9" applyNumberFormat="1" applyFont="1" applyBorder="1" applyAlignment="1">
      <alignment horizontal="right" vertical="center" wrapText="1"/>
    </xf>
    <xf numFmtId="0" fontId="17" fillId="0" borderId="61" xfId="6" applyFont="1" applyBorder="1" applyAlignment="1">
      <alignment horizontal="center" vertical="center" wrapText="1"/>
    </xf>
    <xf numFmtId="168" fontId="11" fillId="0" borderId="21" xfId="11" applyNumberFormat="1" applyFont="1" applyBorder="1" applyAlignment="1">
      <alignment horizontal="right" vertical="center" wrapText="1"/>
    </xf>
    <xf numFmtId="0" fontId="12" fillId="2" borderId="61" xfId="7" applyFont="1" applyFill="1" applyBorder="1" applyAlignment="1" applyProtection="1">
      <alignment horizontal="center" vertical="center" wrapText="1"/>
      <protection hidden="1"/>
    </xf>
    <xf numFmtId="165" fontId="12" fillId="2" borderId="61" xfId="8" applyFont="1" applyFill="1" applyBorder="1" applyAlignment="1">
      <alignment horizontal="right" vertical="center" wrapText="1"/>
    </xf>
    <xf numFmtId="164" fontId="7" fillId="0" borderId="75" xfId="9" applyNumberFormat="1" applyFont="1" applyFill="1" applyBorder="1" applyAlignment="1">
      <alignment horizontal="right" vertical="center" wrapText="1"/>
    </xf>
    <xf numFmtId="164" fontId="7" fillId="0" borderId="75" xfId="9" applyNumberFormat="1" applyFont="1" applyBorder="1" applyAlignment="1">
      <alignment horizontal="right" vertical="center" wrapText="1"/>
    </xf>
    <xf numFmtId="43" fontId="12" fillId="0" borderId="4" xfId="1" applyNumberFormat="1" applyFont="1" applyBorder="1" applyAlignment="1">
      <alignment wrapText="1"/>
    </xf>
    <xf numFmtId="0" fontId="12" fillId="0" borderId="54" xfId="3" applyFont="1" applyBorder="1" applyAlignment="1" applyProtection="1">
      <alignment horizontal="justify" vertical="center" wrapText="1"/>
      <protection locked="0"/>
    </xf>
    <xf numFmtId="0" fontId="12" fillId="2" borderId="26" xfId="7" applyFont="1" applyFill="1" applyBorder="1" applyAlignment="1" applyProtection="1">
      <alignment horizontal="center" vertical="center" wrapText="1"/>
      <protection hidden="1"/>
    </xf>
    <xf numFmtId="165" fontId="7" fillId="0" borderId="26" xfId="8" applyFont="1" applyFill="1" applyBorder="1" applyAlignment="1">
      <alignment horizontal="center" vertical="center" wrapText="1"/>
    </xf>
    <xf numFmtId="0" fontId="7" fillId="0" borderId="81" xfId="6" applyFont="1" applyBorder="1" applyAlignment="1">
      <alignment horizontal="center" vertical="center" wrapText="1"/>
    </xf>
    <xf numFmtId="4" fontId="7" fillId="0" borderId="61" xfId="7" applyNumberFormat="1" applyFont="1" applyBorder="1" applyAlignment="1" applyProtection="1">
      <alignment horizontal="justify" vertical="center" wrapText="1"/>
      <protection locked="0"/>
    </xf>
    <xf numFmtId="0" fontId="16" fillId="6" borderId="62" xfId="6" applyFont="1" applyFill="1" applyBorder="1" applyAlignment="1">
      <alignment horizontal="center" vertical="center" wrapText="1"/>
    </xf>
    <xf numFmtId="0" fontId="16" fillId="6" borderId="62" xfId="6" applyFont="1" applyFill="1" applyBorder="1" applyAlignment="1">
      <alignment horizontal="right" vertical="center" wrapText="1"/>
    </xf>
    <xf numFmtId="3" fontId="16" fillId="6" borderId="62" xfId="6" applyNumberFormat="1" applyFont="1" applyFill="1" applyBorder="1" applyAlignment="1">
      <alignment vertical="center" wrapText="1"/>
    </xf>
    <xf numFmtId="164" fontId="16" fillId="6" borderId="80" xfId="6" applyNumberFormat="1" applyFont="1" applyFill="1" applyBorder="1" applyAlignment="1">
      <alignment vertical="center" wrapText="1"/>
    </xf>
    <xf numFmtId="0" fontId="12" fillId="0" borderId="61" xfId="6" applyFont="1" applyBorder="1" applyAlignment="1">
      <alignment horizontal="left" vertical="center" wrapText="1"/>
    </xf>
    <xf numFmtId="4" fontId="7" fillId="0" borderId="61" xfId="7" applyNumberFormat="1" applyFont="1" applyBorder="1" applyAlignment="1" applyProtection="1">
      <alignment horizontal="center" vertical="center" wrapText="1"/>
      <protection locked="0"/>
    </xf>
    <xf numFmtId="2" fontId="7" fillId="0" borderId="29" xfId="7" applyNumberFormat="1" applyFont="1" applyBorder="1" applyAlignment="1" applyProtection="1">
      <alignment horizontal="justify" vertical="center" wrapText="1"/>
      <protection locked="0"/>
    </xf>
    <xf numFmtId="2" fontId="7" fillId="0" borderId="61" xfId="7" applyNumberFormat="1" applyFont="1" applyBorder="1" applyAlignment="1" applyProtection="1">
      <alignment horizontal="justify" vertical="center" wrapText="1"/>
      <protection locked="0"/>
    </xf>
    <xf numFmtId="0" fontId="7" fillId="0" borderId="83" xfId="6" applyFont="1" applyBorder="1" applyAlignment="1">
      <alignment horizontal="left" vertical="center" wrapText="1"/>
    </xf>
    <xf numFmtId="0" fontId="7" fillId="0" borderId="70" xfId="6" applyFont="1" applyBorder="1" applyAlignment="1">
      <alignment horizontal="center" vertical="center" wrapText="1"/>
    </xf>
    <xf numFmtId="0" fontId="7" fillId="0" borderId="70" xfId="6" applyFont="1" applyBorder="1" applyAlignment="1">
      <alignment horizontal="justify" vertical="center" wrapText="1"/>
    </xf>
    <xf numFmtId="0" fontId="7" fillId="0" borderId="70" xfId="6" applyFont="1" applyBorder="1" applyAlignment="1">
      <alignment horizontal="right" vertical="center" wrapText="1"/>
    </xf>
    <xf numFmtId="170" fontId="11" fillId="8" borderId="18" xfId="6" applyNumberFormat="1" applyFont="1" applyFill="1" applyBorder="1" applyAlignment="1">
      <alignment vertical="center" wrapText="1"/>
    </xf>
    <xf numFmtId="171" fontId="17" fillId="0" borderId="4" xfId="16" applyNumberFormat="1" applyFont="1" applyBorder="1" applyAlignment="1">
      <alignment wrapText="1"/>
    </xf>
    <xf numFmtId="0" fontId="17" fillId="0" borderId="0" xfId="16" applyFont="1" applyAlignment="1">
      <alignment wrapText="1"/>
    </xf>
    <xf numFmtId="0" fontId="23" fillId="0" borderId="0" xfId="1" applyFont="1" applyAlignment="1">
      <alignment wrapText="1"/>
    </xf>
    <xf numFmtId="49" fontId="11" fillId="0" borderId="0" xfId="17" applyNumberFormat="1" applyFont="1" applyAlignment="1">
      <alignment horizontal="right" vertical="center" wrapText="1"/>
    </xf>
    <xf numFmtId="49" fontId="11" fillId="0" borderId="0" xfId="17" applyNumberFormat="1" applyFont="1" applyAlignment="1">
      <alignment horizontal="center" vertical="center" wrapText="1"/>
    </xf>
    <xf numFmtId="49" fontId="11" fillId="0" borderId="0" xfId="17" applyNumberFormat="1" applyFont="1" applyAlignment="1">
      <alignment horizontal="justify" vertical="center" wrapText="1"/>
    </xf>
    <xf numFmtId="165" fontId="16" fillId="0" borderId="0" xfId="8" applyFont="1" applyFill="1" applyBorder="1" applyAlignment="1" applyProtection="1">
      <alignment horizontal="right" vertical="center" wrapText="1"/>
    </xf>
    <xf numFmtId="3" fontId="16" fillId="0" borderId="0" xfId="17" applyNumberFormat="1" applyFont="1" applyAlignment="1">
      <alignment horizontal="right" vertical="center" wrapText="1"/>
    </xf>
    <xf numFmtId="172" fontId="24" fillId="0" borderId="0" xfId="17" applyNumberFormat="1" applyFont="1" applyAlignment="1">
      <alignment vertical="center" wrapText="1"/>
    </xf>
    <xf numFmtId="0" fontId="17" fillId="0" borderId="4" xfId="16" applyFont="1" applyBorder="1" applyAlignment="1">
      <alignment wrapText="1"/>
    </xf>
    <xf numFmtId="49" fontId="16" fillId="0" borderId="0" xfId="17" applyNumberFormat="1" applyFont="1" applyAlignment="1">
      <alignment horizontal="right" vertical="center" wrapText="1"/>
    </xf>
    <xf numFmtId="49" fontId="16" fillId="0" borderId="0" xfId="17" applyNumberFormat="1" applyFont="1" applyAlignment="1">
      <alignment horizontal="center" vertical="center" wrapText="1"/>
    </xf>
    <xf numFmtId="49" fontId="16" fillId="0" borderId="0" xfId="17" applyNumberFormat="1" applyFont="1" applyAlignment="1">
      <alignment horizontal="justify" vertical="center" wrapText="1"/>
    </xf>
    <xf numFmtId="172" fontId="11" fillId="0" borderId="0" xfId="17" applyNumberFormat="1" applyFont="1" applyAlignment="1">
      <alignment vertical="center" wrapText="1"/>
    </xf>
    <xf numFmtId="9" fontId="17" fillId="0" borderId="0" xfId="18" applyFont="1" applyAlignment="1">
      <alignment horizontal="center" vertical="center" wrapText="1"/>
    </xf>
    <xf numFmtId="0" fontId="17" fillId="0" borderId="0" xfId="5" applyFont="1" applyAlignment="1">
      <alignment horizontal="center" vertical="center" wrapText="1"/>
    </xf>
    <xf numFmtId="0" fontId="11" fillId="0" borderId="41" xfId="16" applyFont="1" applyBorder="1" applyAlignment="1">
      <alignment horizontal="justify" vertical="center" wrapText="1"/>
    </xf>
    <xf numFmtId="9" fontId="7" fillId="0" borderId="42" xfId="19" applyNumberFormat="1" applyFont="1" applyBorder="1" applyAlignment="1">
      <alignment horizontal="center" vertical="center" wrapText="1"/>
    </xf>
    <xf numFmtId="3" fontId="17" fillId="0" borderId="52" xfId="16" applyNumberFormat="1" applyFont="1" applyBorder="1" applyAlignment="1">
      <alignment vertical="center" wrapText="1"/>
    </xf>
    <xf numFmtId="170" fontId="11" fillId="0" borderId="12" xfId="19" applyNumberFormat="1" applyFont="1" applyBorder="1" applyAlignment="1">
      <alignment vertical="center" wrapText="1"/>
    </xf>
    <xf numFmtId="0" fontId="17" fillId="0" borderId="0" xfId="16" applyFont="1" applyAlignment="1">
      <alignment horizontal="center" wrapText="1"/>
    </xf>
    <xf numFmtId="170" fontId="7" fillId="0" borderId="12" xfId="19" applyNumberFormat="1" applyFont="1" applyBorder="1" applyAlignment="1">
      <alignment vertical="center" wrapText="1"/>
    </xf>
    <xf numFmtId="0" fontId="17" fillId="0" borderId="0" xfId="16" applyFont="1" applyAlignment="1">
      <alignment horizontal="center" vertical="center" wrapText="1"/>
    </xf>
    <xf numFmtId="170" fontId="7" fillId="9" borderId="15" xfId="19" applyNumberFormat="1" applyFont="1" applyFill="1" applyBorder="1" applyAlignment="1">
      <alignment vertical="center" wrapText="1"/>
    </xf>
    <xf numFmtId="0" fontId="11" fillId="0" borderId="83" xfId="16" applyFont="1" applyBorder="1" applyAlignment="1">
      <alignment horizontal="justify" vertical="center" wrapText="1"/>
    </xf>
    <xf numFmtId="9" fontId="7" fillId="0" borderId="70" xfId="19" applyNumberFormat="1" applyFont="1" applyBorder="1" applyAlignment="1">
      <alignment horizontal="center" vertical="center" wrapText="1"/>
    </xf>
    <xf numFmtId="165" fontId="16" fillId="0" borderId="70" xfId="8" applyFont="1" applyFill="1" applyBorder="1" applyAlignment="1">
      <alignment horizontal="right" vertical="center" wrapText="1"/>
    </xf>
    <xf numFmtId="3" fontId="17" fillId="0" borderId="85" xfId="16" applyNumberFormat="1" applyFont="1" applyBorder="1" applyAlignment="1">
      <alignment vertical="center" wrapText="1"/>
    </xf>
    <xf numFmtId="170" fontId="11" fillId="3" borderId="86" xfId="6" applyNumberFormat="1" applyFont="1" applyFill="1" applyBorder="1" applyAlignment="1">
      <alignment vertical="center" wrapText="1"/>
    </xf>
    <xf numFmtId="0" fontId="17" fillId="0" borderId="0" xfId="16" applyFont="1" applyAlignment="1">
      <alignment horizontal="justify" wrapText="1"/>
    </xf>
    <xf numFmtId="165" fontId="17" fillId="0" borderId="0" xfId="8" applyFont="1" applyFill="1" applyBorder="1" applyAlignment="1" applyProtection="1">
      <alignment horizontal="right" wrapText="1"/>
    </xf>
    <xf numFmtId="3" fontId="17" fillId="0" borderId="0" xfId="19" applyNumberFormat="1" applyFont="1" applyAlignment="1">
      <alignment wrapText="1"/>
    </xf>
    <xf numFmtId="39" fontId="16" fillId="0" borderId="0" xfId="19" applyNumberFormat="1" applyFont="1" applyAlignment="1">
      <alignment vertical="center" wrapText="1"/>
    </xf>
    <xf numFmtId="0" fontId="2" fillId="0" borderId="0" xfId="16" applyFont="1"/>
    <xf numFmtId="0" fontId="2" fillId="0" borderId="1" xfId="16" applyFont="1" applyBorder="1"/>
    <xf numFmtId="0" fontId="7" fillId="0" borderId="0" xfId="16" applyFont="1"/>
    <xf numFmtId="0" fontId="17" fillId="0" borderId="0" xfId="16" applyFont="1" applyAlignment="1">
      <alignment horizontal="center"/>
    </xf>
    <xf numFmtId="0" fontId="17" fillId="0" borderId="0" xfId="16" applyFont="1"/>
    <xf numFmtId="2" fontId="17" fillId="0" borderId="0" xfId="16" applyNumberFormat="1" applyFont="1" applyAlignment="1">
      <alignment horizontal="right"/>
    </xf>
    <xf numFmtId="174" fontId="17" fillId="0" borderId="0" xfId="19" applyNumberFormat="1" applyFont="1"/>
    <xf numFmtId="39" fontId="11" fillId="0" borderId="0" xfId="19" applyNumberFormat="1" applyFont="1" applyAlignment="1">
      <alignment vertical="center"/>
    </xf>
    <xf numFmtId="0" fontId="2" fillId="0" borderId="4" xfId="16" applyFont="1" applyBorder="1"/>
    <xf numFmtId="0" fontId="25" fillId="0" borderId="0" xfId="16" applyFont="1"/>
    <xf numFmtId="0" fontId="11" fillId="0" borderId="79" xfId="4" applyFont="1" applyBorder="1" applyAlignment="1">
      <alignment vertical="center"/>
    </xf>
    <xf numFmtId="175" fontId="2" fillId="0" borderId="4" xfId="16" applyNumberFormat="1" applyFont="1" applyBorder="1"/>
    <xf numFmtId="175" fontId="2" fillId="0" borderId="0" xfId="16" applyNumberFormat="1" applyFont="1"/>
    <xf numFmtId="172" fontId="11" fillId="4" borderId="87" xfId="20" applyNumberFormat="1" applyFont="1" applyFill="1" applyBorder="1" applyAlignment="1">
      <alignment horizontal="center" vertical="center"/>
    </xf>
    <xf numFmtId="177" fontId="2" fillId="0" borderId="4" xfId="16" applyNumberFormat="1" applyFont="1" applyBorder="1"/>
    <xf numFmtId="177" fontId="2" fillId="0" borderId="0" xfId="16" applyNumberFormat="1" applyFont="1"/>
    <xf numFmtId="9" fontId="7" fillId="3" borderId="12" xfId="21" applyFont="1" applyFill="1" applyBorder="1" applyAlignment="1">
      <alignment horizontal="center" vertical="center"/>
    </xf>
    <xf numFmtId="0" fontId="12" fillId="0" borderId="13" xfId="3" applyFont="1" applyBorder="1" applyAlignment="1">
      <alignment vertical="center" wrapText="1"/>
    </xf>
    <xf numFmtId="0" fontId="26" fillId="0" borderId="0" xfId="16" applyFont="1"/>
    <xf numFmtId="0" fontId="12" fillId="0" borderId="14" xfId="3" applyFont="1" applyBorder="1" applyAlignment="1">
      <alignment vertical="center" wrapText="1"/>
    </xf>
    <xf numFmtId="0" fontId="12" fillId="0" borderId="74" xfId="3" applyFont="1" applyBorder="1" applyAlignment="1">
      <alignment vertical="center" wrapText="1"/>
    </xf>
    <xf numFmtId="0" fontId="27" fillId="0" borderId="0" xfId="16" applyFont="1"/>
    <xf numFmtId="0" fontId="12" fillId="0" borderId="44" xfId="3" applyFont="1" applyBorder="1" applyAlignment="1">
      <alignment vertical="center" wrapText="1"/>
    </xf>
    <xf numFmtId="0" fontId="12" fillId="0" borderId="0" xfId="3" applyFont="1" applyAlignment="1">
      <alignment vertical="center" wrapText="1"/>
    </xf>
    <xf numFmtId="0" fontId="12" fillId="0" borderId="69" xfId="3" applyFont="1" applyBorder="1" applyAlignment="1">
      <alignment vertical="center" wrapText="1"/>
    </xf>
    <xf numFmtId="10" fontId="7" fillId="3" borderId="12" xfId="18" applyNumberFormat="1" applyFont="1" applyFill="1" applyBorder="1" applyAlignment="1">
      <alignment horizontal="center" vertical="center" wrapText="1"/>
    </xf>
    <xf numFmtId="9" fontId="11" fillId="3" borderId="12" xfId="21" applyFont="1" applyFill="1" applyBorder="1" applyAlignment="1">
      <alignment horizontal="center" vertical="center"/>
    </xf>
    <xf numFmtId="0" fontId="7" fillId="0" borderId="37" xfId="3" applyFont="1" applyBorder="1" applyAlignment="1">
      <alignment vertical="center" wrapText="1"/>
    </xf>
    <xf numFmtId="0" fontId="17" fillId="0" borderId="38" xfId="3" applyFont="1" applyBorder="1" applyAlignment="1">
      <alignment vertical="center" wrapText="1"/>
    </xf>
    <xf numFmtId="0" fontId="17" fillId="0" borderId="89" xfId="3" applyFont="1" applyBorder="1" applyAlignment="1">
      <alignment vertical="center" wrapText="1"/>
    </xf>
    <xf numFmtId="0" fontId="28" fillId="6" borderId="0" xfId="1" applyFont="1" applyFill="1"/>
    <xf numFmtId="0" fontId="2" fillId="0" borderId="90" xfId="16" applyFont="1" applyBorder="1"/>
    <xf numFmtId="0" fontId="2" fillId="0" borderId="91" xfId="1" applyFont="1" applyBorder="1"/>
    <xf numFmtId="0" fontId="15" fillId="0" borderId="91" xfId="1" applyFont="1" applyBorder="1"/>
    <xf numFmtId="0" fontId="15" fillId="0" borderId="91" xfId="1" applyFont="1" applyBorder="1" applyAlignment="1">
      <alignment horizontal="center"/>
    </xf>
    <xf numFmtId="178" fontId="15" fillId="0" borderId="91" xfId="22" applyNumberFormat="1" applyFont="1" applyBorder="1"/>
    <xf numFmtId="0" fontId="15" fillId="0" borderId="91" xfId="1" applyFont="1" applyBorder="1" applyAlignment="1">
      <alignment horizontal="right"/>
    </xf>
    <xf numFmtId="0" fontId="2" fillId="0" borderId="92" xfId="1" applyFont="1" applyBorder="1"/>
    <xf numFmtId="0" fontId="15" fillId="0" borderId="0" xfId="1" applyFont="1"/>
    <xf numFmtId="0" fontId="15" fillId="0" borderId="0" xfId="1" applyFont="1" applyAlignment="1">
      <alignment horizontal="center"/>
    </xf>
    <xf numFmtId="0" fontId="15" fillId="0" borderId="0" xfId="1" applyFont="1" applyAlignment="1">
      <alignment horizontal="right"/>
    </xf>
    <xf numFmtId="0" fontId="17" fillId="0" borderId="0" xfId="1" applyFont="1"/>
    <xf numFmtId="0" fontId="17" fillId="0" borderId="0" xfId="1" applyFont="1" applyAlignment="1">
      <alignment horizontal="center"/>
    </xf>
    <xf numFmtId="0" fontId="17" fillId="0" borderId="0" xfId="1" applyFont="1" applyAlignment="1">
      <alignment horizontal="right"/>
    </xf>
    <xf numFmtId="168" fontId="15" fillId="0" borderId="0" xfId="1" applyNumberFormat="1" applyFont="1" applyAlignment="1">
      <alignment wrapText="1"/>
    </xf>
    <xf numFmtId="168" fontId="2" fillId="0" borderId="0" xfId="1" applyNumberFormat="1" applyFont="1" applyAlignment="1">
      <alignment wrapText="1"/>
    </xf>
    <xf numFmtId="165" fontId="12" fillId="2" borderId="64" xfId="8" applyFont="1" applyFill="1" applyBorder="1" applyAlignment="1">
      <alignment horizontal="right" vertical="center" wrapText="1"/>
    </xf>
    <xf numFmtId="165" fontId="7" fillId="2" borderId="61" xfId="8" applyFont="1" applyFill="1" applyBorder="1" applyAlignment="1">
      <alignment horizontal="right" vertical="center" wrapText="1"/>
    </xf>
    <xf numFmtId="0" fontId="31" fillId="0" borderId="0" xfId="2" applyFont="1" applyAlignment="1">
      <alignment horizontal="center"/>
    </xf>
    <xf numFmtId="3" fontId="31" fillId="6" borderId="23" xfId="6" applyNumberFormat="1" applyFont="1" applyFill="1" applyBorder="1" applyAlignment="1">
      <alignment vertical="center" wrapText="1"/>
    </xf>
    <xf numFmtId="164" fontId="32" fillId="0" borderId="27" xfId="9" applyNumberFormat="1" applyFont="1" applyBorder="1" applyAlignment="1">
      <alignment horizontal="right" vertical="center" wrapText="1"/>
    </xf>
    <xf numFmtId="164" fontId="32" fillId="0" borderId="31" xfId="9" applyNumberFormat="1" applyFont="1" applyBorder="1" applyAlignment="1">
      <alignment horizontal="right" vertical="center" wrapText="1"/>
    </xf>
    <xf numFmtId="164" fontId="32" fillId="0" borderId="34" xfId="9" applyNumberFormat="1" applyFont="1" applyBorder="1" applyAlignment="1">
      <alignment horizontal="right" vertical="center" wrapText="1"/>
    </xf>
    <xf numFmtId="0" fontId="32" fillId="0" borderId="38" xfId="6" applyFont="1" applyBorder="1" applyAlignment="1">
      <alignment horizontal="right" vertical="center" wrapText="1"/>
    </xf>
    <xf numFmtId="3" fontId="31" fillId="3" borderId="42" xfId="6" applyNumberFormat="1" applyFont="1" applyFill="1" applyBorder="1" applyAlignment="1">
      <alignment vertical="center" wrapText="1"/>
    </xf>
    <xf numFmtId="3" fontId="31" fillId="7" borderId="42" xfId="6" applyNumberFormat="1" applyFont="1" applyFill="1" applyBorder="1" applyAlignment="1">
      <alignment vertical="center" wrapText="1"/>
    </xf>
    <xf numFmtId="0" fontId="32" fillId="0" borderId="0" xfId="6" applyFont="1" applyAlignment="1">
      <alignment horizontal="right" vertical="center" wrapText="1"/>
    </xf>
    <xf numFmtId="164" fontId="32" fillId="0" borderId="11" xfId="9" applyNumberFormat="1" applyFont="1" applyBorder="1" applyAlignment="1">
      <alignment horizontal="right" vertical="center" wrapText="1"/>
    </xf>
    <xf numFmtId="0" fontId="32" fillId="0" borderId="42" xfId="6" applyFont="1" applyBorder="1" applyAlignment="1">
      <alignment horizontal="right" vertical="center" wrapText="1"/>
    </xf>
    <xf numFmtId="3" fontId="31" fillId="3" borderId="62" xfId="6" applyNumberFormat="1" applyFont="1" applyFill="1" applyBorder="1" applyAlignment="1">
      <alignment vertical="center" wrapText="1"/>
    </xf>
    <xf numFmtId="0" fontId="31" fillId="7" borderId="42" xfId="6" applyFont="1" applyFill="1" applyBorder="1" applyAlignment="1">
      <alignment vertical="center" wrapText="1"/>
    </xf>
    <xf numFmtId="3" fontId="31" fillId="6" borderId="62" xfId="6" applyNumberFormat="1" applyFont="1" applyFill="1" applyBorder="1" applyAlignment="1">
      <alignment vertical="center" wrapText="1"/>
    </xf>
    <xf numFmtId="0" fontId="32" fillId="0" borderId="70" xfId="6" applyFont="1" applyBorder="1" applyAlignment="1">
      <alignment horizontal="right" vertical="center" wrapText="1"/>
    </xf>
    <xf numFmtId="3" fontId="31" fillId="0" borderId="0" xfId="17" applyNumberFormat="1" applyFont="1" applyAlignment="1">
      <alignment horizontal="right" vertical="center" wrapText="1"/>
    </xf>
    <xf numFmtId="3" fontId="32" fillId="0" borderId="52" xfId="16" applyNumberFormat="1" applyFont="1" applyBorder="1" applyAlignment="1">
      <alignment vertical="center" wrapText="1"/>
    </xf>
    <xf numFmtId="3" fontId="32" fillId="0" borderId="85" xfId="16" applyNumberFormat="1" applyFont="1" applyBorder="1" applyAlignment="1">
      <alignment vertical="center" wrapText="1"/>
    </xf>
    <xf numFmtId="3" fontId="32" fillId="0" borderId="0" xfId="19" applyNumberFormat="1" applyFont="1" applyAlignment="1">
      <alignment wrapText="1"/>
    </xf>
    <xf numFmtId="174" fontId="32" fillId="0" borderId="0" xfId="19" applyNumberFormat="1" applyFont="1"/>
    <xf numFmtId="172" fontId="31" fillId="4" borderId="11" xfId="20" applyNumberFormat="1" applyFont="1" applyFill="1" applyBorder="1" applyAlignment="1">
      <alignment horizontal="center" vertical="center"/>
    </xf>
    <xf numFmtId="0" fontId="33" fillId="0" borderId="91" xfId="1" applyFont="1" applyBorder="1"/>
    <xf numFmtId="0" fontId="33" fillId="0" borderId="0" xfId="1" applyFont="1"/>
    <xf numFmtId="0" fontId="32" fillId="0" borderId="0" xfId="1" applyFont="1"/>
    <xf numFmtId="10" fontId="7" fillId="0" borderId="27" xfId="23" applyNumberFormat="1" applyFont="1" applyBorder="1" applyAlignment="1">
      <alignment horizontal="right" vertical="center" wrapText="1"/>
    </xf>
    <xf numFmtId="10" fontId="7" fillId="0" borderId="31" xfId="23" applyNumberFormat="1" applyFont="1" applyBorder="1" applyAlignment="1">
      <alignment horizontal="right" vertical="center" wrapText="1"/>
    </xf>
    <xf numFmtId="10" fontId="11" fillId="0" borderId="75" xfId="23" applyNumberFormat="1" applyFont="1" applyBorder="1" applyAlignment="1">
      <alignment horizontal="right" vertical="center" wrapText="1"/>
    </xf>
    <xf numFmtId="10" fontId="7" fillId="0" borderId="35" xfId="23" applyNumberFormat="1" applyFont="1" applyBorder="1" applyAlignment="1">
      <alignment horizontal="right" vertical="center" wrapText="1"/>
    </xf>
    <xf numFmtId="10" fontId="7" fillId="0" borderId="71" xfId="23" applyNumberFormat="1" applyFont="1" applyBorder="1" applyAlignment="1">
      <alignment horizontal="right" vertical="center" wrapText="1"/>
    </xf>
    <xf numFmtId="10" fontId="11" fillId="0" borderId="52" xfId="23" applyNumberFormat="1" applyFont="1" applyBorder="1" applyAlignment="1">
      <alignment horizontal="right" vertical="center" wrapText="1"/>
    </xf>
    <xf numFmtId="10" fontId="17" fillId="0" borderId="38" xfId="6" applyNumberFormat="1" applyFont="1" applyBorder="1" applyAlignment="1">
      <alignment horizontal="right" vertical="center" wrapText="1"/>
    </xf>
    <xf numFmtId="3" fontId="34" fillId="6" borderId="23" xfId="6" applyNumberFormat="1" applyFont="1" applyFill="1" applyBorder="1" applyAlignment="1">
      <alignment vertical="center" wrapText="1"/>
    </xf>
    <xf numFmtId="10" fontId="2" fillId="0" borderId="0" xfId="23" applyNumberFormat="1" applyFont="1" applyAlignment="1">
      <alignment horizontal="center" vertical="center" wrapText="1"/>
    </xf>
    <xf numFmtId="4" fontId="10" fillId="2" borderId="8" xfId="4" applyNumberFormat="1" applyFont="1" applyFill="1" applyBorder="1" applyAlignment="1">
      <alignment horizontal="center" vertical="center" wrapText="1"/>
    </xf>
    <xf numFmtId="4" fontId="10" fillId="2" borderId="20" xfId="4" applyNumberFormat="1" applyFont="1" applyFill="1" applyBorder="1" applyAlignment="1">
      <alignment horizontal="center" vertical="center" wrapText="1"/>
    </xf>
    <xf numFmtId="0" fontId="11" fillId="6" borderId="22" xfId="6" applyFont="1" applyFill="1" applyBorder="1" applyAlignment="1">
      <alignment horizontal="left" vertical="center" wrapText="1"/>
    </xf>
    <xf numFmtId="0" fontId="11" fillId="6" borderId="23" xfId="6" applyFont="1" applyFill="1" applyBorder="1" applyAlignment="1">
      <alignment horizontal="left" vertical="center" wrapText="1"/>
    </xf>
    <xf numFmtId="0" fontId="3" fillId="0" borderId="2" xfId="1" applyFont="1" applyBorder="1" applyAlignment="1">
      <alignment horizontal="center" wrapText="1"/>
    </xf>
    <xf numFmtId="0" fontId="4" fillId="0" borderId="2" xfId="1" applyFont="1" applyBorder="1" applyAlignment="1">
      <alignment horizontal="center" wrapText="1"/>
    </xf>
    <xf numFmtId="0" fontId="5" fillId="0" borderId="3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12" fillId="3" borderId="7" xfId="1" applyFont="1" applyFill="1" applyBorder="1" applyAlignment="1">
      <alignment horizontal="left" vertical="center" wrapText="1"/>
    </xf>
    <xf numFmtId="0" fontId="12" fillId="3" borderId="8" xfId="1" applyFont="1" applyFill="1" applyBorder="1" applyAlignment="1">
      <alignment horizontal="left" vertical="center" wrapText="1"/>
    </xf>
    <xf numFmtId="0" fontId="12" fillId="3" borderId="9" xfId="1" applyFont="1" applyFill="1" applyBorder="1" applyAlignment="1">
      <alignment horizontal="left" vertical="center" wrapText="1"/>
    </xf>
    <xf numFmtId="0" fontId="12" fillId="3" borderId="10" xfId="1" applyFont="1" applyFill="1" applyBorder="1" applyAlignment="1">
      <alignment horizontal="left" vertical="center" wrapText="1"/>
    </xf>
    <xf numFmtId="0" fontId="12" fillId="3" borderId="11" xfId="1" applyFont="1" applyFill="1" applyBorder="1" applyAlignment="1">
      <alignment horizontal="left" vertical="center" wrapText="1"/>
    </xf>
    <xf numFmtId="0" fontId="12" fillId="3" borderId="12" xfId="1" applyFont="1" applyFill="1" applyBorder="1" applyAlignment="1">
      <alignment horizontal="left" vertical="center" wrapText="1"/>
    </xf>
    <xf numFmtId="0" fontId="12" fillId="4" borderId="13" xfId="1" applyFont="1" applyFill="1" applyBorder="1" applyAlignment="1">
      <alignment horizontal="center" vertical="center" wrapText="1"/>
    </xf>
    <xf numFmtId="0" fontId="12" fillId="4" borderId="14" xfId="1" applyFont="1" applyFill="1" applyBorder="1" applyAlignment="1">
      <alignment horizontal="center" vertical="center" wrapText="1"/>
    </xf>
    <xf numFmtId="0" fontId="12" fillId="4" borderId="15" xfId="1" applyFont="1" applyFill="1" applyBorder="1" applyAlignment="1">
      <alignment horizontal="center" vertical="center" wrapText="1"/>
    </xf>
    <xf numFmtId="0" fontId="14" fillId="5" borderId="16" xfId="4" applyFont="1" applyFill="1" applyBorder="1" applyAlignment="1">
      <alignment horizontal="center" vertical="center" wrapText="1"/>
    </xf>
    <xf numFmtId="0" fontId="14" fillId="5" borderId="17" xfId="4" applyFont="1" applyFill="1" applyBorder="1" applyAlignment="1">
      <alignment horizontal="center" vertical="center" wrapText="1"/>
    </xf>
    <xf numFmtId="0" fontId="14" fillId="5" borderId="18" xfId="4" applyFont="1" applyFill="1" applyBorder="1" applyAlignment="1">
      <alignment horizontal="center" vertical="center" wrapText="1"/>
    </xf>
    <xf numFmtId="0" fontId="10" fillId="2" borderId="7" xfId="4" applyFont="1" applyFill="1" applyBorder="1" applyAlignment="1">
      <alignment horizontal="center" vertical="center" wrapText="1"/>
    </xf>
    <xf numFmtId="0" fontId="10" fillId="2" borderId="19" xfId="4" applyFont="1" applyFill="1" applyBorder="1" applyAlignment="1">
      <alignment horizontal="center" vertical="center" wrapText="1"/>
    </xf>
    <xf numFmtId="0" fontId="10" fillId="2" borderId="8" xfId="4" applyFont="1" applyFill="1" applyBorder="1" applyAlignment="1">
      <alignment horizontal="center" vertical="center" wrapText="1"/>
    </xf>
    <xf numFmtId="0" fontId="10" fillId="2" borderId="20" xfId="4" applyFont="1" applyFill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 wrapText="1"/>
    </xf>
    <xf numFmtId="0" fontId="11" fillId="3" borderId="41" xfId="6" applyFont="1" applyFill="1" applyBorder="1" applyAlignment="1">
      <alignment horizontal="left" vertical="center" wrapText="1"/>
    </xf>
    <xf numFmtId="0" fontId="11" fillId="3" borderId="42" xfId="6" applyFont="1" applyFill="1" applyBorder="1" applyAlignment="1">
      <alignment horizontal="left" vertical="center" wrapText="1"/>
    </xf>
    <xf numFmtId="0" fontId="11" fillId="7" borderId="41" xfId="6" applyFont="1" applyFill="1" applyBorder="1" applyAlignment="1">
      <alignment horizontal="left" vertical="center" wrapText="1" indent="3"/>
    </xf>
    <xf numFmtId="0" fontId="11" fillId="7" borderId="42" xfId="6" applyFont="1" applyFill="1" applyBorder="1" applyAlignment="1">
      <alignment horizontal="left" vertical="center" wrapText="1" indent="3"/>
    </xf>
    <xf numFmtId="0" fontId="10" fillId="2" borderId="8" xfId="4" applyFont="1" applyFill="1" applyBorder="1" applyAlignment="1">
      <alignment horizontal="right" vertical="center" wrapText="1"/>
    </xf>
    <xf numFmtId="0" fontId="10" fillId="2" borderId="20" xfId="4" applyFont="1" applyFill="1" applyBorder="1" applyAlignment="1">
      <alignment horizontal="right" vertical="center" wrapText="1"/>
    </xf>
    <xf numFmtId="4" fontId="31" fillId="2" borderId="8" xfId="4" applyNumberFormat="1" applyFont="1" applyFill="1" applyBorder="1" applyAlignment="1">
      <alignment horizontal="center" vertical="center" wrapText="1"/>
    </xf>
    <xf numFmtId="4" fontId="31" fillId="2" borderId="20" xfId="4" applyNumberFormat="1" applyFont="1" applyFill="1" applyBorder="1" applyAlignment="1">
      <alignment horizontal="center" vertical="center" wrapText="1"/>
    </xf>
    <xf numFmtId="4" fontId="10" fillId="2" borderId="9" xfId="4" applyNumberFormat="1" applyFont="1" applyFill="1" applyBorder="1" applyAlignment="1">
      <alignment horizontal="center" vertical="center" wrapText="1"/>
    </xf>
    <xf numFmtId="4" fontId="10" fillId="2" borderId="21" xfId="4" applyNumberFormat="1" applyFont="1" applyFill="1" applyBorder="1" applyAlignment="1">
      <alignment horizontal="center" vertical="center" wrapText="1"/>
    </xf>
    <xf numFmtId="0" fontId="10" fillId="3" borderId="41" xfId="6" applyFont="1" applyFill="1" applyBorder="1" applyAlignment="1">
      <alignment horizontal="left" vertical="center" wrapText="1"/>
    </xf>
    <xf numFmtId="0" fontId="10" fillId="3" borderId="42" xfId="6" applyFont="1" applyFill="1" applyBorder="1" applyAlignment="1">
      <alignment horizontal="left" vertical="center" wrapText="1"/>
    </xf>
    <xf numFmtId="0" fontId="11" fillId="3" borderId="14" xfId="6" applyFont="1" applyFill="1" applyBorder="1" applyAlignment="1">
      <alignment horizontal="left" vertical="center" wrapText="1"/>
    </xf>
    <xf numFmtId="0" fontId="11" fillId="3" borderId="79" xfId="6" applyFont="1" applyFill="1" applyBorder="1" applyAlignment="1">
      <alignment horizontal="left" vertical="center" wrapText="1"/>
    </xf>
    <xf numFmtId="0" fontId="11" fillId="3" borderId="62" xfId="6" applyFont="1" applyFill="1" applyBorder="1" applyAlignment="1">
      <alignment horizontal="left" vertical="center" wrapText="1"/>
    </xf>
    <xf numFmtId="0" fontId="11" fillId="6" borderId="79" xfId="6" applyFont="1" applyFill="1" applyBorder="1" applyAlignment="1">
      <alignment horizontal="left" vertical="center" wrapText="1"/>
    </xf>
    <xf numFmtId="0" fontId="11" fillId="6" borderId="62" xfId="6" applyFont="1" applyFill="1" applyBorder="1" applyAlignment="1">
      <alignment horizontal="left" vertical="center" wrapText="1"/>
    </xf>
    <xf numFmtId="3" fontId="11" fillId="4" borderId="11" xfId="2" applyNumberFormat="1" applyFont="1" applyFill="1" applyBorder="1" applyAlignment="1">
      <alignment horizontal="center" vertical="center"/>
    </xf>
    <xf numFmtId="0" fontId="7" fillId="2" borderId="20" xfId="2" applyFont="1" applyFill="1" applyBorder="1" applyAlignment="1">
      <alignment horizontal="center" vertical="center" wrapText="1"/>
    </xf>
    <xf numFmtId="0" fontId="7" fillId="2" borderId="21" xfId="2" applyFont="1" applyFill="1" applyBorder="1" applyAlignment="1">
      <alignment horizontal="center" vertical="center" wrapText="1"/>
    </xf>
    <xf numFmtId="0" fontId="12" fillId="4" borderId="10" xfId="2" applyFont="1" applyFill="1" applyBorder="1" applyAlignment="1">
      <alignment vertical="center" wrapText="1"/>
    </xf>
    <xf numFmtId="0" fontId="12" fillId="4" borderId="11" xfId="2" applyFont="1" applyFill="1" applyBorder="1" applyAlignment="1">
      <alignment vertical="center" wrapText="1"/>
    </xf>
    <xf numFmtId="0" fontId="11" fillId="4" borderId="11" xfId="2" applyFont="1" applyFill="1" applyBorder="1" applyAlignment="1">
      <alignment horizontal="center" vertical="center" wrapText="1"/>
    </xf>
    <xf numFmtId="0" fontId="11" fillId="4" borderId="11" xfId="2" applyFont="1" applyFill="1" applyBorder="1" applyAlignment="1">
      <alignment horizontal="center" vertical="center"/>
    </xf>
    <xf numFmtId="3" fontId="11" fillId="4" borderId="11" xfId="2" applyNumberFormat="1" applyFont="1" applyFill="1" applyBorder="1" applyAlignment="1">
      <alignment horizontal="center" vertical="center" wrapText="1"/>
    </xf>
    <xf numFmtId="3" fontId="11" fillId="4" borderId="88" xfId="2" applyNumberFormat="1" applyFont="1" applyFill="1" applyBorder="1" applyAlignment="1">
      <alignment horizontal="center" vertical="center" wrapText="1"/>
    </xf>
    <xf numFmtId="3" fontId="11" fillId="4" borderId="42" xfId="2" applyNumberFormat="1" applyFont="1" applyFill="1" applyBorder="1" applyAlignment="1">
      <alignment horizontal="center" vertical="center" wrapText="1"/>
    </xf>
    <xf numFmtId="3" fontId="11" fillId="4" borderId="52" xfId="2" applyNumberFormat="1" applyFont="1" applyFill="1" applyBorder="1" applyAlignment="1">
      <alignment horizontal="center" vertical="center" wrapText="1"/>
    </xf>
    <xf numFmtId="0" fontId="11" fillId="8" borderId="16" xfId="6" applyFont="1" applyFill="1" applyBorder="1" applyAlignment="1">
      <alignment horizontal="right" vertical="center" wrapText="1"/>
    </xf>
    <xf numFmtId="0" fontId="11" fillId="8" borderId="17" xfId="6" applyFont="1" applyFill="1" applyBorder="1" applyAlignment="1">
      <alignment horizontal="right" vertical="center" wrapText="1"/>
    </xf>
    <xf numFmtId="0" fontId="11" fillId="8" borderId="17" xfId="6" applyFont="1" applyFill="1" applyBorder="1" applyAlignment="1">
      <alignment horizontal="center" vertical="center" wrapText="1"/>
    </xf>
    <xf numFmtId="0" fontId="11" fillId="8" borderId="17" xfId="6" applyFont="1" applyFill="1" applyBorder="1" applyAlignment="1">
      <alignment horizontal="left" vertical="center" wrapText="1"/>
    </xf>
    <xf numFmtId="165" fontId="11" fillId="8" borderId="17" xfId="8" applyFont="1" applyFill="1" applyBorder="1" applyAlignment="1" applyProtection="1">
      <alignment horizontal="right" vertical="center" wrapText="1"/>
    </xf>
    <xf numFmtId="3" fontId="11" fillId="8" borderId="84" xfId="6" applyNumberFormat="1" applyFont="1" applyFill="1" applyBorder="1" applyAlignment="1">
      <alignment horizontal="right" vertical="center" wrapText="1"/>
    </xf>
    <xf numFmtId="0" fontId="7" fillId="0" borderId="41" xfId="16" applyFont="1" applyBorder="1" applyAlignment="1">
      <alignment horizontal="left" vertical="center" wrapText="1"/>
    </xf>
    <xf numFmtId="0" fontId="7" fillId="0" borderId="42" xfId="16" applyFont="1" applyBorder="1" applyAlignment="1">
      <alignment horizontal="left" vertical="center" wrapText="1"/>
    </xf>
    <xf numFmtId="165" fontId="7" fillId="0" borderId="42" xfId="8" applyFont="1" applyFill="1" applyBorder="1" applyAlignment="1" applyProtection="1">
      <alignment horizontal="left" vertical="center" wrapText="1"/>
    </xf>
    <xf numFmtId="3" fontId="7" fillId="0" borderId="52" xfId="16" applyNumberFormat="1" applyFont="1" applyBorder="1" applyAlignment="1">
      <alignment horizontal="left" vertical="center" wrapText="1"/>
    </xf>
    <xf numFmtId="0" fontId="7" fillId="0" borderId="62" xfId="4" applyFont="1" applyBorder="1" applyAlignment="1">
      <alignment horizontal="center" vertical="center"/>
    </xf>
    <xf numFmtId="0" fontId="7" fillId="0" borderId="80" xfId="4" applyFont="1" applyBorder="1" applyAlignment="1">
      <alignment horizontal="center" vertical="center"/>
    </xf>
    <xf numFmtId="3" fontId="10" fillId="4" borderId="65" xfId="2" applyNumberFormat="1" applyFont="1" applyFill="1" applyBorder="1" applyAlignment="1">
      <alignment horizontal="center" vertical="center" wrapText="1"/>
    </xf>
  </cellXfs>
  <cellStyles count="24">
    <cellStyle name="_w_Tx_1" xfId="15" xr:uid="{9109BF90-3981-4B68-9B12-A689D5B32ACB}"/>
    <cellStyle name="Comma 2" xfId="22" xr:uid="{9ABC2D0C-1D8D-4F5B-9EDC-84B8535791CE}"/>
    <cellStyle name="Millares 2 4 2" xfId="8" xr:uid="{1EABF64E-E96F-4974-973F-BC3D3DBA2050}"/>
    <cellStyle name="Millares 2 5 2" xfId="11" xr:uid="{699D233D-8F7C-4DE3-B3B3-DA7DCF167BB0}"/>
    <cellStyle name="Millares_FORMULARIO 4 - M-OFERENTE PPTA ECONOMICA 2" xfId="20" xr:uid="{1245E3E3-D4D2-452E-B08A-C04495DE432A}"/>
    <cellStyle name="Moneda 2 2 2 2 2 2" xfId="19" xr:uid="{CF496F30-C983-420D-B1CF-3D22D82F96CD}"/>
    <cellStyle name="Moneda 2 2 3 2" xfId="9" xr:uid="{6AFB3803-3307-436D-B586-E954016CFC5D}"/>
    <cellStyle name="Moneda 5" xfId="13" xr:uid="{2E5A05CE-BA6C-47CC-9CB1-E3D0BFDCB09E}"/>
    <cellStyle name="Normal" xfId="0" builtinId="0"/>
    <cellStyle name="Normal 2 10 2 2 2" xfId="6" xr:uid="{EDA26D5B-81FE-4F00-B6FE-C2959D90E734}"/>
    <cellStyle name="Normal 2 10 3 2" xfId="5" xr:uid="{0AEDBF22-2C0E-421E-8D81-2C2AA655BA5A}"/>
    <cellStyle name="Normal 2 2 2 2" xfId="4" xr:uid="{B5116D31-5110-423A-8EF6-D763245F1347}"/>
    <cellStyle name="Normal 3 11 2" xfId="2" xr:uid="{3FBA0C28-2468-4485-8163-7193D90D5057}"/>
    <cellStyle name="Normal 3 2 2 3" xfId="16" xr:uid="{4DCE134E-1459-45DF-8019-24BBABCD205C}"/>
    <cellStyle name="Normal 3 3 2" xfId="1" xr:uid="{7F3AF688-FBF7-44B5-BFEC-0C65C7FF333B}"/>
    <cellStyle name="Normal 3 3 2 2" xfId="14" xr:uid="{68DD6D5E-550E-4C74-8BCD-47F3288005AB}"/>
    <cellStyle name="Normal 4 2 2" xfId="3" xr:uid="{4A4C0619-809E-4DF7-8A0A-E1D9D36AEFBC}"/>
    <cellStyle name="Normal 6 3 2" xfId="10" xr:uid="{4788284B-BFBF-47A3-A116-D394B8790A3F}"/>
    <cellStyle name="Normal 7 2 2" xfId="7" xr:uid="{C6BC8F7A-0D68-4C19-9435-2CCD25F7E1EA}"/>
    <cellStyle name="Normal_PTO OFICIAL PREPLIEGO (CORREGIDO) 2 2" xfId="17" xr:uid="{8C530365-26FB-4475-9832-26733BD24864}"/>
    <cellStyle name="Percent 2" xfId="21" xr:uid="{E48E4DE8-7CB2-405B-95EB-841E3EFF0A67}"/>
    <cellStyle name="Porcentaje" xfId="23" builtinId="5"/>
    <cellStyle name="Porcentaje 2 2" xfId="18" xr:uid="{DDFBFC55-2F8C-4557-808D-4739ECED7390}"/>
    <cellStyle name="Porcentaje 6" xfId="12" xr:uid="{7A6621A4-BDC5-41D8-849F-DC4548531F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styles" Target="style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\\4497F19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\\189B9E40\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VILLA%20TAKOA/Presupuesto/APUS%20VILLA%20TAKOA.xls" TargetMode="External"/><Relationship Id="rId1" Type="http://schemas.openxmlformats.org/officeDocument/2006/relationships/externalLinkPath" Target="/VILLA%20TAKOA/Presupuesto/APUS%20VILLA%20TAKO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jgmunoz.ETSSAS/Documents/ENERTELSIS/ENERGIA%202015/CotizadorProyectosMarzo%202015.xlsx" TargetMode="External"/><Relationship Id="rId1" Type="http://schemas.openxmlformats.org/officeDocument/2006/relationships/externalLinkPath" Target="/Users/jgmunoz.ETSSAS/Documents/ENERTELSIS/ENERGIA%202015/CotizadorProyectosMarzo%202015.xlsx" TargetMode="External"/></Relationships>
</file>

<file path=xl/externalLinks/_rels/externalLink98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Users/andre/Desktop/Presupuesto%20sena/SENA/09.%20Presupuesto/25-01-2017%20PRESUPUESTO%20VILLA%20DE%20LEYVA.xlsx" TargetMode="External"/><Relationship Id="rId2" Type="http://schemas.openxmlformats.org/officeDocument/2006/relationships/externalLinkPath" Target="file:///C:\Users\andre\Desktop\Presupuesto%20sena\SENA\09.%20Presupuesto\25-01-2017%20PRESUPUESTO%20VILLA%20DE%20LEYVA.xlsx" TargetMode="External"/><Relationship Id="rId1" Type="http://schemas.openxmlformats.org/officeDocument/2006/relationships/externalLinkPath" Target="/Users/andre/Desktop/Presupuesto%20sena/SENA/09.%20Presupuesto/25-01-2017%20PRESUPUESTO%20VILLA%20DE%20LEYVA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ING~1.OSC/AppData/Local/Temp/Rar$DI01.853/Cantidades_750%20_Alta_Suelo%20AB.xlsx" TargetMode="External"/><Relationship Id="rId1" Type="http://schemas.openxmlformats.org/officeDocument/2006/relationships/externalLinkPath" Target="/Users/ING~1.OSC/AppData/Local/Temp/Rar$DI01.853/Cantidades_750%20_Alta_Suelo%20AB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 Llanos"/>
      <sheetName val="CURVA S"/>
      <sheetName val="mto.electr."/>
      <sheetName val="Tabla5"/>
      <sheetName val="Com-MEC"/>
      <sheetName val="Curva &quot;S&quot; General"/>
      <sheetName val="steel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NEIRA"/>
      <sheetName val="Paso 1 Calculo del Presupuesto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  <sheetName val="[EST0798.XLS]__cceficiente_sh_2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URCDIT"/>
      <sheetName val="DATOS"/>
      <sheetName val="Lineas del PACC"/>
      <sheetName val="DATOS_CONTRATO"/>
      <sheetName val="Análisis_determinístico"/>
      <sheetName val="DEST__MEDIOS"/>
      <sheetName val="CARGASPROC_"/>
      <sheetName val="G_L_P__FINAL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ablas"/>
      <sheetName val="Tbg Tally"/>
      <sheetName val="Reverse Tally"/>
      <sheetName val="PERSON"/>
      <sheetName val="API93"/>
      <sheetName val="TABPOZO"/>
      <sheetName val="CONTRATO"/>
      <sheetName val="Hoja1"/>
      <sheetName val="5094-2003"/>
      <sheetName val="Materiales"/>
      <sheetName val="Informe_Semanal_1"/>
      <sheetName val="DATOS_CONTRATO2"/>
    </sheetNames>
    <sheetDataSet>
      <sheetData sheetId="0" refreshError="1"/>
      <sheetData sheetId="1" refreshError="1">
        <row r="6">
          <cell r="E6" t="str">
            <v>ECOPETROL G.C.O.</v>
          </cell>
        </row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_22"/>
      <sheetName val="[EST0798.XLS]__cceficiente_sh_8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6"/>
      <sheetName val="[EST0798.XLS]__cceficiente_sh_7"/>
      <sheetName val="Modelo financiero"/>
      <sheetName val="EST0798.XLS"/>
      <sheetName val="EMPRESA"/>
      <sheetName val="[EST0798.XLS]__cceficiente_sh_9"/>
      <sheetName val="[EST0798.XLS]__cceficiente_s_10"/>
      <sheetName val="[EST0798.XLS]__cceficiente_s_14"/>
      <sheetName val="[EST0798.XLS]__cceficiente_s_12"/>
      <sheetName val="[EST0798.XLS]__cceficiente_s_11"/>
      <sheetName val="[EST0798.XLS]__cceficiente_s_13"/>
      <sheetName val="[EST0798.XLS]__cceficiente_s_15"/>
      <sheetName val="[EST0798.XLS]__cceficiente_s_17"/>
      <sheetName val="[EST0798.XLS]__cceficiente_s_16"/>
      <sheetName val="[EST0798.XLS]__cceficiente_s_18"/>
      <sheetName val="[EST0798.XLS]__cceficiente_s_19"/>
      <sheetName val="[EST0798.XLS]__cceficiente_s_20"/>
      <sheetName val="[EST0798.XLS]__cceficiente_s_21"/>
      <sheetName val="[EST0798.XLS]__cceficiente_s_23"/>
      <sheetName val="INST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  <sheetName val="cronograma"/>
      <sheetName val="MEDIA GEOMETRICA"/>
      <sheetName val="ASPECTOS TECNIC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PRESENTACION"/>
      <sheetName val="Lista"/>
      <sheetName val="Transporte"/>
      <sheetName val="MdeO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1"/>
      <sheetName val="4.2"/>
      <sheetName val="4.3"/>
      <sheetName val="4.4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7.1"/>
      <sheetName val="7.2"/>
      <sheetName val="7.3"/>
      <sheetName val="7.4"/>
      <sheetName val="7.5"/>
      <sheetName val="7.6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8.1"/>
      <sheetName val="8.2"/>
      <sheetName val="8.3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1"/>
      <sheetName val="11.2"/>
      <sheetName val="11.3"/>
      <sheetName val="11.4"/>
      <sheetName val="11.5"/>
      <sheetName val="11.6"/>
      <sheetName val="11.7"/>
      <sheetName val="12.1"/>
      <sheetName val="12.2"/>
      <sheetName val="12.3"/>
      <sheetName val="12.4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CARRETERAS"/>
      <sheetName val="TABLA DE CONTENIDO"/>
      <sheetName val="GENERALIDADES "/>
      <sheetName val="CUMPLIMIENTO % "/>
      <sheetName val="ESTADO RED VIS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MAPA EST RED"/>
      <sheetName val="NECESIDAD VIA"/>
      <sheetName val="Necesidades cr."/>
      <sheetName val="ESTUDI 5608"/>
      <sheetName val="CANT OBRA 5608"/>
      <sheetName val="ESTUDI 6009"/>
      <sheetName val="CANT OBRA 6009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S"/>
      <sheetName val="aCCIDENTES DE 1995 - 1996.xls"/>
      <sheetName val="items"/>
      <sheetName val="aCCIDENTES%20DE%201995%20-%2019"/>
      <sheetName val="#¡REF"/>
      <sheetName val="ACTA DE MODIFICACION  (2)"/>
      <sheetName val="CONT_ADI"/>
      <sheetName val="Informe"/>
      <sheetName val="\a  aaInformación GRUPO 4\A MIn"/>
      <sheetName val="PRESUPUESTO"/>
      <sheetName val="Seguim-16"/>
      <sheetName val="Informacion"/>
      <sheetName val="INDICMICROEMP"/>
      <sheetName val="Datos"/>
      <sheetName val="Datos Básicos"/>
      <sheetName val="SALARIOS"/>
      <sheetName val="SUB APU"/>
      <sheetName val="INV"/>
      <sheetName val="AASHTO"/>
      <sheetName val="PESOS"/>
      <sheetName val="Formulario N° 4"/>
      <sheetName val="Res-Accide-10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V%C3%ADnculoExternoRecuperado1"/>
      <sheetName val="CUADRILLA"/>
      <sheetName val="APU"/>
      <sheetName val="INSUMOS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ANT OBRA"/>
      <sheetName val="CUADRO RESUM"/>
      <sheetName val="CUADRO RESUM FALTANTE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Formulario No.1 "/>
      <sheetName val="450.2P  Vía 9003"/>
      <sheetName val="632.1P "/>
      <sheetName val="630.4 Vía 9003"/>
      <sheetName val="630.6 Vía 7801"/>
      <sheetName val="A.P.U.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7.7"/>
      <sheetName val="Presup"/>
      <sheetName val="Prog"/>
      <sheetName val="F Fdos"/>
      <sheetName val="Presup(2)"/>
      <sheetName val="Presupuesto GABO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ESPECIALES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UNITARIOS GENERALES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CERCA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PRUEBA"/>
      <sheetName val="Sheet3"/>
      <sheetName val="Informe (2)"/>
      <sheetName val="AZU3sadeven"/>
      <sheetName val="HHp3"/>
      <sheetName val="AvanceP3"/>
      <sheetName val="horas lluvia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Constantes Generales"/>
      <sheetName val="PRESUPUESTO ESTADIO 1"/>
      <sheetName val="PU (2)"/>
      <sheetName val="glvc"/>
      <sheetName val="OBRA"/>
      <sheetName val="factor"/>
      <sheetName val="factor (2)"/>
      <sheetName val="Datos Generales"/>
      <sheetName val="PU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6.12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formato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A.I.U (2)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PE_02"/>
      <sheetName val="RECIBO FINAL"/>
      <sheetName val="Estruc_ Tarif"/>
      <sheetName val="MANO DE OBRA"/>
      <sheetName val="5094-2003"/>
      <sheetName val="TUBERIA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8.4"/>
      <sheetName val="8.5"/>
      <sheetName val="8.6"/>
      <sheetName val="INF. EMERGENCIAS "/>
      <sheetName val="aCCIDENTES DE 19"/>
      <sheetName val="T133-134"/>
      <sheetName val="T132-133"/>
      <sheetName val="T130-131"/>
      <sheetName val="1.13"/>
      <sheetName val="1.14"/>
      <sheetName val="1.15"/>
      <sheetName val="1.16"/>
      <sheetName val="1.17"/>
      <sheetName val="1.18"/>
      <sheetName val="1.19"/>
      <sheetName val="6.11"/>
      <sheetName val="6.13"/>
      <sheetName val="6.14"/>
      <sheetName val="6.15"/>
      <sheetName val="6.16"/>
      <sheetName val="6.17"/>
      <sheetName val="6.18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Gráfico1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"/>
      <sheetName val="Desmonte y Limpieza"/>
      <sheetName val="Form5 _Pág_ 2"/>
      <sheetName val="RECURSOS"/>
      <sheetName val="LIQUIDACION"/>
      <sheetName val="NOMINA"/>
      <sheetName val="Parámetros"/>
      <sheetName val="PRESUP. RESUMEN"/>
      <sheetName val="UNITARIOS_GENERALES"/>
      <sheetName val="5__MODIFICATORIA"/>
      <sheetName val="UNITARIOS%20GENERALES.xls"/>
      <sheetName val="ACTA 1 INICIO"/>
      <sheetName val="OCTUBRE"/>
      <sheetName val="STRSUMM0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EQUIPOS Y MATERIALES"/>
      <sheetName val="PRE. OFICIAL"/>
      <sheetName val="ANEXO 8 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Total Insumos"/>
      <sheetName val="PRECIOS INSUMOS"/>
      <sheetName val="APU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SUPUESTO GENERAL"/>
      <sheetName val="ANEXO No. AIU"/>
      <sheetName val="ANEXO No. 11"/>
      <sheetName val="ANEXO No. 12"/>
      <sheetName val="MO"/>
      <sheetName val="ANEXO No. 13"/>
      <sheetName val="ANEXO No. 14"/>
      <sheetName val="ANEXO No. 15"/>
      <sheetName val="ANEXO No. 16"/>
      <sheetName val="ANEXO 17 "/>
      <sheetName val="ANEXO No 18"/>
      <sheetName val="ANEXO No 18A"/>
      <sheetName val="ANEXO No 19"/>
      <sheetName val="ANEXO No 20"/>
      <sheetName val="ANEXO No. 21"/>
      <sheetName val="ANEXO No. 22"/>
      <sheetName val="ANEXO No. 23"/>
      <sheetName val="ANEXO No 24"/>
      <sheetName val="ANEXO No 24A"/>
      <sheetName val="ANEXO No 26"/>
      <sheetName val="ANEXO No 27"/>
      <sheetName val="ANEXO No 28"/>
      <sheetName val="ANEXO No 29"/>
      <sheetName val="ANEXO No. 32"/>
      <sheetName val="ANEXO No 33"/>
      <sheetName val="ANEXO No 30"/>
      <sheetName val="ANEXO No 31"/>
      <sheetName val="ANEXO No 34"/>
      <sheetName val="ANEXO No 35 "/>
      <sheetName val="ANEXO No 36"/>
      <sheetName val="PO Fase 6 Total "/>
      <sheetName val="Real"/>
      <sheetName val="gastos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 ORIGINAL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COSTOS UNITARIOS"/>
      <sheetName val="CA-2909"/>
      <sheetName val="TRAYECTO 1"/>
      <sheetName val="Varios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DISTRIBUCIÓN"/>
      <sheetName val="EQALT"/>
      <sheetName val="anexo2"/>
      <sheetName val="CDItem"/>
      <sheetName val="BASES"/>
      <sheetName val="ARMENIA-CLUB DE TIRO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TARIF2002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PRESP.JJR2006"/>
      <sheetName val="MODIFICATORIO"/>
      <sheetName val="ACTA MODIFICATORIA"/>
      <sheetName val="ACTA PARCIAL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MATERIALES ELECTRICOS"/>
      <sheetName val="HERR"/>
      <sheetName val="INDIRECTOS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XX-30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\Users\aljipego\Downloads\Víncu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ACTOR PRESTACIONAL 2008"/>
      <sheetName val="SALARIO CELADOR 2008"/>
      <sheetName val="TARIFAS DIARIO OFICIAL 2008"/>
      <sheetName val="COSTOS OFICINA"/>
      <sheetName val="COSTOS CAMPAMENTO"/>
      <sheetName val="Ppto EL COPEY"/>
      <sheetName val="bocatoma"/>
      <sheetName val="ANALISIS DE PRECIOS BASICOS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TIEMPO-TRAB"/>
      <sheetName val="COLILLAS"/>
      <sheetName val="CONSO-PERSONA"/>
      <sheetName val="\Users\JoseGabriel\Downloads\Ví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LN5-CHC.4-7-SS7"/>
      <sheetName val="ETAPA 50 SMMLV"/>
      <sheetName val="Capacidad M3"/>
      <sheetName val="Contrato"/>
      <sheetName val="SOL"/>
      <sheetName val="Soporte Cantidades"/>
      <sheetName val="FormCan"/>
      <sheetName val="PrecRec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SUMOS (2)"/>
      <sheetName val="ITEM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OFERTA ECON"/>
      <sheetName val="F-3 ACTA COMPROMISO"/>
      <sheetName val="APu1"/>
      <sheetName val="APu2"/>
      <sheetName val="APu3"/>
      <sheetName val="APu4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UTILIDAD"/>
      <sheetName val="ANALISIS BASICOS"/>
      <sheetName val="ANDENES 0.08"/>
      <sheetName val="ANDENES 0.10"/>
      <sheetName val="Dilatacion"/>
      <sheetName val="Dilatacion Ladrillo"/>
      <sheetName val="Placa sinref e=0.12"/>
      <sheetName val="Placa con ref e=0.12"/>
      <sheetName val="Placa sinref e=0.12 4000 psi"/>
      <sheetName val="Placa sinref e=0.15"/>
      <sheetName val="Placa con ref e=0.15"/>
      <sheetName val="Placa sinref e=0.17 3000 ps "/>
      <sheetName val="Placa conref e=0.17 3000 ps "/>
      <sheetName val="Placa sinref e=0.17 4000 ps "/>
      <sheetName val="Placa conref e=0.17 4000 ps "/>
      <sheetName val="Placa sinref e=0.19 3000 ps "/>
      <sheetName val="Placa conref e=0.19 3000 psi "/>
      <sheetName val="Placa sinref e=0.19 4000 psi "/>
      <sheetName val="Placa con.ref e=0.19 4000 psi"/>
      <sheetName val="Placa sinref e=0.12 3000 Psi"/>
      <sheetName val="Placa con ref e=0.12 3000 Psi"/>
      <sheetName val="Placa ref e=0.12 4000 psi"/>
      <sheetName val="Placa sinref e=0.15 3000 PSI"/>
      <sheetName val="Placa con ref e=0.15 3000 PSI"/>
      <sheetName val="U120"/>
      <sheetName val="U119"/>
      <sheetName val="U118"/>
      <sheetName val="U117"/>
      <sheetName val="U116"/>
      <sheetName val="U115"/>
      <sheetName val="U114"/>
      <sheetName val="U113"/>
      <sheetName val="U112"/>
      <sheetName val="U111"/>
      <sheetName val="U110"/>
      <sheetName val="U109"/>
      <sheetName val="polideportivo moniquira"/>
      <sheetName val="L.I"/>
      <sheetName val="U108"/>
      <sheetName val="U107"/>
      <sheetName val="U106"/>
      <sheetName val="U105"/>
      <sheetName val="U104"/>
      <sheetName val="U103"/>
      <sheetName val="U102"/>
      <sheetName val="U101"/>
      <sheetName val="U100"/>
      <sheetName val="U99"/>
      <sheetName val="U98"/>
      <sheetName val="U97"/>
      <sheetName val="U96"/>
      <sheetName val="U95"/>
      <sheetName val="U94"/>
      <sheetName val="U93"/>
      <sheetName val="U92"/>
      <sheetName val="U91"/>
      <sheetName val="U90"/>
      <sheetName val="U89"/>
      <sheetName val="U88"/>
      <sheetName val="U87"/>
      <sheetName val="U86"/>
      <sheetName val="U85"/>
      <sheetName val="U84"/>
      <sheetName val="U83"/>
      <sheetName val="U82"/>
      <sheetName val="U81"/>
      <sheetName val="U80"/>
      <sheetName val="u79"/>
      <sheetName val="U78"/>
      <sheetName val="U78 (2)"/>
      <sheetName val="U77"/>
      <sheetName val="U76"/>
      <sheetName val="U75"/>
      <sheetName val="U74"/>
      <sheetName val="U73"/>
      <sheetName val="U72"/>
      <sheetName val="U71"/>
      <sheetName val="U70"/>
      <sheetName val="U75 (2)"/>
      <sheetName val="U69"/>
      <sheetName val="U68"/>
      <sheetName val="U67"/>
      <sheetName val="U66"/>
      <sheetName val="U65"/>
      <sheetName val="U64"/>
      <sheetName val="U63"/>
      <sheetName val="U62"/>
      <sheetName val="u61"/>
      <sheetName val="titulo"/>
      <sheetName val="T.H"/>
      <sheetName val="L.S."/>
      <sheetName val="D.C."/>
      <sheetName val="UNITARI0S"/>
      <sheetName val="U1"/>
      <sheetName val="U2"/>
      <sheetName val="U3"/>
      <sheetName val="U4"/>
      <sheetName val="U5"/>
      <sheetName val="U6"/>
      <sheetName val="U7"/>
      <sheetName val="U8"/>
      <sheetName val="U9"/>
      <sheetName val="U10"/>
      <sheetName val="U10 (2)"/>
      <sheetName val="U10 (3)"/>
      <sheetName val="U10 (4)"/>
      <sheetName val="U10 (5)"/>
      <sheetName val="U7 (2)"/>
      <sheetName val="U11"/>
      <sheetName val="U12"/>
      <sheetName val="U13"/>
      <sheetName val="U14"/>
      <sheetName val="U15"/>
      <sheetName val="U16"/>
      <sheetName val="U17"/>
      <sheetName val="U18"/>
      <sheetName val="U19"/>
      <sheetName val="U20"/>
      <sheetName val="U21"/>
      <sheetName val="U22"/>
      <sheetName val="U23"/>
      <sheetName val="U24"/>
      <sheetName val="U25"/>
      <sheetName val="U26"/>
      <sheetName val="U27"/>
      <sheetName val="U28"/>
      <sheetName val="U29"/>
      <sheetName val="U30"/>
      <sheetName val="U31"/>
      <sheetName val="U32"/>
      <sheetName val="U33"/>
      <sheetName val="U34"/>
      <sheetName val="U35"/>
      <sheetName val="U36"/>
      <sheetName val="U37"/>
      <sheetName val="U38"/>
      <sheetName val="U39"/>
      <sheetName val="U40"/>
      <sheetName val="U41"/>
      <sheetName val="U42"/>
      <sheetName val="U43"/>
      <sheetName val="U44"/>
      <sheetName val="U45"/>
      <sheetName val="U46"/>
      <sheetName val="U47"/>
      <sheetName val="U48"/>
      <sheetName val="U49"/>
      <sheetName val="U50"/>
      <sheetName val="U51"/>
      <sheetName val="U52"/>
      <sheetName val="U53"/>
      <sheetName val="U54"/>
      <sheetName val="U55"/>
      <sheetName val="U56"/>
      <sheetName val="U57"/>
      <sheetName val="U58"/>
      <sheetName val="U59"/>
      <sheetName val="U60"/>
      <sheetName val="polideportivo_moniquira1"/>
      <sheetName val="L_I1"/>
      <sheetName val="U78_(2)1"/>
      <sheetName val="U75_(2)1"/>
      <sheetName val="T_H1"/>
      <sheetName val="L_S_1"/>
      <sheetName val="D_C_1"/>
      <sheetName val="U10_(2)1"/>
      <sheetName val="U10_(3)1"/>
      <sheetName val="U10_(4)1"/>
      <sheetName val="U10_(5)1"/>
      <sheetName val="U7_(2)1"/>
      <sheetName val="polideportivo_moniquira"/>
      <sheetName val="L_I"/>
      <sheetName val="U78_(2)"/>
      <sheetName val="U75_(2)"/>
      <sheetName val="T_H"/>
      <sheetName val="L_S_"/>
      <sheetName val="D_C_"/>
      <sheetName val="U10_(2)"/>
      <sheetName val="U10_(3)"/>
      <sheetName val="U10_(4)"/>
      <sheetName val="U10_(5)"/>
      <sheetName val="U7_(2)"/>
      <sheetName val="UNIT BASE"/>
      <sheetName val="PRESUPUESTO BASE REFERENCIA"/>
      <sheetName val="BASE DATOS GENERALES"/>
      <sheetName val="BASE DATOS MATERIALES"/>
      <sheetName val="BASE DATOS EQUIPOS"/>
      <sheetName val="CANTIDADES ESTACION"/>
      <sheetName val="PRESUPUESTO ESTACION IMPRIMIR"/>
      <sheetName val="101-REPLANTEO ESTRUCTURAS "/>
      <sheetName val="102-DEMOLICION MUROS"/>
      <sheetName val="103-EXC MEC 0-3 REPALEO"/>
      <sheetName val="104-EXC MEC 3-7M REPALEO"/>
      <sheetName val="105-EXC MAN"/>
      <sheetName val="106-RELL  SUBBASE GRAN"/>
      <sheetName val="107-RELL  MECÁNICO"/>
      <sheetName val="108-CICLOPEO"/>
      <sheetName val="109-CONC IMP PLACA F"/>
      <sheetName val="110-CONC MUROS IMPERM"/>
      <sheetName val="111-CINTA PVC"/>
      <sheetName val="112-CONC 3000 PSI RELL"/>
      <sheetName val="113-PATE POLIPROP"/>
      <sheetName val="114 con placas aereas"/>
      <sheetName val="115-acero 60000"/>
      <sheetName val="115-acero 37000 "/>
      <sheetName val="116-TRASLADO ESTR MT"/>
      <sheetName val="117-RELL  SUBBASE GRAN CLAS"/>
      <sheetName val="118-TAPA MET ABAT"/>
      <sheetName val="201-COL MAN RUEDA GUIAS"/>
      <sheetName val="202-VASTAGOS  18&quot;"/>
      <sheetName val="203-VAL COMP 18"/>
      <sheetName val="204-PASAMURO 18 BXL 080"/>
      <sheetName val="205-PASAMURO 18 BXL 125"/>
      <sheetName val="206-CANASTA REJILLA"/>
      <sheetName val="207-COLUMNA IZAJE"/>
      <sheetName val="208-TUB ALC  24"/>
      <sheetName val="209-CODO  24 "/>
      <sheetName val="210-SELLO WATER-STOP 24"/>
      <sheetName val="211-AIREADOR"/>
      <sheetName val="301-REPLANTEO EJES "/>
      <sheetName val="304-VIGA DE AMARRE"/>
      <sheetName val="305-COLUMNETAS"/>
      <sheetName val="306-MURO TOLETE"/>
      <sheetName val="307-PANETE liso 1-4"/>
      <sheetName val="308-KORAZA MUROS"/>
      <sheetName val="309-MALLA CERRAM"/>
      <sheetName val="405-ELECTROBOMBA"/>
      <sheetName val="406-MANG BOQ 1&quot; "/>
      <sheetName val="407-LAVAMANOS"/>
      <sheetName val="408-SANITARIO"/>
      <sheetName val="409-INCRUSTA"/>
      <sheetName val="410-DUCHA"/>
      <sheetName val="411-TANQUE"/>
      <sheetName val="CONC 122"/>
      <sheetName val="CONC 123"/>
      <sheetName val="CONC 124"/>
      <sheetName val="CONC CICLOPEO"/>
      <sheetName val="MORT 1-4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PRESUPUESTO ALCANTARILLADO"/>
      <sheetName val="101-REPLANTEO ALCANTARILLADO"/>
      <sheetName val="102-EXC MEC 0-3"/>
      <sheetName val="103-EXC MEC 3-7M"/>
      <sheetName val="104-EXC MAN "/>
      <sheetName val="105-RELL  BASE GRAN COM"/>
      <sheetName val="106-RELL EXC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101 MOVILIZACION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6-LADR SANTAFE"/>
      <sheetName val="934-PIN SIKAGUARD62 (2)"/>
      <sheetName val="308-PORTON TUBO"/>
      <sheetName val="acero 60000 "/>
      <sheetName val="acero 37000 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7-CONC MUROS IMPERM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2-VALV COMP 3&quot;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004-TUB 2&quot; PVC"/>
      <sheetName val="2005-TUB 3&quot; PVC "/>
      <sheetName val="2006-TUB 4&quot; PVC"/>
      <sheetName val="2007-TUB 6&quot; PVC"/>
      <sheetName val="2011-TEE HF 6"/>
      <sheetName val="2012-TEE PVC 4&quot;"/>
      <sheetName val="2013-TEE PVC 3"/>
      <sheetName val="2014-TEE PVC 2"/>
      <sheetName val="2015-TEE PVC 4X3X4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  <sheetName val="APUs Generales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COMPROBANTE"/>
      <sheetName val="CAJAMENOR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inpermeabOTRO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1"/>
      <sheetName val="5,01"/>
      <sheetName val="6,01"/>
      <sheetName val="6,02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  <sheetName val="null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PROPUESTA"/>
      <sheetName val="062"/>
      <sheetName val="062 (2)"/>
      <sheetName val="062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6">
          <cell r="A6" t="str">
            <v>TOPÓGRAFO</v>
          </cell>
        </row>
      </sheetData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>
        <row r="5">
          <cell r="E5" t="str">
            <v>CANTIDAD</v>
          </cell>
        </row>
      </sheetData>
      <sheetData sheetId="189">
        <row r="5">
          <cell r="E5" t="str">
            <v>CANTIDAD</v>
          </cell>
        </row>
      </sheetData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>
        <row r="5">
          <cell r="E5" t="str">
            <v>CANTIDAD</v>
          </cell>
        </row>
      </sheetData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>
        <row r="5">
          <cell r="E5" t="str">
            <v>CANTIDAD</v>
          </cell>
        </row>
      </sheetData>
      <sheetData sheetId="261">
        <row r="5">
          <cell r="E5" t="str">
            <v>CANTIDAD</v>
          </cell>
        </row>
      </sheetData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>
        <row r="5">
          <cell r="E5" t="str">
            <v>CANTIDAD</v>
          </cell>
        </row>
      </sheetData>
      <sheetData sheetId="267">
        <row r="5">
          <cell r="E5" t="str">
            <v>CANTIDAD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>
        <row r="162">
          <cell r="G162">
            <v>68799</v>
          </cell>
        </row>
      </sheetData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>
        <row r="5">
          <cell r="A5" t="str">
            <v>Desperdicio</v>
          </cell>
        </row>
      </sheetData>
      <sheetData sheetId="284">
        <row r="7">
          <cell r="A7" t="str">
            <v>Herramientas Menores</v>
          </cell>
        </row>
      </sheetData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>
        <row r="1">
          <cell r="A1" t="str">
            <v>ADMINISTRACION</v>
          </cell>
        </row>
      </sheetData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>
        <row r="1">
          <cell r="A1" t="str">
            <v>ADMINISTRACION</v>
          </cell>
        </row>
      </sheetData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>
        <row r="1">
          <cell r="A1" t="str">
            <v>ITEM</v>
          </cell>
        </row>
      </sheetData>
      <sheetData sheetId="331">
        <row r="1">
          <cell r="A1" t="str">
            <v>EQUIPO</v>
          </cell>
        </row>
      </sheetData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>
        <row r="1">
          <cell r="A1" t="str">
            <v>ADMINISTRACION</v>
          </cell>
        </row>
      </sheetData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>
        <row r="1">
          <cell r="A1" t="str">
            <v>EQUIPO</v>
          </cell>
        </row>
      </sheetData>
      <sheetData sheetId="457">
        <row r="1">
          <cell r="A1" t="str">
            <v>ADMINISTRACION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>
        <row r="1">
          <cell r="A1" t="str">
            <v>ITEM</v>
          </cell>
        </row>
      </sheetData>
      <sheetData sheetId="467">
        <row r="1">
          <cell r="A1" t="str">
            <v>EQUIPO</v>
          </cell>
        </row>
      </sheetData>
      <sheetData sheetId="468">
        <row r="1">
          <cell r="A1" t="str">
            <v>ADMINISTRACION</v>
          </cell>
        </row>
      </sheetData>
      <sheetData sheetId="469">
        <row r="6">
          <cell r="A6" t="str">
            <v>TOPÓGRAFO</v>
          </cell>
        </row>
      </sheetData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>
        <row r="1">
          <cell r="A1" t="str">
            <v>ITEM</v>
          </cell>
        </row>
      </sheetData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>
        <row r="4">
          <cell r="B4"/>
        </row>
      </sheetData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>
        <row r="7">
          <cell r="A7" t="str">
            <v>Herramientas Menores</v>
          </cell>
        </row>
      </sheetData>
      <sheetData sheetId="530">
        <row r="6">
          <cell r="A6" t="str">
            <v>TOPÓGRAFO</v>
          </cell>
        </row>
      </sheetData>
      <sheetData sheetId="531">
        <row r="5">
          <cell r="A5" t="str">
            <v>Desperdicio</v>
          </cell>
        </row>
      </sheetData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>
        <row r="5">
          <cell r="E5" t="str">
            <v>CANTIDAD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>
        <row r="6">
          <cell r="A6" t="str">
            <v>TOPÓGRAFO</v>
          </cell>
        </row>
      </sheetData>
      <sheetData sheetId="579"/>
      <sheetData sheetId="580">
        <row r="5">
          <cell r="E5" t="str">
            <v>CANTIDAD</v>
          </cell>
        </row>
      </sheetData>
      <sheetData sheetId="581">
        <row r="5">
          <cell r="E5" t="str">
            <v>CANTIDAD</v>
          </cell>
        </row>
      </sheetData>
      <sheetData sheetId="582">
        <row r="5">
          <cell r="E5" t="str">
            <v>CANTIDAD</v>
          </cell>
        </row>
      </sheetData>
      <sheetData sheetId="583">
        <row r="5">
          <cell r="E5" t="str">
            <v>CANTIDAD</v>
          </cell>
        </row>
      </sheetData>
      <sheetData sheetId="584">
        <row r="5">
          <cell r="E5" t="str">
            <v>CANTIDAD</v>
          </cell>
        </row>
      </sheetData>
      <sheetData sheetId="585">
        <row r="5">
          <cell r="E5" t="str">
            <v>CANTIDAD</v>
          </cell>
        </row>
      </sheetData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 refreshError="1"/>
      <sheetData sheetId="640" refreshError="1"/>
      <sheetData sheetId="641"/>
      <sheetData sheetId="642"/>
      <sheetData sheetId="643">
        <row r="5">
          <cell r="E5" t="str">
            <v>CANTIDAD</v>
          </cell>
        </row>
      </sheetData>
      <sheetData sheetId="644">
        <row r="5">
          <cell r="E5" t="str">
            <v>CANTIDAD</v>
          </cell>
        </row>
      </sheetData>
      <sheetData sheetId="645">
        <row r="5">
          <cell r="E5" t="str">
            <v>CANTIDAD</v>
          </cell>
        </row>
      </sheetData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>
        <row r="5">
          <cell r="A5" t="str">
            <v>Desperdicio</v>
          </cell>
        </row>
      </sheetData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/>
      <sheetData sheetId="692"/>
      <sheetData sheetId="693">
        <row r="7">
          <cell r="A7" t="str">
            <v>Herramientas Menores</v>
          </cell>
        </row>
      </sheetData>
      <sheetData sheetId="694"/>
      <sheetData sheetId="695">
        <row r="18">
          <cell r="C18">
            <v>7000</v>
          </cell>
        </row>
      </sheetData>
      <sheetData sheetId="696"/>
      <sheetData sheetId="697"/>
      <sheetData sheetId="698"/>
      <sheetData sheetId="699"/>
      <sheetData sheetId="700">
        <row r="21">
          <cell r="G21" t="b">
            <v>0</v>
          </cell>
        </row>
      </sheetData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>
        <row r="1">
          <cell r="A1" t="str">
            <v>INSTITUTO NACIONAL DE VIAS</v>
          </cell>
        </row>
      </sheetData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>
        <row r="10">
          <cell r="M10">
            <v>2.7679999999999998</v>
          </cell>
        </row>
      </sheetData>
      <sheetData sheetId="890" refreshError="1"/>
      <sheetData sheetId="891" refreshError="1"/>
      <sheetData sheetId="892" refreshError="1"/>
      <sheetData sheetId="893"/>
      <sheetData sheetId="894"/>
      <sheetData sheetId="895"/>
      <sheetData sheetId="896" refreshError="1"/>
      <sheetData sheetId="897" refreshError="1"/>
      <sheetData sheetId="898" refreshError="1"/>
      <sheetData sheetId="899"/>
      <sheetData sheetId="900"/>
      <sheetData sheetId="901"/>
      <sheetData sheetId="902"/>
      <sheetData sheetId="903"/>
      <sheetData sheetId="904"/>
      <sheetData sheetId="905" refreshError="1"/>
      <sheetData sheetId="906" refreshError="1"/>
      <sheetData sheetId="907"/>
      <sheetData sheetId="908"/>
      <sheetData sheetId="909"/>
      <sheetData sheetId="910"/>
      <sheetData sheetId="911"/>
      <sheetData sheetId="912"/>
      <sheetData sheetId="913"/>
      <sheetData sheetId="914" refreshError="1"/>
      <sheetData sheetId="915"/>
      <sheetData sheetId="916" refreshError="1"/>
      <sheetData sheetId="917"/>
      <sheetData sheetId="918" refreshError="1"/>
      <sheetData sheetId="919" refreshError="1"/>
      <sheetData sheetId="920" refreshError="1"/>
      <sheetData sheetId="921"/>
      <sheetData sheetId="922" refreshError="1"/>
      <sheetData sheetId="923" refreshError="1"/>
      <sheetData sheetId="924" refreshError="1"/>
      <sheetData sheetId="925" refreshError="1"/>
      <sheetData sheetId="926"/>
      <sheetData sheetId="927" refreshError="1"/>
      <sheetData sheetId="928" refreshError="1"/>
      <sheetData sheetId="929">
        <row r="1">
          <cell r="B1" t="str">
            <v>CTO-102-2002</v>
          </cell>
        </row>
      </sheetData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 refreshError="1"/>
      <sheetData sheetId="962" refreshError="1"/>
      <sheetData sheetId="963"/>
      <sheetData sheetId="964" refreshError="1"/>
      <sheetData sheetId="965"/>
      <sheetData sheetId="966" refreshError="1"/>
      <sheetData sheetId="967" refreshError="1"/>
      <sheetData sheetId="968" refreshError="1"/>
      <sheetData sheetId="969" refreshError="1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>
        <row r="1">
          <cell r="A1" t="str">
            <v>ABRAZADERA DE SALIDA TIPO 1</v>
          </cell>
        </row>
      </sheetData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>
        <row r="5">
          <cell r="E5" t="str">
            <v>CANTIDAD</v>
          </cell>
        </row>
      </sheetData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 refreshError="1"/>
      <sheetData sheetId="1185" refreshError="1"/>
      <sheetData sheetId="1186"/>
      <sheetData sheetId="1187"/>
      <sheetData sheetId="1188" refreshError="1"/>
      <sheetData sheetId="1189"/>
      <sheetData sheetId="1190" refreshError="1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/>
      <sheetData sheetId="1290"/>
      <sheetData sheetId="1291"/>
      <sheetData sheetId="1292"/>
      <sheetData sheetId="1293"/>
      <sheetData sheetId="1294"/>
      <sheetData sheetId="1295" refreshError="1"/>
      <sheetData sheetId="1296"/>
      <sheetData sheetId="1297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>
        <row r="5">
          <cell r="E5" t="str">
            <v>CANTIDAD</v>
          </cell>
        </row>
      </sheetData>
      <sheetData sheetId="1324">
        <row r="5">
          <cell r="E5" t="str">
            <v>CANTIDAD</v>
          </cell>
        </row>
      </sheetData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/>
      <sheetData sheetId="1350"/>
      <sheetData sheetId="1351">
        <row r="1">
          <cell r="A1" t="str">
            <v>INSTITUTO NACIONAL DE VIAS</v>
          </cell>
        </row>
      </sheetData>
      <sheetData sheetId="1352">
        <row r="168">
          <cell r="D168">
            <v>10046</v>
          </cell>
        </row>
      </sheetData>
      <sheetData sheetId="1353">
        <row r="1">
          <cell r="B1" t="str">
            <v>CTO-102-2002</v>
          </cell>
        </row>
      </sheetData>
      <sheetData sheetId="1354"/>
      <sheetData sheetId="1355">
        <row r="33">
          <cell r="C33">
            <v>0.77967625899280601</v>
          </cell>
        </row>
      </sheetData>
      <sheetData sheetId="1356"/>
      <sheetData sheetId="1357">
        <row r="1">
          <cell r="A1" t="str">
            <v>1P</v>
          </cell>
        </row>
      </sheetData>
      <sheetData sheetId="1358">
        <row r="50">
          <cell r="H50">
            <v>1192</v>
          </cell>
        </row>
      </sheetData>
      <sheetData sheetId="1359"/>
      <sheetData sheetId="1360">
        <row r="168">
          <cell r="D168">
            <v>10046</v>
          </cell>
        </row>
      </sheetData>
      <sheetData sheetId="1361">
        <row r="51">
          <cell r="D51">
            <v>698</v>
          </cell>
        </row>
      </sheetData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>
        <row r="4">
          <cell r="B4" t="str">
            <v xml:space="preserve"> Bisagra Pivotante </v>
          </cell>
        </row>
      </sheetData>
      <sheetData sheetId="1372">
        <row r="41">
          <cell r="G41">
            <v>4237.2145748987859</v>
          </cell>
        </row>
      </sheetData>
      <sheetData sheetId="1373"/>
      <sheetData sheetId="1374">
        <row r="33">
          <cell r="C33">
            <v>0.77967625899280601</v>
          </cell>
        </row>
      </sheetData>
      <sheetData sheetId="1375"/>
      <sheetData sheetId="1376">
        <row r="33">
          <cell r="C33">
            <v>0.77967625899280601</v>
          </cell>
        </row>
      </sheetData>
      <sheetData sheetId="1377">
        <row r="1">
          <cell r="A1" t="str">
            <v>INSTITUTO NACIONAL DE VIAS</v>
          </cell>
        </row>
      </sheetData>
      <sheetData sheetId="1378"/>
      <sheetData sheetId="1379"/>
      <sheetData sheetId="1380"/>
      <sheetData sheetId="1381">
        <row r="33">
          <cell r="C33">
            <v>0.77967625899280601</v>
          </cell>
        </row>
      </sheetData>
      <sheetData sheetId="1382"/>
      <sheetData sheetId="1383">
        <row r="52">
          <cell r="H52">
            <v>117768</v>
          </cell>
        </row>
      </sheetData>
      <sheetData sheetId="1384" refreshError="1"/>
      <sheetData sheetId="1385"/>
      <sheetData sheetId="1386">
        <row r="52">
          <cell r="H52">
            <v>117768</v>
          </cell>
        </row>
      </sheetData>
      <sheetData sheetId="1387"/>
      <sheetData sheetId="1388">
        <row r="33">
          <cell r="C33">
            <v>0.77967625899280601</v>
          </cell>
        </row>
      </sheetData>
      <sheetData sheetId="1389">
        <row r="33">
          <cell r="C33">
            <v>0.77967625899280601</v>
          </cell>
        </row>
      </sheetData>
      <sheetData sheetId="1390"/>
      <sheetData sheetId="1391">
        <row r="33">
          <cell r="C33">
            <v>0.77967625899280601</v>
          </cell>
        </row>
      </sheetData>
      <sheetData sheetId="1392"/>
      <sheetData sheetId="1393" refreshError="1"/>
      <sheetData sheetId="1394" refreshError="1"/>
      <sheetData sheetId="1395" refreshError="1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 refreshError="1"/>
      <sheetData sheetId="1410"/>
      <sheetData sheetId="1411"/>
      <sheetData sheetId="1412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/>
      <sheetData sheetId="1435"/>
      <sheetData sheetId="1436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/>
      <sheetData sheetId="1714"/>
      <sheetData sheetId="1715"/>
      <sheetData sheetId="1716"/>
      <sheetData sheetId="1717"/>
      <sheetData sheetId="1718"/>
      <sheetData sheetId="1719"/>
      <sheetData sheetId="1720">
        <row r="8">
          <cell r="A8">
            <v>2.1</v>
          </cell>
        </row>
      </sheetData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/>
      <sheetData sheetId="1782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 refreshError="1"/>
      <sheetData sheetId="1809"/>
      <sheetData sheetId="1810">
        <row r="36">
          <cell r="G36">
            <v>310000.00000097335</v>
          </cell>
        </row>
      </sheetData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/>
      <sheetData sheetId="1871" refreshError="1"/>
      <sheetData sheetId="1872" refreshError="1"/>
      <sheetData sheetId="1873" refreshError="1"/>
      <sheetData sheetId="1874" refreshError="1"/>
      <sheetData sheetId="1875"/>
      <sheetData sheetId="1876" refreshError="1"/>
      <sheetData sheetId="1877" refreshError="1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 refreshError="1"/>
      <sheetData sheetId="2185" refreshError="1"/>
      <sheetData sheetId="2186"/>
      <sheetData sheetId="2187" refreshError="1"/>
      <sheetData sheetId="2188"/>
      <sheetData sheetId="2189" refreshError="1"/>
      <sheetData sheetId="2190" refreshError="1"/>
      <sheetData sheetId="2191" refreshError="1"/>
      <sheetData sheetId="2192"/>
      <sheetData sheetId="2193"/>
      <sheetData sheetId="2194"/>
      <sheetData sheetId="2195"/>
      <sheetData sheetId="2196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/>
      <sheetData sheetId="2208">
        <row r="168">
          <cell r="D168">
            <v>0.16</v>
          </cell>
        </row>
      </sheetData>
      <sheetData sheetId="2209" refreshError="1"/>
      <sheetData sheetId="2210">
        <row r="7">
          <cell r="B7">
            <v>1</v>
          </cell>
        </row>
      </sheetData>
      <sheetData sheetId="2211">
        <row r="7">
          <cell r="B7">
            <v>1</v>
          </cell>
        </row>
      </sheetData>
      <sheetData sheetId="2212">
        <row r="7">
          <cell r="B7">
            <v>1</v>
          </cell>
        </row>
      </sheetData>
      <sheetData sheetId="2213">
        <row r="7">
          <cell r="B7">
            <v>1</v>
          </cell>
        </row>
      </sheetData>
      <sheetData sheetId="2214">
        <row r="33">
          <cell r="G33">
            <v>0.59504299999999999</v>
          </cell>
        </row>
      </sheetData>
      <sheetData sheetId="2215"/>
      <sheetData sheetId="2216">
        <row r="1">
          <cell r="A1" t="str">
            <v>INSTITUTO NACIONAL DE VIAS</v>
          </cell>
        </row>
      </sheetData>
      <sheetData sheetId="2217"/>
      <sheetData sheetId="2218"/>
      <sheetData sheetId="2219"/>
      <sheetData sheetId="2220"/>
      <sheetData sheetId="2221"/>
      <sheetData sheetId="2222"/>
      <sheetData sheetId="2223"/>
      <sheetData sheetId="2224">
        <row r="168">
          <cell r="D168">
            <v>0.16</v>
          </cell>
        </row>
      </sheetData>
      <sheetData sheetId="2225"/>
      <sheetData sheetId="2226">
        <row r="1">
          <cell r="A1" t="str">
            <v>ABRAZADERA DE SALIDA TIPO 1</v>
          </cell>
        </row>
      </sheetData>
      <sheetData sheetId="2227">
        <row r="33">
          <cell r="G33">
            <v>0.59504299999999999</v>
          </cell>
        </row>
      </sheetData>
      <sheetData sheetId="2228">
        <row r="168">
          <cell r="D168">
            <v>0.16</v>
          </cell>
        </row>
      </sheetData>
      <sheetData sheetId="2229"/>
      <sheetData sheetId="2230">
        <row r="7">
          <cell r="B7">
            <v>1</v>
          </cell>
        </row>
      </sheetData>
      <sheetData sheetId="2231">
        <row r="33">
          <cell r="G33">
            <v>0.59504299999999999</v>
          </cell>
        </row>
      </sheetData>
      <sheetData sheetId="2232"/>
      <sheetData sheetId="2233"/>
      <sheetData sheetId="2234"/>
      <sheetData sheetId="2235"/>
      <sheetData sheetId="2236">
        <row r="1">
          <cell r="A1" t="str">
            <v>INSTITUTO NACIONAL DE VIAS</v>
          </cell>
        </row>
      </sheetData>
      <sheetData sheetId="2237"/>
      <sheetData sheetId="2238"/>
      <sheetData sheetId="2239">
        <row r="1">
          <cell r="A1" t="str">
            <v>ADMINISTRACION</v>
          </cell>
        </row>
      </sheetData>
      <sheetData sheetId="2240"/>
      <sheetData sheetId="2241"/>
      <sheetData sheetId="2242">
        <row r="168">
          <cell r="D168">
            <v>0.16</v>
          </cell>
        </row>
      </sheetData>
      <sheetData sheetId="2243"/>
      <sheetData sheetId="2244">
        <row r="7">
          <cell r="B7">
            <v>1</v>
          </cell>
        </row>
      </sheetData>
      <sheetData sheetId="2245">
        <row r="33">
          <cell r="G33">
            <v>0.59504299999999999</v>
          </cell>
        </row>
      </sheetData>
      <sheetData sheetId="2246">
        <row r="7">
          <cell r="B7">
            <v>1</v>
          </cell>
        </row>
      </sheetData>
      <sheetData sheetId="2247">
        <row r="33">
          <cell r="G33">
            <v>0.59504299999999999</v>
          </cell>
        </row>
      </sheetData>
      <sheetData sheetId="2248"/>
      <sheetData sheetId="2249"/>
      <sheetData sheetId="2250"/>
      <sheetData sheetId="2251"/>
      <sheetData sheetId="2252"/>
      <sheetData sheetId="2253">
        <row r="51">
          <cell r="D51">
            <v>698</v>
          </cell>
        </row>
      </sheetData>
      <sheetData sheetId="2254"/>
      <sheetData sheetId="2255"/>
      <sheetData sheetId="2256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/>
      <sheetData sheetId="2299"/>
      <sheetData sheetId="2300"/>
      <sheetData sheetId="2301"/>
      <sheetData sheetId="2302"/>
      <sheetData sheetId="2303">
        <row r="33">
          <cell r="C33">
            <v>0.77967625899280601</v>
          </cell>
        </row>
      </sheetData>
      <sheetData sheetId="2304"/>
      <sheetData sheetId="2305"/>
      <sheetData sheetId="2306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/>
      <sheetData sheetId="2919">
        <row r="8">
          <cell r="A8">
            <v>2.1</v>
          </cell>
        </row>
      </sheetData>
      <sheetData sheetId="2920">
        <row r="8">
          <cell r="A8">
            <v>3.1</v>
          </cell>
        </row>
      </sheetData>
      <sheetData sheetId="2921"/>
      <sheetData sheetId="2922"/>
      <sheetData sheetId="2923"/>
      <sheetData sheetId="2924"/>
      <sheetData sheetId="2925"/>
      <sheetData sheetId="2926">
        <row r="3">
          <cell r="A3">
            <v>1</v>
          </cell>
        </row>
      </sheetData>
      <sheetData sheetId="2927"/>
      <sheetData sheetId="2928"/>
      <sheetData sheetId="2929"/>
      <sheetData sheetId="2930"/>
      <sheetData sheetId="2931"/>
      <sheetData sheetId="2932"/>
      <sheetData sheetId="2933">
        <row r="1">
          <cell r="A1" t="str">
            <v>LISTADO DE INSUMOS GENERAL</v>
          </cell>
        </row>
      </sheetData>
      <sheetData sheetId="2934">
        <row r="8">
          <cell r="A8">
            <v>3.1</v>
          </cell>
        </row>
      </sheetData>
      <sheetData sheetId="2935">
        <row r="8">
          <cell r="A8">
            <v>2.1</v>
          </cell>
        </row>
      </sheetData>
      <sheetData sheetId="2936">
        <row r="8">
          <cell r="A8">
            <v>3.1</v>
          </cell>
        </row>
      </sheetData>
      <sheetData sheetId="2937"/>
      <sheetData sheetId="2938"/>
      <sheetData sheetId="2939"/>
      <sheetData sheetId="2940">
        <row r="3">
          <cell r="A3">
            <v>1</v>
          </cell>
        </row>
      </sheetData>
      <sheetData sheetId="2941"/>
      <sheetData sheetId="2942">
        <row r="3">
          <cell r="A3">
            <v>1</v>
          </cell>
        </row>
      </sheetData>
      <sheetData sheetId="2943"/>
      <sheetData sheetId="2944"/>
      <sheetData sheetId="2945"/>
      <sheetData sheetId="2946"/>
      <sheetData sheetId="2947">
        <row r="1">
          <cell r="A1" t="str">
            <v>LISTADO DE INSUMOS GENERAL</v>
          </cell>
        </row>
      </sheetData>
      <sheetData sheetId="2948"/>
      <sheetData sheetId="2949">
        <row r="1">
          <cell r="A1" t="str">
            <v>LISTADO DE INSUMOS GENERAL</v>
          </cell>
        </row>
      </sheetData>
      <sheetData sheetId="2950">
        <row r="8">
          <cell r="A8">
            <v>3.1</v>
          </cell>
        </row>
      </sheetData>
      <sheetData sheetId="2951">
        <row r="8">
          <cell r="A8">
            <v>2.1</v>
          </cell>
        </row>
      </sheetData>
      <sheetData sheetId="2952">
        <row r="8">
          <cell r="A8">
            <v>3.1</v>
          </cell>
        </row>
      </sheetData>
      <sheetData sheetId="2953">
        <row r="1">
          <cell r="A1" t="str">
            <v>ITEM</v>
          </cell>
        </row>
      </sheetData>
      <sheetData sheetId="2954">
        <row r="1">
          <cell r="A1" t="str">
            <v>EQUIPO</v>
          </cell>
        </row>
      </sheetData>
      <sheetData sheetId="2955">
        <row r="1">
          <cell r="A1" t="str">
            <v>ADMINISTRACION</v>
          </cell>
        </row>
      </sheetData>
      <sheetData sheetId="2956">
        <row r="3">
          <cell r="A3">
            <v>1</v>
          </cell>
        </row>
      </sheetData>
      <sheetData sheetId="2957">
        <row r="8">
          <cell r="A8">
            <v>3.1</v>
          </cell>
        </row>
      </sheetData>
      <sheetData sheetId="2958">
        <row r="3">
          <cell r="A3">
            <v>1</v>
          </cell>
        </row>
      </sheetData>
      <sheetData sheetId="2959">
        <row r="3">
          <cell r="A3">
            <v>1</v>
          </cell>
        </row>
      </sheetData>
      <sheetData sheetId="2960">
        <row r="3">
          <cell r="A3">
            <v>1</v>
          </cell>
        </row>
      </sheetData>
      <sheetData sheetId="2961">
        <row r="3">
          <cell r="A3">
            <v>1</v>
          </cell>
        </row>
      </sheetData>
      <sheetData sheetId="2962">
        <row r="3">
          <cell r="A3">
            <v>1</v>
          </cell>
        </row>
      </sheetData>
      <sheetData sheetId="2963">
        <row r="1">
          <cell r="A1" t="str">
            <v>LISTADO DE INSUMOS GENERAL</v>
          </cell>
        </row>
      </sheetData>
      <sheetData sheetId="2964">
        <row r="8">
          <cell r="A8">
            <v>2.1</v>
          </cell>
        </row>
      </sheetData>
      <sheetData sheetId="2965">
        <row r="1">
          <cell r="A1" t="str">
            <v>LISTADO DE INSUMOS GENERAL</v>
          </cell>
        </row>
      </sheetData>
      <sheetData sheetId="2966">
        <row r="1">
          <cell r="A1" t="str">
            <v>LISTADO DE INSUMOS GENERAL</v>
          </cell>
        </row>
      </sheetData>
      <sheetData sheetId="2967">
        <row r="1">
          <cell r="A1" t="str">
            <v>LISTADO DE INSUMOS GENERAL</v>
          </cell>
        </row>
      </sheetData>
      <sheetData sheetId="2968">
        <row r="1">
          <cell r="A1" t="str">
            <v>LISTADO DE INSUMOS GENERAL</v>
          </cell>
        </row>
      </sheetData>
      <sheetData sheetId="2969">
        <row r="1">
          <cell r="A1" t="str">
            <v>LISTADO DE INSUMOS GENERAL</v>
          </cell>
        </row>
      </sheetData>
      <sheetData sheetId="2970">
        <row r="1">
          <cell r="A1" t="str">
            <v>LISTADO DE INSUMOS GENERAL</v>
          </cell>
        </row>
      </sheetData>
      <sheetData sheetId="2971">
        <row r="3">
          <cell r="A3">
            <v>1</v>
          </cell>
        </row>
      </sheetData>
      <sheetData sheetId="2972">
        <row r="3">
          <cell r="A3">
            <v>1</v>
          </cell>
        </row>
      </sheetData>
      <sheetData sheetId="2973">
        <row r="3">
          <cell r="A3">
            <v>1</v>
          </cell>
        </row>
      </sheetData>
      <sheetData sheetId="2974">
        <row r="3">
          <cell r="A3">
            <v>1</v>
          </cell>
        </row>
      </sheetData>
      <sheetData sheetId="2975"/>
      <sheetData sheetId="2976">
        <row r="1">
          <cell r="A1" t="str">
            <v>LISTADO DE INSUMOS GENERAL</v>
          </cell>
        </row>
      </sheetData>
      <sheetData sheetId="2977">
        <row r="1">
          <cell r="A1" t="str">
            <v>LISTADO DE INSUMOS GENERAL</v>
          </cell>
        </row>
      </sheetData>
      <sheetData sheetId="2978">
        <row r="1">
          <cell r="A1" t="str">
            <v>LISTADO DE INSUMOS GENERAL</v>
          </cell>
        </row>
      </sheetData>
      <sheetData sheetId="2979">
        <row r="1">
          <cell r="A1" t="str">
            <v>LISTADO DE INSUMOS GENERAL</v>
          </cell>
        </row>
      </sheetData>
      <sheetData sheetId="2980">
        <row r="1">
          <cell r="A1" t="str">
            <v>LISTADO DE INSUMOS GENERAL</v>
          </cell>
        </row>
      </sheetData>
      <sheetData sheetId="2981">
        <row r="1">
          <cell r="A1" t="str">
            <v>LISTADO DE INSUMOS GENERAL</v>
          </cell>
        </row>
      </sheetData>
      <sheetData sheetId="2982">
        <row r="8">
          <cell r="A8">
            <v>3.1</v>
          </cell>
        </row>
      </sheetData>
      <sheetData sheetId="2983">
        <row r="8">
          <cell r="A8">
            <v>2.1</v>
          </cell>
        </row>
      </sheetData>
      <sheetData sheetId="2984">
        <row r="8">
          <cell r="A8">
            <v>3.1</v>
          </cell>
        </row>
      </sheetData>
      <sheetData sheetId="2985">
        <row r="1">
          <cell r="A1" t="str">
            <v>ITEM</v>
          </cell>
        </row>
      </sheetData>
      <sheetData sheetId="2986" refreshError="1"/>
      <sheetData sheetId="2987" refreshError="1"/>
      <sheetData sheetId="2988">
        <row r="3">
          <cell r="A3">
            <v>1</v>
          </cell>
        </row>
      </sheetData>
      <sheetData sheetId="2989">
        <row r="3">
          <cell r="A3">
            <v>1</v>
          </cell>
        </row>
      </sheetData>
      <sheetData sheetId="2990">
        <row r="3">
          <cell r="A3">
            <v>1</v>
          </cell>
        </row>
      </sheetData>
      <sheetData sheetId="2991">
        <row r="3">
          <cell r="A3">
            <v>1</v>
          </cell>
        </row>
      </sheetData>
      <sheetData sheetId="2992">
        <row r="3">
          <cell r="A3">
            <v>1</v>
          </cell>
        </row>
      </sheetData>
      <sheetData sheetId="2993">
        <row r="1">
          <cell r="A1" t="str">
            <v>ITEM</v>
          </cell>
        </row>
      </sheetData>
      <sheetData sheetId="2994">
        <row r="1">
          <cell r="A1" t="str">
            <v>EQUIPO</v>
          </cell>
        </row>
      </sheetData>
      <sheetData sheetId="2995">
        <row r="1">
          <cell r="A1" t="str">
            <v>ADMINISTRACION</v>
          </cell>
        </row>
      </sheetData>
      <sheetData sheetId="2996" refreshError="1"/>
      <sheetData sheetId="2997">
        <row r="1">
          <cell r="A1" t="str">
            <v>LISTADO DE INSUMOS GENERAL</v>
          </cell>
        </row>
      </sheetData>
      <sheetData sheetId="2998" refreshError="1"/>
      <sheetData sheetId="2999">
        <row r="1">
          <cell r="A1" t="str">
            <v>LISTADO DE INSUMOS GENERAL</v>
          </cell>
        </row>
      </sheetData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>
        <row r="3">
          <cell r="A3">
            <v>5.0999999999999996</v>
          </cell>
        </row>
      </sheetData>
      <sheetData sheetId="3204">
        <row r="2">
          <cell r="AM2">
            <v>25</v>
          </cell>
        </row>
      </sheetData>
      <sheetData sheetId="3205">
        <row r="2">
          <cell r="AM2">
            <v>25</v>
          </cell>
        </row>
      </sheetData>
      <sheetData sheetId="3206">
        <row r="1">
          <cell r="A1" t="str">
            <v>INSTITUTO NACIONAL DE VIAS</v>
          </cell>
        </row>
      </sheetData>
      <sheetData sheetId="3207"/>
      <sheetData sheetId="3208" refreshError="1"/>
      <sheetData sheetId="3209"/>
      <sheetData sheetId="3210"/>
      <sheetData sheetId="3211" refreshError="1"/>
      <sheetData sheetId="3212" refreshError="1"/>
      <sheetData sheetId="3213" refreshError="1"/>
      <sheetData sheetId="3214" refreshError="1"/>
      <sheetData sheetId="3215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/>
      <sheetData sheetId="3233"/>
      <sheetData sheetId="3234" refreshError="1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>
        <row r="1">
          <cell r="A1" t="str">
            <v>INSTITUTO NACIONAL DE VIAS</v>
          </cell>
        </row>
      </sheetData>
      <sheetData sheetId="3247">
        <row r="1">
          <cell r="A1" t="str">
            <v>INSTITUTO NACIONAL DE VIAS</v>
          </cell>
        </row>
      </sheetData>
      <sheetData sheetId="3248">
        <row r="6">
          <cell r="B6">
            <v>38355</v>
          </cell>
        </row>
      </sheetData>
      <sheetData sheetId="3249"/>
      <sheetData sheetId="3250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/>
      <sheetData sheetId="3262"/>
      <sheetData sheetId="3263"/>
      <sheetData sheetId="3264"/>
      <sheetData sheetId="3265"/>
      <sheetData sheetId="3266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>
        <row r="33">
          <cell r="G33">
            <v>283000.00002693152</v>
          </cell>
        </row>
      </sheetData>
      <sheetData sheetId="3279">
        <row r="33">
          <cell r="G33">
            <v>283000.00002693152</v>
          </cell>
        </row>
      </sheetData>
      <sheetData sheetId="3280">
        <row r="33">
          <cell r="G33">
            <v>290000.00000013626</v>
          </cell>
        </row>
      </sheetData>
      <sheetData sheetId="3281"/>
      <sheetData sheetId="3282"/>
      <sheetData sheetId="3283" refreshError="1"/>
      <sheetData sheetId="3284" refreshError="1"/>
      <sheetData sheetId="3285">
        <row r="33">
          <cell r="C33">
            <v>0.77967625899280601</v>
          </cell>
        </row>
      </sheetData>
      <sheetData sheetId="3286"/>
      <sheetData sheetId="3287">
        <row r="1">
          <cell r="A1" t="str">
            <v>INSTITUTO NACIONAL DE VIAS</v>
          </cell>
        </row>
      </sheetData>
      <sheetData sheetId="3288"/>
      <sheetData sheetId="3289">
        <row r="1">
          <cell r="B1" t="str">
            <v>CTO-102-2002</v>
          </cell>
        </row>
      </sheetData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>
        <row r="2">
          <cell r="A2" t="str">
            <v>ACTA No</v>
          </cell>
        </row>
      </sheetData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/>
      <sheetData sheetId="3379">
        <row r="1">
          <cell r="A1" t="str">
            <v>ADMINISTRACION</v>
          </cell>
        </row>
      </sheetData>
      <sheetData sheetId="3380">
        <row r="1">
          <cell r="A1" t="str">
            <v>EQUIPO</v>
          </cell>
        </row>
      </sheetData>
      <sheetData sheetId="3381"/>
      <sheetData sheetId="3382" refreshError="1"/>
      <sheetData sheetId="3383" refreshError="1"/>
      <sheetData sheetId="3384" refreshError="1"/>
      <sheetData sheetId="3385"/>
      <sheetData sheetId="3386" refreshError="1"/>
      <sheetData sheetId="3387" refreshError="1"/>
      <sheetData sheetId="3388"/>
      <sheetData sheetId="3389"/>
      <sheetData sheetId="3390">
        <row r="1">
          <cell r="A1" t="str">
            <v>ITEM</v>
          </cell>
        </row>
      </sheetData>
      <sheetData sheetId="3391">
        <row r="1">
          <cell r="A1" t="str">
            <v>EQUIPO</v>
          </cell>
        </row>
      </sheetData>
      <sheetData sheetId="3392">
        <row r="1">
          <cell r="A1" t="str">
            <v>INSTITUTO NACIONAL DE VIAS</v>
          </cell>
        </row>
      </sheetData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 refreshError="1"/>
      <sheetData sheetId="3408" refreshError="1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 refreshError="1"/>
      <sheetData sheetId="3428" refreshError="1"/>
      <sheetData sheetId="3429" refreshError="1"/>
      <sheetData sheetId="3430" refreshError="1"/>
      <sheetData sheetId="343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/>
      <sheetData sheetId="3573"/>
      <sheetData sheetId="3574"/>
      <sheetData sheetId="3575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/>
      <sheetData sheetId="3599"/>
      <sheetData sheetId="3600"/>
      <sheetData sheetId="3601"/>
      <sheetData sheetId="3602" refreshError="1"/>
      <sheetData sheetId="3603">
        <row r="525">
          <cell r="K525">
            <v>1695.87</v>
          </cell>
        </row>
      </sheetData>
      <sheetData sheetId="3604">
        <row r="525">
          <cell r="K525">
            <v>3577.94</v>
          </cell>
        </row>
      </sheetData>
      <sheetData sheetId="3605">
        <row r="525">
          <cell r="K525">
            <v>5147.76</v>
          </cell>
        </row>
      </sheetData>
      <sheetData sheetId="3606">
        <row r="525">
          <cell r="K525">
            <v>4940.1099999999997</v>
          </cell>
        </row>
      </sheetData>
      <sheetData sheetId="3607">
        <row r="526">
          <cell r="K526">
            <v>695.98</v>
          </cell>
        </row>
      </sheetData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/>
      <sheetData sheetId="3648" refreshError="1"/>
      <sheetData sheetId="3649" refreshError="1"/>
      <sheetData sheetId="3650" refreshError="1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>
        <row r="1">
          <cell r="A1" t="str">
            <v>EQUIPO</v>
          </cell>
        </row>
      </sheetData>
      <sheetData sheetId="3660">
        <row r="1">
          <cell r="A1" t="str">
            <v>ADMINISTRACION</v>
          </cell>
        </row>
      </sheetData>
      <sheetData sheetId="3661"/>
      <sheetData sheetId="3662"/>
      <sheetData sheetId="3663"/>
      <sheetData sheetId="3664"/>
      <sheetData sheetId="3665"/>
      <sheetData sheetId="3666"/>
      <sheetData sheetId="3667" refreshError="1"/>
      <sheetData sheetId="3668" refreshError="1"/>
      <sheetData sheetId="3669" refreshError="1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/>
      <sheetData sheetId="3827"/>
      <sheetData sheetId="3828"/>
      <sheetData sheetId="3829"/>
      <sheetData sheetId="3830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/>
      <sheetData sheetId="3877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/>
      <sheetData sheetId="3888"/>
      <sheetData sheetId="3889"/>
      <sheetData sheetId="3890"/>
      <sheetData sheetId="3891"/>
      <sheetData sheetId="3892"/>
      <sheetData sheetId="3893"/>
      <sheetData sheetId="3894">
        <row r="18">
          <cell r="C18">
            <v>7000</v>
          </cell>
        </row>
      </sheetData>
      <sheetData sheetId="3895"/>
      <sheetData sheetId="3896"/>
      <sheetData sheetId="3897"/>
      <sheetData sheetId="3898" refreshError="1"/>
      <sheetData sheetId="3899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/>
      <sheetData sheetId="4565">
        <row r="5">
          <cell r="E5" t="str">
            <v>CANTIDAD</v>
          </cell>
        </row>
      </sheetData>
      <sheetData sheetId="4566">
        <row r="5">
          <cell r="E5" t="str">
            <v>CANTIDAD</v>
          </cell>
        </row>
      </sheetData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>
        <row r="5">
          <cell r="A5" t="str">
            <v>Desperdicio</v>
          </cell>
        </row>
      </sheetData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/>
      <sheetData sheetId="4757" refreshError="1"/>
      <sheetData sheetId="4758" refreshError="1"/>
      <sheetData sheetId="4759" refreshError="1"/>
      <sheetData sheetId="4760" refreshError="1"/>
      <sheetData sheetId="4761">
        <row r="5">
          <cell r="E5" t="str">
            <v>CANTIDAD</v>
          </cell>
        </row>
      </sheetData>
      <sheetData sheetId="4762" refreshError="1"/>
      <sheetData sheetId="4763"/>
      <sheetData sheetId="4764"/>
      <sheetData sheetId="4765" refreshError="1"/>
      <sheetData sheetId="4766">
        <row r="5">
          <cell r="E5" t="str">
            <v>CANTIDAD</v>
          </cell>
        </row>
      </sheetData>
      <sheetData sheetId="4767">
        <row r="7">
          <cell r="B7">
            <v>0.1</v>
          </cell>
        </row>
      </sheetData>
      <sheetData sheetId="4768">
        <row r="7">
          <cell r="B7">
            <v>0.1</v>
          </cell>
        </row>
      </sheetData>
      <sheetData sheetId="4769"/>
      <sheetData sheetId="4770" refreshError="1"/>
      <sheetData sheetId="4771" refreshError="1"/>
      <sheetData sheetId="4772" refreshError="1"/>
      <sheetData sheetId="4773" refreshError="1"/>
      <sheetData sheetId="4774">
        <row r="2">
          <cell r="A2" t="str">
            <v>CODIGO</v>
          </cell>
        </row>
      </sheetData>
      <sheetData sheetId="4775"/>
      <sheetData sheetId="4776"/>
      <sheetData sheetId="4777"/>
      <sheetData sheetId="4778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/>
      <sheetData sheetId="4785"/>
      <sheetData sheetId="4786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/>
      <sheetData sheetId="4802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 refreshError="1"/>
      <sheetData sheetId="4827"/>
      <sheetData sheetId="4828" refreshError="1"/>
      <sheetData sheetId="4829" refreshError="1"/>
      <sheetData sheetId="4830"/>
      <sheetData sheetId="483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 refreshError="1"/>
      <sheetData sheetId="4883" refreshError="1"/>
      <sheetData sheetId="4884"/>
      <sheetData sheetId="4885">
        <row r="3">
          <cell r="D3" t="str">
            <v xml:space="preserve">Marzo  31/2002 </v>
          </cell>
        </row>
      </sheetData>
      <sheetData sheetId="4886" refreshError="1"/>
      <sheetData sheetId="4887" refreshError="1"/>
      <sheetData sheetId="4888" refreshError="1"/>
      <sheetData sheetId="4889"/>
      <sheetData sheetId="4890"/>
      <sheetData sheetId="4891"/>
      <sheetData sheetId="4892"/>
      <sheetData sheetId="4893"/>
      <sheetData sheetId="4894"/>
      <sheetData sheetId="4895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/>
      <sheetData sheetId="4944" refreshError="1"/>
      <sheetData sheetId="4945" refreshError="1"/>
      <sheetData sheetId="4946">
        <row r="1">
          <cell r="A1" t="str">
            <v>ITEM</v>
          </cell>
        </row>
      </sheetData>
      <sheetData sheetId="4947" refreshError="1"/>
      <sheetData sheetId="4948" refreshError="1"/>
      <sheetData sheetId="4949" refreshError="1"/>
      <sheetData sheetId="4950">
        <row r="11">
          <cell r="A11">
            <v>1</v>
          </cell>
        </row>
      </sheetData>
      <sheetData sheetId="4951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 refreshError="1"/>
      <sheetData sheetId="4961" refreshError="1"/>
      <sheetData sheetId="4962" refreshError="1"/>
      <sheetData sheetId="4963">
        <row r="4">
          <cell r="E4" t="str">
            <v>GUPCO</v>
          </cell>
        </row>
      </sheetData>
      <sheetData sheetId="4964"/>
      <sheetData sheetId="4965"/>
      <sheetData sheetId="4966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 refreshError="1"/>
      <sheetData sheetId="499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/>
      <sheetData sheetId="5003" refreshError="1"/>
      <sheetData sheetId="5004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/>
      <sheetData sheetId="5101" refreshError="1"/>
      <sheetData sheetId="5102" refreshError="1"/>
      <sheetData sheetId="5103"/>
      <sheetData sheetId="5104" refreshError="1"/>
      <sheetData sheetId="5105" refreshError="1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/>
      <sheetData sheetId="5146"/>
      <sheetData sheetId="5147"/>
      <sheetData sheetId="5148"/>
      <sheetData sheetId="5149">
        <row r="5">
          <cell r="E5" t="str">
            <v>CANTIDAD</v>
          </cell>
        </row>
      </sheetData>
      <sheetData sheetId="5150">
        <row r="5">
          <cell r="E5" t="str">
            <v>CANTIDAD</v>
          </cell>
        </row>
      </sheetData>
      <sheetData sheetId="5151">
        <row r="5">
          <cell r="E5" t="str">
            <v>CANTIDAD</v>
          </cell>
        </row>
      </sheetData>
      <sheetData sheetId="5152">
        <row r="5">
          <cell r="E5" t="str">
            <v>CANTIDAD</v>
          </cell>
        </row>
      </sheetData>
      <sheetData sheetId="5153">
        <row r="5">
          <cell r="E5" t="str">
            <v>CANTIDAD</v>
          </cell>
        </row>
      </sheetData>
      <sheetData sheetId="5154">
        <row r="5">
          <cell r="E5" t="str">
            <v>CANTIDAD</v>
          </cell>
        </row>
      </sheetData>
      <sheetData sheetId="5155">
        <row r="5">
          <cell r="E5" t="str">
            <v>CANTIDAD</v>
          </cell>
        </row>
      </sheetData>
      <sheetData sheetId="5156"/>
      <sheetData sheetId="5157"/>
      <sheetData sheetId="5158"/>
      <sheetData sheetId="5159"/>
      <sheetData sheetId="5160">
        <row r="1">
          <cell r="A1" t="str">
            <v>INSTITUTO NACIONAL DE VIAS</v>
          </cell>
        </row>
      </sheetData>
      <sheetData sheetId="5161"/>
      <sheetData sheetId="5162">
        <row r="1">
          <cell r="A1" t="str">
            <v>INSTITUTO NACIONAL DE VIAS</v>
          </cell>
        </row>
      </sheetData>
      <sheetData sheetId="5163">
        <row r="1">
          <cell r="A1" t="str">
            <v>INSTITUTO NACIONAL DE VIAS</v>
          </cell>
        </row>
      </sheetData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>
        <row r="1">
          <cell r="A1" t="str">
            <v>EQUIPO</v>
          </cell>
        </row>
      </sheetData>
      <sheetData sheetId="5246">
        <row r="1">
          <cell r="A1" t="str">
            <v>ADMINISTRACION</v>
          </cell>
        </row>
      </sheetData>
      <sheetData sheetId="5247">
        <row r="1">
          <cell r="A1" t="str">
            <v>EQUIPO</v>
          </cell>
        </row>
      </sheetData>
      <sheetData sheetId="5248">
        <row r="1">
          <cell r="A1" t="str">
            <v>ADMINISTRACION</v>
          </cell>
        </row>
      </sheetData>
      <sheetData sheetId="5249">
        <row r="1">
          <cell r="A1" t="str">
            <v>EQUIPO</v>
          </cell>
        </row>
      </sheetData>
      <sheetData sheetId="5250">
        <row r="1">
          <cell r="A1" t="str">
            <v>ADMINISTRACION</v>
          </cell>
        </row>
      </sheetData>
      <sheetData sheetId="5251">
        <row r="1">
          <cell r="A1" t="str">
            <v>EQUIPO</v>
          </cell>
        </row>
      </sheetData>
      <sheetData sheetId="5252">
        <row r="1">
          <cell r="A1" t="str">
            <v>ADMINISTRACION</v>
          </cell>
        </row>
      </sheetData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>
        <row r="1">
          <cell r="A1" t="str">
            <v>ITEM</v>
          </cell>
        </row>
      </sheetData>
      <sheetData sheetId="5290">
        <row r="1">
          <cell r="A1" t="str">
            <v>EQUIPO</v>
          </cell>
        </row>
      </sheetData>
      <sheetData sheetId="5291">
        <row r="1">
          <cell r="A1" t="str">
            <v>ITEM</v>
          </cell>
        </row>
      </sheetData>
      <sheetData sheetId="5292">
        <row r="1">
          <cell r="A1" t="str">
            <v>EQUIPO</v>
          </cell>
        </row>
      </sheetData>
      <sheetData sheetId="5293">
        <row r="1">
          <cell r="A1" t="str">
            <v>ITEM</v>
          </cell>
        </row>
      </sheetData>
      <sheetData sheetId="5294">
        <row r="1">
          <cell r="A1" t="str">
            <v>EQUIPO</v>
          </cell>
        </row>
      </sheetData>
      <sheetData sheetId="5295">
        <row r="1">
          <cell r="A1" t="str">
            <v>ADMINISTRACION</v>
          </cell>
        </row>
      </sheetData>
      <sheetData sheetId="5296">
        <row r="1">
          <cell r="A1" t="str">
            <v>EQUIPO</v>
          </cell>
        </row>
      </sheetData>
      <sheetData sheetId="5297">
        <row r="1">
          <cell r="A1" t="str">
            <v>ADMINISTRACION</v>
          </cell>
        </row>
      </sheetData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>
        <row r="16">
          <cell r="A16" t="str">
            <v>ABONO 10-30-10</v>
          </cell>
        </row>
      </sheetData>
      <sheetData sheetId="5339"/>
      <sheetData sheetId="5340">
        <row r="16">
          <cell r="A16" t="str">
            <v>ABONO 10-30-10</v>
          </cell>
        </row>
      </sheetData>
      <sheetData sheetId="5341"/>
      <sheetData sheetId="5342">
        <row r="16">
          <cell r="A16" t="str">
            <v>ABONO 10-30-10</v>
          </cell>
        </row>
      </sheetData>
      <sheetData sheetId="5343"/>
      <sheetData sheetId="5344">
        <row r="16">
          <cell r="A16" t="str">
            <v>ABONO 10-30-10</v>
          </cell>
        </row>
      </sheetData>
      <sheetData sheetId="5345">
        <row r="6">
          <cell r="A6" t="str">
            <v>TOPÓGRAFO</v>
          </cell>
        </row>
      </sheetData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/>
      <sheetData sheetId="5968"/>
      <sheetData sheetId="5969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/>
      <sheetData sheetId="5979"/>
      <sheetData sheetId="5980" refreshError="1"/>
      <sheetData sheetId="5981" refreshError="1"/>
      <sheetData sheetId="5982"/>
      <sheetData sheetId="5983"/>
      <sheetData sheetId="5984"/>
      <sheetData sheetId="5985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/>
      <sheetData sheetId="6107" refreshError="1"/>
      <sheetData sheetId="6108" refreshError="1"/>
      <sheetData sheetId="6109" refreshError="1"/>
      <sheetData sheetId="6110"/>
      <sheetData sheetId="6111" refreshError="1"/>
      <sheetData sheetId="6112"/>
      <sheetData sheetId="6113"/>
      <sheetData sheetId="6114" refreshError="1"/>
      <sheetData sheetId="6115"/>
      <sheetData sheetId="6116"/>
      <sheetData sheetId="6117" refreshError="1"/>
      <sheetData sheetId="6118">
        <row r="2">
          <cell r="A2" t="str">
            <v>HOSPITAL HERNANDO MONCALEANO PERDOMO ETAPA 1</v>
          </cell>
        </row>
      </sheetData>
      <sheetData sheetId="6119"/>
      <sheetData sheetId="6120">
        <row r="2">
          <cell r="A2" t="str">
            <v>HOSPITAL HERNANDO MONCALEANO PERDOMO ETAPA 2 A</v>
          </cell>
        </row>
      </sheetData>
      <sheetData sheetId="6121">
        <row r="2">
          <cell r="A2" t="str">
            <v>HOSPITAL HERNANDO MONCALEANO PERDOMO ETAPA 2B</v>
          </cell>
        </row>
      </sheetData>
      <sheetData sheetId="6122"/>
      <sheetData sheetId="6123"/>
      <sheetData sheetId="6124"/>
      <sheetData sheetId="6125"/>
      <sheetData sheetId="6126"/>
      <sheetData sheetId="6127"/>
      <sheetData sheetId="6128" refreshError="1"/>
      <sheetData sheetId="6129"/>
      <sheetData sheetId="6130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>
        <row r="1">
          <cell r="A1" t="str">
            <v>ITEM</v>
          </cell>
        </row>
      </sheetData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>
        <row r="1">
          <cell r="A1" t="str">
            <v>EQUIPO</v>
          </cell>
        </row>
      </sheetData>
      <sheetData sheetId="6188"/>
      <sheetData sheetId="6189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/>
      <sheetData sheetId="6205"/>
      <sheetData sheetId="6206"/>
      <sheetData sheetId="6207">
        <row r="1">
          <cell r="A1" t="str">
            <v>INSTITUTO NACIONAL DE VIAS</v>
          </cell>
        </row>
      </sheetData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>
        <row r="1">
          <cell r="A1" t="str">
            <v>Name</v>
          </cell>
        </row>
      </sheetData>
      <sheetData sheetId="6218"/>
      <sheetData sheetId="6219"/>
      <sheetData sheetId="6220"/>
      <sheetData sheetId="6221">
        <row r="1">
          <cell r="A1" t="str">
            <v>ITEM</v>
          </cell>
        </row>
      </sheetData>
      <sheetData sheetId="6222">
        <row r="1">
          <cell r="A1" t="str">
            <v>EQUIPO</v>
          </cell>
        </row>
      </sheetData>
      <sheetData sheetId="6223">
        <row r="1">
          <cell r="A1" t="str">
            <v>ADMINISTRACION</v>
          </cell>
        </row>
      </sheetData>
      <sheetData sheetId="6224"/>
      <sheetData sheetId="6225"/>
      <sheetData sheetId="6226"/>
      <sheetData sheetId="6227">
        <row r="1">
          <cell r="A1" t="str">
            <v>INSTITUTO NACIONAL DE VIAS</v>
          </cell>
        </row>
      </sheetData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>
        <row r="1">
          <cell r="A1" t="str">
            <v>INSTITUTO NACIONAL DE VIAS</v>
          </cell>
        </row>
      </sheetData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>
        <row r="168">
          <cell r="D168">
            <v>10046</v>
          </cell>
        </row>
      </sheetData>
      <sheetData sheetId="6253"/>
      <sheetData sheetId="6254">
        <row r="33">
          <cell r="C33">
            <v>0.77967625899280601</v>
          </cell>
        </row>
      </sheetData>
      <sheetData sheetId="6255">
        <row r="1">
          <cell r="A1" t="str">
            <v>INSTITUTO NACIONAL DE VIAS</v>
          </cell>
        </row>
      </sheetData>
      <sheetData sheetId="6256"/>
      <sheetData sheetId="6257"/>
      <sheetData sheetId="6258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/>
      <sheetData sheetId="6583">
        <row r="1">
          <cell r="A1" t="str">
            <v>ITEM</v>
          </cell>
        </row>
      </sheetData>
      <sheetData sheetId="6584">
        <row r="1">
          <cell r="A1" t="str">
            <v>EQUIPO</v>
          </cell>
        </row>
      </sheetData>
      <sheetData sheetId="6585">
        <row r="1">
          <cell r="A1" t="str">
            <v>ADMINISTRACION</v>
          </cell>
        </row>
      </sheetData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>
        <row r="1">
          <cell r="C1">
            <v>0.2</v>
          </cell>
        </row>
      </sheetData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>
        <row r="1">
          <cell r="C1">
            <v>0.2</v>
          </cell>
        </row>
      </sheetData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>
        <row r="1">
          <cell r="A1" t="str">
            <v>ITEM</v>
          </cell>
        </row>
      </sheetData>
      <sheetData sheetId="6785">
        <row r="1">
          <cell r="A1" t="str">
            <v>EQUIPO</v>
          </cell>
        </row>
      </sheetData>
      <sheetData sheetId="6786">
        <row r="1">
          <cell r="A1" t="str">
            <v>ADMINISTRACION</v>
          </cell>
        </row>
      </sheetData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>
        <row r="1">
          <cell r="A1" t="str">
            <v>ITEM</v>
          </cell>
        </row>
      </sheetData>
      <sheetData sheetId="6804">
        <row r="1">
          <cell r="A1" t="str">
            <v>EQUIPO</v>
          </cell>
        </row>
      </sheetData>
      <sheetData sheetId="6805">
        <row r="1">
          <cell r="A1" t="str">
            <v>ADMINISTRACION</v>
          </cell>
        </row>
      </sheetData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>
        <row r="1">
          <cell r="A1" t="str">
            <v>ITEM</v>
          </cell>
        </row>
      </sheetData>
      <sheetData sheetId="6825">
        <row r="1">
          <cell r="A1" t="str">
            <v>EQUIPO</v>
          </cell>
        </row>
      </sheetData>
      <sheetData sheetId="6826">
        <row r="1">
          <cell r="A1" t="str">
            <v>ADMINISTRACION</v>
          </cell>
        </row>
      </sheetData>
      <sheetData sheetId="6827"/>
      <sheetData sheetId="6828"/>
      <sheetData sheetId="6829"/>
      <sheetData sheetId="6830"/>
      <sheetData sheetId="6831">
        <row r="1">
          <cell r="A1" t="str">
            <v>ADMINISTRACION</v>
          </cell>
        </row>
      </sheetData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>
        <row r="1">
          <cell r="A1" t="str">
            <v>ITEM</v>
          </cell>
        </row>
      </sheetData>
      <sheetData sheetId="6841">
        <row r="1">
          <cell r="A1" t="str">
            <v>EQUIPO</v>
          </cell>
        </row>
      </sheetData>
      <sheetData sheetId="6842">
        <row r="1">
          <cell r="A1" t="str">
            <v>ADMINISTRACION</v>
          </cell>
        </row>
      </sheetData>
      <sheetData sheetId="6843">
        <row r="1">
          <cell r="A1" t="str">
            <v>INSTITUTO NACIONAL DE VIAS</v>
          </cell>
        </row>
      </sheetData>
      <sheetData sheetId="6844"/>
      <sheetData sheetId="6845"/>
      <sheetData sheetId="6846"/>
      <sheetData sheetId="6847"/>
      <sheetData sheetId="6848"/>
      <sheetData sheetId="6849">
        <row r="1">
          <cell r="A1" t="str">
            <v>ITEM</v>
          </cell>
        </row>
      </sheetData>
      <sheetData sheetId="6850">
        <row r="1">
          <cell r="A1" t="str">
            <v>EQUIPO</v>
          </cell>
        </row>
      </sheetData>
      <sheetData sheetId="6851">
        <row r="1">
          <cell r="A1" t="str">
            <v>ADMINISTRACION</v>
          </cell>
        </row>
      </sheetData>
      <sheetData sheetId="6852"/>
      <sheetData sheetId="6853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/>
      <sheetData sheetId="6916" refreshError="1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>
        <row r="1">
          <cell r="A1" t="str">
            <v>INSTITUTO NACIONAL DE VIAS</v>
          </cell>
        </row>
      </sheetData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/>
      <sheetData sheetId="6964" refreshError="1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 refreshError="1"/>
      <sheetData sheetId="7001" refreshError="1"/>
      <sheetData sheetId="7002" refreshError="1"/>
      <sheetData sheetId="7003"/>
      <sheetData sheetId="7004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>
        <row r="1">
          <cell r="A1" t="str">
            <v>ITEM</v>
          </cell>
        </row>
      </sheetData>
      <sheetData sheetId="7016" refreshError="1"/>
      <sheetData sheetId="7017">
        <row r="1">
          <cell r="A1" t="str">
            <v>ADMINISTRACION</v>
          </cell>
        </row>
      </sheetData>
      <sheetData sheetId="7018"/>
      <sheetData sheetId="7019"/>
      <sheetData sheetId="7020"/>
      <sheetData sheetId="7021"/>
      <sheetData sheetId="7022">
        <row r="1">
          <cell r="A1" t="str">
            <v>ITEM</v>
          </cell>
        </row>
      </sheetData>
      <sheetData sheetId="7023">
        <row r="1">
          <cell r="A1" t="str">
            <v>EQUIPO</v>
          </cell>
        </row>
      </sheetData>
      <sheetData sheetId="7024"/>
      <sheetData sheetId="7025"/>
      <sheetData sheetId="7026"/>
      <sheetData sheetId="7027"/>
      <sheetData sheetId="7028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/>
      <sheetData sheetId="7035"/>
      <sheetData sheetId="7036">
        <row r="1">
          <cell r="A1" t="str">
            <v>ITEM</v>
          </cell>
        </row>
      </sheetData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/>
      <sheetData sheetId="7061" refreshError="1"/>
      <sheetData sheetId="7062"/>
      <sheetData sheetId="7063" refreshError="1"/>
      <sheetData sheetId="7064"/>
      <sheetData sheetId="7065"/>
      <sheetData sheetId="7066">
        <row r="8">
          <cell r="C8" t="str">
            <v>OBJETO: CONSTRUCCION DE PLACA DEPORTIVA CUBIERTA, PARQUE INFANTIL Y BIOSALUDABLE, URBANISMO Y OBRAS COMPLEMENTARIAS DEL COMPLEJO RECREODEPORTIVO Y CULTURAL JUAN XXIII</v>
          </cell>
        </row>
      </sheetData>
      <sheetData sheetId="7067">
        <row r="25">
          <cell r="D25">
            <v>49181</v>
          </cell>
        </row>
      </sheetData>
      <sheetData sheetId="7068" refreshError="1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 refreshError="1"/>
      <sheetData sheetId="7097"/>
      <sheetData sheetId="7098"/>
      <sheetData sheetId="7099" refreshError="1"/>
      <sheetData sheetId="7100" refreshError="1"/>
      <sheetData sheetId="7101" refreshError="1"/>
      <sheetData sheetId="7102"/>
      <sheetData sheetId="7103"/>
      <sheetData sheetId="7104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/>
      <sheetData sheetId="7160"/>
      <sheetData sheetId="7161"/>
      <sheetData sheetId="7162"/>
      <sheetData sheetId="7163" refreshError="1"/>
      <sheetData sheetId="7164" refreshError="1"/>
      <sheetData sheetId="7165"/>
      <sheetData sheetId="7166"/>
      <sheetData sheetId="7167"/>
      <sheetData sheetId="7168"/>
      <sheetData sheetId="7169"/>
      <sheetData sheetId="7170"/>
      <sheetData sheetId="717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 refreshError="1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/>
      <sheetData sheetId="7375"/>
      <sheetData sheetId="7376"/>
      <sheetData sheetId="7377"/>
      <sheetData sheetId="7378">
        <row r="33">
          <cell r="C33">
            <v>0.77967625899280601</v>
          </cell>
        </row>
      </sheetData>
      <sheetData sheetId="7379"/>
      <sheetData sheetId="7380"/>
      <sheetData sheetId="7381">
        <row r="8">
          <cell r="A8">
            <v>2.1</v>
          </cell>
        </row>
      </sheetData>
      <sheetData sheetId="7382">
        <row r="1">
          <cell r="B1" t="str">
            <v>CTO-102-2002</v>
          </cell>
        </row>
      </sheetData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>
        <row r="2">
          <cell r="A2" t="str">
            <v>ACTA No</v>
          </cell>
        </row>
      </sheetData>
      <sheetData sheetId="7405"/>
      <sheetData sheetId="7406"/>
      <sheetData sheetId="7407"/>
      <sheetData sheetId="7408"/>
      <sheetData sheetId="7409"/>
      <sheetData sheetId="7410"/>
      <sheetData sheetId="741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>
        <row r="3">
          <cell r="A3">
            <v>1</v>
          </cell>
        </row>
      </sheetData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>
        <row r="1">
          <cell r="A1" t="str">
            <v>Name</v>
          </cell>
        </row>
      </sheetData>
      <sheetData sheetId="7463"/>
      <sheetData sheetId="7464"/>
      <sheetData sheetId="7465"/>
      <sheetData sheetId="7466"/>
      <sheetData sheetId="7467"/>
      <sheetData sheetId="7468"/>
      <sheetData sheetId="7469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>
        <row r="1">
          <cell r="C1">
            <v>0.2</v>
          </cell>
        </row>
      </sheetData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>
        <row r="47">
          <cell r="H47">
            <v>17098.051632633331</v>
          </cell>
        </row>
      </sheetData>
      <sheetData sheetId="7501">
        <row r="47">
          <cell r="H47">
            <v>13407.454219619998</v>
          </cell>
        </row>
      </sheetData>
      <sheetData sheetId="7502">
        <row r="47">
          <cell r="H47">
            <v>13178.048204541665</v>
          </cell>
        </row>
      </sheetData>
      <sheetData sheetId="7503">
        <row r="47">
          <cell r="H47">
            <v>17098.051632633331</v>
          </cell>
        </row>
      </sheetData>
      <sheetData sheetId="7504">
        <row r="47">
          <cell r="H47">
            <v>13407.454219619998</v>
          </cell>
        </row>
      </sheetData>
      <sheetData sheetId="7505">
        <row r="47">
          <cell r="H47">
            <v>13178.048204541665</v>
          </cell>
        </row>
      </sheetData>
      <sheetData sheetId="7506">
        <row r="47">
          <cell r="H47">
            <v>19729.199486104168</v>
          </cell>
        </row>
      </sheetData>
      <sheetData sheetId="7507">
        <row r="47">
          <cell r="H47">
            <v>38405.002915416662</v>
          </cell>
        </row>
      </sheetData>
      <sheetData sheetId="7508">
        <row r="47">
          <cell r="H47">
            <v>41159.979021230996</v>
          </cell>
        </row>
      </sheetData>
      <sheetData sheetId="7509">
        <row r="47">
          <cell r="H47">
            <v>16020</v>
          </cell>
        </row>
      </sheetData>
      <sheetData sheetId="7510">
        <row r="47">
          <cell r="H47">
            <v>11675</v>
          </cell>
        </row>
      </sheetData>
      <sheetData sheetId="7511">
        <row r="47">
          <cell r="H47">
            <v>382683.1643235588</v>
          </cell>
        </row>
      </sheetData>
      <sheetData sheetId="7512">
        <row r="47">
          <cell r="H47">
            <v>27108.482479999999</v>
          </cell>
        </row>
      </sheetData>
      <sheetData sheetId="7513">
        <row r="47">
          <cell r="H47">
            <v>18945.0351992</v>
          </cell>
        </row>
      </sheetData>
      <sheetData sheetId="7514">
        <row r="47">
          <cell r="H47">
            <v>88016.225274879995</v>
          </cell>
        </row>
      </sheetData>
      <sheetData sheetId="7515">
        <row r="47">
          <cell r="H47">
            <v>11296.680928966078</v>
          </cell>
        </row>
      </sheetData>
      <sheetData sheetId="7516">
        <row r="47">
          <cell r="H47">
            <v>19660.483631249997</v>
          </cell>
        </row>
      </sheetData>
      <sheetData sheetId="7517">
        <row r="47">
          <cell r="H47">
            <v>19660.483631249997</v>
          </cell>
        </row>
      </sheetData>
      <sheetData sheetId="7518">
        <row r="47">
          <cell r="H47">
            <v>19660.483631249997</v>
          </cell>
        </row>
      </sheetData>
      <sheetData sheetId="7519">
        <row r="47">
          <cell r="H47">
            <v>39947.116768272004</v>
          </cell>
        </row>
      </sheetData>
      <sheetData sheetId="7520">
        <row r="47">
          <cell r="H47">
            <v>37450.421970255004</v>
          </cell>
        </row>
      </sheetData>
      <sheetData sheetId="7521">
        <row r="47">
          <cell r="H47">
            <v>5631.4338221939006</v>
          </cell>
        </row>
      </sheetData>
      <sheetData sheetId="7522">
        <row r="47">
          <cell r="H47">
            <v>29691.867138751997</v>
          </cell>
        </row>
      </sheetData>
      <sheetData sheetId="7523">
        <row r="47">
          <cell r="H47">
            <v>10601.359883464</v>
          </cell>
        </row>
      </sheetData>
      <sheetData sheetId="7524">
        <row r="47">
          <cell r="H47">
            <v>16440.07876665</v>
          </cell>
        </row>
      </sheetData>
      <sheetData sheetId="7525">
        <row r="47">
          <cell r="H47">
            <v>7502.6541280530009</v>
          </cell>
        </row>
      </sheetData>
      <sheetData sheetId="7526">
        <row r="47">
          <cell r="H47">
            <v>63269.394041350002</v>
          </cell>
        </row>
      </sheetData>
      <sheetData sheetId="7527">
        <row r="47">
          <cell r="H47">
            <v>38708.912732384997</v>
          </cell>
        </row>
      </sheetData>
      <sheetData sheetId="7528">
        <row r="47">
          <cell r="H47">
            <v>30140.654422727453</v>
          </cell>
        </row>
      </sheetData>
      <sheetData sheetId="7529">
        <row r="47">
          <cell r="H47">
            <v>39628.094655192057</v>
          </cell>
        </row>
      </sheetData>
      <sheetData sheetId="7530">
        <row r="47">
          <cell r="H47">
            <v>38729.542446049003</v>
          </cell>
        </row>
      </sheetData>
      <sheetData sheetId="7531">
        <row r="47">
          <cell r="H47">
            <v>7116.936965586</v>
          </cell>
        </row>
      </sheetData>
      <sheetData sheetId="7532">
        <row r="47">
          <cell r="H47">
            <v>9391.2743470000005</v>
          </cell>
        </row>
      </sheetData>
      <sheetData sheetId="7533">
        <row r="47">
          <cell r="H47">
            <v>8500.0189065630984</v>
          </cell>
        </row>
      </sheetData>
      <sheetData sheetId="7534">
        <row r="47">
          <cell r="H47">
            <v>32499.094423904498</v>
          </cell>
        </row>
      </sheetData>
      <sheetData sheetId="7535">
        <row r="47">
          <cell r="H47">
            <v>51817.028777055006</v>
          </cell>
        </row>
      </sheetData>
      <sheetData sheetId="7536">
        <row r="47">
          <cell r="H47">
            <v>55430.1575333</v>
          </cell>
        </row>
      </sheetData>
      <sheetData sheetId="7537">
        <row r="47">
          <cell r="H47">
            <v>25786.003498499998</v>
          </cell>
        </row>
      </sheetData>
      <sheetData sheetId="7538">
        <row r="47">
          <cell r="H47">
            <v>21993.806973733335</v>
          </cell>
        </row>
      </sheetData>
      <sheetData sheetId="7539"/>
      <sheetData sheetId="7540"/>
      <sheetData sheetId="7541"/>
      <sheetData sheetId="7542">
        <row r="47">
          <cell r="H47">
            <v>21941.348275</v>
          </cell>
        </row>
      </sheetData>
      <sheetData sheetId="7543">
        <row r="47">
          <cell r="H47">
            <v>576269.26239999989</v>
          </cell>
        </row>
      </sheetData>
      <sheetData sheetId="7544">
        <row r="48">
          <cell r="H48">
            <v>640370.66537874995</v>
          </cell>
        </row>
      </sheetData>
      <sheetData sheetId="7545">
        <row r="47">
          <cell r="H47">
            <v>21941.348275</v>
          </cell>
        </row>
      </sheetData>
      <sheetData sheetId="7546">
        <row r="47">
          <cell r="H47">
            <v>576269.26239999989</v>
          </cell>
        </row>
      </sheetData>
      <sheetData sheetId="7547">
        <row r="47">
          <cell r="H47">
            <v>9078.6352040999991</v>
          </cell>
        </row>
      </sheetData>
      <sheetData sheetId="7548">
        <row r="49">
          <cell r="H49">
            <v>83961.133243064003</v>
          </cell>
        </row>
      </sheetData>
      <sheetData sheetId="7549">
        <row r="47">
          <cell r="H47">
            <v>14670.136122054002</v>
          </cell>
        </row>
      </sheetData>
      <sheetData sheetId="7550">
        <row r="47">
          <cell r="H47">
            <v>9078.6352040999991</v>
          </cell>
        </row>
      </sheetData>
      <sheetData sheetId="7551">
        <row r="51">
          <cell r="H51">
            <v>117309.4992738</v>
          </cell>
        </row>
      </sheetData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/>
      <sheetData sheetId="7708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/>
      <sheetData sheetId="7716"/>
      <sheetData sheetId="7717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/>
      <sheetData sheetId="7915"/>
      <sheetData sheetId="7916"/>
      <sheetData sheetId="7917"/>
      <sheetData sheetId="7918"/>
      <sheetData sheetId="7919"/>
      <sheetData sheetId="7920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/>
      <sheetData sheetId="7938"/>
      <sheetData sheetId="7939"/>
      <sheetData sheetId="7940"/>
      <sheetData sheetId="794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/>
      <sheetData sheetId="7957"/>
      <sheetData sheetId="7958"/>
      <sheetData sheetId="7959">
        <row r="6">
          <cell r="A6" t="str">
            <v>CO-A1</v>
          </cell>
        </row>
      </sheetData>
      <sheetData sheetId="7960"/>
      <sheetData sheetId="7961"/>
      <sheetData sheetId="7962" refreshError="1"/>
      <sheetData sheetId="7963"/>
      <sheetData sheetId="7964"/>
      <sheetData sheetId="7965">
        <row r="4">
          <cell r="E4" t="str">
            <v>GUPCO</v>
          </cell>
        </row>
      </sheetData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 refreshError="1"/>
      <sheetData sheetId="7980"/>
      <sheetData sheetId="7981"/>
      <sheetData sheetId="7982"/>
      <sheetData sheetId="7983"/>
      <sheetData sheetId="7984"/>
      <sheetData sheetId="7985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/>
      <sheetData sheetId="7994" refreshError="1"/>
      <sheetData sheetId="7995"/>
      <sheetData sheetId="7996" refreshError="1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 refreshError="1"/>
      <sheetData sheetId="8008"/>
      <sheetData sheetId="8009"/>
      <sheetData sheetId="8010"/>
      <sheetData sheetId="8011"/>
      <sheetData sheetId="8012" refreshError="1"/>
      <sheetData sheetId="8013" refreshError="1"/>
      <sheetData sheetId="8014" refreshError="1"/>
      <sheetData sheetId="8015"/>
      <sheetData sheetId="8016" refreshError="1"/>
      <sheetData sheetId="8017" refreshError="1"/>
      <sheetData sheetId="8018"/>
      <sheetData sheetId="8019"/>
      <sheetData sheetId="8020" refreshError="1"/>
      <sheetData sheetId="8021" refreshError="1"/>
      <sheetData sheetId="8022"/>
      <sheetData sheetId="8023" refreshError="1"/>
      <sheetData sheetId="8024" refreshError="1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>
        <row r="4">
          <cell r="A4">
            <v>0</v>
          </cell>
        </row>
      </sheetData>
      <sheetData sheetId="8095"/>
      <sheetData sheetId="8096">
        <row r="3">
          <cell r="A3">
            <v>5.0999999999999996</v>
          </cell>
        </row>
      </sheetData>
      <sheetData sheetId="8097"/>
      <sheetData sheetId="8098" refreshError="1"/>
      <sheetData sheetId="8099"/>
      <sheetData sheetId="8100" refreshError="1"/>
      <sheetData sheetId="8101" refreshError="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/>
      <sheetData sheetId="8279"/>
      <sheetData sheetId="8280">
        <row r="1">
          <cell r="W1" t="str">
            <v>TR0001</v>
          </cell>
        </row>
      </sheetData>
      <sheetData sheetId="8281"/>
      <sheetData sheetId="8282"/>
      <sheetData sheetId="8283"/>
      <sheetData sheetId="8284"/>
      <sheetData sheetId="8285"/>
      <sheetData sheetId="8286"/>
      <sheetData sheetId="8287">
        <row r="2">
          <cell r="C2">
            <v>2</v>
          </cell>
        </row>
      </sheetData>
      <sheetData sheetId="8288"/>
      <sheetData sheetId="8289">
        <row r="5">
          <cell r="G5">
            <v>1</v>
          </cell>
        </row>
      </sheetData>
      <sheetData sheetId="8290"/>
      <sheetData sheetId="8291" refreshError="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 refreshError="1"/>
      <sheetData sheetId="8306" refreshError="1"/>
      <sheetData sheetId="8307"/>
      <sheetData sheetId="8308"/>
      <sheetData sheetId="8309"/>
      <sheetData sheetId="8310"/>
      <sheetData sheetId="8311"/>
      <sheetData sheetId="8312"/>
      <sheetData sheetId="8313">
        <row r="9">
          <cell r="E9">
            <v>19.379681052981429</v>
          </cell>
        </row>
      </sheetData>
      <sheetData sheetId="8314">
        <row r="9">
          <cell r="E9">
            <v>19.372852455375334</v>
          </cell>
        </row>
      </sheetData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/>
      <sheetData sheetId="8426">
        <row r="8">
          <cell r="E8">
            <v>1939047</v>
          </cell>
        </row>
      </sheetData>
      <sheetData sheetId="8427"/>
      <sheetData sheetId="8428"/>
      <sheetData sheetId="8429"/>
      <sheetData sheetId="8430"/>
      <sheetData sheetId="8431"/>
      <sheetData sheetId="8432"/>
      <sheetData sheetId="8433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/>
      <sheetData sheetId="8449" refreshError="1"/>
      <sheetData sheetId="8450"/>
      <sheetData sheetId="8451"/>
      <sheetData sheetId="8452"/>
      <sheetData sheetId="8453"/>
      <sheetData sheetId="8454"/>
      <sheetData sheetId="8455"/>
      <sheetData sheetId="8456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 refreshError="1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 refreshError="1"/>
      <sheetData sheetId="8662"/>
      <sheetData sheetId="8663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 refreshError="1"/>
      <sheetData sheetId="8684"/>
      <sheetData sheetId="8685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 refreshError="1"/>
      <sheetData sheetId="8790" refreshError="1"/>
      <sheetData sheetId="8791" refreshError="1"/>
      <sheetData sheetId="8792" refreshError="1"/>
      <sheetData sheetId="8793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>
        <row r="1">
          <cell r="A1" t="str">
            <v>EQUIPO</v>
          </cell>
        </row>
      </sheetData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/>
      <sheetData sheetId="8927"/>
      <sheetData sheetId="8928" refreshError="1"/>
      <sheetData sheetId="8929"/>
      <sheetData sheetId="8930" refreshError="1"/>
      <sheetData sheetId="893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/>
      <sheetData sheetId="8968"/>
      <sheetData sheetId="8969"/>
      <sheetData sheetId="8970"/>
      <sheetData sheetId="897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>
        <row r="1">
          <cell r="A1" t="str">
            <v>ADMINISTRACION</v>
          </cell>
        </row>
      </sheetData>
      <sheetData sheetId="9010"/>
      <sheetData sheetId="9011">
        <row r="1">
          <cell r="A1" t="str">
            <v>ITEM</v>
          </cell>
        </row>
      </sheetData>
      <sheetData sheetId="9012">
        <row r="1">
          <cell r="A1" t="str">
            <v>EQUIPO</v>
          </cell>
        </row>
      </sheetData>
      <sheetData sheetId="9013">
        <row r="1">
          <cell r="A1" t="str">
            <v>ADMINISTRACION</v>
          </cell>
        </row>
      </sheetData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 refreshError="1"/>
      <sheetData sheetId="9026" refreshError="1"/>
      <sheetData sheetId="9027" refreshError="1"/>
      <sheetData sheetId="9028"/>
      <sheetData sheetId="9029"/>
      <sheetData sheetId="9030">
        <row r="1">
          <cell r="A1" t="str">
            <v>ITEM</v>
          </cell>
        </row>
      </sheetData>
      <sheetData sheetId="9031">
        <row r="1">
          <cell r="A1" t="str">
            <v>EQUIPO</v>
          </cell>
        </row>
      </sheetData>
      <sheetData sheetId="9032">
        <row r="1">
          <cell r="A1" t="str">
            <v>ADMINISTRACION</v>
          </cell>
        </row>
      </sheetData>
      <sheetData sheetId="9033"/>
      <sheetData sheetId="9034">
        <row r="1">
          <cell r="A1" t="str">
            <v>ITEM</v>
          </cell>
        </row>
      </sheetData>
      <sheetData sheetId="9035">
        <row r="1">
          <cell r="A1" t="str">
            <v>EQUIPO</v>
          </cell>
        </row>
      </sheetData>
      <sheetData sheetId="9036">
        <row r="1">
          <cell r="A1" t="str">
            <v>ADMINISTRACION</v>
          </cell>
        </row>
      </sheetData>
      <sheetData sheetId="9037"/>
      <sheetData sheetId="9038"/>
      <sheetData sheetId="9039"/>
      <sheetData sheetId="9040"/>
      <sheetData sheetId="9041">
        <row r="1">
          <cell r="A1" t="str">
            <v>ITEM</v>
          </cell>
        </row>
      </sheetData>
      <sheetData sheetId="9042">
        <row r="1">
          <cell r="A1" t="str">
            <v>EQUIPO</v>
          </cell>
        </row>
      </sheetData>
      <sheetData sheetId="9043">
        <row r="1">
          <cell r="A1" t="str">
            <v>ADMINISTRACION</v>
          </cell>
        </row>
      </sheetData>
      <sheetData sheetId="9044"/>
      <sheetData sheetId="9045"/>
      <sheetData sheetId="9046">
        <row r="1">
          <cell r="A1" t="str">
            <v>ITEM</v>
          </cell>
        </row>
      </sheetData>
      <sheetData sheetId="9047">
        <row r="1">
          <cell r="A1" t="str">
            <v>EQUIPO</v>
          </cell>
        </row>
      </sheetData>
      <sheetData sheetId="9048">
        <row r="1">
          <cell r="A1" t="str">
            <v>ADMINISTRACION</v>
          </cell>
        </row>
      </sheetData>
      <sheetData sheetId="9049"/>
      <sheetData sheetId="9050"/>
      <sheetData sheetId="9051"/>
      <sheetData sheetId="9052"/>
      <sheetData sheetId="9053"/>
      <sheetData sheetId="9054">
        <row r="1">
          <cell r="A1" t="str">
            <v>Name</v>
          </cell>
        </row>
      </sheetData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>
        <row r="1">
          <cell r="A1" t="str">
            <v>ADMINISTRACION</v>
          </cell>
        </row>
      </sheetData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 refreshError="1"/>
      <sheetData sheetId="9102" refreshError="1"/>
      <sheetData sheetId="9103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/>
      <sheetData sheetId="9136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/>
      <sheetData sheetId="9201"/>
      <sheetData sheetId="9202" refreshError="1"/>
      <sheetData sheetId="9203" refreshError="1"/>
      <sheetData sheetId="9204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 refreshError="1"/>
      <sheetData sheetId="9287" refreshError="1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 refreshError="1"/>
      <sheetData sheetId="9346" refreshError="1"/>
      <sheetData sheetId="9347" refreshError="1"/>
      <sheetData sheetId="9348">
        <row r="1">
          <cell r="D1" t="str">
            <v>Supervendor CODE</v>
          </cell>
        </row>
      </sheetData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/>
      <sheetData sheetId="9357">
        <row r="1">
          <cell r="A1" t="str">
            <v>AMAZONAS</v>
          </cell>
        </row>
      </sheetData>
      <sheetData sheetId="9358"/>
      <sheetData sheetId="9359"/>
      <sheetData sheetId="9360"/>
      <sheetData sheetId="9361">
        <row r="15">
          <cell r="B15">
            <v>1</v>
          </cell>
        </row>
      </sheetData>
      <sheetData sheetId="9362" refreshError="1"/>
      <sheetData sheetId="9363"/>
      <sheetData sheetId="9364" refreshError="1"/>
      <sheetData sheetId="9365"/>
      <sheetData sheetId="9366"/>
      <sheetData sheetId="9367"/>
      <sheetData sheetId="9368" refreshError="1"/>
      <sheetData sheetId="9369">
        <row r="1">
          <cell r="D1" t="str">
            <v xml:space="preserve">Supervendor CODE </v>
          </cell>
        </row>
      </sheetData>
      <sheetData sheetId="9370"/>
      <sheetData sheetId="9371">
        <row r="1">
          <cell r="A1" t="str">
            <v>AMAZONAS</v>
          </cell>
        </row>
      </sheetData>
      <sheetData sheetId="9372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>
        <row r="4">
          <cell r="E4" t="str">
            <v>GUPCO</v>
          </cell>
        </row>
      </sheetData>
      <sheetData sheetId="9604"/>
      <sheetData sheetId="9605"/>
      <sheetData sheetId="9606" refreshError="1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/>
      <sheetData sheetId="9626" refreshError="1"/>
      <sheetData sheetId="9627" refreshError="1"/>
      <sheetData sheetId="9628"/>
      <sheetData sheetId="9629" refreshError="1"/>
      <sheetData sheetId="9630"/>
      <sheetData sheetId="9631"/>
      <sheetData sheetId="9632"/>
      <sheetData sheetId="9633"/>
      <sheetData sheetId="9634"/>
      <sheetData sheetId="9635"/>
      <sheetData sheetId="9636" refreshError="1"/>
      <sheetData sheetId="9637"/>
      <sheetData sheetId="9638" refreshError="1"/>
      <sheetData sheetId="9639"/>
      <sheetData sheetId="9640" refreshError="1"/>
      <sheetData sheetId="9641" refreshError="1"/>
      <sheetData sheetId="9642" refreshError="1"/>
      <sheetData sheetId="9643"/>
      <sheetData sheetId="9644"/>
      <sheetData sheetId="9645"/>
      <sheetData sheetId="9646"/>
      <sheetData sheetId="9647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/>
      <sheetData sheetId="9724"/>
      <sheetData sheetId="9725" refreshError="1"/>
      <sheetData sheetId="9726"/>
      <sheetData sheetId="9727">
        <row r="4">
          <cell r="B4">
            <v>39886</v>
          </cell>
        </row>
      </sheetData>
      <sheetData sheetId="9728"/>
      <sheetData sheetId="9729"/>
      <sheetData sheetId="9730"/>
      <sheetData sheetId="9731"/>
      <sheetData sheetId="9732"/>
      <sheetData sheetId="9733"/>
      <sheetData sheetId="9734">
        <row r="4">
          <cell r="B4">
            <v>39886</v>
          </cell>
        </row>
      </sheetData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 refreshError="1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 refreshError="1"/>
      <sheetData sheetId="9779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/>
      <sheetData sheetId="9850"/>
      <sheetData sheetId="9851"/>
      <sheetData sheetId="9852">
        <row r="4">
          <cell r="E4" t="str">
            <v>GUPCO</v>
          </cell>
        </row>
      </sheetData>
      <sheetData sheetId="9853"/>
      <sheetData sheetId="9854"/>
      <sheetData sheetId="9855"/>
      <sheetData sheetId="9856"/>
      <sheetData sheetId="9857"/>
      <sheetData sheetId="9858" refreshError="1"/>
      <sheetData sheetId="9859"/>
      <sheetData sheetId="9860" refreshError="1"/>
      <sheetData sheetId="9861"/>
      <sheetData sheetId="9862" refreshError="1"/>
      <sheetData sheetId="9863" refreshError="1"/>
      <sheetData sheetId="9864" refreshError="1"/>
      <sheetData sheetId="9865" refreshError="1"/>
      <sheetData sheetId="9866"/>
      <sheetData sheetId="9867"/>
      <sheetData sheetId="9868"/>
      <sheetData sheetId="9869"/>
      <sheetData sheetId="9870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/>
      <sheetData sheetId="9879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 refreshError="1"/>
      <sheetData sheetId="9933"/>
      <sheetData sheetId="9934" refreshError="1"/>
      <sheetData sheetId="9935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/>
      <sheetData sheetId="9951"/>
      <sheetData sheetId="9952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/>
      <sheetData sheetId="10007"/>
      <sheetData sheetId="10008">
        <row r="6">
          <cell r="AB6">
            <v>40179</v>
          </cell>
        </row>
      </sheetData>
      <sheetData sheetId="10009"/>
      <sheetData sheetId="10010"/>
      <sheetData sheetId="1001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/>
      <sheetData sheetId="10075"/>
      <sheetData sheetId="10076"/>
      <sheetData sheetId="10077" refreshError="1"/>
      <sheetData sheetId="10078" refreshError="1"/>
      <sheetData sheetId="10079" refreshError="1"/>
      <sheetData sheetId="10080" refreshError="1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/>
      <sheetData sheetId="10148"/>
      <sheetData sheetId="10149"/>
      <sheetData sheetId="10150" refreshError="1"/>
      <sheetData sheetId="10151"/>
      <sheetData sheetId="10152" refreshError="1"/>
      <sheetData sheetId="10153" refreshError="1"/>
      <sheetData sheetId="10154"/>
      <sheetData sheetId="10155"/>
      <sheetData sheetId="10156">
        <row r="6">
          <cell r="A6" t="str">
            <v>CONTRATISTA:</v>
          </cell>
        </row>
      </sheetData>
      <sheetData sheetId="10157" refreshError="1"/>
      <sheetData sheetId="10158" refreshError="1"/>
      <sheetData sheetId="10159" refreshError="1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 refreshError="1"/>
      <sheetData sheetId="10169"/>
      <sheetData sheetId="10170"/>
      <sheetData sheetId="1017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/>
      <sheetData sheetId="10237" refreshError="1"/>
      <sheetData sheetId="10238" refreshError="1"/>
      <sheetData sheetId="10239" refreshError="1"/>
      <sheetData sheetId="10240"/>
      <sheetData sheetId="10241" refreshError="1"/>
      <sheetData sheetId="10242" refreshError="1"/>
      <sheetData sheetId="10243"/>
      <sheetData sheetId="10244" refreshError="1"/>
      <sheetData sheetId="10245" refreshError="1"/>
      <sheetData sheetId="10246" refreshError="1"/>
      <sheetData sheetId="10247" refreshError="1"/>
      <sheetData sheetId="10248"/>
      <sheetData sheetId="10249" refreshError="1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/>
      <sheetData sheetId="10608" refreshError="1"/>
      <sheetData sheetId="10609" refreshError="1"/>
      <sheetData sheetId="10610" refreshError="1"/>
      <sheetData sheetId="10611" refreshError="1"/>
      <sheetData sheetId="10612">
        <row r="41">
          <cell r="H41">
            <v>4080</v>
          </cell>
        </row>
      </sheetData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>
        <row r="13">
          <cell r="C13" t="str">
            <v>ACCESORIO A. P. PVC 1"</v>
          </cell>
        </row>
      </sheetData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>
        <row r="6">
          <cell r="B6" t="str">
            <v>MEZCLADORA</v>
          </cell>
        </row>
      </sheetData>
      <sheetData sheetId="10896">
        <row r="3">
          <cell r="A3" t="str">
            <v>MAESTRO</v>
          </cell>
        </row>
      </sheetData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 refreshError="1"/>
      <sheetData sheetId="10989" refreshError="1"/>
      <sheetData sheetId="10990"/>
      <sheetData sheetId="10991"/>
      <sheetData sheetId="10992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 refreshError="1"/>
      <sheetData sheetId="11387"/>
      <sheetData sheetId="11388" refreshError="1"/>
      <sheetData sheetId="11389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/>
      <sheetData sheetId="11410">
        <row r="147">
          <cell r="B147" t="str">
            <v>SUB TOTAL OBRAS DE  INSTALACIONES ELÉCTRICAS DE LAS ESTACIONES (Urbanismo)</v>
          </cell>
        </row>
      </sheetData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 refreshError="1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 refreshError="1"/>
      <sheetData sheetId="11814" refreshError="1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>
        <row r="12">
          <cell r="A12" t="str">
            <v>COSTOS DE TRANSPORTE</v>
          </cell>
        </row>
      </sheetData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 refreshError="1"/>
      <sheetData sheetId="12141" refreshError="1"/>
      <sheetData sheetId="12142"/>
      <sheetData sheetId="12143"/>
      <sheetData sheetId="12144"/>
      <sheetData sheetId="12145"/>
      <sheetData sheetId="12146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/>
      <sheetData sheetId="12186"/>
      <sheetData sheetId="12187"/>
      <sheetData sheetId="12188"/>
      <sheetData sheetId="12189"/>
      <sheetData sheetId="12190"/>
      <sheetData sheetId="12191"/>
      <sheetData sheetId="12192"/>
      <sheetData sheetId="12193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/>
      <sheetData sheetId="12474" refreshError="1"/>
      <sheetData sheetId="12475"/>
      <sheetData sheetId="12476"/>
      <sheetData sheetId="12477"/>
      <sheetData sheetId="12478"/>
      <sheetData sheetId="12479"/>
      <sheetData sheetId="12480"/>
      <sheetData sheetId="12481" refreshError="1"/>
      <sheetData sheetId="12482" refreshError="1"/>
      <sheetData sheetId="12483" refreshError="1"/>
      <sheetData sheetId="12484"/>
      <sheetData sheetId="12485" refreshError="1"/>
      <sheetData sheetId="12486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/>
      <sheetData sheetId="12512" refreshError="1"/>
      <sheetData sheetId="12513" refreshError="1"/>
      <sheetData sheetId="12514" refreshError="1"/>
      <sheetData sheetId="12515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 refreshError="1"/>
      <sheetData sheetId="12543" refreshError="1"/>
      <sheetData sheetId="12544"/>
      <sheetData sheetId="12545"/>
      <sheetData sheetId="12546"/>
      <sheetData sheetId="12547"/>
      <sheetData sheetId="12548"/>
      <sheetData sheetId="12549"/>
      <sheetData sheetId="12550" refreshError="1"/>
      <sheetData sheetId="12551" refreshError="1"/>
      <sheetData sheetId="12552" refreshError="1"/>
      <sheetData sheetId="12553"/>
      <sheetData sheetId="12554" refreshError="1"/>
      <sheetData sheetId="12555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/>
      <sheetData sheetId="12579" refreshError="1"/>
      <sheetData sheetId="12580" refreshError="1"/>
      <sheetData sheetId="12581" refreshError="1"/>
      <sheetData sheetId="12582"/>
      <sheetData sheetId="12583"/>
      <sheetData sheetId="12584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 refreshError="1"/>
      <sheetData sheetId="12660"/>
      <sheetData sheetId="12661"/>
      <sheetData sheetId="12662"/>
      <sheetData sheetId="12663"/>
      <sheetData sheetId="12664" refreshError="1"/>
      <sheetData sheetId="12665" refreshError="1"/>
      <sheetData sheetId="12666" refreshError="1"/>
      <sheetData sheetId="12667">
        <row r="1">
          <cell r="A1" t="str">
            <v>MINISTERIO DE EDUCACION NACIONAL</v>
          </cell>
        </row>
      </sheetData>
      <sheetData sheetId="12668"/>
      <sheetData sheetId="1266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Hoja2"/>
      <sheetName val="CANT OBRA"/>
      <sheetName val="MATERIAL"/>
      <sheetName val="Tabla CONPES 3714"/>
      <sheetName val="ESTADO VÍA-CRIT.TECNICO"/>
      <sheetName val="EQUIPOS"/>
      <sheetName val="MANO DE OBRA"/>
      <sheetName val="TRANSPORTE"/>
      <sheetName val="_aCCIDENTES_DE_1995___1996_xl_3"/>
      <sheetName val="//ccefici"/>
      <sheetName val="//d.docs.live.net/a  aaInformac"/>
      <sheetName val="_aCCIDENTES_DE_1995___1996_xl_2"/>
      <sheetName val="_aCCIDENTES_DE_1995___1996_xl_5"/>
      <sheetName val="_aCCIDENTES_DE_1995___1996_xl_4"/>
      <sheetName val="_aCCIDENTES_DE_1995___1996_xl_7"/>
      <sheetName val="_aCCIDENTES_DE_1995___1996_xl_6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8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4"/>
      <sheetName val="_aCCIDENTES_DE_1995___1996_x_49"/>
      <sheetName val="_aCCIDENTES_DE_1995___1996_x_50"/>
      <sheetName val="_aCCIDENTES_DE_1995___1996_x_53"/>
      <sheetName val="_aCCIDENTES_DE_1995___1996_x_51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_aCCIDENTES_DE_1995___1996_x_52"/>
      <sheetName val="_aCCIDENTES_DE_1995___1996_x_55"/>
      <sheetName val="_aCCIDENTES_DE_1995___1996_x_56"/>
      <sheetName val=" ACTA FINAL + MODIFICATORIA "/>
      <sheetName val="HISTORICOS FUEL OIL EXP"/>
      <sheetName val="_aCCIDENTES_DE_1995___1996_x_57"/>
      <sheetName val="INDICE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_aCCIDENTES_DE_1995___1996_x_59"/>
      <sheetName val="_aCCIDENTES_DE_1995___1996_x_58"/>
      <sheetName val="\Users\ANDRES FELIPE MUÑOZ\Down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Base_Muestras"/>
      <sheetName val="Formulario_N°_4"/>
      <sheetName val="\\Escritorio\amv_2011\a__aaInfo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PR_1"/>
      <sheetName val="Lista_obra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ESTADO_VÍA-CRIT_TECNICO"/>
      <sheetName val="CANT_OBRA"/>
      <sheetName val="\Users\ANDRES_FELIPE_MUÑOZ\Down"/>
      <sheetName val="Paral__1"/>
      <sheetName val="Paral__2"/>
      <sheetName val="Paral__3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EVA"/>
      <sheetName val="Program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61"/>
      <sheetName val="MANO_DE_OBRA"/>
      <sheetName val="//cceficiente_sharepoint_com/a_"/>
      <sheetName val="//d_docs_live_net/a__aaInformac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ITEMS ALCANT."/>
      <sheetName val="COSTOS_UNITARIOS"/>
      <sheetName val="ITEMS_ALCANT_"/>
      <sheetName val="Formulario_N°_41"/>
      <sheetName val="Base_Muestras1"/>
      <sheetName val="COSTOS_UNITARIOS1"/>
      <sheetName val="\AMV___no_borrar\PRESUPUESTOS\1"/>
      <sheetName val="\I\AMV___no_borrar\PRESUPUESTO1"/>
      <sheetName val="\A\a__aaInformación_GRUPO_4\A_1"/>
      <sheetName val="ITEMS_ALCANT_1"/>
      <sheetName val="Formulario_N°_42"/>
      <sheetName val="Base_Muestras2"/>
      <sheetName val="COSTOS_UNITARIOS2"/>
      <sheetName val="\AMV___no_borrar\PRESUPUESTOS\2"/>
      <sheetName val="\I\AMV___no_borrar\PRESUPUESTO2"/>
      <sheetName val="\A\a__aaInformación_GRUPO_4\A_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\Escritorio\amv_2011\a__aaInf1"/>
      <sheetName val="[aCCIDENTES_DE_1995_-_1996_xls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\Escritorio\amv_2011\a__aaInf2"/>
      <sheetName val="[aCCIDENTES_DE_1995_-_1996_xls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REQUISITOS INF INTERVENTORÍA"/>
      <sheetName val="2007 Database"/>
      <sheetName val="MAT"/>
      <sheetName val="HER"/>
      <sheetName val="PER"/>
      <sheetName val="TRANS"/>
      <sheetName val="aCCIDENTES%2520DE%25201995%2520"/>
      <sheetName val="\Users\rosalym\Desktop\BALANCE 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gp05"/>
      <sheetName val="GP06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\G\I\AMV___no_borrar\PRESUPUES1"/>
      <sheetName val="\G\A\a__aaInformación_GRUPO_4\1"/>
      <sheetName val="\Mini_HP_Enero_2015\Proyectos_1"/>
      <sheetName val="\Volumes\USB_PIOLIN\Escritorio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Lista_obra1"/>
      <sheetName val="\\Sistemas_serv1\xx\Documents_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\\Giovanni\administracion_vial2"/>
      <sheetName val="\MONTO_AGOTABLE_2010\a__aaInfo2"/>
      <sheetName val="\G\I\AMV___no_borrar\PRESUPUES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Users\USUARIO\Downloads\a__aa2"/>
      <sheetName val="Hoja1_(2)2"/>
      <sheetName val="Hoja1_(3)2"/>
      <sheetName val="SEGUIM_Y_REPROG_MES_1_(2)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ARBOL DE PROBLEMAS final"/>
      <sheetName val="IDENTIFICACION DEL PROBLEMA fin"/>
      <sheetName val="OBJETIVOS FINALES"/>
      <sheetName val="ESTRUCTURA DE PROYECTO"/>
      <sheetName val="OBJETIVOS ESPECIFICOS final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LISTADO_"/>
      <sheetName val="M_O_"/>
      <sheetName val="aCCIDENTES_DE_1995_-_199647"/>
      <sheetName val="BASE"/>
      <sheetName val="PU (2)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aCCIDENTES_DE_1995_-_199649"/>
      <sheetName val="aCCIDENTES_DE_1995_-_1996_xls24"/>
      <sheetName val="ACTA_DE_MODIFICACION__(2)14"/>
      <sheetName val="\a__aaInformación_GRUPO_4\A_M14"/>
      <sheetName val="Datos_Básicos13"/>
      <sheetName val="SUB_APU13"/>
      <sheetName val="Base_Muestras12"/>
      <sheetName val="Formulario_N°_412"/>
      <sheetName val="\\Escritorio\amv_2011\a__aaIn11"/>
      <sheetName val="\\Giovanni\administracion_vial9"/>
      <sheetName val="\MONTO_AGOTABLE_2010\a__aaInfo9"/>
      <sheetName val="\AMV___no_borrar\PRESUPUESTOS12"/>
      <sheetName val="\I\AMV___no_borrar\PRESUPUEST12"/>
      <sheetName val="\G\I\AMV___no_borrar\PRESUPUES9"/>
      <sheetName val="\A\a__aaInformación_GRUPO_4\A12"/>
      <sheetName val="\G\A\a__aaInformación_GRUPO_4\9"/>
      <sheetName val="[aCCIDENTES_DE_1995_-_1996_xl11"/>
      <sheetName val="\Mini_HP_Enero_2015\Proyectos_9"/>
      <sheetName val="\Volumes\USB_PIOLIN\Escritorio9"/>
      <sheetName val="\I\A\a__aaInformación_GRUPO_4\9"/>
      <sheetName val="\K\a__aaInformación_GRUPO_4\A_9"/>
      <sheetName val="\I\K\a__aaInformación_GRUPO_4\9"/>
      <sheetName val="\H\a__aaInformación_GRUPO_4\A_9"/>
      <sheetName val="\I\H\a__aaInformación_GRUPO_4\9"/>
      <sheetName val="\\INTERVIALNUBE\Documents_and_9"/>
      <sheetName val="\Documents_and_Settings\Pedro_9"/>
      <sheetName val="\Documents_and_Settings\jviter9"/>
      <sheetName val="Lista_obra9"/>
      <sheetName val="\\Sistemas_serv1\xx\Documents_9"/>
      <sheetName val="Analisis_Mano_de_Obra11"/>
      <sheetName val="SEÑALIZACION_CINTA11"/>
      <sheetName val="TUBERIA_DESAGUE_DE_2&quot;11"/>
      <sheetName val="TUBERIA__DE_SUCCIÓN_DE_211"/>
      <sheetName val="TUBERIA_DE_PRESIÓN_1_1-2_RDE220"/>
      <sheetName val="TUBERIA_DE_1_1-211"/>
      <sheetName val="CODO_DE_1_1_2&quot;X90°11"/>
      <sheetName val="VALBULA_DE_PASO_DE_2&quot;11"/>
      <sheetName val="VALBULA_DE_CIERRE_DE_1_1_2&quot;_11"/>
      <sheetName val="TANQUE_HIDROACUMULADOR11"/>
      <sheetName val="ELECTROBOMBAS_CENTRIFUGAS11"/>
      <sheetName val="LOSA_SUPERIOR_DEL_TANQUE_11"/>
      <sheetName val="PAREDES_DEL_TANQUE11"/>
      <sheetName val="LOSA_DE_FONDO_DEL_TANQUE11"/>
      <sheetName val="SOLADO_DE_LIMP__2500_PSI11"/>
      <sheetName val="CUPULAS_TRAG_4X311"/>
      <sheetName val="SALIDA_SONIDO11"/>
      <sheetName val="CANAL_EN_LAMINA_GALV11"/>
      <sheetName val="CUBIERTA_LUXALON11"/>
      <sheetName val="TENDIDO_DE_CABLE_No_8_11"/>
      <sheetName val="VAR__COBRE_2_44X5-811"/>
      <sheetName val="CAJA_EN_MAMPOSTERÍA11"/>
      <sheetName val="CAJA_DE_PASO_METÁLICA11"/>
      <sheetName val="BAJANTE_ACOM__ELECTRICA_1&quot;11"/>
      <sheetName val="SISTEMA_DE_TIERRA_Y_MALLA11"/>
      <sheetName val="CERTIFICADO_DE_RECIBO11"/>
      <sheetName val="TRAMITE_APROBAR11"/>
      <sheetName val="APLIQUE_DE_25W11"/>
      <sheetName val="LUMINARIA_FLUORESCENTE_DE_2X311"/>
      <sheetName val="LÁMPARA_METAL_HALIDE_250W11"/>
      <sheetName val="DUCTO_PVC_DE_3&quot;11"/>
      <sheetName val="DUCTO_PVC_DE_1&quot;11"/>
      <sheetName val="TENDIDO_DE_ACOMETIDA_BIFÁSICA11"/>
      <sheetName val="TELERRUPTOR_BIPOLAR_DE_16_AM11"/>
      <sheetName val="TABLERO_MINIPRAGMA_DE_12_C11"/>
      <sheetName val="AUTOMÁTICO_INDUSTRIAL11"/>
      <sheetName val="AUTOMÁTICO_TIPO_RIEL_211"/>
      <sheetName val="AUTOMÁTICO_TIPO_RIEL_111"/>
      <sheetName val="SALIDA_PARA_PULSADOR11"/>
      <sheetName val="SALIDA_TOMA_MONOFACISA_1011"/>
      <sheetName val="SALIDA_TOMA_MONOFASICA_1211"/>
      <sheetName val="SALIDA_PARA_APLIQUE11"/>
      <sheetName val="SALIDA_LAMPARA_FLUORESCENTE11"/>
      <sheetName val="DERIVACION_DE_LUMINARIA11"/>
      <sheetName val="SALIDA_PARA_LÁMPARA_METAL11"/>
      <sheetName val="Transformador_25_KVA11"/>
      <sheetName val="Acometida_Subt_Baja_Tensión11"/>
      <sheetName val="Puesta_a_Tierra11"/>
      <sheetName val="Tablero_Bifasico_24_Circuitos11"/>
      <sheetName val="Salida_Luminaria_Cerrada11"/>
      <sheetName val="Salida_Toma_120_V11"/>
      <sheetName val="Salida_Toma_220_V11"/>
      <sheetName val="Tendido_Alumbrado_Publico11"/>
      <sheetName val="Ducto_Tuberia_Conduit_PVC_3_-11"/>
      <sheetName val="Sumin_e_Inst_luminaria_Brika11"/>
      <sheetName val="Sumin_e_Inst_luminaria_Cerrad11"/>
      <sheetName val="Sumin_e_Inst_Poste_ITO11"/>
      <sheetName val="Sumin_y_mont_Caja_metal11"/>
      <sheetName val="Sardinel_prefabricado_Tipo_A11"/>
      <sheetName val="LIMPIEZA_Y_DESCAPOTE11"/>
      <sheetName val="LOCALIZACIÓN_Y_REPLANTEO11"/>
      <sheetName val="DEMOLICON_DE_MUROS11"/>
      <sheetName val="EXCAVACION_MANUAL11"/>
      <sheetName val="Demolicion_de_Graderias_Exist11"/>
      <sheetName val="RELLENO_BASE_GRANULAR11"/>
      <sheetName val="RELLENO_TIERRA_NEGRA11"/>
      <sheetName val="CONCRETO_DE_LIMPIEZA11"/>
      <sheetName val="VIGA_DE_CIMIENTO11"/>
      <sheetName val="VIGA_AEREA11"/>
      <sheetName val="CERCHAS_CELOSIA11"/>
      <sheetName val="Sum_e_Inst_de_Medidor11"/>
      <sheetName val="Sum_e_Inst_de_lavamanos_de_em11"/>
      <sheetName val="Muros_divisorios_bloque_No__411"/>
      <sheetName val="Pañete_sobre_muros11"/>
      <sheetName val="Pintura_tipo_koraza11"/>
      <sheetName val="Ceramica_30x30,_incluye_win_11"/>
      <sheetName val="Granito_Pulido11"/>
      <sheetName val="Bordillos_ducha_ceram_11"/>
      <sheetName val="poceta_de_aseo_en_granito11"/>
      <sheetName val="Alistado_de_piso_mortero_imp_11"/>
      <sheetName val="Piso_en_baldosa_de_granito11"/>
      <sheetName val="media_caña_en_granito11"/>
      <sheetName val="Alfajia_a_la_vista11"/>
      <sheetName val="Tubería_PVCS_2&quot;_11"/>
      <sheetName val="Tuberia_aguas_lluvias_bajante11"/>
      <sheetName val="Tuberia_PVC_aguas_lluvias_3&quot;11"/>
      <sheetName val="Puntos_Hidráulicos_1_2&quot;_11"/>
      <sheetName val="tuberia_pvc_ag_lluvia_4&quot;11"/>
      <sheetName val="tuberia_pvc_corrugada_6&quot;_11"/>
      <sheetName val="tuberia_pvc_corrugada_8&quot;_11"/>
      <sheetName val="Tubería_PVC_6&quot;_Tipo_Fort11"/>
      <sheetName val="FILTRO_DRENAJE_4&quot;11"/>
      <sheetName val="FILTRO_DRENAJE_6&quot;11"/>
      <sheetName val="FILTRO_DRENAJE_8&quot;11"/>
      <sheetName val="Tubería_PVC_4&quot;_corrugada_AN11"/>
      <sheetName val="Tuberia_PVC_6&quot;_Corrugada_AN11"/>
      <sheetName val="Tuberia_PVC_8&quot;_Corrugada_AN11"/>
      <sheetName val="Tubería_PVC_3&quot;_sanitaria11"/>
      <sheetName val="Tubería_PVC_4&quot;_sanitaria11"/>
      <sheetName val="Registro_RW_de_1&quot;11"/>
      <sheetName val="Registro_RW_de_1_1_2&quot;11"/>
      <sheetName val="Válvula_de_corte_tipo_RW_3_,411"/>
      <sheetName val="Sum_e_inst__lavamanos_de_colg11"/>
      <sheetName val="Sum_e_inst__lavaplatos11"/>
      <sheetName val="Tubería_PVC_san_2&quot;_11"/>
      <sheetName val="Puntos_Sanitarios_2&quot;_11"/>
      <sheetName val="Puntos_Sanitarios_4&quot;__11"/>
      <sheetName val="TUBERIA_PVC_V_D__3&quot;_11"/>
      <sheetName val="TUBERIA_PVC_VD_4&quot;11"/>
      <sheetName val="TUBERIA_PVC_V_D__3&quot;_A__LL11"/>
      <sheetName val="TERMINAL_DE_VENTILACIÓN_D__3&quot;11"/>
      <sheetName val="TUBERIA_PVCP_1_1-_2&quot;_11"/>
      <sheetName val="TUBERIA_PVC_P_D__1-_2&quot;11"/>
      <sheetName val="Tuberioa_PVC_3-_4&quot;_11"/>
      <sheetName val="TUBERIA_PVC_P_D__1&quot;11"/>
      <sheetName val="TUBERIA_PVC_P_D__1_1-2&quot;11"/>
      <sheetName val="CAJA_PLASTICA_PARA_VALVULAS_11"/>
      <sheetName val="Sum__e_inst__Inodoro_tanque11"/>
      <sheetName val="Sum__e_inst__orinal_de_llave11"/>
      <sheetName val="Sum__e_inst__ducha11"/>
      <sheetName val="Sum__e_inst__sanitario_niño11"/>
      <sheetName val="Canal_en_lamina_galv_cal_2011"/>
      <sheetName val="Ventana_con_marco_lam_11"/>
      <sheetName val="Ventana_con_marco_corrediza11"/>
      <sheetName val="Puerta_doble_con_marco11"/>
      <sheetName val="Puerta_division_baño_1,12x1,611"/>
      <sheetName val="Puerta_division_baño_60x1,6011"/>
      <sheetName val="Puerta_con_marco_entamborada11"/>
      <sheetName val="Espejo_en_cristal_4_mm11"/>
      <sheetName val="Espejo_en_cristal_4_mm_con_ma11"/>
      <sheetName val="Excavación_a_maquina11"/>
      <sheetName val="Cerramiento_exterior11"/>
      <sheetName val="PR_19"/>
      <sheetName val="Ruta_019"/>
      <sheetName val="AFECTACION_01_9"/>
      <sheetName val="EJECUCION_C9"/>
      <sheetName val="Inf_Financiera_019"/>
      <sheetName val="RUTA_029"/>
      <sheetName val="AFECTACION_029"/>
      <sheetName val="EJECUCION_C__029"/>
      <sheetName val="INF_FINANCIERA_029"/>
      <sheetName val="RUTA_039"/>
      <sheetName val="AFECTACION_039"/>
      <sheetName val="EJECUCION_C__039"/>
      <sheetName val="INF_FINANCIERA_039"/>
      <sheetName val="RUTA_049"/>
      <sheetName val="AFECTACION_049"/>
      <sheetName val="EJECUCION_C__049"/>
      <sheetName val="INF_FINANCIERA_049"/>
      <sheetName val="RUTA_059"/>
      <sheetName val="AFECTACION_059"/>
      <sheetName val="EJECUCION_C__059"/>
      <sheetName val="INF_FINANCIERA_059"/>
      <sheetName val="RUTA_069"/>
      <sheetName val="AFECTACION_069"/>
      <sheetName val="EJECUCION_C__069"/>
      <sheetName val="INF_FINANCIERA_069"/>
      <sheetName val="RUTA_079"/>
      <sheetName val="AFECTACION_079"/>
      <sheetName val="EJECUCION_C__079"/>
      <sheetName val="INF_FINANCIERA_079"/>
      <sheetName val="RUTA_089"/>
      <sheetName val="AFECTACION_089"/>
      <sheetName val="EJECUCION_C__089"/>
      <sheetName val="INF_FINANCIERA_089"/>
      <sheetName val="RUTA_099"/>
      <sheetName val="AFECTACION_099"/>
      <sheetName val="EJECUCION_C__099"/>
      <sheetName val="INF_FINANCIERA_099"/>
      <sheetName val="RUTA_109"/>
      <sheetName val="AFECTACION_109"/>
      <sheetName val="EJECUCION_C__109"/>
      <sheetName val="INF_FINANCIERA_109"/>
      <sheetName val="RUTA_119"/>
      <sheetName val="AFECTACION_119"/>
      <sheetName val="EJECUCION_C__119"/>
      <sheetName val="INF_FINANCIERA_119"/>
      <sheetName val="MANO_DE_OBRA3"/>
      <sheetName val="\Users\USUARIO\Downloads\a__aa9"/>
      <sheetName val="SEGUIM_Y_REPROG_MES_1_(2)9"/>
      <sheetName val="Conceptos_básicos9"/>
      <sheetName val="Introducción_a_las_funciones9"/>
      <sheetName val="MIN_y_MAX9"/>
      <sheetName val="Fecha_y_hora9"/>
      <sheetName val="Unir_texto_y_números9"/>
      <sheetName val="Instrucciones_SI9"/>
      <sheetName val="Funciones_condicionales9"/>
      <sheetName val="Asistente_para_funciones9"/>
      <sheetName val="Errores_de_fórmula9"/>
      <sheetName val="Obtener_más_información9"/>
      <sheetName val="_a__aaInformación_GRUPO_4_A_MI9"/>
      <sheetName val="Hoja1_(2)9"/>
      <sheetName val="Hoja1_(3)9"/>
      <sheetName val="DESC_MPAL_Y_AIU3"/>
      <sheetName val="CONCRETOS_Y_MORTEROS3"/>
      <sheetName val="PROYECCIÓN_DE_COSTOS3"/>
      <sheetName val="PROYECCIÓN_DE_COSTO_CLASIFICAD3"/>
      <sheetName val="PROYECCIÓN_DE_COSTO_OBRA3"/>
      <sheetName val="PROYECCIÓN_DE_AIU3"/>
      <sheetName val="PROYECCIÓN_DE_AIU_(2)3"/>
      <sheetName val="PROYECCIÓN_DE_PAGA_&amp;_PMT3"/>
      <sheetName val="LINEA_BASE_SALARIOS3"/>
      <sheetName val="ESTADO_VÍA-CRIT_TECNICO4"/>
      <sheetName val="G_G3"/>
      <sheetName val="MURO_PR25+221-2356"/>
      <sheetName val="MURO_PR25+261-2676"/>
      <sheetName val="ACTA_9_(Espacio_publico)3"/>
      <sheetName val="ACTA_9__(VIAS)3"/>
      <sheetName val="ACTA_PIPMA_93"/>
      <sheetName val="PREACTA_PIPMA_8_A-B-C-D-E_y_F_3"/>
      <sheetName val="1_4_Excavaciones_a_mano_EP_3"/>
      <sheetName val="SALVEDAD_93"/>
      <sheetName val="TRANSPORTES_(1)3"/>
      <sheetName val="TRANSPORTES_(2)3"/>
      <sheetName val="1_4_Excavaciones_a_mano_VIAS3"/>
      <sheetName val="1_4_EXCAV_PEP_BARRIO_BOLIVAR3"/>
      <sheetName val="1_4_EXCAV_PEP_FRANCISCA3"/>
      <sheetName val="2_1_Demolic_anden_PEP_BOLIVAR3"/>
      <sheetName val="2_1_Demol_anden_PEP_FRCANAS3"/>
      <sheetName val="2,2_Demolicion_sardinel_(EP)_3"/>
      <sheetName val="2_5_Excavaciones3"/>
      <sheetName val="2_12_demolic_pep_bbolivar13"/>
      <sheetName val="3_1_conformacion3"/>
      <sheetName val="3,2_Base_3"/>
      <sheetName val="3,3_Sub_base3"/>
      <sheetName val="NP_54_MDC-193"/>
      <sheetName val="_3_11_NP68_MDC193"/>
      <sheetName val="3_14_Tpte_Base3"/>
      <sheetName val="3,15_Tpte_Sub_base13"/>
      <sheetName val="NP2_MAT_de_mejoramiento3"/>
      <sheetName val="3_16_Tpte_mat__mejoramiento3"/>
      <sheetName val="3_17__TPTE_MDC_193"/>
      <sheetName val="NP55_TRANSPORTE_MDC-19_CHR3"/>
      <sheetName val="3_19_ACERO_DE_REFUERZO_420_(1)3"/>
      <sheetName val="3_22_Acero_pasajunta_y_anclaje3"/>
      <sheetName val="4_1_RELLENO_MAT__ANDEN_83"/>
      <sheetName val="4_1_rell_pep_frcnas3"/>
      <sheetName val="4_1_rell_bbolivar3"/>
      <sheetName val="4_3_anden_B403"/>
      <sheetName val="4_3_Anden_B40_frcnas3"/>
      <sheetName val="4_16A_PARADERO_FRANCISCANAS3"/>
      <sheetName val="4_16D_PARADERO_B_BOLIVAR3"/>
      <sheetName val="_4_3i-4_4i-4_51i__TPTES_B40_3"/>
      <sheetName val="_4_13i-4_43i-4_44i_tpte_bordil3"/>
      <sheetName val="4_16_13_9_S_E_I_DURANTA3"/>
      <sheetName val="4_4_EMPRADIZACIÓN3"/>
      <sheetName val="4_4_prado_pep_bbolivar3"/>
      <sheetName val="4_4_prado_pep_frcnas3"/>
      <sheetName val="4,41_BORDILLO_A80_(EP)3"/>
      <sheetName val="4,43_SARDINEL_A-103"/>
      <sheetName val="4,44_SARDINEL_A-170_FALTANTE3"/>
      <sheetName val="5_3_SEÑAL_VTCAL3"/>
      <sheetName val="5_4_SEÑAL_BANDERA3"/>
      <sheetName val="5_6_TACHAS_REFLECTIVAS3"/>
      <sheetName val="8_3_Reposicion_Sumidero_sencil3"/>
      <sheetName val="8_5_EMPALME_SUMIDEROS3"/>
      <sheetName val="8_7_DEMOLICION_SUMIDEROS3"/>
      <sheetName val="NP1_Corte_Pav_DISCO3"/>
      <sheetName val="NP5_Demolicion_losa_concret3"/>
      <sheetName val="N_P_05__demol_losas_ccto_BBoli3"/>
      <sheetName val="NP30_Tuberia_PVC_10&quot;_sumideros3"/>
      <sheetName val="NP37_Sumidero_sencillo3"/>
      <sheetName val="NP50_Demolicion_T__Recamara3"/>
      <sheetName val="NP53_SELLO_DE_JUNTAS_MORTERO3"/>
      <sheetName val="NP55_IMPRIMANTE_ML3"/>
      <sheetName val="NP56_IMPRIMANTE_M23"/>
      <sheetName val="NP_57__VTCAL_con_CURVA3"/>
      <sheetName val="NP60_DEMARCACION_VIAL_ML3"/>
      <sheetName val="NP61_DEMARCACIÓN_VIAL__M23"/>
      <sheetName val="0__PORTADA3"/>
      <sheetName val="1__FICHA_INFORMATIVA3"/>
      <sheetName val="2_y_3___ESTADO3"/>
      <sheetName val="4___REG_FOT_3"/>
      <sheetName val="4_reg_Fot_23"/>
      <sheetName val="5___INF__FINANCIERO3"/>
      <sheetName val="6___POLIZAS3"/>
      <sheetName val="7___BALANCE_ACTIVIDADES3"/>
      <sheetName val="8___LIQUIDACION3"/>
      <sheetName val="9__LISTA_DE_CHEQUEO3"/>
      <sheetName val="HISTORICOS_FUEL_OIL_EXP3"/>
      <sheetName val="\Nuevos_APU_Córdoba\a__aaInfor3"/>
      <sheetName val="\E\Nuevos_APU_Córdoba\a__aaInf3"/>
      <sheetName val="CANT_OBRA3"/>
      <sheetName val="\Users\ANDRES_FELIPE_MUÑOZ\Dow3"/>
      <sheetName val="LISTADO_3"/>
      <sheetName val="M_O_3"/>
      <sheetName val="_ACTA_FINAL_+_MODIFICATORIA_3"/>
      <sheetName val="//d_docs_live_net/a__aaInforma3"/>
      <sheetName val="ACTA_No_1_3"/>
      <sheetName val="ACTA_No_53"/>
      <sheetName val="ACTA_MAYORES_-_GENERAL3"/>
      <sheetName val="Excavación_-_San_Bernardo3"/>
      <sheetName val="Solados_-_San_Bernardo3"/>
      <sheetName val="Bases_-_San_Bernardo3"/>
      <sheetName val="Placa_-_San_Bernardo3"/>
      <sheetName val="Elevaciones_-_San_Bernardo3"/>
      <sheetName val="Vigas_-_San_Bernardo3"/>
      <sheetName val="Neopreno_-_San_Bernardo3"/>
      <sheetName val="Acero_-_San_Bernardo3"/>
      <sheetName val="Pilote_-_San_Bernardo3"/>
      <sheetName val="Pilote_-_Caqueza3"/>
      <sheetName val="Dren_tuberia_-_San_bernardo3"/>
      <sheetName val="relleno_sitio_-_San_bernardo3"/>
      <sheetName val="relleno_recebo_-_San_bernardo3"/>
      <sheetName val="Baranda_-_San_bernardo3"/>
      <sheetName val="Acero_A36-_San_Bernardo3"/>
      <sheetName val="Excavación_-_Caqueza3"/>
      <sheetName val="Solados_-_Caqueza3"/>
      <sheetName val="Bases_-_Caqueza3"/>
      <sheetName val="Elevaciones_-_Caqueza3"/>
      <sheetName val="Placa_-_Caqueza3"/>
      <sheetName val="Vigas_-_Caqueza3"/>
      <sheetName val="Neopreno_-_Caqueza3"/>
      <sheetName val="Acero_-_Caqueza3"/>
      <sheetName val="Dren_tuberia_-_Caqueza3"/>
      <sheetName val="relleno_sitio_-_Caqueza3"/>
      <sheetName val="Preesfuerzo_-_Caqueza3"/>
      <sheetName val="Acero_A36-_Caqueza3"/>
      <sheetName val="relleno_Estructuras_-_Caqueza3"/>
      <sheetName val="Excavación_-_Gama3"/>
      <sheetName val="Solados_-_Gama3"/>
      <sheetName val="Bases_-_Gama_3"/>
      <sheetName val="Elevaciones_-_Gama3"/>
      <sheetName val="Placas_-_Gama3"/>
      <sheetName val="Vigas_-_Gama_3"/>
      <sheetName val="Neopreno_-_Gama3"/>
      <sheetName val="Acero_-_Gama3"/>
      <sheetName val="Dren_tuberia_-_Gama3"/>
      <sheetName val="relleno_sitio_-_Gama3"/>
      <sheetName val="relleno_Recebo_-_Gama3"/>
      <sheetName val="Baranda_-_Gama3"/>
      <sheetName val="Pilote_-_Gama3"/>
      <sheetName val="Acero_A36-_Gama3"/>
      <sheetName val="Demolición_concreto_-_Gama3"/>
      <sheetName val="Demolición_de_estructura_-_Gam3"/>
      <sheetName val="Solados_-_Belen3"/>
      <sheetName val="Bases_-_Belen3"/>
      <sheetName val="Elevaciones_-_Belen3"/>
      <sheetName val="Placa_-_Belen3"/>
      <sheetName val="Neopreno_-_Belen3"/>
      <sheetName val="Acero_-_Belen3"/>
      <sheetName val="Vigas_-_Belen3"/>
      <sheetName val="Dren_tuberia_-_Belen3"/>
      <sheetName val="relleno_recebo_-_Belen3"/>
      <sheetName val="Baranda_-_Belen3"/>
      <sheetName val="Acero_A36-_Belen3"/>
      <sheetName val="Demolición_-_Belen3"/>
      <sheetName val="Bases_-_Junca3"/>
      <sheetName val="Excavación_-_Belen3"/>
      <sheetName val="Pilote_-_Belen3"/>
      <sheetName val="Cuneta_-_Junca3"/>
      <sheetName val="Placa_-_junca3"/>
      <sheetName val="acero_-_junca3"/>
      <sheetName val="Neopreno_-_Junca3"/>
      <sheetName val="Dren_tuberia_-_junca3"/>
      <sheetName val="relleno_-_junca3"/>
      <sheetName val="Baranda_-_Junca3"/>
      <sheetName val="Acero_A36_-_junca3"/>
      <sheetName val="Excavación_-_Medina3"/>
      <sheetName val="Solados_-_Medina3"/>
      <sheetName val="Bases_-_Medina3"/>
      <sheetName val="Elevaciones_-_Medina__3"/>
      <sheetName val="Vigas_-_Medina3"/>
      <sheetName val="Neopreno_-_Medina3"/>
      <sheetName val="Elevaciones_-_Medina3"/>
      <sheetName val="Pilote_-_Medina3"/>
      <sheetName val="Acero_-_Medina3"/>
      <sheetName val="relleno_-_Medina3"/>
      <sheetName val="Geotextil_-_Medina3"/>
      <sheetName val="Excavación_Mecan-_zipaquira3"/>
      <sheetName val="Acero_A588_-_Medina3"/>
      <sheetName val="Acero_A36_-_Medina3"/>
      <sheetName val="Acero_-_Zipaquira3"/>
      <sheetName val="Excavación_manual_-_zipaquira3"/>
      <sheetName val="Solados_-_Zipaquira3"/>
      <sheetName val="Relleno_comun_-_Zipaquira3"/>
      <sheetName val="Bases_-_Zipaquira3"/>
      <sheetName val="Arme_carrilera_-_Zipaquira3"/>
      <sheetName val="Tirafondos_-_Zipaquira3"/>
      <sheetName val="Clavos_-_Zipaquira3"/>
      <sheetName val="Eclisas_-_Zipaquira3"/>
      <sheetName val="Elastomericos_-_Zipaquira3"/>
      <sheetName val="Traviesas_-_Zipaquira3"/>
      <sheetName val="Riel_-_Zipaquira3"/>
      <sheetName val="Acero_A588_-_zipaquira3"/>
      <sheetName val="Acero_A36_-_zipaquira3"/>
      <sheetName val="Elevaciones_-_Zipaquira3"/>
      <sheetName val="ACTA_MAYORES_SAN_BERNANDO3"/>
      <sheetName val="ACTA_MAYORES_CAQUEZA3"/>
      <sheetName val="ACTA_MAYORES_BELEN3"/>
      <sheetName val="ACTA_MAYORES_ZIPAQUIRA3"/>
      <sheetName val="ACTA_MAYORES_JUNCA_DEF_3"/>
      <sheetName val="ACTA_MAYORES_CANT_CARUP_DEF_3"/>
      <sheetName val="MURO_PR25+267-2736"/>
      <sheetName val="MURO_PR25+273-2776"/>
      <sheetName val="MURO_PR25+407,20-409,906"/>
      <sheetName val="MURO_PR25+409,90-416,406"/>
      <sheetName val="MURO_PR25+435-4476"/>
      <sheetName val="MURO_PR25+557,5-572_56I6"/>
      <sheetName val="MURO_PR25+572_56-576_56I6"/>
      <sheetName val="MURO_PR25+565-571D6"/>
      <sheetName val="MURO_PR25+587_5-596_5I6"/>
      <sheetName val="MURO_PR25+600-607,1I6"/>
      <sheetName val="MURO_PR25+607,1-614,16"/>
      <sheetName val="MURO_PR25+725-734D6"/>
      <sheetName val="MURO_PR25+786-792,4D6"/>
      <sheetName val="MURO_PR25+980D6"/>
      <sheetName val="MURO_PR25+019,5-PR26+026,8D6"/>
      <sheetName val="MURO_PR26+026,8-032,7D6"/>
      <sheetName val="MURO_PR26+032,7-038,7D6"/>
      <sheetName val="MURO_4__PR26+038,7-045_9D6"/>
      <sheetName val="MURO_PR26+059,6-066,4D6"/>
      <sheetName val="MURO_PR26+132,5-143,4D6"/>
      <sheetName val="MURO_PR26+159,25-169,38D6"/>
      <sheetName val="MURO_PR26+870-8746"/>
      <sheetName val="MURO_PR26+874,3-882,36"/>
      <sheetName val="MURO_PR27+128,6-133,336"/>
      <sheetName val="MURO_PR27+133,33-139,3D6"/>
      <sheetName val="MURO_PR27+281_9-287_96"/>
      <sheetName val="MURO_PR27+344-352,16"/>
      <sheetName val="MURO_PR27+352,1-358,26"/>
      <sheetName val="MURO_PR27+358,2-3646"/>
      <sheetName val="MURO_PR27+364-3706"/>
      <sheetName val="MURO_PR27+360-374D6"/>
      <sheetName val="MURO_PR27+388-394I6"/>
      <sheetName val="MURO_PR27+394-400I_6"/>
      <sheetName val="MURO_PR27+397-404D6"/>
      <sheetName val="MURO_PR27+457-463D_6"/>
      <sheetName val="MURO_PR27+480,20-488,95D_6"/>
      <sheetName val="MURO_PR27+785-793,66"/>
      <sheetName val="MURO_PR27+796,10,800D6"/>
      <sheetName val="MURO_PR27+819_8-829_95I6"/>
      <sheetName val="MURO_PR27+820-840D6"/>
      <sheetName val="MURO_PR27+852-864I6"/>
      <sheetName val="MURO_PR28+030-041D_6"/>
      <sheetName val="MURO_PR28+060-066_08D6"/>
      <sheetName val="MURO_PR28+105-111,25D_6"/>
      <sheetName val="MURO_PR28+111,25-115_75D_6"/>
      <sheetName val="MURO_PR28+240-263I6"/>
      <sheetName val="MURO_PR28+295-300_10D6"/>
      <sheetName val="MURO_PR28+300_10-306_1D_6"/>
      <sheetName val="MURO_PR28+306_10-312_1D_6"/>
      <sheetName val="MURO_PR28+312_1-318D_6"/>
      <sheetName val="MURO_PR28+318_1-324_1D6"/>
      <sheetName val="MURO_PR28+652_7-662_7D_6"/>
      <sheetName val="MURO_PR28+662_7D-668_8D6"/>
      <sheetName val="MURO_PR28+886-892_4D_6"/>
      <sheetName val="MURO_PR28+895-899_56"/>
      <sheetName val="REQUISITOS_INF_INTERVENTORÍA3"/>
      <sheetName val="COSTOS_UNITARIOS12"/>
      <sheetName val="GPI_5264"/>
      <sheetName val="VEA_3744"/>
      <sheetName val="Paral__13"/>
      <sheetName val="Paral__23"/>
      <sheetName val="Paral__33"/>
      <sheetName val="Paral_43"/>
      <sheetName val="Coloc__e_Interc__Tapones3"/>
      <sheetName val="Cambio_de_Valv_3"/>
      <sheetName val="Interc_de_Hidr_3"/>
      <sheetName val="Itemes_Renovación3"/>
      <sheetName val="Interc_tapones3"/>
      <sheetName val="Interc_válv_3"/>
      <sheetName val="Varios_3"/>
      <sheetName val="\C\A\a__aaInformación_GRUPO_4\3"/>
      <sheetName val="\G\a__aaInformación_GRUPO_4\A_3"/>
      <sheetName val="\C\G\a__aaInformación_GRUPO_4\3"/>
      <sheetName val="\C\K\a__aaInformación_GRUPO_4\3"/>
      <sheetName val="\E\a__aaInformación_GRUPO_4\A_3"/>
      <sheetName val="\C\E\a__aaInformación_GRUPO_4\3"/>
      <sheetName val="Tabla_CONPES_37143"/>
      <sheetName val="PLAN_DE_INVERSION_ANTICIPO3"/>
      <sheetName val="inv_mensual3"/>
      <sheetName val="borrador_flujo_inv3"/>
      <sheetName val="\\B1FE7578\aCCIDENTES_DE_1995_3"/>
      <sheetName val="\Users\LENOVO\Downloads\a__aaI3"/>
      <sheetName val="propuesta_economica_CF3"/>
      <sheetName val="AIU_CF3"/>
      <sheetName val="1_1_13"/>
      <sheetName val="1_2_13"/>
      <sheetName val="1_2_23"/>
      <sheetName val="1_2_33"/>
      <sheetName val="1_2_43"/>
      <sheetName val="1_3_1_3"/>
      <sheetName val="1_3_23"/>
      <sheetName val="1_3_33"/>
      <sheetName val="1_3_43"/>
      <sheetName val="2_1_13"/>
      <sheetName val="2_1_23"/>
      <sheetName val="2_2_13"/>
      <sheetName val="2_2_23"/>
      <sheetName val="2_2_33"/>
      <sheetName val="2_2_43"/>
      <sheetName val="2_2_53"/>
      <sheetName val="2007_Database3"/>
      <sheetName val="\Users\rosalym\Desktop\BALANCE3"/>
      <sheetName val="ANALISIS_RESUMIDOS3"/>
      <sheetName val="ARBOL_DE_PROBLEMAS_final3"/>
      <sheetName val="IDENTIFICACION_DEL_PROBLEMA_fi3"/>
      <sheetName val="OBJETIVOS_FINALES3"/>
      <sheetName val="ESTRUCTURA_DE_PROYECTO3"/>
      <sheetName val="OBJETIVOS_ESPECIFICOS_final3"/>
      <sheetName val="ITEMS_ALCANT_12"/>
      <sheetName val="Formulario_N°_48"/>
      <sheetName val="Base_Muestras8"/>
      <sheetName val="COSTOS_UNITARIOS8"/>
      <sheetName val="\AMV___no_borrar\PRESUPUESTOS\8"/>
      <sheetName val="\I\AMV___no_borrar\PRESUPUESTO8"/>
      <sheetName val="\A\a__aaInformación_GRUPO_4\A_8"/>
      <sheetName val="ITEMS_ALCANT_8"/>
      <sheetName val="Analisis_Mano_de_Obra7"/>
      <sheetName val="SEÑALIZACION_CINTA7"/>
      <sheetName val="TUBERIA_DESAGUE_DE_2&quot;7"/>
      <sheetName val="TUBERIA__DE_SUCCIÓN_DE_27"/>
      <sheetName val="TUBERIA_DE_PRESIÓN_1_1-2_RDE217"/>
      <sheetName val="TUBERIA_DE_1_1-27"/>
      <sheetName val="CODO_DE_1_1_2&quot;X90°7"/>
      <sheetName val="VALBULA_DE_PASO_DE_2&quot;7"/>
      <sheetName val="VALBULA_DE_CIERRE_DE_1_1_2&quot;_7"/>
      <sheetName val="TANQUE_HIDROACUMULADOR7"/>
      <sheetName val="ELECTROBOMBAS_CENTRIFUGAS7"/>
      <sheetName val="LOSA_SUPERIOR_DEL_TANQUE_7"/>
      <sheetName val="PAREDES_DEL_TANQUE7"/>
      <sheetName val="LOSA_DE_FONDO_DEL_TANQUE7"/>
      <sheetName val="SOLADO_DE_LIMP__2500_PSI7"/>
      <sheetName val="CUPULAS_TRAG_4X37"/>
      <sheetName val="SALIDA_SONIDO7"/>
      <sheetName val="CANAL_EN_LAMINA_GALV7"/>
      <sheetName val="CUBIERTA_LUXALON7"/>
      <sheetName val="TENDIDO_DE_CABLE_No_8_7"/>
      <sheetName val="VAR__COBRE_2_44X5-87"/>
      <sheetName val="CAJA_EN_MAMPOSTERÍA7"/>
      <sheetName val="CAJA_DE_PASO_METÁLICA7"/>
      <sheetName val="BAJANTE_ACOM__ELECTRICA_1&quot;7"/>
      <sheetName val="SISTEMA_DE_TIERRA_Y_MALLA7"/>
      <sheetName val="CERTIFICADO_DE_RECIBO7"/>
      <sheetName val="TRAMITE_APROBAR7"/>
      <sheetName val="APLIQUE_DE_25W7"/>
      <sheetName val="LUMINARIA_FLUORESCENTE_DE_2X327"/>
      <sheetName val="LÁMPARA_METAL_HALIDE_250W7"/>
      <sheetName val="DUCTO_PVC_DE_3&quot;7"/>
      <sheetName val="DUCTO_PVC_DE_1&quot;7"/>
      <sheetName val="TENDIDO_DE_ACOMETIDA_BIFÁSICA7"/>
      <sheetName val="TELERRUPTOR_BIPOLAR_DE_16_AM7"/>
      <sheetName val="TABLERO_MINIPRAGMA_DE_12_C7"/>
      <sheetName val="AUTOMÁTICO_INDUSTRIAL7"/>
      <sheetName val="AUTOMÁTICO_TIPO_RIEL_27"/>
      <sheetName val="AUTOMÁTICO_TIPO_RIEL_17"/>
      <sheetName val="SALIDA_PARA_PULSADOR7"/>
      <sheetName val="SALIDA_TOMA_MONOFACISA_107"/>
      <sheetName val="SALIDA_TOMA_MONOFASICA_127"/>
      <sheetName val="SALIDA_PARA_APLIQUE7"/>
      <sheetName val="SALIDA_LAMPARA_FLUORESCENTE7"/>
      <sheetName val="DERIVACION_DE_LUMINARIA7"/>
      <sheetName val="SALIDA_PARA_LÁMPARA_METAL7"/>
      <sheetName val="Transformador_25_KVA7"/>
      <sheetName val="Acometida_Subt_Baja_Tensión7"/>
      <sheetName val="Puesta_a_Tierra7"/>
      <sheetName val="Tablero_Bifasico_24_Circuitos7"/>
      <sheetName val="Salida_Luminaria_Cerrada7"/>
      <sheetName val="Salida_Toma_120_V7"/>
      <sheetName val="Salida_Toma_220_V7"/>
      <sheetName val="Tendido_Alumbrado_Publico7"/>
      <sheetName val="Ducto_Tuberia_Conduit_PVC_3_-47"/>
      <sheetName val="Sumin_e_Inst_luminaria_Brika7"/>
      <sheetName val="Sumin_e_Inst_luminaria_Cerrada7"/>
      <sheetName val="Sumin_e_Inst_Poste_ITO7"/>
      <sheetName val="Sumin_y_mont_Caja_metal7"/>
      <sheetName val="Sardinel_prefabricado_Tipo_A7"/>
      <sheetName val="LIMPIEZA_Y_DESCAPOTE7"/>
      <sheetName val="LOCALIZACIÓN_Y_REPLANTEO7"/>
      <sheetName val="DEMOLICON_DE_MUROS7"/>
      <sheetName val="EXCAVACION_MANUAL7"/>
      <sheetName val="Demolicion_de_Graderias_Exist7"/>
      <sheetName val="RELLENO_BASE_GRANULAR7"/>
      <sheetName val="RELLENO_TIERRA_NEGRA7"/>
      <sheetName val="CONCRETO_DE_LIMPIEZA7"/>
      <sheetName val="VIGA_DE_CIMIENTO7"/>
      <sheetName val="VIGA_AEREA7"/>
      <sheetName val="CERCHAS_CELOSIA7"/>
      <sheetName val="Sum_e_Inst_de_Medidor7"/>
      <sheetName val="Sum_e_Inst_de_lavamanos_de_emp7"/>
      <sheetName val="Muros_divisorios_bloque_No__47"/>
      <sheetName val="Pañete_sobre_muros7"/>
      <sheetName val="Pintura_tipo_koraza7"/>
      <sheetName val="Ceramica_30x30,_incluye_win_7"/>
      <sheetName val="Granito_Pulido7"/>
      <sheetName val="Bordillos_ducha_ceram_7"/>
      <sheetName val="poceta_de_aseo_en_granito7"/>
      <sheetName val="Alistado_de_piso_mortero_imp_7"/>
      <sheetName val="Piso_en_baldosa_de_granito7"/>
      <sheetName val="media_caña_en_granito7"/>
      <sheetName val="Alfajia_a_la_vista7"/>
      <sheetName val="Tubería_PVCS_2&quot;_7"/>
      <sheetName val="Tuberia_aguas_lluvias_bajante7"/>
      <sheetName val="Tuberia_PVC_aguas_lluvias_3&quot;7"/>
      <sheetName val="Puntos_Hidráulicos_1_2&quot;_7"/>
      <sheetName val="tuberia_pvc_ag_lluvia_4&quot;7"/>
      <sheetName val="tuberia_pvc_corrugada_6&quot;_7"/>
      <sheetName val="tuberia_pvc_corrugada_8&quot;_7"/>
      <sheetName val="Tubería_PVC_6&quot;_Tipo_Fort7"/>
      <sheetName val="FILTRO_DRENAJE_4&quot;7"/>
      <sheetName val="FILTRO_DRENAJE_6&quot;7"/>
      <sheetName val="FILTRO_DRENAJE_8&quot;7"/>
      <sheetName val="Tubería_PVC_4&quot;_corrugada_AN7"/>
      <sheetName val="Tuberia_PVC_6&quot;_Corrugada_AN7"/>
      <sheetName val="Tuberia_PVC_8&quot;_Corrugada_AN7"/>
      <sheetName val="Tubería_PVC_3&quot;_sanitaria7"/>
      <sheetName val="Tubería_PVC_4&quot;_sanitaria7"/>
      <sheetName val="Registro_RW_de_1&quot;7"/>
      <sheetName val="Registro_RW_de_1_1_2&quot;7"/>
      <sheetName val="Válvula_de_corte_tipo_RW_3_,4&quot;7"/>
      <sheetName val="Sum_e_inst__lavamanos_de_colg7"/>
      <sheetName val="Sum_e_inst__lavaplatos7"/>
      <sheetName val="Tubería_PVC_san_2&quot;_7"/>
      <sheetName val="Puntos_Sanitarios_2&quot;_7"/>
      <sheetName val="Puntos_Sanitarios_4&quot;__7"/>
      <sheetName val="TUBERIA_PVC_V_D__3&quot;_7"/>
      <sheetName val="TUBERIA_PVC_VD_4&quot;7"/>
      <sheetName val="TUBERIA_PVC_V_D__3&quot;_A__LL7"/>
      <sheetName val="TERMINAL_DE_VENTILACIÓN_D__3&quot;_7"/>
      <sheetName val="TUBERIA_PVCP_1_1-_2&quot;_7"/>
      <sheetName val="TUBERIA_PVC_P_D__1-_2&quot;7"/>
      <sheetName val="Tuberioa_PVC_3-_4&quot;_7"/>
      <sheetName val="TUBERIA_PVC_P_D__1&quot;7"/>
      <sheetName val="TUBERIA_PVC_P_D__1_1-2&quot;7"/>
      <sheetName val="CAJA_PLASTICA_PARA_VALVULAS_7"/>
      <sheetName val="Sum__e_inst__Inodoro_tanque7"/>
      <sheetName val="Sum__e_inst__orinal_de_llave7"/>
      <sheetName val="Sum__e_inst__ducha7"/>
      <sheetName val="Sum__e_inst__sanitario_niño7"/>
      <sheetName val="Canal_en_lamina_galv_cal_207"/>
      <sheetName val="Ventana_con_marco_lam_7"/>
      <sheetName val="Ventana_con_marco_corrediza7"/>
      <sheetName val="Puerta_doble_con_marco7"/>
      <sheetName val="Puerta_division_baño_1,12x1,607"/>
      <sheetName val="Puerta_division_baño_60x1,607"/>
      <sheetName val="Puerta_con_marco_entamborada7"/>
      <sheetName val="Espejo_en_cristal_4_mm7"/>
      <sheetName val="Espejo_en_cristal_4_mm_con_mar7"/>
      <sheetName val="Excavación_a_maquina7"/>
      <sheetName val="Cerramiento_exterior7"/>
      <sheetName val="\\Escritorio\amv_2011\a__aaInf7"/>
      <sheetName val="[aCCIDENTES_DE_1995_-_1996_xls7"/>
      <sheetName val="ACTA_DE_MODIFICACION__(2)11"/>
      <sheetName val="\a__aaInformación_GRUPO_4\A_M11"/>
      <sheetName val="Base_Muestras9"/>
      <sheetName val="Formulario_N°_49"/>
      <sheetName val="\\Escritorio\amv_2011\a__aaInf8"/>
      <sheetName val="\\Giovanni\administracion_vial6"/>
      <sheetName val="\MONTO_AGOTABLE_2010\a__aaInfo6"/>
      <sheetName val="\AMV___no_borrar\PRESUPUESTOS\9"/>
      <sheetName val="\I\AMV___no_borrar\PRESUPUESTO9"/>
      <sheetName val="\G\I\AMV___no_borrar\PRESUPUES6"/>
      <sheetName val="\A\a__aaInformación_GRUPO_4\A_9"/>
      <sheetName val="\G\A\a__aaInformación_GRUPO_4\6"/>
      <sheetName val="[aCCIDENTES_DE_1995_-_1996_xls8"/>
      <sheetName val="\Mini_HP_Enero_2015\Proyectos_6"/>
      <sheetName val="\Volumes\USB_PIOLIN\Escritori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\Sistemas_serv1\xx\Documents_6"/>
      <sheetName val="Analisis_Mano_de_Obra8"/>
      <sheetName val="SEÑALIZACION_CINTA8"/>
      <sheetName val="TUBERIA_DESAGUE_DE_2&quot;8"/>
      <sheetName val="TUBERIA__DE_SUCCIÓN_DE_28"/>
      <sheetName val="TUBERIA_DE_PRESIÓN_1_1-2_RDE218"/>
      <sheetName val="TUBERIA_DE_1_1-28"/>
      <sheetName val="CODO_DE_1_1_2&quot;X90°8"/>
      <sheetName val="VALBULA_DE_PASO_DE_2&quot;8"/>
      <sheetName val="VALBULA_DE_CIERRE_DE_1_1_2&quot;_8"/>
      <sheetName val="TANQUE_HIDROACUMULADOR8"/>
      <sheetName val="ELECTROBOMBAS_CENTRIFUGAS8"/>
      <sheetName val="LOSA_SUPERIOR_DEL_TANQUE_8"/>
      <sheetName val="PAREDES_DEL_TANQUE8"/>
      <sheetName val="LOSA_DE_FONDO_DEL_TANQUE8"/>
      <sheetName val="SOLADO_DE_LIMP__2500_PSI8"/>
      <sheetName val="CUPULAS_TRAG_4X38"/>
      <sheetName val="SALIDA_SONIDO8"/>
      <sheetName val="CANAL_EN_LAMINA_GALV8"/>
      <sheetName val="CUBIERTA_LUXALON8"/>
      <sheetName val="TENDIDO_DE_CABLE_No_8_8"/>
      <sheetName val="VAR__COBRE_2_44X5-88"/>
      <sheetName val="CAJA_EN_MAMPOSTERÍA8"/>
      <sheetName val="CAJA_DE_PASO_METÁLICA8"/>
      <sheetName val="BAJANTE_ACOM__ELECTRICA_1&quot;8"/>
      <sheetName val="SISTEMA_DE_TIERRA_Y_MALLA8"/>
      <sheetName val="CERTIFICADO_DE_RECIBO8"/>
      <sheetName val="TRAMITE_APROBAR8"/>
      <sheetName val="APLIQUE_DE_25W8"/>
      <sheetName val="LUMINARIA_FLUORESCENTE_DE_2X328"/>
      <sheetName val="LÁMPARA_METAL_HALIDE_250W8"/>
      <sheetName val="DUCTO_PVC_DE_3&quot;8"/>
      <sheetName val="DUCTO_PVC_DE_1&quot;8"/>
      <sheetName val="TENDIDO_DE_ACOMETIDA_BIFÁSICA8"/>
      <sheetName val="TELERRUPTOR_BIPOLAR_DE_16_AM8"/>
      <sheetName val="TABLERO_MINIPRAGMA_DE_12_C8"/>
      <sheetName val="AUTOMÁTICO_INDUSTRIAL8"/>
      <sheetName val="AUTOMÁTICO_TIPO_RIEL_28"/>
      <sheetName val="AUTOMÁTICO_TIPO_RIEL_18"/>
      <sheetName val="SALIDA_PARA_PULSADOR8"/>
      <sheetName val="SALIDA_TOMA_MONOFACISA_108"/>
      <sheetName val="SALIDA_TOMA_MONOFASICA_128"/>
      <sheetName val="SALIDA_PARA_APLIQUE8"/>
      <sheetName val="SALIDA_LAMPARA_FLUORESCENTE8"/>
      <sheetName val="DERIVACION_DE_LUMINARIA8"/>
      <sheetName val="SALIDA_PARA_LÁMPARA_METAL8"/>
      <sheetName val="Transformador_25_KVA8"/>
      <sheetName val="Acometida_Subt_Baja_Tensión8"/>
      <sheetName val="Puesta_a_Tierra8"/>
      <sheetName val="Tablero_Bifasico_24_Circuitos8"/>
      <sheetName val="Salida_Luminaria_Cerrada8"/>
      <sheetName val="Salida_Toma_120_V8"/>
      <sheetName val="Salida_Toma_220_V8"/>
      <sheetName val="Tendido_Alumbrado_Publico8"/>
      <sheetName val="Ducto_Tuberia_Conduit_PVC_3_-48"/>
      <sheetName val="Sumin_e_Inst_luminaria_Brika8"/>
      <sheetName val="Sumin_e_Inst_luminaria_Cerrada8"/>
      <sheetName val="Sumin_e_Inst_Poste_ITO8"/>
      <sheetName val="Sumin_y_mont_Caja_metal8"/>
      <sheetName val="Sardinel_prefabricado_Tipo_A8"/>
      <sheetName val="LIMPIEZA_Y_DESCAPOTE8"/>
      <sheetName val="LOCALIZACIÓN_Y_REPLANTEO8"/>
      <sheetName val="DEMOLICON_DE_MUROS8"/>
      <sheetName val="EXCAVACION_MANUAL8"/>
      <sheetName val="Demolicion_de_Graderias_Exist8"/>
      <sheetName val="RELLENO_BASE_GRANULAR8"/>
      <sheetName val="RELLENO_TIERRA_NEGRA8"/>
      <sheetName val="CONCRETO_DE_LIMPIEZA8"/>
      <sheetName val="VIGA_DE_CIMIENTO8"/>
      <sheetName val="VIGA_AEREA8"/>
      <sheetName val="CERCHAS_CELOSIA8"/>
      <sheetName val="Sum_e_Inst_de_Medidor8"/>
      <sheetName val="Sum_e_Inst_de_lavamanos_de_emp8"/>
      <sheetName val="Muros_divisorios_bloque_No__48"/>
      <sheetName val="Pañete_sobre_muros8"/>
      <sheetName val="Pintura_tipo_koraza8"/>
      <sheetName val="Ceramica_30x30,_incluye_win_8"/>
      <sheetName val="Granito_Pulido8"/>
      <sheetName val="Bordillos_ducha_ceram_8"/>
      <sheetName val="poceta_de_aseo_en_granito8"/>
      <sheetName val="Alistado_de_piso_mortero_imp_8"/>
      <sheetName val="Piso_en_baldosa_de_granito8"/>
      <sheetName val="media_caña_en_granito8"/>
      <sheetName val="Alfajia_a_la_vista8"/>
      <sheetName val="Tubería_PVCS_2&quot;_8"/>
      <sheetName val="Tuberia_aguas_lluvias_bajante8"/>
      <sheetName val="Tuberia_PVC_aguas_lluvias_3&quot;8"/>
      <sheetName val="Puntos_Hidráulicos_1_2&quot;_8"/>
      <sheetName val="tuberia_pvc_ag_lluvia_4&quot;8"/>
      <sheetName val="tuberia_pvc_corrugada_6&quot;_8"/>
      <sheetName val="tuberia_pvc_corrugada_8&quot;_8"/>
      <sheetName val="Tubería_PVC_6&quot;_Tipo_Fort8"/>
      <sheetName val="FILTRO_DRENAJE_4&quot;8"/>
      <sheetName val="FILTRO_DRENAJE_6&quot;8"/>
      <sheetName val="FILTRO_DRENAJE_8&quot;8"/>
      <sheetName val="Tubería_PVC_4&quot;_corrugada_AN8"/>
      <sheetName val="Tuberia_PVC_6&quot;_Corrugada_AN8"/>
      <sheetName val="Tuberia_PVC_8&quot;_Corrugada_AN8"/>
      <sheetName val="Tubería_PVC_3&quot;_sanitaria8"/>
      <sheetName val="Tubería_PVC_4&quot;_sanitaria8"/>
      <sheetName val="Registro_RW_de_1&quot;8"/>
      <sheetName val="Registro_RW_de_1_1_2&quot;8"/>
      <sheetName val="Válvula_de_corte_tipo_RW_3_,4&quot;8"/>
      <sheetName val="Sum_e_inst__lavamanos_de_colg8"/>
      <sheetName val="Sum_e_inst__lavaplatos8"/>
      <sheetName val="Tubería_PVC_san_2&quot;_8"/>
      <sheetName val="Puntos_Sanitarios_2&quot;_8"/>
      <sheetName val="Puntos_Sanitarios_4&quot;__8"/>
      <sheetName val="TUBERIA_PVC_V_D__3&quot;_8"/>
      <sheetName val="TUBERIA_PVC_VD_4&quot;8"/>
      <sheetName val="TUBERIA_PVC_V_D__3&quot;_A__LL8"/>
      <sheetName val="TERMINAL_DE_VENTILACIÓN_D__3&quot;_8"/>
      <sheetName val="TUBERIA_PVCP_1_1-_2&quot;_8"/>
      <sheetName val="TUBERIA_PVC_P_D__1-_2&quot;8"/>
      <sheetName val="Tuberioa_PVC_3-_4&quot;_8"/>
      <sheetName val="TUBERIA_PVC_P_D__1&quot;8"/>
      <sheetName val="TUBERIA_PVC_P_D__1_1-2&quot;8"/>
      <sheetName val="CAJA_PLASTICA_PARA_VALVULAS_8"/>
      <sheetName val="Sum__e_inst__Inodoro_tanque8"/>
      <sheetName val="Sum__e_inst__orinal_de_llave8"/>
      <sheetName val="Sum__e_inst__ducha8"/>
      <sheetName val="Sum__e_inst__sanitario_niño8"/>
      <sheetName val="Canal_en_lamina_galv_cal_208"/>
      <sheetName val="Ventana_con_marco_lam_8"/>
      <sheetName val="Ventana_con_marco_corrediza8"/>
      <sheetName val="Puerta_doble_con_marco8"/>
      <sheetName val="Puerta_division_baño_1,12x1,608"/>
      <sheetName val="Puerta_division_baño_60x1,608"/>
      <sheetName val="Puerta_con_marco_entamborada8"/>
      <sheetName val="Espejo_en_cristal_4_mm8"/>
      <sheetName val="Espejo_en_cristal_4_mm_con_mar8"/>
      <sheetName val="Excavación_a_maquina8"/>
      <sheetName val="Cerramiento_exterior8"/>
      <sheetName val="PR_1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\Users\USUARIO\Downloads\a__aa6"/>
      <sheetName val="SEGUIM_Y_REPROG_MES_1_(2)6"/>
      <sheetName val="Conceptos_básicos6"/>
      <sheetName val="Introducción_a_las_funciones6"/>
      <sheetName val="MIN_y_MAX6"/>
      <sheetName val="Fecha_y_hora6"/>
      <sheetName val="Unir_texto_y_números6"/>
      <sheetName val="Instrucciones_SI6"/>
      <sheetName val="Funciones_condicionales6"/>
      <sheetName val="Asistente_para_funciones6"/>
      <sheetName val="Errores_de_fórmula6"/>
      <sheetName val="Obtener_más_información6"/>
      <sheetName val="_a__aaInformación_GRUPO_4_A_MI6"/>
      <sheetName val="Hoja1_(2)6"/>
      <sheetName val="Hoja1_(3)6"/>
      <sheetName val="ESTADO_VÍA-CRIT_TECNICO1"/>
      <sheetName val="MURO_PR25+221-2353"/>
      <sheetName val="MURO_PR25+261-2673"/>
      <sheetName val="_ACTA_FINAL_+_MODIFICATORIA_"/>
      <sheetName val="ACTA_No_1_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REQUISITOS_INF_INTERVENTORÍA"/>
      <sheetName val="COSTOS_UNITARIOS9"/>
      <sheetName val="GPI_5261"/>
      <sheetName val="VEA_3741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C\A\a__aaInformación_GRUPO_4\A"/>
      <sheetName val="\G\a__aaInformación_GRUPO_4\A_M"/>
      <sheetName val="\C\G\a__aaInformación_GRUPO_4\A"/>
      <sheetName val="\C\K\a__aaInformación_GRUPO_4\A"/>
      <sheetName val="\E\a__aaInformación_GRUPO_4\A_M"/>
      <sheetName val="\C\E\a__aaInformación_GRUPO_4\A"/>
      <sheetName val="Tabla_CONPES_3714"/>
      <sheetName val="PLAN_DE_INVERSION_ANTICIPO"/>
      <sheetName val="inv_mensual"/>
      <sheetName val="borrador_flujo_inv"/>
      <sheetName val="\\B1FE7578\aCCIDENTES_DE_1995_-"/>
      <sheetName val="\Users\LENOVO\Downloads\a__aaIn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2007_Database"/>
      <sheetName val="\Users\rosalym\Desktop\BALANCE_"/>
      <sheetName val="ANALISIS_RESUMIDOS"/>
      <sheetName val="ARBOL_DE_PROBLEMAS_final"/>
      <sheetName val="IDENTIFICACION_DEL_PROBLEMA_fin"/>
      <sheetName val="OBJETIVOS_FINALES"/>
      <sheetName val="ESTRUCTURA_DE_PROYECTO"/>
      <sheetName val="OBJETIVOS_ESPECIFICOS_final"/>
      <sheetName val="ITEMS_ALCANT_9"/>
      <sheetName val="200_22"/>
      <sheetName val="201_72"/>
      <sheetName val="201_162"/>
      <sheetName val="210_2_22"/>
      <sheetName val="220_12"/>
      <sheetName val="320_12"/>
      <sheetName val="420_22"/>
      <sheetName val="421_1_2"/>
      <sheetName val="600_2_32"/>
      <sheetName val="630_12"/>
      <sheetName val="610_12"/>
      <sheetName val="630_32"/>
      <sheetName val="630_3_(2)2"/>
      <sheetName val="630_42"/>
      <sheetName val="630_4P2"/>
      <sheetName val="630_62"/>
      <sheetName val="641_12"/>
      <sheetName val="630_72"/>
      <sheetName val="632_1P2"/>
      <sheetName val="632_2P_2"/>
      <sheetName val="632_3P__2"/>
      <sheetName val="640_12"/>
      <sheetName val="661_12"/>
      <sheetName val="642_2"/>
      <sheetName val="671_12"/>
      <sheetName val="671_1_(2)2"/>
      <sheetName val="673_12"/>
      <sheetName val="673_22"/>
      <sheetName val="673_2_(2)2"/>
      <sheetName val="800_22"/>
      <sheetName val="810_22"/>
      <sheetName val="700_12"/>
      <sheetName val="730_12"/>
      <sheetName val="900_22"/>
      <sheetName val="450_3P_2"/>
      <sheetName val="340P_2"/>
      <sheetName val="220_1P2"/>
      <sheetName val="200,1,3p_2"/>
      <sheetName val="200,1,4p__2"/>
      <sheetName val="220_1P_(2)2"/>
      <sheetName val="630_4_2P2"/>
      <sheetName val="630_4_2P_(2)2"/>
      <sheetName val="630_4_3P2"/>
      <sheetName val="600_1P2"/>
      <sheetName val="210_2_12"/>
      <sheetName val="730_22"/>
      <sheetName val="740_12"/>
      <sheetName val="900_2_(1)2"/>
      <sheetName val="621_1_22"/>
      <sheetName val="683_4P2"/>
      <sheetName val="221_12"/>
      <sheetName val="683_1P2"/>
      <sheetName val="3P_2"/>
      <sheetName val="683_3P2"/>
      <sheetName val="673_1P2"/>
      <sheetName val="PNP_4_72"/>
      <sheetName val="201_152"/>
      <sheetName val="673_2P_2"/>
      <sheetName val="623_1P2"/>
      <sheetName val="621_1_32"/>
      <sheetName val="674_22"/>
      <sheetName val="220_2P2"/>
      <sheetName val="683_4P_2"/>
      <sheetName val="683_3P_(2)2"/>
      <sheetName val="683_4P__(2)2"/>
      <sheetName val="683_5P__2"/>
      <sheetName val="642_2P2"/>
      <sheetName val="INT_172"/>
      <sheetName val="INT_182"/>
      <sheetName val="CRONOGRAMA_INICIAL2"/>
      <sheetName val="informe_sem_no_12"/>
      <sheetName val="informe_sem_no_22"/>
      <sheetName val="informe_sem_no_32"/>
      <sheetName val="informe_sem_no_42"/>
      <sheetName val="REPROGRAMACION_22"/>
      <sheetName val="aCCIDENTES_DE_1995_-_1996_xls22"/>
      <sheetName val="ACTA_DE_MODIFICACION__(2)12"/>
      <sheetName val="\a__aaInformación_GRUPO_4\A_M12"/>
      <sheetName val="Datos_Básicos11"/>
      <sheetName val="SUB_APU11"/>
      <sheetName val="Base_Muestras10"/>
      <sheetName val="Formulario_N°_410"/>
      <sheetName val="\\Escritorio\amv_2011\a__aaInf9"/>
      <sheetName val="\\Giovanni\administracion_vial7"/>
      <sheetName val="\MONTO_AGOTABLE_2010\a__aaInfo7"/>
      <sheetName val="\AMV___no_borrar\PRESUPUESTOS10"/>
      <sheetName val="\I\AMV___no_borrar\PRESUPUEST10"/>
      <sheetName val="\G\I\AMV___no_borrar\PRESUPUES7"/>
      <sheetName val="\A\a__aaInformación_GRUPO_4\A10"/>
      <sheetName val="\G\A\a__aaInformación_GRUPO_4\7"/>
      <sheetName val="[aCCIDENTES_DE_1995_-_1996_xls9"/>
      <sheetName val="\Mini_HP_Enero_2015\Proyectos_7"/>
      <sheetName val="\Volumes\USB_PIOLIN\Escritori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\Sistemas_serv1\xx\Documents_7"/>
      <sheetName val="Analisis_Mano_de_Obra9"/>
      <sheetName val="SEÑALIZACION_CINTA9"/>
      <sheetName val="TUBERIA_DESAGUE_DE_2&quot;9"/>
      <sheetName val="TUBERIA__DE_SUCCIÓN_DE_29"/>
      <sheetName val="TUBERIA_DE_PRESIÓN_1_1-2_RDE219"/>
      <sheetName val="TUBERIA_DE_1_1-29"/>
      <sheetName val="CODO_DE_1_1_2&quot;X90°9"/>
      <sheetName val="VALBULA_DE_PASO_DE_2&quot;9"/>
      <sheetName val="VALBULA_DE_CIERRE_DE_1_1_2&quot;_9"/>
      <sheetName val="TANQUE_HIDROACUMULADOR9"/>
      <sheetName val="ELECTROBOMBAS_CENTRIFUGAS9"/>
      <sheetName val="LOSA_SUPERIOR_DEL_TANQUE_9"/>
      <sheetName val="PAREDES_DEL_TANQUE9"/>
      <sheetName val="LOSA_DE_FONDO_DEL_TANQUE9"/>
      <sheetName val="SOLADO_DE_LIMP__2500_PSI9"/>
      <sheetName val="CUPULAS_TRAG_4X39"/>
      <sheetName val="SALIDA_SONIDO9"/>
      <sheetName val="CANAL_EN_LAMINA_GALV9"/>
      <sheetName val="CUBIERTA_LUXALON9"/>
      <sheetName val="TENDIDO_DE_CABLE_No_8_9"/>
      <sheetName val="VAR__COBRE_2_44X5-89"/>
      <sheetName val="CAJA_EN_MAMPOSTERÍA9"/>
      <sheetName val="CAJA_DE_PASO_METÁLICA9"/>
      <sheetName val="BAJANTE_ACOM__ELECTRICA_1&quot;9"/>
      <sheetName val="SISTEMA_DE_TIERRA_Y_MALLA9"/>
      <sheetName val="CERTIFICADO_DE_RECIBO9"/>
      <sheetName val="TRAMITE_APROBAR9"/>
      <sheetName val="APLIQUE_DE_25W9"/>
      <sheetName val="LUMINARIA_FLUORESCENTE_DE_2X329"/>
      <sheetName val="LÁMPARA_METAL_HALIDE_250W9"/>
      <sheetName val="DUCTO_PVC_DE_3&quot;9"/>
      <sheetName val="DUCTO_PVC_DE_1&quot;9"/>
      <sheetName val="TENDIDO_DE_ACOMETIDA_BIFÁSICA9"/>
      <sheetName val="TELERRUPTOR_BIPOLAR_DE_16_AM9"/>
      <sheetName val="TABLERO_MINIPRAGMA_DE_12_C9"/>
      <sheetName val="AUTOMÁTICO_INDUSTRIAL9"/>
      <sheetName val="AUTOMÁTICO_TIPO_RIEL_29"/>
      <sheetName val="AUTOMÁTICO_TIPO_RIEL_19"/>
      <sheetName val="SALIDA_PARA_PULSADOR9"/>
      <sheetName val="SALIDA_TOMA_MONOFACISA_109"/>
      <sheetName val="SALIDA_TOMA_MONOFASICA_129"/>
      <sheetName val="SALIDA_PARA_APLIQUE9"/>
      <sheetName val="SALIDA_LAMPARA_FLUORESCENTE9"/>
      <sheetName val="DERIVACION_DE_LUMINARIA9"/>
      <sheetName val="SALIDA_PARA_LÁMPARA_METAL9"/>
      <sheetName val="Transformador_25_KVA9"/>
      <sheetName val="Acometida_Subt_Baja_Tensión9"/>
      <sheetName val="Puesta_a_Tierra9"/>
      <sheetName val="Tablero_Bifasico_24_Circuitos9"/>
      <sheetName val="Salida_Luminaria_Cerrada9"/>
      <sheetName val="Salida_Toma_120_V9"/>
      <sheetName val="Salida_Toma_220_V9"/>
      <sheetName val="Tendido_Alumbrado_Publico9"/>
      <sheetName val="Ducto_Tuberia_Conduit_PVC_3_-49"/>
      <sheetName val="Sumin_e_Inst_luminaria_Brika9"/>
      <sheetName val="Sumin_e_Inst_luminaria_Cerrada9"/>
      <sheetName val="Sumin_e_Inst_Poste_ITO9"/>
      <sheetName val="Sumin_y_mont_Caja_metal9"/>
      <sheetName val="Sardinel_prefabricado_Tipo_A9"/>
      <sheetName val="LIMPIEZA_Y_DESCAPOTE9"/>
      <sheetName val="LOCALIZACIÓN_Y_REPLANTEO9"/>
      <sheetName val="DEMOLICON_DE_MUROS9"/>
      <sheetName val="EXCAVACION_MANUAL9"/>
      <sheetName val="Demolicion_de_Graderias_Exist9"/>
      <sheetName val="RELLENO_BASE_GRANULAR9"/>
      <sheetName val="RELLENO_TIERRA_NEGRA9"/>
      <sheetName val="CONCRETO_DE_LIMPIEZA9"/>
      <sheetName val="VIGA_DE_CIMIENTO9"/>
      <sheetName val="VIGA_AEREA9"/>
      <sheetName val="CERCHAS_CELOSIA9"/>
      <sheetName val="Sum_e_Inst_de_Medidor9"/>
      <sheetName val="Sum_e_Inst_de_lavamanos_de_emp9"/>
      <sheetName val="Muros_divisorios_bloque_No__49"/>
      <sheetName val="Pañete_sobre_muros9"/>
      <sheetName val="Pintura_tipo_koraza9"/>
      <sheetName val="Ceramica_30x30,_incluye_win_9"/>
      <sheetName val="Granito_Pulido9"/>
      <sheetName val="Bordillos_ducha_ceram_9"/>
      <sheetName val="poceta_de_aseo_en_granito9"/>
      <sheetName val="Alistado_de_piso_mortero_imp_9"/>
      <sheetName val="Piso_en_baldosa_de_granito9"/>
      <sheetName val="media_caña_en_granito9"/>
      <sheetName val="Alfajia_a_la_vista9"/>
      <sheetName val="Tubería_PVCS_2&quot;_9"/>
      <sheetName val="Tuberia_aguas_lluvias_bajante9"/>
      <sheetName val="Tuberia_PVC_aguas_lluvias_3&quot;9"/>
      <sheetName val="Puntos_Hidráulicos_1_2&quot;_9"/>
      <sheetName val="tuberia_pvc_ag_lluvia_4&quot;9"/>
      <sheetName val="tuberia_pvc_corrugada_6&quot;_9"/>
      <sheetName val="tuberia_pvc_corrugada_8&quot;_9"/>
      <sheetName val="Tubería_PVC_6&quot;_Tipo_Fort9"/>
      <sheetName val="FILTRO_DRENAJE_4&quot;9"/>
      <sheetName val="FILTRO_DRENAJE_6&quot;9"/>
      <sheetName val="FILTRO_DRENAJE_8&quot;9"/>
      <sheetName val="Tubería_PVC_4&quot;_corrugada_AN9"/>
      <sheetName val="Tuberia_PVC_6&quot;_Corrugada_AN9"/>
      <sheetName val="Tuberia_PVC_8&quot;_Corrugada_AN9"/>
      <sheetName val="Tubería_PVC_3&quot;_sanitaria9"/>
      <sheetName val="Tubería_PVC_4&quot;_sanitaria9"/>
      <sheetName val="Registro_RW_de_1&quot;9"/>
      <sheetName val="Registro_RW_de_1_1_2&quot;9"/>
      <sheetName val="Válvula_de_corte_tipo_RW_3_,4&quot;9"/>
      <sheetName val="Sum_e_inst__lavamanos_de_colg9"/>
      <sheetName val="Sum_e_inst__lavaplatos9"/>
      <sheetName val="Tubería_PVC_san_2&quot;_9"/>
      <sheetName val="Puntos_Sanitarios_2&quot;_9"/>
      <sheetName val="Puntos_Sanitarios_4&quot;__9"/>
      <sheetName val="TUBERIA_PVC_V_D__3&quot;_9"/>
      <sheetName val="TUBERIA_PVC_VD_4&quot;9"/>
      <sheetName val="TUBERIA_PVC_V_D__3&quot;_A__LL9"/>
      <sheetName val="TERMINAL_DE_VENTILACIÓN_D__3&quot;_9"/>
      <sheetName val="TUBERIA_PVCP_1_1-_2&quot;_9"/>
      <sheetName val="TUBERIA_PVC_P_D__1-_2&quot;9"/>
      <sheetName val="Tuberioa_PVC_3-_4&quot;_9"/>
      <sheetName val="TUBERIA_PVC_P_D__1&quot;9"/>
      <sheetName val="TUBERIA_PVC_P_D__1_1-2&quot;9"/>
      <sheetName val="CAJA_PLASTICA_PARA_VALVULAS_9"/>
      <sheetName val="Sum__e_inst__Inodoro_tanque9"/>
      <sheetName val="Sum__e_inst__orinal_de_llave9"/>
      <sheetName val="Sum__e_inst__ducha9"/>
      <sheetName val="Sum__e_inst__sanitario_niño9"/>
      <sheetName val="Canal_en_lamina_galv_cal_209"/>
      <sheetName val="Ventana_con_marco_lam_9"/>
      <sheetName val="Ventana_con_marco_corrediza9"/>
      <sheetName val="Puerta_doble_con_marco9"/>
      <sheetName val="Puerta_division_baño_1,12x1,609"/>
      <sheetName val="Puerta_division_baño_60x1,609"/>
      <sheetName val="Puerta_con_marco_entamborada9"/>
      <sheetName val="Espejo_en_cristal_4_mm9"/>
      <sheetName val="Espejo_en_cristal_4_mm_con_mar9"/>
      <sheetName val="Excavación_a_maquina9"/>
      <sheetName val="Cerramiento_exterior9"/>
      <sheetName val="PR_17"/>
      <sheetName val="Ruta_017"/>
      <sheetName val="AFECTACION_01_7"/>
      <sheetName val="EJECUCION_C7"/>
      <sheetName val="Inf_Financiera_017"/>
      <sheetName val="RUTA_027"/>
      <sheetName val="AFECTACION_027"/>
      <sheetName val="EJECUCION_C__027"/>
      <sheetName val="INF_FINANCIERA_027"/>
      <sheetName val="RUTA_037"/>
      <sheetName val="AFECTACION_037"/>
      <sheetName val="EJECUCION_C__037"/>
      <sheetName val="INF_FINANCIERA_037"/>
      <sheetName val="RUTA_047"/>
      <sheetName val="AFECTACION_047"/>
      <sheetName val="EJECUCION_C__047"/>
      <sheetName val="INF_FINANCIERA_047"/>
      <sheetName val="RUTA_057"/>
      <sheetName val="AFECTACION_057"/>
      <sheetName val="EJECUCION_C__057"/>
      <sheetName val="INF_FINANCIERA_057"/>
      <sheetName val="RUTA_067"/>
      <sheetName val="AFECTACION_067"/>
      <sheetName val="EJECUCION_C__067"/>
      <sheetName val="INF_FINANCIERA_067"/>
      <sheetName val="RUTA_077"/>
      <sheetName val="AFECTACION_077"/>
      <sheetName val="EJECUCION_C__077"/>
      <sheetName val="INF_FINANCIERA_077"/>
      <sheetName val="RUTA_087"/>
      <sheetName val="AFECTACION_087"/>
      <sheetName val="EJECUCION_C__087"/>
      <sheetName val="INF_FINANCIERA_087"/>
      <sheetName val="RUTA_097"/>
      <sheetName val="AFECTACION_097"/>
      <sheetName val="EJECUCION_C__097"/>
      <sheetName val="INF_FINANCIERA_097"/>
      <sheetName val="RUTA_107"/>
      <sheetName val="AFECTACION_107"/>
      <sheetName val="EJECUCION_C__107"/>
      <sheetName val="INF_FINANCIERA_107"/>
      <sheetName val="RUTA_117"/>
      <sheetName val="AFECTACION_117"/>
      <sheetName val="EJECUCION_C__117"/>
      <sheetName val="INF_FINANCIERA_117"/>
      <sheetName val="MANO_DE_OBRA1"/>
      <sheetName val="\Users\USUARIO\Downloads\a__aa7"/>
      <sheetName val="SEGUIM_Y_REPROG_MES_1_(2)7"/>
      <sheetName val="Conceptos_básicos7"/>
      <sheetName val="Introducción_a_las_funciones7"/>
      <sheetName val="MIN_y_MAX7"/>
      <sheetName val="Fecha_y_hora7"/>
      <sheetName val="Unir_texto_y_números7"/>
      <sheetName val="Instrucciones_SI7"/>
      <sheetName val="Funciones_condicionales7"/>
      <sheetName val="Asistente_para_funciones7"/>
      <sheetName val="Errores_de_fórmula7"/>
      <sheetName val="Obtener_más_información7"/>
      <sheetName val="_a__aaInformación_GRUPO_4_A_MI7"/>
      <sheetName val="Hoja1_(2)7"/>
      <sheetName val="Hoja1_(3)7"/>
      <sheetName val="DESC_MPAL_Y_AIU1"/>
      <sheetName val="CONCRETOS_Y_MORTEROS1"/>
      <sheetName val="PROYECCIÓN_DE_COSTOS1"/>
      <sheetName val="PROYECCIÓN_DE_COSTO_CLASIFICAD1"/>
      <sheetName val="PROYECCIÓN_DE_COSTO_OBRA1"/>
      <sheetName val="PROYECCIÓN_DE_AIU1"/>
      <sheetName val="PROYECCIÓN_DE_AIU_(2)1"/>
      <sheetName val="PROYECCIÓN_DE_PAGA_&amp;_PMT1"/>
      <sheetName val="LINEA_BASE_SALARIOS1"/>
      <sheetName val="ESTADO_VÍA-CRIT_TECNICO2"/>
      <sheetName val="G_G1"/>
      <sheetName val="MURO_PR25+221-2354"/>
      <sheetName val="MURO_PR25+261-2674"/>
      <sheetName val="ACTA_9_(Espacio_publico)1"/>
      <sheetName val="ACTA_9__(VIAS)1"/>
      <sheetName val="ACTA_PIPMA_91"/>
      <sheetName val="PREACTA_PIPMA_8_A-B-C-D-E_y_F_1"/>
      <sheetName val="1_4_Excavaciones_a_mano_EP_1"/>
      <sheetName val="SALVEDAD_91"/>
      <sheetName val="TRANSPORTES_(1)1"/>
      <sheetName val="TRANSPORTES_(2)1"/>
      <sheetName val="1_4_Excavaciones_a_mano_VIAS1"/>
      <sheetName val="1_4_EXCAV_PEP_BARRIO_BOLIVAR1"/>
      <sheetName val="1_4_EXCAV_PEP_FRANCISCA1"/>
      <sheetName val="2_1_Demolic_anden_PEP_BOLIVAR1"/>
      <sheetName val="2_1_Demol_anden_PEP_FRCANAS1"/>
      <sheetName val="2,2_Demolicion_sardinel_(EP)_1"/>
      <sheetName val="2_5_Excavaciones1"/>
      <sheetName val="2_12_demolic_pep_bbolivar11"/>
      <sheetName val="3_1_conformacion1"/>
      <sheetName val="3,2_Base_1"/>
      <sheetName val="3,3_Sub_base1"/>
      <sheetName val="NP_54_MDC-191"/>
      <sheetName val="_3_11_NP68_MDC191"/>
      <sheetName val="3_14_Tpte_Base1"/>
      <sheetName val="3,15_Tpte_Sub_base11"/>
      <sheetName val="NP2_MAT_de_mejoramiento1"/>
      <sheetName val="3_16_Tpte_mat__mejoramiento1"/>
      <sheetName val="3_17__TPTE_MDC_191"/>
      <sheetName val="NP55_TRANSPORTE_MDC-19_CHR1"/>
      <sheetName val="3_19_ACERO_DE_REFUERZO_420_(1)1"/>
      <sheetName val="3_22_Acero_pasajunta_y_anclaje1"/>
      <sheetName val="4_1_RELLENO_MAT__ANDEN_81"/>
      <sheetName val="4_1_rell_pep_frcnas1"/>
      <sheetName val="4_1_rell_bbolivar1"/>
      <sheetName val="4_3_anden_B401"/>
      <sheetName val="4_3_Anden_B40_frcnas1"/>
      <sheetName val="4_16A_PARADERO_FRANCISCANAS1"/>
      <sheetName val="4_16D_PARADERO_B_BOLIVAR1"/>
      <sheetName val="_4_3i-4_4i-4_51i__TPTES_B40_1"/>
      <sheetName val="_4_13i-4_43i-4_44i_tpte_bordil1"/>
      <sheetName val="4_16_13_9_S_E_I_DURANTA1"/>
      <sheetName val="4_4_EMPRADIZACIÓN1"/>
      <sheetName val="4_4_prado_pep_bbolivar1"/>
      <sheetName val="4_4_prado_pep_frcnas1"/>
      <sheetName val="4,41_BORDILLO_A80_(EP)1"/>
      <sheetName val="4,43_SARDINEL_A-101"/>
      <sheetName val="4,44_SARDINEL_A-170_FALTANTE1"/>
      <sheetName val="5_3_SEÑAL_VTCAL1"/>
      <sheetName val="5_4_SEÑAL_BANDERA1"/>
      <sheetName val="5_6_TACHAS_REFLECTIVAS1"/>
      <sheetName val="8_3_Reposicion_Sumidero_sencil1"/>
      <sheetName val="8_5_EMPALME_SUMIDEROS1"/>
      <sheetName val="8_7_DEMOLICION_SUMIDEROS1"/>
      <sheetName val="NP1_Corte_Pav_DISCO1"/>
      <sheetName val="NP5_Demolicion_losa_concret1"/>
      <sheetName val="N_P_05__demol_losas_ccto_BBoli1"/>
      <sheetName val="NP30_Tuberia_PVC_10&quot;_sumideros1"/>
      <sheetName val="NP37_Sumidero_sencillo1"/>
      <sheetName val="NP50_Demolicion_T__Recamara1"/>
      <sheetName val="NP53_SELLO_DE_JUNTAS_MORTERO1"/>
      <sheetName val="NP55_IMPRIMANTE_ML1"/>
      <sheetName val="NP56_IMPRIMANTE_M21"/>
      <sheetName val="NP_57__VTCAL_con_CURVA1"/>
      <sheetName val="NP60_DEMARCACION_VIAL_ML1"/>
      <sheetName val="NP61_DEMARCACIÓN_VIAL__M21"/>
      <sheetName val="0__PORTADA1"/>
      <sheetName val="1__FICHA_INFORMATIVA1"/>
      <sheetName val="2_y_3___ESTADO1"/>
      <sheetName val="4___REG_FOT_1"/>
      <sheetName val="4_reg_Fot_21"/>
      <sheetName val="5___INF__FINANCIERO1"/>
      <sheetName val="6___POLIZAS1"/>
      <sheetName val="7___BALANCE_ACTIVIDADES1"/>
      <sheetName val="8___LIQUIDACION1"/>
      <sheetName val="9__LISTA_DE_CHEQUEO1"/>
      <sheetName val="HISTORICOS_FUEL_OIL_EXP1"/>
      <sheetName val="\Nuevos_APU_Córdoba\a__aaInfor1"/>
      <sheetName val="\E\Nuevos_APU_Córdoba\a__aaInf1"/>
      <sheetName val="CANT_OBRA1"/>
      <sheetName val="\Users\ANDRES_FELIPE_MUÑOZ\Dow1"/>
      <sheetName val="LISTADO_1"/>
      <sheetName val="M_O_1"/>
      <sheetName val="_ACTA_FINAL_+_MODIFICATORIA_1"/>
      <sheetName val="//d_docs_live_net/a__aaInforma1"/>
      <sheetName val="ACTA_No_1_1"/>
      <sheetName val="ACTA_No_51"/>
      <sheetName val="ACTA_MAYORES_-_GENERAL1"/>
      <sheetName val="Excavación_-_San_Bernardo1"/>
      <sheetName val="Solados_-_San_Bernardo1"/>
      <sheetName val="Bases_-_San_Bernardo1"/>
      <sheetName val="Placa_-_San_Bernardo1"/>
      <sheetName val="Elevaciones_-_San_Bernardo1"/>
      <sheetName val="Vigas_-_San_Bernardo1"/>
      <sheetName val="Neopreno_-_San_Bernardo1"/>
      <sheetName val="Acero_-_San_Bernardo1"/>
      <sheetName val="Pilote_-_San_Bernardo1"/>
      <sheetName val="Pilote_-_Caqueza1"/>
      <sheetName val="Dren_tuberia_-_San_bernardo1"/>
      <sheetName val="relleno_sitio_-_San_bernardo1"/>
      <sheetName val="relleno_recebo_-_San_bernardo1"/>
      <sheetName val="Baranda_-_San_bernardo1"/>
      <sheetName val="Acero_A36-_San_Bernardo1"/>
      <sheetName val="Excavación_-_Caqueza1"/>
      <sheetName val="Solados_-_Caqueza1"/>
      <sheetName val="Bases_-_Caqueza1"/>
      <sheetName val="Elevaciones_-_Caqueza1"/>
      <sheetName val="Placa_-_Caqueza1"/>
      <sheetName val="Vigas_-_Caqueza1"/>
      <sheetName val="Neopreno_-_Caqueza1"/>
      <sheetName val="Acero_-_Caqueza1"/>
      <sheetName val="Dren_tuberia_-_Caqueza1"/>
      <sheetName val="relleno_sitio_-_Caqueza1"/>
      <sheetName val="Preesfuerzo_-_Caqueza1"/>
      <sheetName val="Acero_A36-_Caqueza1"/>
      <sheetName val="relleno_Estructuras_-_Caqueza1"/>
      <sheetName val="Excavación_-_Gama1"/>
      <sheetName val="Solados_-_Gama1"/>
      <sheetName val="Bases_-_Gama_1"/>
      <sheetName val="Elevaciones_-_Gama1"/>
      <sheetName val="Placas_-_Gama1"/>
      <sheetName val="Vigas_-_Gama_1"/>
      <sheetName val="Neopreno_-_Gama1"/>
      <sheetName val="Acero_-_Gama1"/>
      <sheetName val="Dren_tuberia_-_Gama1"/>
      <sheetName val="relleno_sitio_-_Gama1"/>
      <sheetName val="relleno_Recebo_-_Gama1"/>
      <sheetName val="Baranda_-_Gama1"/>
      <sheetName val="Pilote_-_Gama1"/>
      <sheetName val="Acero_A36-_Gama1"/>
      <sheetName val="Demolición_concreto_-_Gama1"/>
      <sheetName val="Demolición_de_estructura_-_Gam1"/>
      <sheetName val="Solados_-_Belen1"/>
      <sheetName val="Bases_-_Belen1"/>
      <sheetName val="Elevaciones_-_Belen1"/>
      <sheetName val="Placa_-_Belen1"/>
      <sheetName val="Neopreno_-_Belen1"/>
      <sheetName val="Acero_-_Belen1"/>
      <sheetName val="Vigas_-_Belen1"/>
      <sheetName val="Dren_tuberia_-_Belen1"/>
      <sheetName val="relleno_recebo_-_Belen1"/>
      <sheetName val="Baranda_-_Belen1"/>
      <sheetName val="Acero_A36-_Belen1"/>
      <sheetName val="Demolición_-_Belen1"/>
      <sheetName val="Bases_-_Junca1"/>
      <sheetName val="Excavación_-_Belen1"/>
      <sheetName val="Pilote_-_Belen1"/>
      <sheetName val="Cuneta_-_Junca1"/>
      <sheetName val="Placa_-_junca1"/>
      <sheetName val="acero_-_junca1"/>
      <sheetName val="Neopreno_-_Junca1"/>
      <sheetName val="Dren_tuberia_-_junca1"/>
      <sheetName val="relleno_-_junca1"/>
      <sheetName val="Baranda_-_Junca1"/>
      <sheetName val="Acero_A36_-_junca1"/>
      <sheetName val="Excavación_-_Medina1"/>
      <sheetName val="Solados_-_Medina1"/>
      <sheetName val="Bases_-_Medina1"/>
      <sheetName val="Elevaciones_-_Medina__1"/>
      <sheetName val="Vigas_-_Medina1"/>
      <sheetName val="Neopreno_-_Medina1"/>
      <sheetName val="Elevaciones_-_Medina1"/>
      <sheetName val="Pilote_-_Medina1"/>
      <sheetName val="Acero_-_Medina1"/>
      <sheetName val="relleno_-_Medina1"/>
      <sheetName val="Geotextil_-_Medina1"/>
      <sheetName val="Excavación_Mecan-_zipaquira1"/>
      <sheetName val="Acero_A588_-_Medina1"/>
      <sheetName val="Acero_A36_-_Medina1"/>
      <sheetName val="Acero_-_Zipaquira1"/>
      <sheetName val="Excavación_manual_-_zipaquira1"/>
      <sheetName val="Solados_-_Zipaquira1"/>
      <sheetName val="Relleno_comun_-_Zipaquira1"/>
      <sheetName val="Bases_-_Zipaquira1"/>
      <sheetName val="Arme_carrilera_-_Zipaquira1"/>
      <sheetName val="Tirafondos_-_Zipaquira1"/>
      <sheetName val="Clavos_-_Zipaquira1"/>
      <sheetName val="Eclisas_-_Zipaquira1"/>
      <sheetName val="Elastomericos_-_Zipaquira1"/>
      <sheetName val="Traviesas_-_Zipaquira1"/>
      <sheetName val="Riel_-_Zipaquira1"/>
      <sheetName val="Acero_A588_-_zipaquira1"/>
      <sheetName val="Acero_A36_-_zipaquira1"/>
      <sheetName val="Elevaciones_-_Zipaquira1"/>
      <sheetName val="ACTA_MAYORES_SAN_BERNANDO1"/>
      <sheetName val="ACTA_MAYORES_CAQUEZA1"/>
      <sheetName val="ACTA_MAYORES_BELEN1"/>
      <sheetName val="ACTA_MAYORES_ZIPAQUIRA1"/>
      <sheetName val="ACTA_MAYORES_JUNCA_DEF_1"/>
      <sheetName val="ACTA_MAYORES_CANT_CARUP_DEF_1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REQUISITOS_INF_INTERVENTORÍA1"/>
      <sheetName val="COSTOS_UNITARIOS10"/>
      <sheetName val="GPI_5262"/>
      <sheetName val="VEA_3742"/>
      <sheetName val="Paral__11"/>
      <sheetName val="Paral__21"/>
      <sheetName val="Paral__31"/>
      <sheetName val="Paral_41"/>
      <sheetName val="Coloc__e_Interc__Tapones1"/>
      <sheetName val="Cambio_de_Valv_1"/>
      <sheetName val="Interc_de_Hidr_1"/>
      <sheetName val="Itemes_Renovación1"/>
      <sheetName val="Interc_tapones1"/>
      <sheetName val="Interc_válv_1"/>
      <sheetName val="Varios_1"/>
      <sheetName val="\C\A\a__aaInformación_GRUPO_4\1"/>
      <sheetName val="\G\a__aaInformación_GRUPO_4\A_1"/>
      <sheetName val="\C\G\a__aaInformación_GRUPO_4\1"/>
      <sheetName val="\C\K\a__aaInformación_GRUPO_4\1"/>
      <sheetName val="\E\a__aaInformación_GRUPO_4\A_1"/>
      <sheetName val="\C\E\a__aaInformación_GRUPO_4\1"/>
      <sheetName val="Tabla_CONPES_37141"/>
      <sheetName val="PLAN_DE_INVERSION_ANTICIPO1"/>
      <sheetName val="inv_mensual1"/>
      <sheetName val="borrador_flujo_inv1"/>
      <sheetName val="\\B1FE7578\aCCIDENTES_DE_1995_1"/>
      <sheetName val="\Users\LENOVO\Downloads\a__aaI1"/>
      <sheetName val="propuesta_economica_CF1"/>
      <sheetName val="AIU_CF1"/>
      <sheetName val="1_1_11"/>
      <sheetName val="1_2_11"/>
      <sheetName val="1_2_21"/>
      <sheetName val="1_2_31"/>
      <sheetName val="1_2_41"/>
      <sheetName val="1_3_1_1"/>
      <sheetName val="1_3_21"/>
      <sheetName val="1_3_31"/>
      <sheetName val="1_3_41"/>
      <sheetName val="2_1_11"/>
      <sheetName val="2_1_21"/>
      <sheetName val="2_2_11"/>
      <sheetName val="2_2_21"/>
      <sheetName val="2_2_31"/>
      <sheetName val="2_2_41"/>
      <sheetName val="2_2_51"/>
      <sheetName val="2007_Database1"/>
      <sheetName val="\Users\rosalym\Desktop\BALANCE1"/>
      <sheetName val="ANALISIS_RESUMIDOS1"/>
      <sheetName val="ARBOL_DE_PROBLEMAS_final1"/>
      <sheetName val="IDENTIFICACION_DEL_PROBLEMA_fi1"/>
      <sheetName val="OBJETIVOS_FINALES1"/>
      <sheetName val="ESTRUCTURA_DE_PROYECTO1"/>
      <sheetName val="OBJETIVOS_ESPECIFICOS_final1"/>
      <sheetName val="ITEMS_ALCANT_10"/>
      <sheetName val="200_2"/>
      <sheetName val="201_7"/>
      <sheetName val="201_16"/>
      <sheetName val="210_2_2"/>
      <sheetName val="220_1"/>
      <sheetName val="320_1"/>
      <sheetName val="420_2"/>
      <sheetName val="421_1_"/>
      <sheetName val="600_2_3"/>
      <sheetName val="630_1"/>
      <sheetName val="610_1"/>
      <sheetName val="630_3"/>
      <sheetName val="630_3_(2)"/>
      <sheetName val="630_4"/>
      <sheetName val="630_4P"/>
      <sheetName val="630_6"/>
      <sheetName val="641_1"/>
      <sheetName val="630_7"/>
      <sheetName val="632_1P"/>
      <sheetName val="632_2P_"/>
      <sheetName val="632_3P__"/>
      <sheetName val="640_1"/>
      <sheetName val="661_1"/>
      <sheetName val="642_"/>
      <sheetName val="671_1"/>
      <sheetName val="671_1_(2)"/>
      <sheetName val="673_1"/>
      <sheetName val="673_2"/>
      <sheetName val="673_2_(2)"/>
      <sheetName val="800_2"/>
      <sheetName val="810_2"/>
      <sheetName val="700_1"/>
      <sheetName val="730_1"/>
      <sheetName val="900_2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210_2_1"/>
      <sheetName val="730_2"/>
      <sheetName val="740_1"/>
      <sheetName val="900_2_(1)"/>
      <sheetName val="621_1_2"/>
      <sheetName val="683_4P"/>
      <sheetName val="221_1"/>
      <sheetName val="683_1P"/>
      <sheetName val="3P_"/>
      <sheetName val="683_3P"/>
      <sheetName val="673_1P"/>
      <sheetName val="PNP_4_7"/>
      <sheetName val="201_15"/>
      <sheetName val="673_2P_"/>
      <sheetName val="623_1P"/>
      <sheetName val="621_1_3"/>
      <sheetName val="674_2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CRONOGRAMA_INICIAL"/>
      <sheetName val="informe_sem_no_1"/>
      <sheetName val="informe_sem_no_2"/>
      <sheetName val="informe_sem_no_3"/>
      <sheetName val="informe_sem_no_4"/>
      <sheetName val="REPROGRAMACION_2"/>
      <sheetName val="aCCIDENTES_DE_1995_-_199648"/>
      <sheetName val="aCCIDENTES_DE_1995_-_1996_xls23"/>
      <sheetName val="ACTA_DE_MODIFICACION__(2)13"/>
      <sheetName val="\a__aaInformación_GRUPO_4\A_M13"/>
      <sheetName val="Datos_Básicos12"/>
      <sheetName val="SUB_APU12"/>
      <sheetName val="Base_Muestras11"/>
      <sheetName val="Formulario_N°_411"/>
      <sheetName val="\\Escritorio\amv_2011\a__aaIn10"/>
      <sheetName val="\\Giovanni\administracion_vial8"/>
      <sheetName val="\MONTO_AGOTABLE_2010\a__aaInfo8"/>
      <sheetName val="\AMV___no_borrar\PRESUPUESTOS11"/>
      <sheetName val="\I\AMV___no_borrar\PRESUPUEST11"/>
      <sheetName val="\G\I\AMV___no_borrar\PRESUPUES8"/>
      <sheetName val="\A\a__aaInformación_GRUPO_4\A11"/>
      <sheetName val="\G\A\a__aaInformación_GRUPO_4\8"/>
      <sheetName val="[aCCIDENTES_DE_1995_-_1996_xl10"/>
      <sheetName val="\Mini_HP_Enero_2015\Proyectos_8"/>
      <sheetName val="\Volumes\USB_PIOLIN\Escritori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\Sistemas_serv1\xx\Documents_8"/>
      <sheetName val="Analisis_Mano_de_Obra10"/>
      <sheetName val="SEÑALIZACION_CINTA10"/>
      <sheetName val="TUBERIA_DESAGUE_DE_2&quot;10"/>
      <sheetName val="TUBERIA__DE_SUCCIÓN_DE_210"/>
      <sheetName val="TUBERIA_DE_PRESIÓN_1_1-2_RDE210"/>
      <sheetName val="TUBERIA_DE_1_1-210"/>
      <sheetName val="CODO_DE_1_1_2&quot;X90°10"/>
      <sheetName val="VALBULA_DE_PASO_DE_2&quot;10"/>
      <sheetName val="VALBULA_DE_CIERRE_DE_1_1_2&quot;_10"/>
      <sheetName val="TANQUE_HIDROACUMULADOR10"/>
      <sheetName val="ELECTROBOMBAS_CENTRIFUGAS10"/>
      <sheetName val="LOSA_SUPERIOR_DEL_TANQUE_10"/>
      <sheetName val="PAREDES_DEL_TANQUE10"/>
      <sheetName val="LOSA_DE_FONDO_DEL_TANQUE10"/>
      <sheetName val="SOLADO_DE_LIMP__2500_PSI10"/>
      <sheetName val="CUPULAS_TRAG_4X310"/>
      <sheetName val="SALIDA_SONIDO10"/>
      <sheetName val="CANAL_EN_LAMINA_GALV10"/>
      <sheetName val="CUBIERTA_LUXALON10"/>
      <sheetName val="TENDIDO_DE_CABLE_No_8_10"/>
      <sheetName val="VAR__COBRE_2_44X5-810"/>
      <sheetName val="CAJA_EN_MAMPOSTERÍA10"/>
      <sheetName val="CAJA_DE_PASO_METÁLICA10"/>
      <sheetName val="BAJANTE_ACOM__ELECTRICA_1&quot;10"/>
      <sheetName val="SISTEMA_DE_TIERRA_Y_MALLA10"/>
      <sheetName val="CERTIFICADO_DE_RECIBO10"/>
      <sheetName val="TRAMITE_APROBAR10"/>
      <sheetName val="APLIQUE_DE_25W10"/>
      <sheetName val="LUMINARIA_FLUORESCENTE_DE_2X310"/>
      <sheetName val="LÁMPARA_METAL_HALIDE_250W10"/>
      <sheetName val="DUCTO_PVC_DE_3&quot;10"/>
      <sheetName val="DUCTO_PVC_DE_1&quot;10"/>
      <sheetName val="TENDIDO_DE_ACOMETIDA_BIFÁSICA10"/>
      <sheetName val="TELERRUPTOR_BIPOLAR_DE_16_AM10"/>
      <sheetName val="TABLERO_MINIPRAGMA_DE_12_C10"/>
      <sheetName val="AUTOMÁTICO_INDUSTRIAL10"/>
      <sheetName val="AUTOMÁTICO_TIPO_RIEL_210"/>
      <sheetName val="AUTOMÁTICO_TIPO_RIEL_110"/>
      <sheetName val="SALIDA_PARA_PULSADOR10"/>
      <sheetName val="SALIDA_TOMA_MONOFACISA_1010"/>
      <sheetName val="SALIDA_TOMA_MONOFASICA_1210"/>
      <sheetName val="SALIDA_PARA_APLIQUE10"/>
      <sheetName val="SALIDA_LAMPARA_FLUORESCENTE10"/>
      <sheetName val="DERIVACION_DE_LUMINARIA10"/>
      <sheetName val="SALIDA_PARA_LÁMPARA_METAL10"/>
      <sheetName val="Transformador_25_KVA10"/>
      <sheetName val="Acometida_Subt_Baja_Tensión10"/>
      <sheetName val="Puesta_a_Tierra10"/>
      <sheetName val="Tablero_Bifasico_24_Circuitos10"/>
      <sheetName val="Salida_Luminaria_Cerrada10"/>
      <sheetName val="Salida_Toma_120_V10"/>
      <sheetName val="Salida_Toma_220_V10"/>
      <sheetName val="Tendido_Alumbrado_Publico10"/>
      <sheetName val="Ducto_Tuberia_Conduit_PVC_3_-10"/>
      <sheetName val="Sumin_e_Inst_luminaria_Brika10"/>
      <sheetName val="Sumin_e_Inst_luminaria_Cerrad10"/>
      <sheetName val="Sumin_e_Inst_Poste_ITO10"/>
      <sheetName val="Sumin_y_mont_Caja_metal10"/>
      <sheetName val="Sardinel_prefabricado_Tipo_A10"/>
      <sheetName val="LIMPIEZA_Y_DESCAPOTE10"/>
      <sheetName val="LOCALIZACIÓN_Y_REPLANTEO10"/>
      <sheetName val="DEMOLICON_DE_MUROS10"/>
      <sheetName val="EXCAVACION_MANUAL10"/>
      <sheetName val="Demolicion_de_Graderias_Exist10"/>
      <sheetName val="RELLENO_BASE_GRANULAR10"/>
      <sheetName val="RELLENO_TIERRA_NEGRA10"/>
      <sheetName val="CONCRETO_DE_LIMPIEZA10"/>
      <sheetName val="VIGA_DE_CIMIENTO10"/>
      <sheetName val="VIGA_AEREA10"/>
      <sheetName val="CERCHAS_CELOSIA10"/>
      <sheetName val="Sum_e_Inst_de_Medidor10"/>
      <sheetName val="Sum_e_Inst_de_lavamanos_de_em10"/>
      <sheetName val="Muros_divisorios_bloque_No__410"/>
      <sheetName val="Pañete_sobre_muros10"/>
      <sheetName val="Pintura_tipo_koraza10"/>
      <sheetName val="Ceramica_30x30,_incluye_win_10"/>
      <sheetName val="Granito_Pulido10"/>
      <sheetName val="Bordillos_ducha_ceram_10"/>
      <sheetName val="poceta_de_aseo_en_granito10"/>
      <sheetName val="Alistado_de_piso_mortero_imp_10"/>
      <sheetName val="Piso_en_baldosa_de_granito10"/>
      <sheetName val="media_caña_en_granito10"/>
      <sheetName val="Alfajia_a_la_vista10"/>
      <sheetName val="Tubería_PVCS_2&quot;_10"/>
      <sheetName val="Tuberia_aguas_lluvias_bajante10"/>
      <sheetName val="Tuberia_PVC_aguas_lluvias_3&quot;10"/>
      <sheetName val="Puntos_Hidráulicos_1_2&quot;_10"/>
      <sheetName val="tuberia_pvc_ag_lluvia_4&quot;10"/>
      <sheetName val="tuberia_pvc_corrugada_6&quot;_10"/>
      <sheetName val="tuberia_pvc_corrugada_8&quot;_10"/>
      <sheetName val="Tubería_PVC_6&quot;_Tipo_Fort10"/>
      <sheetName val="FILTRO_DRENAJE_4&quot;10"/>
      <sheetName val="FILTRO_DRENAJE_6&quot;10"/>
      <sheetName val="FILTRO_DRENAJE_8&quot;10"/>
      <sheetName val="Tubería_PVC_4&quot;_corrugada_AN10"/>
      <sheetName val="Tuberia_PVC_6&quot;_Corrugada_AN10"/>
      <sheetName val="Tuberia_PVC_8&quot;_Corrugada_AN10"/>
      <sheetName val="Tubería_PVC_3&quot;_sanitaria10"/>
      <sheetName val="Tubería_PVC_4&quot;_sanitaria10"/>
      <sheetName val="Registro_RW_de_1&quot;10"/>
      <sheetName val="Registro_RW_de_1_1_2&quot;10"/>
      <sheetName val="Válvula_de_corte_tipo_RW_3_,410"/>
      <sheetName val="Sum_e_inst__lavamanos_de_colg10"/>
      <sheetName val="Sum_e_inst__lavaplatos10"/>
      <sheetName val="Tubería_PVC_san_2&quot;_10"/>
      <sheetName val="Puntos_Sanitarios_2&quot;_10"/>
      <sheetName val="Puntos_Sanitarios_4&quot;__10"/>
      <sheetName val="TUBERIA_PVC_V_D__3&quot;_10"/>
      <sheetName val="TUBERIA_PVC_VD_4&quot;10"/>
      <sheetName val="TUBERIA_PVC_V_D__3&quot;_A__LL10"/>
      <sheetName val="TERMINAL_DE_VENTILACIÓN_D__3&quot;10"/>
      <sheetName val="TUBERIA_PVCP_1_1-_2&quot;_10"/>
      <sheetName val="TUBERIA_PVC_P_D__1-_2&quot;10"/>
      <sheetName val="Tuberioa_PVC_3-_4&quot;_10"/>
      <sheetName val="TUBERIA_PVC_P_D__1&quot;10"/>
      <sheetName val="TUBERIA_PVC_P_D__1_1-2&quot;10"/>
      <sheetName val="CAJA_PLASTICA_PARA_VALVULAS_10"/>
      <sheetName val="Sum__e_inst__Inodoro_tanque10"/>
      <sheetName val="Sum__e_inst__orinal_de_llave10"/>
      <sheetName val="Sum__e_inst__ducha10"/>
      <sheetName val="Sum__e_inst__sanitario_niño10"/>
      <sheetName val="Canal_en_lamina_galv_cal_2010"/>
      <sheetName val="Ventana_con_marco_lam_10"/>
      <sheetName val="Ventana_con_marco_corrediza10"/>
      <sheetName val="Puerta_doble_con_marco10"/>
      <sheetName val="Puerta_division_baño_1,12x1,610"/>
      <sheetName val="Puerta_division_baño_60x1,6010"/>
      <sheetName val="Puerta_con_marco_entamborada10"/>
      <sheetName val="Espejo_en_cristal_4_mm10"/>
      <sheetName val="Espejo_en_cristal_4_mm_con_ma10"/>
      <sheetName val="Excavación_a_maquina10"/>
      <sheetName val="Cerramiento_exterior10"/>
      <sheetName val="PR_18"/>
      <sheetName val="Ruta_018"/>
      <sheetName val="AFECTACION_01_8"/>
      <sheetName val="EJECUCION_C8"/>
      <sheetName val="Inf_Financiera_018"/>
      <sheetName val="RUTA_028"/>
      <sheetName val="AFECTACION_028"/>
      <sheetName val="EJECUCION_C__028"/>
      <sheetName val="INF_FINANCIERA_028"/>
      <sheetName val="RUTA_038"/>
      <sheetName val="AFECTACION_038"/>
      <sheetName val="EJECUCION_C__038"/>
      <sheetName val="INF_FINANCIERA_038"/>
      <sheetName val="RUTA_048"/>
      <sheetName val="AFECTACION_048"/>
      <sheetName val="EJECUCION_C__048"/>
      <sheetName val="INF_FINANCIERA_048"/>
      <sheetName val="RUTA_058"/>
      <sheetName val="AFECTACION_058"/>
      <sheetName val="EJECUCION_C__058"/>
      <sheetName val="INF_FINANCIERA_058"/>
      <sheetName val="RUTA_068"/>
      <sheetName val="AFECTACION_068"/>
      <sheetName val="EJECUCION_C__068"/>
      <sheetName val="INF_FINANCIERA_068"/>
      <sheetName val="RUTA_078"/>
      <sheetName val="AFECTACION_078"/>
      <sheetName val="EJECUCION_C__078"/>
      <sheetName val="INF_FINANCIERA_078"/>
      <sheetName val="RUTA_088"/>
      <sheetName val="AFECTACION_088"/>
      <sheetName val="EJECUCION_C__088"/>
      <sheetName val="INF_FINANCIERA_088"/>
      <sheetName val="RUTA_098"/>
      <sheetName val="AFECTACION_098"/>
      <sheetName val="EJECUCION_C__098"/>
      <sheetName val="INF_FINANCIERA_098"/>
      <sheetName val="RUTA_108"/>
      <sheetName val="AFECTACION_108"/>
      <sheetName val="EJECUCION_C__108"/>
      <sheetName val="INF_FINANCIERA_108"/>
      <sheetName val="RUTA_118"/>
      <sheetName val="AFECTACION_118"/>
      <sheetName val="EJECUCION_C__118"/>
      <sheetName val="INF_FINANCIERA_118"/>
      <sheetName val="MANO_DE_OBRA2"/>
      <sheetName val="\Users\USUARIO\Downloads\a__aa8"/>
      <sheetName val="SEGUIM_Y_REPROG_MES_1_(2)8"/>
      <sheetName val="Conceptos_básicos8"/>
      <sheetName val="Introducción_a_las_funciones8"/>
      <sheetName val="MIN_y_MAX8"/>
      <sheetName val="Fecha_y_hora8"/>
      <sheetName val="Unir_texto_y_números8"/>
      <sheetName val="Instrucciones_SI8"/>
      <sheetName val="Funciones_condicionales8"/>
      <sheetName val="Asistente_para_funciones8"/>
      <sheetName val="Errores_de_fórmula8"/>
      <sheetName val="Obtener_más_información8"/>
      <sheetName val="_a__aaInformación_GRUPO_4_A_MI8"/>
      <sheetName val="Hoja1_(2)8"/>
      <sheetName val="Hoja1_(3)8"/>
      <sheetName val="DESC_MPAL_Y_AIU2"/>
      <sheetName val="CONCRETOS_Y_MORTEROS2"/>
      <sheetName val="PROYECCIÓN_DE_COSTOS2"/>
      <sheetName val="PROYECCIÓN_DE_COSTO_CLASIFICAD2"/>
      <sheetName val="PROYECCIÓN_DE_COSTO_OBRA2"/>
      <sheetName val="PROYECCIÓN_DE_AIU2"/>
      <sheetName val="PROYECCIÓN_DE_AIU_(2)2"/>
      <sheetName val="PROYECCIÓN_DE_PAGA_&amp;_PMT2"/>
      <sheetName val="LINEA_BASE_SALARIOS2"/>
      <sheetName val="ESTADO_VÍA-CRIT_TECNICO3"/>
      <sheetName val="G_G2"/>
      <sheetName val="MURO_PR25+221-2355"/>
      <sheetName val="MURO_PR25+261-2675"/>
      <sheetName val="ACTA_9_(Espacio_publico)2"/>
      <sheetName val="ACTA_9__(VIAS)2"/>
      <sheetName val="ACTA_PIPMA_92"/>
      <sheetName val="PREACTA_PIPMA_8_A-B-C-D-E_y_F_2"/>
      <sheetName val="1_4_Excavaciones_a_mano_EP_2"/>
      <sheetName val="SALVEDAD_92"/>
      <sheetName val="TRANSPORTES_(1)2"/>
      <sheetName val="TRANSPORTES_(2)2"/>
      <sheetName val="1_4_Excavaciones_a_mano_VIAS2"/>
      <sheetName val="1_4_EXCAV_PEP_BARRIO_BOLIVAR2"/>
      <sheetName val="1_4_EXCAV_PEP_FRANCISCA2"/>
      <sheetName val="2_1_Demolic_anden_PEP_BOLIVAR2"/>
      <sheetName val="2_1_Demol_anden_PEP_FRCANAS2"/>
      <sheetName val="2,2_Demolicion_sardinel_(EP)_2"/>
      <sheetName val="2_5_Excavaciones2"/>
      <sheetName val="2_12_demolic_pep_bbolivar12"/>
      <sheetName val="3_1_conformacion2"/>
      <sheetName val="3,2_Base_2"/>
      <sheetName val="3,3_Sub_base2"/>
      <sheetName val="NP_54_MDC-192"/>
      <sheetName val="_3_11_NP68_MDC192"/>
      <sheetName val="3_14_Tpte_Base2"/>
      <sheetName val="3,15_Tpte_Sub_base12"/>
      <sheetName val="NP2_MAT_de_mejoramiento2"/>
      <sheetName val="3_16_Tpte_mat__mejoramiento2"/>
      <sheetName val="3_17__TPTE_MDC_192"/>
      <sheetName val="NP55_TRANSPORTE_MDC-19_CHR2"/>
      <sheetName val="3_19_ACERO_DE_REFUERZO_420_(1)2"/>
      <sheetName val="3_22_Acero_pasajunta_y_anclaje2"/>
      <sheetName val="4_1_RELLENO_MAT__ANDEN_82"/>
      <sheetName val="4_1_rell_pep_frcnas2"/>
      <sheetName val="4_1_rell_bbolivar2"/>
      <sheetName val="4_3_anden_B402"/>
      <sheetName val="4_3_Anden_B40_frcnas2"/>
      <sheetName val="4_16A_PARADERO_FRANCISCANAS2"/>
      <sheetName val="4_16D_PARADERO_B_BOLIVAR2"/>
      <sheetName val="_4_3i-4_4i-4_51i__TPTES_B40_2"/>
      <sheetName val="_4_13i-4_43i-4_44i_tpte_bordil2"/>
      <sheetName val="4_16_13_9_S_E_I_DURANTA2"/>
      <sheetName val="4_4_EMPRADIZACIÓN2"/>
      <sheetName val="4_4_prado_pep_bbolivar2"/>
      <sheetName val="4_4_prado_pep_frcnas2"/>
      <sheetName val="4,41_BORDILLO_A80_(EP)2"/>
      <sheetName val="4,43_SARDINEL_A-102"/>
      <sheetName val="4,44_SARDINEL_A-170_FALTANTE2"/>
      <sheetName val="5_3_SEÑAL_VTCAL2"/>
      <sheetName val="5_4_SEÑAL_BANDERA2"/>
      <sheetName val="5_6_TACHAS_REFLECTIVAS2"/>
      <sheetName val="8_3_Reposicion_Sumidero_sencil2"/>
      <sheetName val="8_5_EMPALME_SUMIDEROS2"/>
      <sheetName val="8_7_DEMOLICION_SUMIDEROS2"/>
      <sheetName val="NP1_Corte_Pav_DISCO2"/>
      <sheetName val="NP5_Demolicion_losa_concret2"/>
      <sheetName val="N_P_05__demol_losas_ccto_BBoli2"/>
      <sheetName val="NP30_Tuberia_PVC_10&quot;_sumideros2"/>
      <sheetName val="NP37_Sumidero_sencillo2"/>
      <sheetName val="NP50_Demolicion_T__Recamara2"/>
      <sheetName val="NP53_SELLO_DE_JUNTAS_MORTERO2"/>
      <sheetName val="NP55_IMPRIMANTE_ML2"/>
      <sheetName val="NP56_IMPRIMANTE_M22"/>
      <sheetName val="NP_57__VTCAL_con_CURVA2"/>
      <sheetName val="NP60_DEMARCACION_VIAL_ML2"/>
      <sheetName val="NP61_DEMARCACIÓN_VIAL__M22"/>
      <sheetName val="0__PORTADA2"/>
      <sheetName val="1__FICHA_INFORMATIVA2"/>
      <sheetName val="2_y_3___ESTADO2"/>
      <sheetName val="4___REG_FOT_2"/>
      <sheetName val="4_reg_Fot_22"/>
      <sheetName val="5___INF__FINANCIERO2"/>
      <sheetName val="6___POLIZAS2"/>
      <sheetName val="7___BALANCE_ACTIVIDADES2"/>
      <sheetName val="8___LIQUIDACION2"/>
      <sheetName val="9__LISTA_DE_CHEQUEO2"/>
      <sheetName val="HISTORICOS_FUEL_OIL_EXP2"/>
      <sheetName val="\Nuevos_APU_Córdoba\a__aaInfor2"/>
      <sheetName val="\E\Nuevos_APU_Córdoba\a__aaInf2"/>
      <sheetName val="CANT_OBRA2"/>
      <sheetName val="\Users\ANDRES_FELIPE_MUÑOZ\Dow2"/>
      <sheetName val="LISTADO_2"/>
      <sheetName val="M_O_2"/>
      <sheetName val="_ACTA_FINAL_+_MODIFICATORIA_2"/>
      <sheetName val="//d_docs_live_net/a__aaInforma2"/>
      <sheetName val="ACTA_No_1_2"/>
      <sheetName val="ACTA_No_52"/>
      <sheetName val="ACTA_MAYORES_-_GENERAL2"/>
      <sheetName val="Excavación_-_San_Bernardo2"/>
      <sheetName val="Solados_-_San_Bernardo2"/>
      <sheetName val="Bases_-_San_Bernardo2"/>
      <sheetName val="Placa_-_San_Bernardo2"/>
      <sheetName val="Elevaciones_-_San_Bernardo2"/>
      <sheetName val="Vigas_-_San_Bernardo2"/>
      <sheetName val="Neopreno_-_San_Bernardo2"/>
      <sheetName val="Acero_-_San_Bernardo2"/>
      <sheetName val="Pilote_-_San_Bernardo2"/>
      <sheetName val="Pilote_-_Caqueza2"/>
      <sheetName val="Dren_tuberia_-_San_bernardo2"/>
      <sheetName val="relleno_sitio_-_San_bernardo2"/>
      <sheetName val="relleno_recebo_-_San_bernardo2"/>
      <sheetName val="Baranda_-_San_bernardo2"/>
      <sheetName val="Acero_A36-_San_Bernardo2"/>
      <sheetName val="Excavación_-_Caqueza2"/>
      <sheetName val="Solados_-_Caqueza2"/>
      <sheetName val="Bases_-_Caqueza2"/>
      <sheetName val="Elevaciones_-_Caqueza2"/>
      <sheetName val="Placa_-_Caqueza2"/>
      <sheetName val="Vigas_-_Caqueza2"/>
      <sheetName val="Neopreno_-_Caqueza2"/>
      <sheetName val="Acero_-_Caqueza2"/>
      <sheetName val="Dren_tuberia_-_Caqueza2"/>
      <sheetName val="relleno_sitio_-_Caqueza2"/>
      <sheetName val="Preesfuerzo_-_Caqueza2"/>
      <sheetName val="Acero_A36-_Caqueza2"/>
      <sheetName val="relleno_Estructuras_-_Caqueza2"/>
      <sheetName val="Excavación_-_Gama2"/>
      <sheetName val="Solados_-_Gama2"/>
      <sheetName val="Bases_-_Gama_2"/>
      <sheetName val="Elevaciones_-_Gama2"/>
      <sheetName val="Placas_-_Gama2"/>
      <sheetName val="Vigas_-_Gama_2"/>
      <sheetName val="Neopreno_-_Gama2"/>
      <sheetName val="Acero_-_Gama2"/>
      <sheetName val="Dren_tuberia_-_Gama2"/>
      <sheetName val="relleno_sitio_-_Gama2"/>
      <sheetName val="relleno_Recebo_-_Gama2"/>
      <sheetName val="Baranda_-_Gama2"/>
      <sheetName val="Pilote_-_Gama2"/>
      <sheetName val="Acero_A36-_Gama2"/>
      <sheetName val="Demolición_concreto_-_Gama2"/>
      <sheetName val="Demolición_de_estructura_-_Gam2"/>
      <sheetName val="Solados_-_Belen2"/>
      <sheetName val="Bases_-_Belen2"/>
      <sheetName val="Elevaciones_-_Belen2"/>
      <sheetName val="Placa_-_Belen2"/>
      <sheetName val="Neopreno_-_Belen2"/>
      <sheetName val="Acero_-_Belen2"/>
      <sheetName val="Vigas_-_Belen2"/>
      <sheetName val="Dren_tuberia_-_Belen2"/>
      <sheetName val="relleno_recebo_-_Belen2"/>
      <sheetName val="Baranda_-_Belen2"/>
      <sheetName val="Acero_A36-_Belen2"/>
      <sheetName val="Demolición_-_Belen2"/>
      <sheetName val="Bases_-_Junca2"/>
      <sheetName val="Excavación_-_Belen2"/>
      <sheetName val="Pilote_-_Belen2"/>
      <sheetName val="Cuneta_-_Junca2"/>
      <sheetName val="Placa_-_junca2"/>
      <sheetName val="acero_-_junca2"/>
      <sheetName val="Neopreno_-_Junca2"/>
      <sheetName val="Dren_tuberia_-_junca2"/>
      <sheetName val="relleno_-_junca2"/>
      <sheetName val="Baranda_-_Junca2"/>
      <sheetName val="Acero_A36_-_junca2"/>
      <sheetName val="Excavación_-_Medina2"/>
      <sheetName val="Solados_-_Medina2"/>
      <sheetName val="Bases_-_Medina2"/>
      <sheetName val="Elevaciones_-_Medina__2"/>
      <sheetName val="Vigas_-_Medina2"/>
      <sheetName val="Neopreno_-_Medina2"/>
      <sheetName val="Elevaciones_-_Medina2"/>
      <sheetName val="Pilote_-_Medina2"/>
      <sheetName val="Acero_-_Medina2"/>
      <sheetName val="relleno_-_Medina2"/>
      <sheetName val="Geotextil_-_Medina2"/>
      <sheetName val="Excavación_Mecan-_zipaquira2"/>
      <sheetName val="Acero_A588_-_Medina2"/>
      <sheetName val="Acero_A36_-_Medina2"/>
      <sheetName val="Acero_-_Zipaquira2"/>
      <sheetName val="Excavación_manual_-_zipaquira2"/>
      <sheetName val="Solados_-_Zipaquira2"/>
      <sheetName val="Relleno_comun_-_Zipaquira2"/>
      <sheetName val="Bases_-_Zipaquira2"/>
      <sheetName val="Arme_carrilera_-_Zipaquira2"/>
      <sheetName val="Tirafondos_-_Zipaquira2"/>
      <sheetName val="Clavos_-_Zipaquira2"/>
      <sheetName val="Eclisas_-_Zipaquira2"/>
      <sheetName val="Elastomericos_-_Zipaquira2"/>
      <sheetName val="Traviesas_-_Zipaquira2"/>
      <sheetName val="Riel_-_Zipaquira2"/>
      <sheetName val="Acero_A588_-_zipaquira2"/>
      <sheetName val="Acero_A36_-_zipaquira2"/>
      <sheetName val="Elevaciones_-_Zipaquira2"/>
      <sheetName val="ACTA_MAYORES_SAN_BERNANDO2"/>
      <sheetName val="ACTA_MAYORES_CAQUEZA2"/>
      <sheetName val="ACTA_MAYORES_BELEN2"/>
      <sheetName val="ACTA_MAYORES_ZIPAQUIRA2"/>
      <sheetName val="ACTA_MAYORES_JUNCA_DEF_2"/>
      <sheetName val="ACTA_MAYORES_CANT_CARUP_DEF_2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REQUISITOS_INF_INTERVENTORÍA2"/>
      <sheetName val="COSTOS_UNITARIOS11"/>
      <sheetName val="GPI_5263"/>
      <sheetName val="VEA_3743"/>
      <sheetName val="Paral__12"/>
      <sheetName val="Paral__22"/>
      <sheetName val="Paral__32"/>
      <sheetName val="Paral_42"/>
      <sheetName val="Coloc__e_Interc__Tapones2"/>
      <sheetName val="Cambio_de_Valv_2"/>
      <sheetName val="Interc_de_Hidr_2"/>
      <sheetName val="Itemes_Renovación2"/>
      <sheetName val="Interc_tapones2"/>
      <sheetName val="Interc_válv_2"/>
      <sheetName val="Varios_2"/>
      <sheetName val="\C\A\a__aaInformación_GRUPO_4\2"/>
      <sheetName val="\G\a__aaInformación_GRUPO_4\A_2"/>
      <sheetName val="\C\G\a__aaInformación_GRUPO_4\2"/>
      <sheetName val="\C\K\a__aaInformación_GRUPO_4\2"/>
      <sheetName val="\E\a__aaInformación_GRUPO_4\A_2"/>
      <sheetName val="\C\E\a__aaInformación_GRUPO_4\2"/>
      <sheetName val="Tabla_CONPES_37142"/>
      <sheetName val="PLAN_DE_INVERSION_ANTICIPO2"/>
      <sheetName val="inv_mensual2"/>
      <sheetName val="borrador_flujo_inv2"/>
      <sheetName val="\\B1FE7578\aCCIDENTES_DE_1995_2"/>
      <sheetName val="\Users\LENOVO\Downloads\a__aaI2"/>
      <sheetName val="propuesta_economica_CF2"/>
      <sheetName val="AIU_CF2"/>
      <sheetName val="1_1_12"/>
      <sheetName val="1_2_12"/>
      <sheetName val="1_2_22"/>
      <sheetName val="1_2_32"/>
      <sheetName val="1_2_42"/>
      <sheetName val="1_3_1_2"/>
      <sheetName val="1_3_22"/>
      <sheetName val="1_3_32"/>
      <sheetName val="1_3_42"/>
      <sheetName val="2_1_12"/>
      <sheetName val="2_1_22"/>
      <sheetName val="2_2_12"/>
      <sheetName val="2_2_22"/>
      <sheetName val="2_2_32"/>
      <sheetName val="2_2_42"/>
      <sheetName val="2_2_52"/>
      <sheetName val="2007_Database2"/>
      <sheetName val="\Users\rosalym\Desktop\BALANCE2"/>
      <sheetName val="ANALISIS_RESUMIDOS2"/>
      <sheetName val="ARBOL_DE_PROBLEMAS_final2"/>
      <sheetName val="IDENTIFICACION_DEL_PROBLEMA_fi2"/>
      <sheetName val="OBJETIVOS_FINALES2"/>
      <sheetName val="ESTRUCTURA_DE_PROYECTO2"/>
      <sheetName val="OBJETIVOS_ESPECIFICOS_final2"/>
      <sheetName val="ITEMS_ALCANT_11"/>
      <sheetName val="200_21"/>
      <sheetName val="201_71"/>
      <sheetName val="201_161"/>
      <sheetName val="210_2_21"/>
      <sheetName val="220_11"/>
      <sheetName val="320_11"/>
      <sheetName val="420_21"/>
      <sheetName val="421_1_1"/>
      <sheetName val="600_2_31"/>
      <sheetName val="630_11"/>
      <sheetName val="610_11"/>
      <sheetName val="630_31"/>
      <sheetName val="630_3_(2)1"/>
      <sheetName val="630_41"/>
      <sheetName val="630_4P1"/>
      <sheetName val="630_61"/>
      <sheetName val="641_11"/>
      <sheetName val="630_71"/>
      <sheetName val="632_1P1"/>
      <sheetName val="632_2P_1"/>
      <sheetName val="632_3P__1"/>
      <sheetName val="640_11"/>
      <sheetName val="661_11"/>
      <sheetName val="642_1"/>
      <sheetName val="671_11"/>
      <sheetName val="671_1_(2)1"/>
      <sheetName val="673_11"/>
      <sheetName val="673_21"/>
      <sheetName val="673_2_(2)1"/>
      <sheetName val="800_21"/>
      <sheetName val="810_21"/>
      <sheetName val="700_11"/>
      <sheetName val="730_11"/>
      <sheetName val="900_21"/>
      <sheetName val="450_3P_1"/>
      <sheetName val="340P_1"/>
      <sheetName val="220_1P1"/>
      <sheetName val="200,1,3p_1"/>
      <sheetName val="200,1,4p__1"/>
      <sheetName val="220_1P_(2)1"/>
      <sheetName val="630_4_2P1"/>
      <sheetName val="630_4_2P_(2)1"/>
      <sheetName val="630_4_3P1"/>
      <sheetName val="600_1P1"/>
      <sheetName val="210_2_11"/>
      <sheetName val="730_21"/>
      <sheetName val="740_11"/>
      <sheetName val="900_2_(1)1"/>
      <sheetName val="621_1_21"/>
      <sheetName val="683_4P1"/>
      <sheetName val="221_11"/>
      <sheetName val="683_1P1"/>
      <sheetName val="3P_1"/>
      <sheetName val="683_3P1"/>
      <sheetName val="673_1P1"/>
      <sheetName val="PNP_4_71"/>
      <sheetName val="201_151"/>
      <sheetName val="673_2P_1"/>
      <sheetName val="623_1P1"/>
      <sheetName val="621_1_31"/>
      <sheetName val="674_21"/>
      <sheetName val="220_2P1"/>
      <sheetName val="683_4P_1"/>
      <sheetName val="683_3P_(2)1"/>
      <sheetName val="683_4P__(2)1"/>
      <sheetName val="683_5P__1"/>
      <sheetName val="642_2P1"/>
      <sheetName val="INT_171"/>
      <sheetName val="INT_181"/>
      <sheetName val="CRONOGRAMA_INICIAL1"/>
      <sheetName val="informe_sem_no_11"/>
      <sheetName val="informe_sem_no_21"/>
      <sheetName val="informe_sem_no_31"/>
      <sheetName val="informe_sem_no_41"/>
      <sheetName val="REPROGRAMACION_21"/>
      <sheetName val="aCCIDENTES_DE_1995_-_199650"/>
      <sheetName val="aCCIDENTES_DE_1995_-_1996_xls25"/>
      <sheetName val="ACTA_DE_MODIFICACION__(2)15"/>
      <sheetName val="\a__aaInformación_GRUPO_4\A_M15"/>
      <sheetName val="Datos_Básicos14"/>
      <sheetName val="SUB_APU14"/>
      <sheetName val="Base_Muestras13"/>
      <sheetName val="Formulario_N°_413"/>
      <sheetName val="\\Escritorio\amv_2011\a__aaIn12"/>
      <sheetName val="\\Giovanni\administracion_via10"/>
      <sheetName val="\MONTO_AGOTABLE_2010\a__aaInf10"/>
      <sheetName val="\AMV___no_borrar\PRESUPUESTOS13"/>
      <sheetName val="\I\AMV___no_borrar\PRESUPUEST13"/>
      <sheetName val="\G\I\AMV___no_borrar\PRESUPUE10"/>
      <sheetName val="\A\a__aaInformación_GRUPO_4\A13"/>
      <sheetName val="\G\A\a__aaInformación_GRUPO_410"/>
      <sheetName val="[aCCIDENTES_DE_1995_-_1996_xl12"/>
      <sheetName val="\Mini_HP_Enero_2015\Proyectos10"/>
      <sheetName val="\Volumes\USB_PIOLIN\Escritori10"/>
      <sheetName val="\I\A\a__aaInformación_GRUPO_410"/>
      <sheetName val="\K\a__aaInformación_GRUPO_4\A10"/>
      <sheetName val="\I\K\a__aaInformación_GRUPO_410"/>
      <sheetName val="\H\a__aaInformación_GRUPO_4\A10"/>
      <sheetName val="\I\H\a__aaInformación_GRUPO_410"/>
      <sheetName val="\\INTERVIALNUBE\Documents_and10"/>
      <sheetName val="\Documents_and_Settings\Pedro10"/>
      <sheetName val="\Documents_and_Settings\jvite10"/>
      <sheetName val="Lista_obra10"/>
      <sheetName val="\\Sistemas_serv1\xx\Documents10"/>
      <sheetName val="Analisis_Mano_de_Obra12"/>
      <sheetName val="SEÑALIZACION_CINTA12"/>
      <sheetName val="TUBERIA_DESAGUE_DE_2&quot;12"/>
      <sheetName val="TUBERIA__DE_SUCCIÓN_DE_212"/>
      <sheetName val="TUBERIA_DE_PRESIÓN_1_1-2_RDE221"/>
      <sheetName val="TUBERIA_DE_1_1-212"/>
      <sheetName val="CODO_DE_1_1_2&quot;X90°12"/>
      <sheetName val="VALBULA_DE_PASO_DE_2&quot;12"/>
      <sheetName val="VALBULA_DE_CIERRE_DE_1_1_2&quot;_12"/>
      <sheetName val="TANQUE_HIDROACUMULADOR12"/>
      <sheetName val="ELECTROBOMBAS_CENTRIFUGAS12"/>
      <sheetName val="LOSA_SUPERIOR_DEL_TANQUE_12"/>
      <sheetName val="PAREDES_DEL_TANQUE12"/>
      <sheetName val="LOSA_DE_FONDO_DEL_TANQUE12"/>
      <sheetName val="SOLADO_DE_LIMP__2500_PSI12"/>
      <sheetName val="CUPULAS_TRAG_4X312"/>
      <sheetName val="SALIDA_SONIDO12"/>
      <sheetName val="CANAL_EN_LAMINA_GALV12"/>
      <sheetName val="CUBIERTA_LUXALON12"/>
      <sheetName val="TENDIDO_DE_CABLE_No_8_12"/>
      <sheetName val="VAR__COBRE_2_44X5-812"/>
      <sheetName val="CAJA_EN_MAMPOSTERÍA12"/>
      <sheetName val="CAJA_DE_PASO_METÁLICA12"/>
      <sheetName val="BAJANTE_ACOM__ELECTRICA_1&quot;12"/>
      <sheetName val="SISTEMA_DE_TIERRA_Y_MALLA12"/>
      <sheetName val="CERTIFICADO_DE_RECIBO12"/>
      <sheetName val="TRAMITE_APROBAR12"/>
      <sheetName val="APLIQUE_DE_25W12"/>
      <sheetName val="LUMINARIA_FLUORESCENTE_DE_2X312"/>
      <sheetName val="LÁMPARA_METAL_HALIDE_250W12"/>
      <sheetName val="DUCTO_PVC_DE_3&quot;12"/>
      <sheetName val="DUCTO_PVC_DE_1&quot;12"/>
      <sheetName val="TENDIDO_DE_ACOMETIDA_BIFÁSICA12"/>
      <sheetName val="TELERRUPTOR_BIPOLAR_DE_16_AM12"/>
      <sheetName val="TABLERO_MINIPRAGMA_DE_12_C12"/>
      <sheetName val="AUTOMÁTICO_INDUSTRIAL12"/>
      <sheetName val="AUTOMÁTICO_TIPO_RIEL_212"/>
      <sheetName val="AUTOMÁTICO_TIPO_RIEL_112"/>
      <sheetName val="SALIDA_PARA_PULSADOR12"/>
      <sheetName val="SALIDA_TOMA_MONOFACISA_1012"/>
      <sheetName val="SALIDA_TOMA_MONOFASICA_1212"/>
      <sheetName val="SALIDA_PARA_APLIQUE12"/>
      <sheetName val="SALIDA_LAMPARA_FLUORESCENTE12"/>
      <sheetName val="DERIVACION_DE_LUMINARIA12"/>
      <sheetName val="SALIDA_PARA_LÁMPARA_METAL12"/>
      <sheetName val="Transformador_25_KVA12"/>
      <sheetName val="Acometida_Subt_Baja_Tensión12"/>
      <sheetName val="Puesta_a_Tierra12"/>
      <sheetName val="Tablero_Bifasico_24_Circuitos12"/>
      <sheetName val="Salida_Luminaria_Cerrada12"/>
      <sheetName val="Salida_Toma_120_V12"/>
      <sheetName val="Salida_Toma_220_V12"/>
      <sheetName val="Tendido_Alumbrado_Publico12"/>
      <sheetName val="Ducto_Tuberia_Conduit_PVC_3_-12"/>
      <sheetName val="Sumin_e_Inst_luminaria_Brika12"/>
      <sheetName val="Sumin_e_Inst_luminaria_Cerrad12"/>
      <sheetName val="Sumin_e_Inst_Poste_ITO12"/>
      <sheetName val="Sumin_y_mont_Caja_metal12"/>
      <sheetName val="Sardinel_prefabricado_Tipo_A12"/>
      <sheetName val="LIMPIEZA_Y_DESCAPOTE12"/>
      <sheetName val="LOCALIZACIÓN_Y_REPLANTEO12"/>
      <sheetName val="DEMOLICON_DE_MUROS12"/>
      <sheetName val="EXCAVACION_MANUAL12"/>
      <sheetName val="Demolicion_de_Graderias_Exist12"/>
      <sheetName val="RELLENO_BASE_GRANULAR12"/>
      <sheetName val="RELLENO_TIERRA_NEGRA12"/>
      <sheetName val="CONCRETO_DE_LIMPIEZA12"/>
      <sheetName val="VIGA_DE_CIMIENTO12"/>
      <sheetName val="VIGA_AEREA12"/>
      <sheetName val="CERCHAS_CELOSIA12"/>
      <sheetName val="Sum_e_Inst_de_Medidor12"/>
      <sheetName val="Sum_e_Inst_de_lavamanos_de_em12"/>
      <sheetName val="Muros_divisorios_bloque_No__412"/>
      <sheetName val="Pañete_sobre_muros12"/>
      <sheetName val="Pintura_tipo_koraza12"/>
      <sheetName val="Ceramica_30x30,_incluye_win_12"/>
      <sheetName val="Granito_Pulido12"/>
      <sheetName val="Bordillos_ducha_ceram_12"/>
      <sheetName val="poceta_de_aseo_en_granito12"/>
      <sheetName val="Alistado_de_piso_mortero_imp_12"/>
      <sheetName val="Piso_en_baldosa_de_granito12"/>
      <sheetName val="media_caña_en_granito12"/>
      <sheetName val="Alfajia_a_la_vista12"/>
      <sheetName val="Tubería_PVCS_2&quot;_12"/>
      <sheetName val="Tuberia_aguas_lluvias_bajante12"/>
      <sheetName val="Tuberia_PVC_aguas_lluvias_3&quot;12"/>
      <sheetName val="Puntos_Hidráulicos_1_2&quot;_12"/>
      <sheetName val="tuberia_pvc_ag_lluvia_4&quot;12"/>
      <sheetName val="tuberia_pvc_corrugada_6&quot;_12"/>
      <sheetName val="tuberia_pvc_corrugada_8&quot;_12"/>
      <sheetName val="Tubería_PVC_6&quot;_Tipo_Fort12"/>
      <sheetName val="FILTRO_DRENAJE_4&quot;12"/>
      <sheetName val="FILTRO_DRENAJE_6&quot;12"/>
      <sheetName val="FILTRO_DRENAJE_8&quot;12"/>
      <sheetName val="Tubería_PVC_4&quot;_corrugada_AN12"/>
      <sheetName val="Tuberia_PVC_6&quot;_Corrugada_AN12"/>
      <sheetName val="Tuberia_PVC_8&quot;_Corrugada_AN12"/>
      <sheetName val="Tubería_PVC_3&quot;_sanitaria12"/>
      <sheetName val="Tubería_PVC_4&quot;_sanitaria12"/>
      <sheetName val="Registro_RW_de_1&quot;12"/>
      <sheetName val="Registro_RW_de_1_1_2&quot;12"/>
      <sheetName val="Válvula_de_corte_tipo_RW_3_,412"/>
      <sheetName val="Sum_e_inst__lavamanos_de_colg12"/>
      <sheetName val="Sum_e_inst__lavaplatos12"/>
      <sheetName val="Tubería_PVC_san_2&quot;_12"/>
      <sheetName val="Puntos_Sanitarios_2&quot;_12"/>
      <sheetName val="Puntos_Sanitarios_4&quot;__12"/>
      <sheetName val="TUBERIA_PVC_V_D__3&quot;_12"/>
      <sheetName val="TUBERIA_PVC_VD_4&quot;12"/>
      <sheetName val="TUBERIA_PVC_V_D__3&quot;_A__LL12"/>
      <sheetName val="TERMINAL_DE_VENTILACIÓN_D__3&quot;12"/>
      <sheetName val="TUBERIA_PVCP_1_1-_2&quot;_12"/>
      <sheetName val="TUBERIA_PVC_P_D__1-_2&quot;12"/>
      <sheetName val="Tuberioa_PVC_3-_4&quot;_12"/>
      <sheetName val="TUBERIA_PVC_P_D__1&quot;12"/>
      <sheetName val="TUBERIA_PVC_P_D__1_1-2&quot;12"/>
      <sheetName val="CAJA_PLASTICA_PARA_VALVULAS_12"/>
      <sheetName val="Sum__e_inst__Inodoro_tanque12"/>
      <sheetName val="Sum__e_inst__orinal_de_llave12"/>
      <sheetName val="Sum__e_inst__ducha12"/>
      <sheetName val="Sum__e_inst__sanitario_niño12"/>
      <sheetName val="Canal_en_lamina_galv_cal_2012"/>
      <sheetName val="Ventana_con_marco_lam_12"/>
      <sheetName val="Ventana_con_marco_corrediza12"/>
      <sheetName val="Puerta_doble_con_marco12"/>
      <sheetName val="Puerta_division_baño_1,12x1,612"/>
      <sheetName val="Puerta_division_baño_60x1,6012"/>
      <sheetName val="Puerta_con_marco_entamborada12"/>
      <sheetName val="Espejo_en_cristal_4_mm12"/>
      <sheetName val="Espejo_en_cristal_4_mm_con_ma12"/>
      <sheetName val="Excavación_a_maquina12"/>
      <sheetName val="Cerramiento_exterior12"/>
      <sheetName val="PR_110"/>
      <sheetName val="Ruta_0110"/>
      <sheetName val="AFECTACION_01_10"/>
      <sheetName val="EJECUCION_C10"/>
      <sheetName val="Inf_Financiera_0110"/>
      <sheetName val="RUTA_0210"/>
      <sheetName val="AFECTACION_0210"/>
      <sheetName val="EJECUCION_C__0210"/>
      <sheetName val="INF_FINANCIERA_0210"/>
      <sheetName val="RUTA_0310"/>
      <sheetName val="AFECTACION_0310"/>
      <sheetName val="EJECUCION_C__0310"/>
      <sheetName val="INF_FINANCIERA_0310"/>
      <sheetName val="RUTA_0410"/>
      <sheetName val="AFECTACION_0410"/>
      <sheetName val="EJECUCION_C__0410"/>
      <sheetName val="INF_FINANCIERA_0410"/>
      <sheetName val="RUTA_0510"/>
      <sheetName val="AFECTACION_0510"/>
      <sheetName val="EJECUCION_C__0510"/>
      <sheetName val="INF_FINANCIERA_0510"/>
      <sheetName val="RUTA_0610"/>
      <sheetName val="AFECTACION_0610"/>
      <sheetName val="EJECUCION_C__0610"/>
      <sheetName val="INF_FINANCIERA_0610"/>
      <sheetName val="RUTA_0710"/>
      <sheetName val="AFECTACION_0710"/>
      <sheetName val="EJECUCION_C__0710"/>
      <sheetName val="INF_FINANCIERA_0710"/>
      <sheetName val="RUTA_0810"/>
      <sheetName val="AFECTACION_0810"/>
      <sheetName val="EJECUCION_C__0810"/>
      <sheetName val="INF_FINANCIERA_0810"/>
      <sheetName val="RUTA_0910"/>
      <sheetName val="AFECTACION_0910"/>
      <sheetName val="EJECUCION_C__0910"/>
      <sheetName val="INF_FINANCIERA_0910"/>
      <sheetName val="RUTA_1010"/>
      <sheetName val="AFECTACION_1010"/>
      <sheetName val="EJECUCION_C__1010"/>
      <sheetName val="INF_FINANCIERA_1010"/>
      <sheetName val="RUTA_1110"/>
      <sheetName val="AFECTACION_1110"/>
      <sheetName val="EJECUCION_C__1110"/>
      <sheetName val="INF_FINANCIERA_1110"/>
      <sheetName val="MANO_DE_OBRA4"/>
      <sheetName val="\Users\USUARIO\Downloads\a__a10"/>
      <sheetName val="SEGUIM_Y_REPROG_MES_1_(2)10"/>
      <sheetName val="Conceptos_básicos10"/>
      <sheetName val="Introducción_a_las_funciones10"/>
      <sheetName val="MIN_y_MAX10"/>
      <sheetName val="Fecha_y_hora10"/>
      <sheetName val="Unir_texto_y_números10"/>
      <sheetName val="Instrucciones_SI10"/>
      <sheetName val="Funciones_condicionales10"/>
      <sheetName val="Asistente_para_funciones10"/>
      <sheetName val="Errores_de_fórmula10"/>
      <sheetName val="Obtener_más_información10"/>
      <sheetName val="_a__aaInformación_GRUPO_4_A_M10"/>
      <sheetName val="Hoja1_(2)10"/>
      <sheetName val="Hoja1_(3)10"/>
      <sheetName val="DESC_MPAL_Y_AIU4"/>
      <sheetName val="CONCRETOS_Y_MORTEROS4"/>
      <sheetName val="PROYECCIÓN_DE_COSTOS4"/>
      <sheetName val="PROYECCIÓN_DE_COSTO_CLASIFICAD4"/>
      <sheetName val="PROYECCIÓN_DE_COSTO_OBRA4"/>
      <sheetName val="PROYECCIÓN_DE_AIU4"/>
      <sheetName val="PROYECCIÓN_DE_AIU_(2)4"/>
      <sheetName val="PROYECCIÓN_DE_PAGA_&amp;_PMT4"/>
      <sheetName val="LINEA_BASE_SALARIOS4"/>
      <sheetName val="ESTADO_VÍA-CRIT_TECNICO5"/>
      <sheetName val="G_G4"/>
      <sheetName val="MURO_PR25+221-2357"/>
      <sheetName val="MURO_PR25+261-2677"/>
      <sheetName val="ACTA_9_(Espacio_publico)4"/>
      <sheetName val="ACTA_9__(VIAS)4"/>
      <sheetName val="ACTA_PIPMA_94"/>
      <sheetName val="PREACTA_PIPMA_8_A-B-C-D-E_y_F_4"/>
      <sheetName val="1_4_Excavaciones_a_mano_EP_4"/>
      <sheetName val="SALVEDAD_94"/>
      <sheetName val="TRANSPORTES_(1)4"/>
      <sheetName val="TRANSPORTES_(2)4"/>
      <sheetName val="1_4_Excavaciones_a_mano_VIAS4"/>
      <sheetName val="1_4_EXCAV_PEP_BARRIO_BOLIVAR4"/>
      <sheetName val="1_4_EXCAV_PEP_FRANCISCA4"/>
      <sheetName val="2_1_Demolic_anden_PEP_BOLIVAR4"/>
      <sheetName val="2_1_Demol_anden_PEP_FRCANAS4"/>
      <sheetName val="2,2_Demolicion_sardinel_(EP)_4"/>
      <sheetName val="2_5_Excavaciones4"/>
      <sheetName val="2_12_demolic_pep_bbolivar14"/>
      <sheetName val="3_1_conformacion4"/>
      <sheetName val="3,2_Base_4"/>
      <sheetName val="3,3_Sub_base4"/>
      <sheetName val="NP_54_MDC-194"/>
      <sheetName val="_3_11_NP68_MDC194"/>
      <sheetName val="3_14_Tpte_Base4"/>
      <sheetName val="3,15_Tpte_Sub_base14"/>
      <sheetName val="NP2_MAT_de_mejoramiento4"/>
      <sheetName val="3_16_Tpte_mat__mejoramiento4"/>
      <sheetName val="3_17__TPTE_MDC_194"/>
      <sheetName val="NP55_TRANSPORTE_MDC-19_CHR4"/>
      <sheetName val="3_19_ACERO_DE_REFUERZO_420_(1)4"/>
      <sheetName val="3_22_Acero_pasajunta_y_anclaje4"/>
      <sheetName val="4_1_RELLENO_MAT__ANDEN_84"/>
      <sheetName val="4_1_rell_pep_frcnas4"/>
      <sheetName val="4_1_rell_bbolivar4"/>
      <sheetName val="4_3_anden_B404"/>
      <sheetName val="4_3_Anden_B40_frcnas4"/>
      <sheetName val="4_16A_PARADERO_FRANCISCANAS4"/>
      <sheetName val="4_16D_PARADERO_B_BOLIVAR4"/>
      <sheetName val="_4_3i-4_4i-4_51i__TPTES_B40_4"/>
      <sheetName val="_4_13i-4_43i-4_44i_tpte_bordil4"/>
      <sheetName val="4_16_13_9_S_E_I_DURANTA4"/>
      <sheetName val="4_4_EMPRADIZACIÓN4"/>
      <sheetName val="4_4_prado_pep_bbolivar4"/>
      <sheetName val="4_4_prado_pep_frcnas4"/>
      <sheetName val="4,41_BORDILLO_A80_(EP)4"/>
      <sheetName val="4,43_SARDINEL_A-104"/>
      <sheetName val="4,44_SARDINEL_A-170_FALTANTE4"/>
      <sheetName val="5_3_SEÑAL_VTCAL4"/>
      <sheetName val="5_4_SEÑAL_BANDERA4"/>
      <sheetName val="5_6_TACHAS_REFLECTIVAS4"/>
      <sheetName val="8_3_Reposicion_Sumidero_sencil4"/>
      <sheetName val="8_5_EMPALME_SUMIDEROS4"/>
      <sheetName val="8_7_DEMOLICION_SUMIDEROS4"/>
      <sheetName val="NP1_Corte_Pav_DISCO4"/>
      <sheetName val="NP5_Demolicion_losa_concret4"/>
      <sheetName val="N_P_05__demol_losas_ccto_BBoli4"/>
      <sheetName val="NP30_Tuberia_PVC_10&quot;_sumideros4"/>
      <sheetName val="NP37_Sumidero_sencillo4"/>
      <sheetName val="NP50_Demolicion_T__Recamara4"/>
      <sheetName val="NP53_SELLO_DE_JUNTAS_MORTERO4"/>
      <sheetName val="NP55_IMPRIMANTE_ML4"/>
      <sheetName val="NP56_IMPRIMANTE_M24"/>
      <sheetName val="NP_57__VTCAL_con_CURVA4"/>
      <sheetName val="NP60_DEMARCACION_VIAL_ML4"/>
      <sheetName val="NP61_DEMARCACIÓN_VIAL__M24"/>
      <sheetName val="0__PORTADA4"/>
      <sheetName val="1__FICHA_INFORMATIVA4"/>
      <sheetName val="2_y_3___ESTADO4"/>
      <sheetName val="4___REG_FOT_4"/>
      <sheetName val="4_reg_Fot_24"/>
      <sheetName val="5___INF__FINANCIERO4"/>
      <sheetName val="6___POLIZAS4"/>
      <sheetName val="7___BALANCE_ACTIVIDADES4"/>
      <sheetName val="8___LIQUIDACION4"/>
      <sheetName val="9__LISTA_DE_CHEQUEO4"/>
      <sheetName val="HISTORICOS_FUEL_OIL_EXP4"/>
      <sheetName val="\Nuevos_APU_Córdoba\a__aaInfor4"/>
      <sheetName val="\E\Nuevos_APU_Córdoba\a__aaInf4"/>
      <sheetName val="CANT_OBRA4"/>
      <sheetName val="\Users\ANDRES_FELIPE_MUÑOZ\Dow4"/>
      <sheetName val="LISTADO_4"/>
      <sheetName val="M_O_4"/>
      <sheetName val="_ACTA_FINAL_+_MODIFICATORIA_4"/>
      <sheetName val="//d_docs_live_net/a__aaInforma4"/>
      <sheetName val="ACTA_No_1_4"/>
      <sheetName val="ACTA_No_54"/>
      <sheetName val="ACTA_MAYORES_-_GENERAL4"/>
      <sheetName val="Excavación_-_San_Bernardo4"/>
      <sheetName val="Solados_-_San_Bernardo4"/>
      <sheetName val="Bases_-_San_Bernardo4"/>
      <sheetName val="Placa_-_San_Bernardo4"/>
      <sheetName val="Elevaciones_-_San_Bernardo4"/>
      <sheetName val="Vigas_-_San_Bernardo4"/>
      <sheetName val="Neopreno_-_San_Bernardo4"/>
      <sheetName val="Acero_-_San_Bernardo4"/>
      <sheetName val="Pilote_-_San_Bernardo4"/>
      <sheetName val="Pilote_-_Caqueza4"/>
      <sheetName val="Dren_tuberia_-_San_bernardo4"/>
      <sheetName val="relleno_sitio_-_San_bernardo4"/>
      <sheetName val="relleno_recebo_-_San_bernardo4"/>
      <sheetName val="Baranda_-_San_bernardo4"/>
      <sheetName val="Acero_A36-_San_Bernardo4"/>
      <sheetName val="Excavación_-_Caqueza4"/>
      <sheetName val="Solados_-_Caqueza4"/>
      <sheetName val="Bases_-_Caqueza4"/>
      <sheetName val="Elevaciones_-_Caqueza4"/>
      <sheetName val="Placa_-_Caqueza4"/>
      <sheetName val="Vigas_-_Caqueza4"/>
      <sheetName val="Neopreno_-_Caqueza4"/>
      <sheetName val="Acero_-_Caqueza4"/>
      <sheetName val="Dren_tuberia_-_Caqueza4"/>
      <sheetName val="relleno_sitio_-_Caqueza4"/>
      <sheetName val="Preesfuerzo_-_Caqueza4"/>
      <sheetName val="Acero_A36-_Caqueza4"/>
      <sheetName val="relleno_Estructuras_-_Caqueza4"/>
      <sheetName val="Excavación_-_Gama4"/>
      <sheetName val="Solados_-_Gama4"/>
      <sheetName val="Bases_-_Gama_4"/>
      <sheetName val="Elevaciones_-_Gama4"/>
      <sheetName val="Placas_-_Gama4"/>
      <sheetName val="Vigas_-_Gama_4"/>
      <sheetName val="Neopreno_-_Gama4"/>
      <sheetName val="Acero_-_Gama4"/>
      <sheetName val="Dren_tuberia_-_Gama4"/>
      <sheetName val="relleno_sitio_-_Gama4"/>
      <sheetName val="relleno_Recebo_-_Gama4"/>
      <sheetName val="Baranda_-_Gama4"/>
      <sheetName val="Pilote_-_Gama4"/>
      <sheetName val="Acero_A36-_Gama4"/>
      <sheetName val="Demolición_concreto_-_Gama4"/>
      <sheetName val="Demolición_de_estructura_-_Gam4"/>
      <sheetName val="Solados_-_Belen4"/>
      <sheetName val="Bases_-_Belen4"/>
      <sheetName val="Elevaciones_-_Belen4"/>
      <sheetName val="Placa_-_Belen4"/>
      <sheetName val="Neopreno_-_Belen4"/>
      <sheetName val="Acero_-_Belen4"/>
      <sheetName val="Vigas_-_Belen4"/>
      <sheetName val="Dren_tuberia_-_Belen4"/>
      <sheetName val="relleno_recebo_-_Belen4"/>
      <sheetName val="Baranda_-_Belen4"/>
      <sheetName val="Acero_A36-_Belen4"/>
      <sheetName val="Demolición_-_Belen4"/>
      <sheetName val="Bases_-_Junca4"/>
      <sheetName val="Excavación_-_Belen4"/>
      <sheetName val="Pilote_-_Belen4"/>
      <sheetName val="Cuneta_-_Junca4"/>
      <sheetName val="Placa_-_junca4"/>
      <sheetName val="acero_-_junca4"/>
      <sheetName val="Neopreno_-_Junca4"/>
      <sheetName val="Dren_tuberia_-_junca4"/>
      <sheetName val="relleno_-_junca4"/>
      <sheetName val="Baranda_-_Junca4"/>
      <sheetName val="Acero_A36_-_junca4"/>
      <sheetName val="Excavación_-_Medina4"/>
      <sheetName val="Solados_-_Medina4"/>
      <sheetName val="Bases_-_Medina4"/>
      <sheetName val="Elevaciones_-_Medina__4"/>
      <sheetName val="Vigas_-_Medina4"/>
      <sheetName val="Neopreno_-_Medina4"/>
      <sheetName val="Elevaciones_-_Medina4"/>
      <sheetName val="Pilote_-_Medina4"/>
      <sheetName val="Acero_-_Medina4"/>
      <sheetName val="relleno_-_Medina4"/>
      <sheetName val="Geotextil_-_Medina4"/>
      <sheetName val="Excavación_Mecan-_zipaquira4"/>
      <sheetName val="Acero_A588_-_Medina4"/>
      <sheetName val="Acero_A36_-_Medina4"/>
      <sheetName val="Acero_-_Zipaquira4"/>
      <sheetName val="Excavación_manual_-_zipaquira4"/>
      <sheetName val="Solados_-_Zipaquira4"/>
      <sheetName val="Relleno_comun_-_Zipaquira4"/>
      <sheetName val="Bases_-_Zipaquira4"/>
      <sheetName val="Arme_carrilera_-_Zipaquira4"/>
      <sheetName val="Tirafondos_-_Zipaquira4"/>
      <sheetName val="Clavos_-_Zipaquira4"/>
      <sheetName val="Eclisas_-_Zipaquira4"/>
      <sheetName val="Elastomericos_-_Zipaquira4"/>
      <sheetName val="Traviesas_-_Zipaquira4"/>
      <sheetName val="Riel_-_Zipaquira4"/>
      <sheetName val="Acero_A588_-_zipaquira4"/>
      <sheetName val="Acero_A36_-_zipaquira4"/>
      <sheetName val="Elevaciones_-_Zipaquira4"/>
      <sheetName val="ACTA_MAYORES_SAN_BERNANDO4"/>
      <sheetName val="ACTA_MAYORES_CAQUEZA4"/>
      <sheetName val="ACTA_MAYORES_BELEN4"/>
      <sheetName val="ACTA_MAYORES_ZIPAQUIRA4"/>
      <sheetName val="ACTA_MAYORES_JUNCA_DEF_4"/>
      <sheetName val="ACTA_MAYORES_CANT_CARUP_DEF_4"/>
      <sheetName val="MURO_PR25+267-2737"/>
      <sheetName val="MURO_PR25+273-2777"/>
      <sheetName val="MURO_PR25+407,20-409,907"/>
      <sheetName val="MURO_PR25+409,90-416,407"/>
      <sheetName val="MURO_PR25+435-4477"/>
      <sheetName val="MURO_PR25+557,5-572_56I7"/>
      <sheetName val="MURO_PR25+572_56-576_56I7"/>
      <sheetName val="MURO_PR25+565-571D7"/>
      <sheetName val="MURO_PR25+587_5-596_5I7"/>
      <sheetName val="MURO_PR25+600-607,1I7"/>
      <sheetName val="MURO_PR25+607,1-614,17"/>
      <sheetName val="MURO_PR25+725-734D7"/>
      <sheetName val="MURO_PR25+786-792,4D7"/>
      <sheetName val="MURO_PR25+980D7"/>
      <sheetName val="MURO_PR25+019,5-PR26+026,8D7"/>
      <sheetName val="MURO_PR26+026,8-032,7D7"/>
      <sheetName val="MURO_PR26+032,7-038,7D7"/>
      <sheetName val="MURO_4__PR26+038,7-045_9D7"/>
      <sheetName val="MURO_PR26+059,6-066,4D7"/>
      <sheetName val="MURO_PR26+132,5-143,4D7"/>
      <sheetName val="MURO_PR26+159,25-169,38D7"/>
      <sheetName val="MURO_PR26+870-8747"/>
      <sheetName val="MURO_PR26+874,3-882,37"/>
      <sheetName val="MURO_PR27+128,6-133,337"/>
      <sheetName val="MURO_PR27+133,33-139,3D7"/>
      <sheetName val="MURO_PR27+281_9-287_97"/>
      <sheetName val="MURO_PR27+344-352,17"/>
      <sheetName val="MURO_PR27+352,1-358,27"/>
      <sheetName val="MURO_PR27+358,2-3647"/>
      <sheetName val="MURO_PR27+364-3707"/>
      <sheetName val="MURO_PR27+360-374D7"/>
      <sheetName val="MURO_PR27+388-394I7"/>
      <sheetName val="MURO_PR27+394-400I_7"/>
      <sheetName val="MURO_PR27+397-404D7"/>
      <sheetName val="MURO_PR27+457-463D_7"/>
      <sheetName val="MURO_PR27+480,20-488,95D_7"/>
      <sheetName val="MURO_PR27+785-793,67"/>
      <sheetName val="MURO_PR27+796,10,800D7"/>
      <sheetName val="MURO_PR27+819_8-829_95I7"/>
      <sheetName val="MURO_PR27+820-840D7"/>
      <sheetName val="MURO_PR27+852-864I7"/>
      <sheetName val="MURO_PR28+030-041D_7"/>
      <sheetName val="MURO_PR28+060-066_08D7"/>
      <sheetName val="MURO_PR28+105-111,25D_7"/>
      <sheetName val="MURO_PR28+111,25-115_75D_7"/>
      <sheetName val="MURO_PR28+240-263I7"/>
      <sheetName val="MURO_PR28+295-300_10D7"/>
      <sheetName val="MURO_PR28+300_10-306_1D_7"/>
      <sheetName val="MURO_PR28+306_10-312_1D_7"/>
      <sheetName val="MURO_PR28+312_1-318D_7"/>
      <sheetName val="MURO_PR28+318_1-324_1D7"/>
      <sheetName val="MURO_PR28+652_7-662_7D_7"/>
      <sheetName val="MURO_PR28+662_7D-668_8D7"/>
      <sheetName val="MURO_PR28+886-892_4D_7"/>
      <sheetName val="MURO_PR28+895-899_57"/>
      <sheetName val="REQUISITOS_INF_INTERVENTORÍA4"/>
      <sheetName val="COSTOS_UNITARIOS13"/>
      <sheetName val="GPI_5265"/>
      <sheetName val="VEA_3745"/>
      <sheetName val="Paral__14"/>
      <sheetName val="Paral__24"/>
      <sheetName val="Paral__34"/>
      <sheetName val="Paral_44"/>
      <sheetName val="Coloc__e_Interc__Tapones4"/>
      <sheetName val="Cambio_de_Valv_4"/>
      <sheetName val="Interc_de_Hidr_4"/>
      <sheetName val="Itemes_Renovación4"/>
      <sheetName val="Interc_tapones4"/>
      <sheetName val="Interc_válv_4"/>
      <sheetName val="Varios_4"/>
      <sheetName val="\C\A\a__aaInformación_GRUPO_4\4"/>
      <sheetName val="\G\a__aaInformación_GRUPO_4\A_4"/>
      <sheetName val="\C\G\a__aaInformación_GRUPO_4\4"/>
      <sheetName val="\C\K\a__aaInformación_GRUPO_4\4"/>
      <sheetName val="\E\a__aaInformación_GRUPO_4\A_4"/>
      <sheetName val="\C\E\a__aaInformación_GRUPO_4\4"/>
      <sheetName val="Tabla_CONPES_37144"/>
      <sheetName val="PLAN_DE_INVERSION_ANTICIPO4"/>
      <sheetName val="inv_mensual4"/>
      <sheetName val="borrador_flujo_inv4"/>
      <sheetName val="\\B1FE7578\aCCIDENTES_DE_1995_4"/>
      <sheetName val="\Users\LENOVO\Downloads\a__aaI4"/>
      <sheetName val="propuesta_economica_CF4"/>
      <sheetName val="AIU_CF4"/>
      <sheetName val="1_1_14"/>
      <sheetName val="1_2_14"/>
      <sheetName val="1_2_24"/>
      <sheetName val="1_2_34"/>
      <sheetName val="1_2_44"/>
      <sheetName val="1_3_1_4"/>
      <sheetName val="1_3_24"/>
      <sheetName val="1_3_34"/>
      <sheetName val="1_3_44"/>
      <sheetName val="2_1_14"/>
      <sheetName val="2_1_24"/>
      <sheetName val="2_2_14"/>
      <sheetName val="2_2_24"/>
      <sheetName val="2_2_34"/>
      <sheetName val="2_2_44"/>
      <sheetName val="2_2_54"/>
      <sheetName val="2007_Database4"/>
      <sheetName val="\Users\rosalym\Desktop\BALANCE4"/>
      <sheetName val="ANALISIS_RESUMIDOS4"/>
      <sheetName val="ARBOL_DE_PROBLEMAS_final4"/>
      <sheetName val="IDENTIFICACION_DEL_PROBLEMA_fi4"/>
      <sheetName val="OBJETIVOS_FINALES4"/>
      <sheetName val="ESTRUCTURA_DE_PROYECTO4"/>
      <sheetName val="OBJETIVOS_ESPECIFICOS_final4"/>
      <sheetName val="ITEMS_ALCANT_13"/>
      <sheetName val="200_23"/>
      <sheetName val="201_73"/>
      <sheetName val="201_163"/>
      <sheetName val="210_2_23"/>
      <sheetName val="220_13"/>
      <sheetName val="320_13"/>
      <sheetName val="420_23"/>
      <sheetName val="421_1_3"/>
      <sheetName val="600_2_33"/>
      <sheetName val="630_13"/>
      <sheetName val="610_13"/>
      <sheetName val="630_33"/>
      <sheetName val="630_3_(2)3"/>
      <sheetName val="630_43"/>
      <sheetName val="630_4P3"/>
      <sheetName val="630_63"/>
      <sheetName val="641_13"/>
      <sheetName val="630_73"/>
      <sheetName val="632_1P3"/>
      <sheetName val="632_2P_3"/>
      <sheetName val="632_3P__3"/>
      <sheetName val="640_13"/>
      <sheetName val="661_13"/>
      <sheetName val="642_3"/>
      <sheetName val="671_13"/>
      <sheetName val="671_1_(2)3"/>
      <sheetName val="673_13"/>
      <sheetName val="673_23"/>
      <sheetName val="673_2_(2)3"/>
      <sheetName val="800_23"/>
      <sheetName val="810_23"/>
      <sheetName val="700_13"/>
      <sheetName val="730_13"/>
      <sheetName val="900_23"/>
      <sheetName val="450_3P_3"/>
      <sheetName val="340P_3"/>
      <sheetName val="220_1P3"/>
      <sheetName val="200,1,3p_3"/>
      <sheetName val="200,1,4p__3"/>
      <sheetName val="220_1P_(2)3"/>
      <sheetName val="630_4_2P3"/>
      <sheetName val="630_4_2P_(2)3"/>
      <sheetName val="630_4_3P3"/>
      <sheetName val="600_1P3"/>
      <sheetName val="210_2_13"/>
      <sheetName val="730_23"/>
      <sheetName val="740_13"/>
      <sheetName val="900_2_(1)3"/>
      <sheetName val="621_1_23"/>
      <sheetName val="683_4P3"/>
      <sheetName val="221_13"/>
      <sheetName val="683_1P3"/>
      <sheetName val="3P_3"/>
      <sheetName val="683_3P3"/>
      <sheetName val="673_1P3"/>
      <sheetName val="PNP_4_73"/>
      <sheetName val="201_153"/>
      <sheetName val="673_2P_3"/>
      <sheetName val="623_1P3"/>
      <sheetName val="621_1_33"/>
      <sheetName val="674_23"/>
      <sheetName val="220_2P3"/>
      <sheetName val="683_4P_3"/>
      <sheetName val="683_3P_(2)3"/>
      <sheetName val="683_4P__(2)3"/>
      <sheetName val="683_5P__3"/>
      <sheetName val="642_2P3"/>
      <sheetName val="INT_173"/>
      <sheetName val="INT_183"/>
      <sheetName val="CRONOGRAMA_INICIAL3"/>
      <sheetName val="informe_sem_no_13"/>
      <sheetName val="informe_sem_no_23"/>
      <sheetName val="informe_sem_no_33"/>
      <sheetName val="informe_sem_no_43"/>
      <sheetName val="REPROGRAMACION_23"/>
      <sheetName val="\\B1FE7578\aCCIDENTES DE 1995 -"/>
      <sheetName val="EMPRESA"/>
      <sheetName val="DATOS CONTRATO"/>
      <sheetName val="LIQ-NOM"/>
      <sheetName val="NOMINA-1"/>
      <sheetName val="INST"/>
      <sheetName val="DIRECTAS AMO I"/>
      <sheetName val="DIRECTAS AMO II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APU"/>
      <sheetName val="modf "/>
      <sheetName val="1,2 MC"/>
      <sheetName val="3,1 MC"/>
      <sheetName val="3,2 MC"/>
      <sheetName val="4,2 MC"/>
      <sheetName val="220"/>
      <sheetName val="L. MAT."/>
      <sheetName val="P.S.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Insum"/>
      <sheetName val="0."/>
      <sheetName val="Base_Mater"/>
      <sheetName val="20."/>
      <sheetName val="17."/>
      <sheetName val="11."/>
      <sheetName val="CUMPLIMIENTO"/>
      <sheetName val="A. P. U."/>
      <sheetName val="\a%20%20aaInformación%20GRUPO%2"/>
      <sheetName val="Dólar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ESTADO_VÍA-CRIT_TECNICO6"/>
      <sheetName val="ESTADO_VÍA-CRIT_TECNICO8"/>
      <sheetName val="ESTADO_VÍA-CRIT_TECNICO7"/>
      <sheetName val="Par_Dise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_Users_USUARIO_Downloads_a  aaI"/>
      <sheetName val="_Users_HP_AppData_Local_Microso"/>
      <sheetName val="Res_616"/>
      <sheetName val="Item"/>
      <sheetName val="EST2"/>
      <sheetName val="_aCCIDENTES_DE_1995___1996__130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4"/>
      <sheetName val="_aCCIDENTES_DE_1995___1996__112"/>
      <sheetName val="_aCCIDENTES_DE_1995___1996__113"/>
      <sheetName val="_aCCIDENTES_DE_1995___1996__116"/>
      <sheetName val="_aCCIDENTES_DE_1995___1996__115"/>
      <sheetName val="_aCCIDENTES_DE_1995___1996__117"/>
      <sheetName val="_aCCIDENTES_DE_1995___1996__118"/>
      <sheetName val="_aCCIDENTES_DE_1995___1996__122"/>
      <sheetName val="_aCCIDENTES_DE_1995___1996__119"/>
      <sheetName val="_aCCIDENTES_DE_1995___1996__120"/>
      <sheetName val="_aCCIDENTES_DE_1995___1996__121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2"/>
      <sheetName val="\\Gabrielaapabone\d_copias\a__a"/>
      <sheetName val="PU_(2)"/>
      <sheetName val="sistema proteccion a tierra equ"/>
      <sheetName val=""/>
      <sheetName val="\\AUTOCAD\Doc comp_ Autocad\a  "/>
      <sheetName val="\documentos\Downloads\AUTOCAD\D"/>
      <sheetName val="PU_(2)1"/>
      <sheetName val="\E\Documents_and_Settings\Pe1"/>
      <sheetName val="\C\E\Documents_and_Setting1"/>
      <sheetName val="\\Produccion\archivos_de_domin1"/>
      <sheetName val="200_11"/>
      <sheetName val="210_1_11"/>
      <sheetName val="211_11"/>
      <sheetName val="320_2A1"/>
      <sheetName val="330_2A1"/>
      <sheetName val="320_1B1"/>
      <sheetName val="320_2B1"/>
      <sheetName val="330_1B1"/>
      <sheetName val="330_1A1"/>
      <sheetName val="330_2B1"/>
      <sheetName val="450_9_1P1"/>
      <sheetName val="450_2_2P1"/>
      <sheetName val="450_9_2P1"/>
      <sheetName val="460_1P1"/>
      <sheetName val="465_11"/>
      <sheetName val="600_21"/>
      <sheetName val="600_41"/>
      <sheetName val="610_1_1P1"/>
      <sheetName val="630_3A1"/>
      <sheetName val="630_4A1"/>
      <sheetName val="630_6A1"/>
      <sheetName val="640_1B1"/>
      <sheetName val="660_3B1"/>
      <sheetName val="661_1B1"/>
      <sheetName val="671_1B1"/>
      <sheetName val="673_1B1"/>
      <sheetName val="681_1B1"/>
      <sheetName val="600_11"/>
      <sheetName val="900_31"/>
      <sheetName val="DATOS_PEAJE_INVIAS1"/>
      <sheetName val="DATOS_PEAJE_REGENCY1"/>
      <sheetName val="Variable_IPC1"/>
      <sheetName val="analisis_costo_horario1"/>
      <sheetName val="Lista_Base1"/>
      <sheetName val="PALET_DEL_21_FEB_AL_5_MARZ1"/>
      <sheetName val="ESTADO_RED1"/>
      <sheetName val="GENERALIDADES_1"/>
      <sheetName val="\\Gabrielaapabone\d_copias\a__1"/>
      <sheetName val="PRECIOS"/>
      <sheetName val="\E\Documents_and_Settings\Pe"/>
      <sheetName val="\C\E\Documents_and_Setting"/>
      <sheetName val="\\Produccion\archivos_de_domin"/>
      <sheetName val="200_1"/>
      <sheetName val="210_1_1"/>
      <sheetName val="211_1"/>
      <sheetName val="320_2A"/>
      <sheetName val="330_2A"/>
      <sheetName val="320_1B"/>
      <sheetName val="320_2B"/>
      <sheetName val="330_1B"/>
      <sheetName val="330_1A"/>
      <sheetName val="330_2B"/>
      <sheetName val="450_9_1P"/>
      <sheetName val="450_2_2P"/>
      <sheetName val="450_9_2P"/>
      <sheetName val="460_1P"/>
      <sheetName val="465_1"/>
      <sheetName val="600_2"/>
      <sheetName val="600_4"/>
      <sheetName val="610_1_1P"/>
      <sheetName val="630_3A"/>
      <sheetName val="630_4A"/>
      <sheetName val="630_6A"/>
      <sheetName val="640_1B"/>
      <sheetName val="660_3B"/>
      <sheetName val="661_1B"/>
      <sheetName val="671_1B"/>
      <sheetName val="673_1B"/>
      <sheetName val="681_1B"/>
      <sheetName val="600_1"/>
      <sheetName val="900_3"/>
      <sheetName val="DATOS_PEAJE_INVIAS"/>
      <sheetName val="DATOS_PEAJE_REGENCY"/>
      <sheetName val="Variable_IPC"/>
      <sheetName val="analisis_costo_horario"/>
      <sheetName val="Lista_Base"/>
      <sheetName val="PALET_DEL_21_FEB_AL_5_MARZ"/>
      <sheetName val="ESTADO_RED"/>
      <sheetName val="GENERALIDADES_"/>
      <sheetName val="__ccefici"/>
      <sheetName val="__d.docs.live.net_a  aaInformac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Presupuesto_Via_distribuidora"/>
      <sheetName val="\\C2CB15EB\aCCIDENTES DE 1995 -"/>
      <sheetName val="Datos de ejemplo"/>
      <sheetName val="Tabla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 refreshError="1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 refreshError="1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/>
      <sheetData sheetId="1245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 refreshError="1"/>
      <sheetData sheetId="5775"/>
      <sheetData sheetId="5776"/>
      <sheetData sheetId="5777"/>
      <sheetData sheetId="5778"/>
      <sheetData sheetId="5779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 refreshError="1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/>
      <sheetData sheetId="6013"/>
      <sheetData sheetId="6014"/>
      <sheetData sheetId="6015" refreshError="1"/>
      <sheetData sheetId="6016" refreshError="1"/>
      <sheetData sheetId="6017" refreshError="1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 refreshError="1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U (2)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ESPEC"/>
      <sheetName val="BASES"/>
      <sheetName val="46W9"/>
      <sheetName val="Presentacion"/>
      <sheetName val="PRESUPUESTO P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2">
          <cell r="C2">
            <v>0.2</v>
          </cell>
        </row>
      </sheetData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F6">
            <v>0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\Escritorio\amv 2011\a  aaInfo"/>
      <sheetName val="\\Giovanni\administracion vial\"/>
      <sheetName val="\MONTO AGOTABLE 2010\a  aaInfor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aactividad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3"/>
      <sheetName val="_aCCIDENTES_DE_1995___1996_xl_2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BASES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 "/>
      <sheetName val="M.O."/>
      <sheetName val="HISTORICOS FUEL OIL EXP"/>
      <sheetName val="//ccefici"/>
      <sheetName val="ACTA No.1 "/>
      <sheetName val="INST"/>
      <sheetName val="Equipo_Trans "/>
      <sheetName val="0."/>
      <sheetName val="Base_Mater"/>
      <sheetName val="20."/>
      <sheetName val="17."/>
      <sheetName val="11.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REQUISITOS INF INTERVENTORÍA"/>
      <sheetName val="gp05"/>
      <sheetName val="GP06"/>
      <sheetName val="aCCIDENTES_DE_1995_-_199648"/>
      <sheetName val="\a__aaInformación_GRUPO_4\A_M12"/>
      <sheetName val="aCCIDENTES_DE_1995_-_1996_xls23"/>
      <sheetName val="ACTA_DE_MODIFICACION__(2)12"/>
      <sheetName val="Datos_Básicos12"/>
      <sheetName val="SUB_APU12"/>
      <sheetName val="Formulario_N°_48"/>
      <sheetName val="[aCCIDENTES_DE_1995_-_1996_xls8"/>
      <sheetName val="Base_Muestras8"/>
      <sheetName val="\\Escritorio\amv_2011\a__aaInf8"/>
      <sheetName val="\Mini_HP_Enero_2015\Proyectos_8"/>
      <sheetName val="\Volumes\USB_PIOLIN\Escritorio8"/>
      <sheetName val="Ruta_018"/>
      <sheetName val="AFECTACION_01_8"/>
      <sheetName val="EJECUCION_C8"/>
      <sheetName val="Inf_Financiera_018"/>
      <sheetName val="RUTA_028"/>
      <sheetName val="AFECTACION_028"/>
      <sheetName val="EJECUCION_C__028"/>
      <sheetName val="INF_FINANCIERA_028"/>
      <sheetName val="RUTA_038"/>
      <sheetName val="AFECTACION_038"/>
      <sheetName val="EJECUCION_C__038"/>
      <sheetName val="INF_FINANCIERA_038"/>
      <sheetName val="RUTA_048"/>
      <sheetName val="AFECTACION_048"/>
      <sheetName val="EJECUCION_C__048"/>
      <sheetName val="INF_FINANCIERA_048"/>
      <sheetName val="RUTA_058"/>
      <sheetName val="AFECTACION_058"/>
      <sheetName val="EJECUCION_C__058"/>
      <sheetName val="INF_FINANCIERA_058"/>
      <sheetName val="RUTA_068"/>
      <sheetName val="AFECTACION_068"/>
      <sheetName val="EJECUCION_C__068"/>
      <sheetName val="INF_FINANCIERA_068"/>
      <sheetName val="RUTA_078"/>
      <sheetName val="AFECTACION_078"/>
      <sheetName val="EJECUCION_C__078"/>
      <sheetName val="INF_FINANCIERA_078"/>
      <sheetName val="RUTA_088"/>
      <sheetName val="AFECTACION_088"/>
      <sheetName val="EJECUCION_C__088"/>
      <sheetName val="INF_FINANCIERA_088"/>
      <sheetName val="RUTA_098"/>
      <sheetName val="AFECTACION_098"/>
      <sheetName val="EJECUCION_C__098"/>
      <sheetName val="INF_FINANCIERA_098"/>
      <sheetName val="RUTA_108"/>
      <sheetName val="AFECTACION_108"/>
      <sheetName val="EJECUCION_C__108"/>
      <sheetName val="INF_FINANCIERA_108"/>
      <sheetName val="RUTA_118"/>
      <sheetName val="AFECTACION_118"/>
      <sheetName val="EJECUCION_C__118"/>
      <sheetName val="INF_FINANCIERA_118"/>
      <sheetName val="\AMV___no_borrar\PRESUPUESTOS\8"/>
      <sheetName val="\I\AMV___no_borrar\PRESUPUESTO8"/>
      <sheetName val="\G\I\AMV___no_borrar\PRESUPUES8"/>
      <sheetName val="\A\a__aaInformación_GRUPO_4\A_8"/>
      <sheetName val="\G\A\a__aaInformación_GRUPO_4\8"/>
      <sheetName val="_a__aaInformación_GRUPO_4_A_MI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Lista_obra8"/>
      <sheetName val="\Documents_and_Settings\Pedro_8"/>
      <sheetName val="\Documents_and_Settings\jviter8"/>
      <sheetName val="\\Sistemas_serv1\xx\Documents_8"/>
      <sheetName val="PR_18"/>
      <sheetName val="MURO_PR25+221-2358"/>
      <sheetName val="MURO_PR25+261-2678"/>
      <sheetName val="MURO_PR25+267-2738"/>
      <sheetName val="MURO_PR25+273-2778"/>
      <sheetName val="MURO_PR25+407,20-409,908"/>
      <sheetName val="MURO_PR25+409,90-416,408"/>
      <sheetName val="MURO_PR25+435-4478"/>
      <sheetName val="MURO_PR25+557,5-572_56I8"/>
      <sheetName val="MURO_PR25+572_56-576_56I8"/>
      <sheetName val="MURO_PR25+565-571D8"/>
      <sheetName val="MURO_PR25+587_5-596_5I8"/>
      <sheetName val="MURO_PR25+600-607,1I8"/>
      <sheetName val="MURO_PR25+607,1-614,18"/>
      <sheetName val="MURO_PR25+725-734D8"/>
      <sheetName val="MURO_PR25+786-792,4D8"/>
      <sheetName val="MURO_PR25+980D8"/>
      <sheetName val="MURO_PR25+019,5-PR26+026,8D8"/>
      <sheetName val="MURO_PR26+026,8-032,7D8"/>
      <sheetName val="MURO_PR26+032,7-038,7D8"/>
      <sheetName val="MURO_4__PR26+038,7-045_9D8"/>
      <sheetName val="MURO_PR26+059,6-066,4D8"/>
      <sheetName val="MURO_PR26+132,5-143,4D8"/>
      <sheetName val="MURO_PR26+159,25-169,38D8"/>
      <sheetName val="MURO_PR26+870-8748"/>
      <sheetName val="MURO_PR26+874,3-882,38"/>
      <sheetName val="MURO_PR27+128,6-133,338"/>
      <sheetName val="MURO_PR27+133,33-139,3D8"/>
      <sheetName val="MURO_PR27+281_9-287_98"/>
      <sheetName val="MURO_PR27+344-352,18"/>
      <sheetName val="MURO_PR27+352,1-358,28"/>
      <sheetName val="MURO_PR27+358,2-3648"/>
      <sheetName val="MURO_PR27+364-3708"/>
      <sheetName val="MURO_PR27+360-374D8"/>
      <sheetName val="MURO_PR27+388-394I8"/>
      <sheetName val="MURO_PR27+394-400I_8"/>
      <sheetName val="MURO_PR27+397-404D8"/>
      <sheetName val="MURO_PR27+457-463D_8"/>
      <sheetName val="MURO_PR27+480,20-488,95D_8"/>
      <sheetName val="MURO_PR27+785-793,68"/>
      <sheetName val="MURO_PR27+796,10,800D8"/>
      <sheetName val="MURO_PR27+819_8-829_95I8"/>
      <sheetName val="MURO_PR27+820-840D8"/>
      <sheetName val="MURO_PR27+852-864I8"/>
      <sheetName val="MURO_PR28+030-041D_8"/>
      <sheetName val="MURO_PR28+060-066_08D8"/>
      <sheetName val="MURO_PR28+105-111,25D_8"/>
      <sheetName val="MURO_PR28+111,25-115_75D_8"/>
      <sheetName val="MURO_PR28+240-263I8"/>
      <sheetName val="MURO_PR28+295-300_10D8"/>
      <sheetName val="MURO_PR28+300_10-306_1D_8"/>
      <sheetName val="MURO_PR28+306_10-312_1D_8"/>
      <sheetName val="MURO_PR28+312_1-318D_8"/>
      <sheetName val="MURO_PR28+318_1-324_1D8"/>
      <sheetName val="MURO_PR28+652_7-662_7D_8"/>
      <sheetName val="MURO_PR28+662_7D-668_8D8"/>
      <sheetName val="MURO_PR28+886-892_4D_8"/>
      <sheetName val="MURO_PR28+895-899_58"/>
      <sheetName val="REQUISITOS_INF_INTERVENTORÍA2"/>
      <sheetName val="GPI_5266"/>
      <sheetName val="VEA_3746"/>
      <sheetName val="COSTOS_UNITARIOS2"/>
      <sheetName val="\Users\USUARIO\Downloads\a__aa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Hoja1_(2)2"/>
      <sheetName val="Hoja1_(3)2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RBOL_DE_PROBLEMAS_final2"/>
      <sheetName val="IDENTIFICACION_DEL_PROBLEMA_fi2"/>
      <sheetName val="OBJETIVOS_FINALES2"/>
      <sheetName val="ESTRUCTURA_DE_PROYECTO2"/>
      <sheetName val="OBJETIVOS_ESPECIFICOS_final2"/>
      <sheetName val="aCCIDENTES_DE_1995_-_199638"/>
      <sheetName val="\a__aaInformación_GRUPO_4\A_MI7"/>
      <sheetName val="ACTA_DE_MODIFICACION__(2)7"/>
      <sheetName val="Formulario_N°_44"/>
      <sheetName val="Datos_Básicos6"/>
      <sheetName val="SUB_APU6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\a__aaInformación_GRUPO_4\A_MI6"/>
      <sheetName val="ACTA_DE_MODIFICACION__(2)6"/>
      <sheetName val="Formulario_N°_43"/>
      <sheetName val="Datos_Básicos5"/>
      <sheetName val="SUB_APU5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aCCIDENTES_DE_1995_-_199639"/>
      <sheetName val="\a__aaInformación_GRUPO_4\A_MI8"/>
      <sheetName val="ACTA_DE_MODIFICACION__(2)8"/>
      <sheetName val="aCCIDENTES_DE_1995_-_1996_xls15"/>
      <sheetName val="Formulario_N°_45"/>
      <sheetName val="Datos_Básicos7"/>
      <sheetName val="SUB_APU7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CCIDENTES_DE_1995_-_199640"/>
      <sheetName val="aCCIDENTES_DE_1995_-_199641"/>
      <sheetName val="LISTADO_2"/>
      <sheetName val="M_O_2"/>
      <sheetName val="\Users\rosalym\Desktop\BALANCE2"/>
      <sheetName val="SEGUIM_Y_REPROG_MES_1_(2)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HISTORICOS_FUEL_OIL_EXP2"/>
      <sheetName val="\Nuevos_APU_Córdoba\a__aaInfor2"/>
      <sheetName val="\E\Nuevos_APU_Córdoba\a__aaInf2"/>
      <sheetName val="\Users\JoseGabriel\Documents\Mi"/>
      <sheetName val="EQUIPOS"/>
      <sheetName val="MANO_DE_OBRA2"/>
      <sheetName val="TRANSPORTE"/>
      <sheetName val="_aCCIDENTES_DE_1995___1996_xl_4"/>
      <sheetName val="//d_docs_live_net/a__aaInforma2"/>
      <sheetName val="_aCCIDENTES_DE_1995___1996_xl_5"/>
      <sheetName val="_aCCIDENTES_DE_1995___1996_xl_6"/>
      <sheetName val="aCCIDENTES_DE_1995_-_1996_xls16"/>
      <sheetName val="aCCIDENTES_DE_1995_-_1996_xls17"/>
      <sheetName val="aCCIDENTES_DE_1995_-_199642"/>
      <sheetName val="aCCIDENTES_DE_1995_-_199644"/>
      <sheetName val="aCCIDENTES_DE_1995_-_1996_xls19"/>
      <sheetName val="SUB_APU8"/>
      <sheetName val="Datos_Básicos8"/>
      <sheetName val="aCCIDENTES_DE_1995_-_199643"/>
      <sheetName val="aCCIDENTES_DE_1995_-_1996_xls18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_OBRA2"/>
      <sheetName val="_aCCIDENTES_DE_1995___1996_xl_7"/>
      <sheetName val="propuesta_economica_CF2"/>
      <sheetName val="AIU_CF2"/>
      <sheetName val="PMA"/>
      <sheetName val="PMT"/>
      <sheetName val="1_1_12"/>
      <sheetName val="1_2_12"/>
      <sheetName val="1_2_22"/>
      <sheetName val="1_2_32"/>
      <sheetName val="1_2_42"/>
      <sheetName val="1_3_1_2"/>
      <sheetName val="1_3_22"/>
      <sheetName val="1_3_32"/>
      <sheetName val="1_3_42"/>
      <sheetName val="2_1_12"/>
      <sheetName val="2_1_22"/>
      <sheetName val="2_2_12"/>
      <sheetName val="2_2_22"/>
      <sheetName val="2_2_32"/>
      <sheetName val="2_2_42"/>
      <sheetName val="2_2_52"/>
      <sheetName val="CONCRETOS"/>
      <sheetName val="200_22"/>
      <sheetName val="201_72"/>
      <sheetName val="201_162"/>
      <sheetName val="210_2_22"/>
      <sheetName val="220_12"/>
      <sheetName val="320_12"/>
      <sheetName val="420_22"/>
      <sheetName val="421_1_2"/>
      <sheetName val="600_2_32"/>
      <sheetName val="630_12"/>
      <sheetName val="610_12"/>
      <sheetName val="630_32"/>
      <sheetName val="630_3_(2)2"/>
      <sheetName val="630_42"/>
      <sheetName val="630_4P2"/>
      <sheetName val="630_62"/>
      <sheetName val="641_12"/>
      <sheetName val="630_72"/>
      <sheetName val="632_1P2"/>
      <sheetName val="632_2P_2"/>
      <sheetName val="632_3P__2"/>
      <sheetName val="640_12"/>
      <sheetName val="661_12"/>
      <sheetName val="642_2"/>
      <sheetName val="671_12"/>
      <sheetName val="671_1_(2)2"/>
      <sheetName val="673_12"/>
      <sheetName val="673_22"/>
      <sheetName val="673_2_(2)2"/>
      <sheetName val="800_22"/>
      <sheetName val="810_22"/>
      <sheetName val="700_12"/>
      <sheetName val="730_12"/>
      <sheetName val="900_22"/>
      <sheetName val="450_3P_2"/>
      <sheetName val="340P_2"/>
      <sheetName val="220_1P2"/>
      <sheetName val="200,1,3p_2"/>
      <sheetName val="200,1,4p__2"/>
      <sheetName val="220_1P_(2)2"/>
      <sheetName val="630_4_2P2"/>
      <sheetName val="630_4_2P_(2)2"/>
      <sheetName val="630_4_3P2"/>
      <sheetName val="600_1P2"/>
      <sheetName val="210_2_12"/>
      <sheetName val="730_22"/>
      <sheetName val="740_12"/>
      <sheetName val="900_2_(1)2"/>
      <sheetName val="621_1_22"/>
      <sheetName val="683_4P2"/>
      <sheetName val="221_12"/>
      <sheetName val="683_1P2"/>
      <sheetName val="3P_2"/>
      <sheetName val="683_3P2"/>
      <sheetName val="673_1P2"/>
      <sheetName val="PNP_4_72"/>
      <sheetName val="201_152"/>
      <sheetName val="673_2P_2"/>
      <sheetName val="623_1P2"/>
      <sheetName val="621_1_32"/>
      <sheetName val="674_22"/>
      <sheetName val="220_2P2"/>
      <sheetName val="683_4P_2"/>
      <sheetName val="683_3P_(2)2"/>
      <sheetName val="683_4P__(2)2"/>
      <sheetName val="683_5P__2"/>
      <sheetName val="642_2P2"/>
      <sheetName val="INT_172"/>
      <sheetName val="INT_182"/>
      <sheetName val="aCCIDENTES_DE_1995_-_199646"/>
      <sheetName val="\a__aaInformación_GRUPO_4\A_M10"/>
      <sheetName val="aCCIDENTES_DE_1995_-_1996_xls21"/>
      <sheetName val="ACTA_DE_MODIFICACION__(2)10"/>
      <sheetName val="Datos_Básicos10"/>
      <sheetName val="SUB_APU10"/>
      <sheetName val="Formulario_N°_46"/>
      <sheetName val="[aCCIDENTES_DE_1995_-_1996_xls6"/>
      <sheetName val="Base_Muestras6"/>
      <sheetName val="\\Escritorio\amv_2011\a__aaInf6"/>
      <sheetName val="\Mini_HP_Enero_2015\Proyectos_6"/>
      <sheetName val="\Volumes\USB_PIOLIN\Escritorio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\AMV___no_borrar\PRESUPUESTOS\6"/>
      <sheetName val="\I\AMV___no_borrar\PRESUPUESTO6"/>
      <sheetName val="\G\I\AMV___no_borrar\PRESUPUES6"/>
      <sheetName val="\A\a__aaInformación_GRUPO_4\A_6"/>
      <sheetName val="\G\A\a__aaInformación_GRUPO_4\6"/>
      <sheetName val="_a__aaInformación_GRUPO_4_A_MI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Lista_obra6"/>
      <sheetName val="\Documents_and_Settings\Pedro_6"/>
      <sheetName val="\Documents_and_Settings\jviter6"/>
      <sheetName val="\\Sistemas_serv1\xx\Documents_6"/>
      <sheetName val="PR_16"/>
      <sheetName val="MURO_PR25+221-2356"/>
      <sheetName val="MURO_PR25+261-2676"/>
      <sheetName val="MURO_PR25+267-2736"/>
      <sheetName val="MURO_PR25+273-2776"/>
      <sheetName val="MURO_PR25+407,20-409,906"/>
      <sheetName val="MURO_PR25+409,90-416,406"/>
      <sheetName val="MURO_PR25+435-4476"/>
      <sheetName val="MURO_PR25+557,5-572_56I6"/>
      <sheetName val="MURO_PR25+572_56-576_56I6"/>
      <sheetName val="MURO_PR25+565-571D6"/>
      <sheetName val="MURO_PR25+587_5-596_5I6"/>
      <sheetName val="MURO_PR25+600-607,1I6"/>
      <sheetName val="MURO_PR25+607,1-614,16"/>
      <sheetName val="MURO_PR25+725-734D6"/>
      <sheetName val="MURO_PR25+786-792,4D6"/>
      <sheetName val="MURO_PR25+980D6"/>
      <sheetName val="MURO_PR25+019,5-PR26+026,8D6"/>
      <sheetName val="MURO_PR26+026,8-032,7D6"/>
      <sheetName val="MURO_PR26+032,7-038,7D6"/>
      <sheetName val="MURO_4__PR26+038,7-045_9D6"/>
      <sheetName val="MURO_PR26+059,6-066,4D6"/>
      <sheetName val="MURO_PR26+132,5-143,4D6"/>
      <sheetName val="MURO_PR26+159,25-169,38D6"/>
      <sheetName val="MURO_PR26+870-8746"/>
      <sheetName val="MURO_PR26+874,3-882,36"/>
      <sheetName val="MURO_PR27+128,6-133,336"/>
      <sheetName val="MURO_PR27+133,33-139,3D6"/>
      <sheetName val="MURO_PR27+281_9-287_96"/>
      <sheetName val="MURO_PR27+344-352,16"/>
      <sheetName val="MURO_PR27+352,1-358,26"/>
      <sheetName val="MURO_PR27+358,2-3646"/>
      <sheetName val="MURO_PR27+364-3706"/>
      <sheetName val="MURO_PR27+360-374D6"/>
      <sheetName val="MURO_PR27+388-394I6"/>
      <sheetName val="MURO_PR27+394-400I_6"/>
      <sheetName val="MURO_PR27+397-404D6"/>
      <sheetName val="MURO_PR27+457-463D_6"/>
      <sheetName val="MURO_PR27+480,20-488,95D_6"/>
      <sheetName val="MURO_PR27+785-793,66"/>
      <sheetName val="MURO_PR27+796,10,800D6"/>
      <sheetName val="MURO_PR27+819_8-829_95I6"/>
      <sheetName val="MURO_PR27+820-840D6"/>
      <sheetName val="MURO_PR27+852-864I6"/>
      <sheetName val="MURO_PR28+030-041D_6"/>
      <sheetName val="MURO_PR28+060-066_08D6"/>
      <sheetName val="MURO_PR28+105-111,25D_6"/>
      <sheetName val="MURO_PR28+111,25-115_75D_6"/>
      <sheetName val="MURO_PR28+240-263I6"/>
      <sheetName val="MURO_PR28+295-300_10D6"/>
      <sheetName val="MURO_PR28+300_10-306_1D_6"/>
      <sheetName val="MURO_PR28+306_10-312_1D_6"/>
      <sheetName val="MURO_PR28+312_1-318D_6"/>
      <sheetName val="MURO_PR28+318_1-324_1D6"/>
      <sheetName val="MURO_PR28+652_7-662_7D_6"/>
      <sheetName val="MURO_PR28+662_7D-668_8D6"/>
      <sheetName val="MURO_PR28+886-892_4D_6"/>
      <sheetName val="MURO_PR28+895-899_56"/>
      <sheetName val="REQUISITOS_INF_INTERVENTORÍA"/>
      <sheetName val="GPI_5264"/>
      <sheetName val="VEA_3744"/>
      <sheetName val="COSTOS_UNITARIOS"/>
      <sheetName val="\Users\USUARIO\Downloads\a__aaI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Hoja1_(2)"/>
      <sheetName val="Hoja1_(3)"/>
      <sheetName val="ARBOL_DE_PROBLEMAS_final"/>
      <sheetName val="IDENTIFICACION_DEL_PROBLEMA_fin"/>
      <sheetName val="OBJETIVOS_FINALES"/>
      <sheetName val="ESTRUCTURA_DE_PROYECTO"/>
      <sheetName val="OBJETIVOS_ESPECIFICOS_final"/>
      <sheetName val="LISTADO_"/>
      <sheetName val="M_O_"/>
      <sheetName val="\Users\rosalym\Desktop\BALANCE_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ISTORICOS_FUEL_OIL_EXP"/>
      <sheetName val="\Nuevos_APU_Córdoba\a__aaInform"/>
      <sheetName val="\E\Nuevos_APU_Córdoba\a__aaInfo"/>
      <sheetName val="MANO_DE_OBRA"/>
      <sheetName val="//d_docs_live_net/a__aaInformac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200_2"/>
      <sheetName val="201_7"/>
      <sheetName val="201_16"/>
      <sheetName val="210_2_2"/>
      <sheetName val="220_1"/>
      <sheetName val="320_1"/>
      <sheetName val="420_2"/>
      <sheetName val="421_1_"/>
      <sheetName val="600_2_3"/>
      <sheetName val="630_1"/>
      <sheetName val="610_1"/>
      <sheetName val="630_3"/>
      <sheetName val="630_3_(2)"/>
      <sheetName val="630_4"/>
      <sheetName val="630_4P"/>
      <sheetName val="630_6"/>
      <sheetName val="641_1"/>
      <sheetName val="630_7"/>
      <sheetName val="632_1P"/>
      <sheetName val="632_2P_"/>
      <sheetName val="632_3P__"/>
      <sheetName val="640_1"/>
      <sheetName val="661_1"/>
      <sheetName val="642_"/>
      <sheetName val="671_1"/>
      <sheetName val="671_1_(2)"/>
      <sheetName val="673_1"/>
      <sheetName val="673_2"/>
      <sheetName val="673_2_(2)"/>
      <sheetName val="800_2"/>
      <sheetName val="810_2"/>
      <sheetName val="700_1"/>
      <sheetName val="730_1"/>
      <sheetName val="900_2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210_2_1"/>
      <sheetName val="730_2"/>
      <sheetName val="740_1"/>
      <sheetName val="900_2_(1)"/>
      <sheetName val="621_1_2"/>
      <sheetName val="683_4P"/>
      <sheetName val="221_1"/>
      <sheetName val="683_1P"/>
      <sheetName val="3P_"/>
      <sheetName val="683_3P"/>
      <sheetName val="673_1P"/>
      <sheetName val="PNP_4_7"/>
      <sheetName val="201_15"/>
      <sheetName val="673_2P_"/>
      <sheetName val="623_1P"/>
      <sheetName val="621_1_3"/>
      <sheetName val="674_2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aCCIDENTES_DE_1995_-_199647"/>
      <sheetName val="\a__aaInformación_GRUPO_4\A_M11"/>
      <sheetName val="aCCIDENTES_DE_1995_-_1996_xls22"/>
      <sheetName val="ACTA_DE_MODIFICACION__(2)11"/>
      <sheetName val="Datos_Básicos11"/>
      <sheetName val="SUB_APU11"/>
      <sheetName val="Formulario_N°_47"/>
      <sheetName val="[aCCIDENTES_DE_1995_-_1996_xls7"/>
      <sheetName val="Base_Muestras7"/>
      <sheetName val="\\Escritorio\amv_2011\a__aaInf7"/>
      <sheetName val="\Mini_HP_Enero_2015\Proyectos_7"/>
      <sheetName val="\Volumes\USB_PIOLIN\Escritorio7"/>
      <sheetName val="Ruta_017"/>
      <sheetName val="AFECTACION_01_7"/>
      <sheetName val="EJECUCION_C7"/>
      <sheetName val="Inf_Financiera_017"/>
      <sheetName val="RUTA_027"/>
      <sheetName val="AFECTACION_027"/>
      <sheetName val="EJECUCION_C__027"/>
      <sheetName val="INF_FINANCIERA_027"/>
      <sheetName val="RUTA_037"/>
      <sheetName val="AFECTACION_037"/>
      <sheetName val="EJECUCION_C__037"/>
      <sheetName val="INF_FINANCIERA_037"/>
      <sheetName val="RUTA_047"/>
      <sheetName val="AFECTACION_047"/>
      <sheetName val="EJECUCION_C__047"/>
      <sheetName val="INF_FINANCIERA_047"/>
      <sheetName val="RUTA_057"/>
      <sheetName val="AFECTACION_057"/>
      <sheetName val="EJECUCION_C__057"/>
      <sheetName val="INF_FINANCIERA_057"/>
      <sheetName val="RUTA_067"/>
      <sheetName val="AFECTACION_067"/>
      <sheetName val="EJECUCION_C__067"/>
      <sheetName val="INF_FINANCIERA_067"/>
      <sheetName val="RUTA_077"/>
      <sheetName val="AFECTACION_077"/>
      <sheetName val="EJECUCION_C__077"/>
      <sheetName val="INF_FINANCIERA_077"/>
      <sheetName val="RUTA_087"/>
      <sheetName val="AFECTACION_087"/>
      <sheetName val="EJECUCION_C__087"/>
      <sheetName val="INF_FINANCIERA_087"/>
      <sheetName val="RUTA_097"/>
      <sheetName val="AFECTACION_097"/>
      <sheetName val="EJECUCION_C__097"/>
      <sheetName val="INF_FINANCIERA_097"/>
      <sheetName val="RUTA_107"/>
      <sheetName val="AFECTACION_107"/>
      <sheetName val="EJECUCION_C__107"/>
      <sheetName val="INF_FINANCIERA_107"/>
      <sheetName val="RUTA_117"/>
      <sheetName val="AFECTACION_117"/>
      <sheetName val="EJECUCION_C__117"/>
      <sheetName val="INF_FINANCIERA_117"/>
      <sheetName val="\AMV___no_borrar\PRESUPUESTOS\7"/>
      <sheetName val="\I\AMV___no_borrar\PRESUPUESTO7"/>
      <sheetName val="\G\I\AMV___no_borrar\PRESUPUES7"/>
      <sheetName val="\A\a__aaInformación_GRUPO_4\A_7"/>
      <sheetName val="\G\A\a__aaInformación_GRUPO_4\7"/>
      <sheetName val="_a__aaInformación_GRUPO_4_A_MI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Lista_obra7"/>
      <sheetName val="\Documents_and_Settings\Pedro_7"/>
      <sheetName val="\Documents_and_Settings\jviter7"/>
      <sheetName val="\\Sistemas_serv1\xx\Documents_7"/>
      <sheetName val="PR_17"/>
      <sheetName val="MURO_PR25+221-2357"/>
      <sheetName val="MURO_PR25+261-2677"/>
      <sheetName val="MURO_PR25+267-2737"/>
      <sheetName val="MURO_PR25+273-2777"/>
      <sheetName val="MURO_PR25+407,20-409,907"/>
      <sheetName val="MURO_PR25+409,90-416,407"/>
      <sheetName val="MURO_PR25+435-4477"/>
      <sheetName val="MURO_PR25+557,5-572_56I7"/>
      <sheetName val="MURO_PR25+572_56-576_56I7"/>
      <sheetName val="MURO_PR25+565-571D7"/>
      <sheetName val="MURO_PR25+587_5-596_5I7"/>
      <sheetName val="MURO_PR25+600-607,1I7"/>
      <sheetName val="MURO_PR25+607,1-614,17"/>
      <sheetName val="MURO_PR25+725-734D7"/>
      <sheetName val="MURO_PR25+786-792,4D7"/>
      <sheetName val="MURO_PR25+980D7"/>
      <sheetName val="MURO_PR25+019,5-PR26+026,8D7"/>
      <sheetName val="MURO_PR26+026,8-032,7D7"/>
      <sheetName val="MURO_PR26+032,7-038,7D7"/>
      <sheetName val="MURO_4__PR26+038,7-045_9D7"/>
      <sheetName val="MURO_PR26+059,6-066,4D7"/>
      <sheetName val="MURO_PR26+132,5-143,4D7"/>
      <sheetName val="MURO_PR26+159,25-169,38D7"/>
      <sheetName val="MURO_PR26+870-8747"/>
      <sheetName val="MURO_PR26+874,3-882,37"/>
      <sheetName val="MURO_PR27+128,6-133,337"/>
      <sheetName val="MURO_PR27+133,33-139,3D7"/>
      <sheetName val="MURO_PR27+281_9-287_97"/>
      <sheetName val="MURO_PR27+344-352,17"/>
      <sheetName val="MURO_PR27+352,1-358,27"/>
      <sheetName val="MURO_PR27+358,2-3647"/>
      <sheetName val="MURO_PR27+364-3707"/>
      <sheetName val="MURO_PR27+360-374D7"/>
      <sheetName val="MURO_PR27+388-394I7"/>
      <sheetName val="MURO_PR27+394-400I_7"/>
      <sheetName val="MURO_PR27+397-404D7"/>
      <sheetName val="MURO_PR27+457-463D_7"/>
      <sheetName val="MURO_PR27+480,20-488,95D_7"/>
      <sheetName val="MURO_PR27+785-793,67"/>
      <sheetName val="MURO_PR27+796,10,800D7"/>
      <sheetName val="MURO_PR27+819_8-829_95I7"/>
      <sheetName val="MURO_PR27+820-840D7"/>
      <sheetName val="MURO_PR27+852-864I7"/>
      <sheetName val="MURO_PR28+030-041D_7"/>
      <sheetName val="MURO_PR28+060-066_08D7"/>
      <sheetName val="MURO_PR28+105-111,25D_7"/>
      <sheetName val="MURO_PR28+111,25-115_75D_7"/>
      <sheetName val="MURO_PR28+240-263I7"/>
      <sheetName val="MURO_PR28+295-300_10D7"/>
      <sheetName val="MURO_PR28+300_10-306_1D_7"/>
      <sheetName val="MURO_PR28+306_10-312_1D_7"/>
      <sheetName val="MURO_PR28+312_1-318D_7"/>
      <sheetName val="MURO_PR28+318_1-324_1D7"/>
      <sheetName val="MURO_PR28+652_7-662_7D_7"/>
      <sheetName val="MURO_PR28+662_7D-668_8D7"/>
      <sheetName val="MURO_PR28+886-892_4D_7"/>
      <sheetName val="MURO_PR28+895-899_57"/>
      <sheetName val="REQUISITOS_INF_INTERVENTORÍA1"/>
      <sheetName val="GPI_5265"/>
      <sheetName val="VEA_3745"/>
      <sheetName val="COSTOS_UNITARIOS1"/>
      <sheetName val="\Users\USUARIO\Downloads\a__aa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Hoja1_(2)1"/>
      <sheetName val="Hoja1_(3)1"/>
      <sheetName val="ARBOL_DE_PROBLEMAS_final1"/>
      <sheetName val="IDENTIFICACION_DEL_PROBLEMA_fi1"/>
      <sheetName val="OBJETIVOS_FINALES1"/>
      <sheetName val="ESTRUCTURA_DE_PROYECTO1"/>
      <sheetName val="OBJETIVOS_ESPECIFICOS_final1"/>
      <sheetName val="LISTADO_1"/>
      <sheetName val="M_O_1"/>
      <sheetName val="\Users\rosalym\Desktop\BALANCE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ISTORICOS_FUEL_OIL_EXP1"/>
      <sheetName val="\Nuevos_APU_Córdoba\a__aaInfor1"/>
      <sheetName val="\E\Nuevos_APU_Córdoba\a__aaInf1"/>
      <sheetName val="MANO_DE_OBRA1"/>
      <sheetName val="//d_docs_live_net/a__aaInforma1"/>
      <sheetName val="CANT_OBRA1"/>
      <sheetName val="propuesta_economica_CF1"/>
      <sheetName val="AIU_CF1"/>
      <sheetName val="1_1_11"/>
      <sheetName val="1_2_11"/>
      <sheetName val="1_2_21"/>
      <sheetName val="1_2_31"/>
      <sheetName val="1_2_41"/>
      <sheetName val="1_3_1_1"/>
      <sheetName val="1_3_21"/>
      <sheetName val="1_3_31"/>
      <sheetName val="1_3_41"/>
      <sheetName val="2_1_11"/>
      <sheetName val="2_1_21"/>
      <sheetName val="2_2_11"/>
      <sheetName val="2_2_21"/>
      <sheetName val="2_2_31"/>
      <sheetName val="2_2_41"/>
      <sheetName val="2_2_51"/>
      <sheetName val="200_21"/>
      <sheetName val="201_71"/>
      <sheetName val="201_161"/>
      <sheetName val="210_2_21"/>
      <sheetName val="220_11"/>
      <sheetName val="320_11"/>
      <sheetName val="420_21"/>
      <sheetName val="421_1_1"/>
      <sheetName val="600_2_31"/>
      <sheetName val="630_11"/>
      <sheetName val="610_11"/>
      <sheetName val="630_31"/>
      <sheetName val="630_3_(2)1"/>
      <sheetName val="630_41"/>
      <sheetName val="630_4P1"/>
      <sheetName val="630_61"/>
      <sheetName val="641_11"/>
      <sheetName val="630_71"/>
      <sheetName val="632_1P1"/>
      <sheetName val="632_2P_1"/>
      <sheetName val="632_3P__1"/>
      <sheetName val="640_11"/>
      <sheetName val="661_11"/>
      <sheetName val="642_1"/>
      <sheetName val="671_11"/>
      <sheetName val="671_1_(2)1"/>
      <sheetName val="673_11"/>
      <sheetName val="673_21"/>
      <sheetName val="673_2_(2)1"/>
      <sheetName val="800_21"/>
      <sheetName val="810_21"/>
      <sheetName val="700_11"/>
      <sheetName val="730_11"/>
      <sheetName val="900_21"/>
      <sheetName val="450_3P_1"/>
      <sheetName val="340P_1"/>
      <sheetName val="220_1P1"/>
      <sheetName val="200,1,3p_1"/>
      <sheetName val="200,1,4p__1"/>
      <sheetName val="220_1P_(2)1"/>
      <sheetName val="630_4_2P1"/>
      <sheetName val="630_4_2P_(2)1"/>
      <sheetName val="630_4_3P1"/>
      <sheetName val="600_1P1"/>
      <sheetName val="210_2_11"/>
      <sheetName val="730_21"/>
      <sheetName val="740_11"/>
      <sheetName val="900_2_(1)1"/>
      <sheetName val="621_1_21"/>
      <sheetName val="683_4P1"/>
      <sheetName val="221_11"/>
      <sheetName val="683_1P1"/>
      <sheetName val="3P_1"/>
      <sheetName val="683_3P1"/>
      <sheetName val="673_1P1"/>
      <sheetName val="PNP_4_71"/>
      <sheetName val="201_151"/>
      <sheetName val="673_2P_1"/>
      <sheetName val="623_1P1"/>
      <sheetName val="621_1_31"/>
      <sheetName val="674_21"/>
      <sheetName val="220_2P1"/>
      <sheetName val="683_4P_1"/>
      <sheetName val="683_3P_(2)1"/>
      <sheetName val="683_4P__(2)1"/>
      <sheetName val="683_5P__1"/>
      <sheetName val="642_2P1"/>
      <sheetName val="INT_171"/>
      <sheetName val="INT_181"/>
      <sheetName val="aCCIDENTES_DE_1995_-_199649"/>
      <sheetName val="\a__aaInformación_GRUPO_4\A_M13"/>
      <sheetName val="aCCIDENTES_DE_1995_-_1996_xls24"/>
      <sheetName val="ACTA_DE_MODIFICACION__(2)13"/>
      <sheetName val="Datos_Básicos13"/>
      <sheetName val="SUB_APU13"/>
      <sheetName val="Formulario_N°_49"/>
      <sheetName val="[aCCIDENTES_DE_1995_-_1996_xls9"/>
      <sheetName val="Base_Muestras9"/>
      <sheetName val="\\Escritorio\amv_2011\a__aaInf9"/>
      <sheetName val="\Mini_HP_Enero_2015\Proyectos_9"/>
      <sheetName val="\Volumes\USB_PIOLIN\Escritorio9"/>
      <sheetName val="Ruta_019"/>
      <sheetName val="AFECTACION_01_9"/>
      <sheetName val="EJECUCION_C9"/>
      <sheetName val="Inf_Financiera_019"/>
      <sheetName val="RUTA_029"/>
      <sheetName val="AFECTACION_029"/>
      <sheetName val="EJECUCION_C__029"/>
      <sheetName val="INF_FINANCIERA_029"/>
      <sheetName val="RUTA_039"/>
      <sheetName val="AFECTACION_039"/>
      <sheetName val="EJECUCION_C__039"/>
      <sheetName val="INF_FINANCIERA_039"/>
      <sheetName val="RUTA_049"/>
      <sheetName val="AFECTACION_049"/>
      <sheetName val="EJECUCION_C__049"/>
      <sheetName val="INF_FINANCIERA_049"/>
      <sheetName val="RUTA_059"/>
      <sheetName val="AFECTACION_059"/>
      <sheetName val="EJECUCION_C__059"/>
      <sheetName val="INF_FINANCIERA_059"/>
      <sheetName val="RUTA_069"/>
      <sheetName val="AFECTACION_069"/>
      <sheetName val="EJECUCION_C__069"/>
      <sheetName val="INF_FINANCIERA_069"/>
      <sheetName val="RUTA_079"/>
      <sheetName val="AFECTACION_079"/>
      <sheetName val="EJECUCION_C__079"/>
      <sheetName val="INF_FINANCIERA_079"/>
      <sheetName val="RUTA_089"/>
      <sheetName val="AFECTACION_089"/>
      <sheetName val="EJECUCION_C__089"/>
      <sheetName val="INF_FINANCIERA_089"/>
      <sheetName val="RUTA_099"/>
      <sheetName val="AFECTACION_099"/>
      <sheetName val="EJECUCION_C__099"/>
      <sheetName val="INF_FINANCIERA_099"/>
      <sheetName val="RUTA_109"/>
      <sheetName val="AFECTACION_109"/>
      <sheetName val="EJECUCION_C__109"/>
      <sheetName val="INF_FINANCIERA_109"/>
      <sheetName val="RUTA_119"/>
      <sheetName val="AFECTACION_119"/>
      <sheetName val="EJECUCION_C__119"/>
      <sheetName val="INF_FINANCIERA_119"/>
      <sheetName val="\AMV___no_borrar\PRESUPUESTOS\9"/>
      <sheetName val="\I\AMV___no_borrar\PRESUPUESTO9"/>
      <sheetName val="\G\I\AMV___no_borrar\PRESUPUES9"/>
      <sheetName val="\A\a__aaInformación_GRUPO_4\A_9"/>
      <sheetName val="\G\A\a__aaInformación_GRUPO_4\9"/>
      <sheetName val="_a__aaInformación_GRUPO_4_A_MI9"/>
      <sheetName val="\\Giovanni\administracion_vial9"/>
      <sheetName val="\MONTO_AGOTABLE_2010\a__aaInfo9"/>
      <sheetName val="\I\A\a__aaInformación_GRUPO_4\9"/>
      <sheetName val="\K\a__aaInformación_GRUPO_4\A_9"/>
      <sheetName val="\I\K\a__aaInformación_GRUPO_4\9"/>
      <sheetName val="\H\a__aaInformación_GRUPO_4\A_9"/>
      <sheetName val="\I\H\a__aaInformación_GRUPO_4\9"/>
      <sheetName val="\\INTERVIALNUBE\Documents_and_9"/>
      <sheetName val="Lista_obra9"/>
      <sheetName val="\Documents_and_Settings\Pedro_9"/>
      <sheetName val="\Documents_and_Settings\jviter9"/>
      <sheetName val="\\Sistemas_serv1\xx\Documents_9"/>
      <sheetName val="PR_19"/>
      <sheetName val="MURO_PR25+221-2359"/>
      <sheetName val="MURO_PR25+261-2679"/>
      <sheetName val="MURO_PR25+267-2739"/>
      <sheetName val="MURO_PR25+273-2779"/>
      <sheetName val="MURO_PR25+407,20-409,909"/>
      <sheetName val="MURO_PR25+409,90-416,409"/>
      <sheetName val="MURO_PR25+435-4479"/>
      <sheetName val="MURO_PR25+557,5-572_56I9"/>
      <sheetName val="MURO_PR25+572_56-576_56I9"/>
      <sheetName val="MURO_PR25+565-571D9"/>
      <sheetName val="MURO_PR25+587_5-596_5I9"/>
      <sheetName val="MURO_PR25+600-607,1I9"/>
      <sheetName val="MURO_PR25+607,1-614,19"/>
      <sheetName val="MURO_PR25+725-734D9"/>
      <sheetName val="MURO_PR25+786-792,4D9"/>
      <sheetName val="MURO_PR25+980D9"/>
      <sheetName val="MURO_PR25+019,5-PR26+026,8D9"/>
      <sheetName val="MURO_PR26+026,8-032,7D9"/>
      <sheetName val="MURO_PR26+032,7-038,7D9"/>
      <sheetName val="MURO_4__PR26+038,7-045_9D9"/>
      <sheetName val="MURO_PR26+059,6-066,4D9"/>
      <sheetName val="MURO_PR26+132,5-143,4D9"/>
      <sheetName val="MURO_PR26+159,25-169,38D9"/>
      <sheetName val="MURO_PR26+870-8749"/>
      <sheetName val="MURO_PR26+874,3-882,39"/>
      <sheetName val="MURO_PR27+128,6-133,339"/>
      <sheetName val="MURO_PR27+133,33-139,3D9"/>
      <sheetName val="MURO_PR27+281_9-287_99"/>
      <sheetName val="MURO_PR27+344-352,19"/>
      <sheetName val="MURO_PR27+352,1-358,29"/>
      <sheetName val="MURO_PR27+358,2-3649"/>
      <sheetName val="MURO_PR27+364-3709"/>
      <sheetName val="MURO_PR27+360-374D9"/>
      <sheetName val="MURO_PR27+388-394I9"/>
      <sheetName val="MURO_PR27+394-400I_9"/>
      <sheetName val="MURO_PR27+397-404D9"/>
      <sheetName val="MURO_PR27+457-463D_9"/>
      <sheetName val="MURO_PR27+480,20-488,95D_9"/>
      <sheetName val="MURO_PR27+785-793,69"/>
      <sheetName val="MURO_PR27+796,10,800D9"/>
      <sheetName val="MURO_PR27+819_8-829_95I9"/>
      <sheetName val="MURO_PR27+820-840D9"/>
      <sheetName val="MURO_PR27+852-864I9"/>
      <sheetName val="MURO_PR28+030-041D_9"/>
      <sheetName val="MURO_PR28+060-066_08D9"/>
      <sheetName val="MURO_PR28+105-111,25D_9"/>
      <sheetName val="MURO_PR28+111,25-115_75D_9"/>
      <sheetName val="MURO_PR28+240-263I9"/>
      <sheetName val="MURO_PR28+295-300_10D9"/>
      <sheetName val="MURO_PR28+300_10-306_1D_9"/>
      <sheetName val="MURO_PR28+306_10-312_1D_9"/>
      <sheetName val="MURO_PR28+312_1-318D_9"/>
      <sheetName val="MURO_PR28+318_1-324_1D9"/>
      <sheetName val="MURO_PR28+652_7-662_7D_9"/>
      <sheetName val="MURO_PR28+662_7D-668_8D9"/>
      <sheetName val="MURO_PR28+886-892_4D_9"/>
      <sheetName val="MURO_PR28+895-899_59"/>
      <sheetName val="REQUISITOS_INF_INTERVENTORÍA3"/>
      <sheetName val="GPI_5267"/>
      <sheetName val="VEA_3747"/>
      <sheetName val="COSTOS_UNITARIOS3"/>
      <sheetName val="\Users\USUARIO\Downloads\a__aa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Hoja1_(2)3"/>
      <sheetName val="Hoja1_(3)3"/>
      <sheetName val="ARBOL_DE_PROBLEMAS_final3"/>
      <sheetName val="IDENTIFICACION_DEL_PROBLEMA_fi3"/>
      <sheetName val="OBJETIVOS_FINALES3"/>
      <sheetName val="ESTRUCTURA_DE_PROYECTO3"/>
      <sheetName val="OBJETIVOS_ESPECIFICOS_final3"/>
      <sheetName val="LISTADO_3"/>
      <sheetName val="M_O_3"/>
      <sheetName val="\Users\rosalym\Desktop\BALANCE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HISTORICOS_FUEL_OIL_EXP3"/>
      <sheetName val="\Nuevos_APU_Córdoba\a__aaInfor3"/>
      <sheetName val="\E\Nuevos_APU_Córdoba\a__aaInf3"/>
      <sheetName val="MANO_DE_OBRA3"/>
      <sheetName val="//d_docs_live_net/a__aaInforma3"/>
      <sheetName val="CANT_OBRA3"/>
      <sheetName val="propuesta_economica_CF3"/>
      <sheetName val="AIU_CF3"/>
      <sheetName val="1_1_13"/>
      <sheetName val="1_2_13"/>
      <sheetName val="1_2_23"/>
      <sheetName val="1_2_33"/>
      <sheetName val="1_2_43"/>
      <sheetName val="1_3_1_3"/>
      <sheetName val="1_3_23"/>
      <sheetName val="1_3_33"/>
      <sheetName val="1_3_43"/>
      <sheetName val="2_1_13"/>
      <sheetName val="2_1_23"/>
      <sheetName val="2_2_13"/>
      <sheetName val="2_2_23"/>
      <sheetName val="2_2_33"/>
      <sheetName val="2_2_43"/>
      <sheetName val="2_2_53"/>
      <sheetName val="200_23"/>
      <sheetName val="201_73"/>
      <sheetName val="201_163"/>
      <sheetName val="210_2_23"/>
      <sheetName val="220_13"/>
      <sheetName val="320_13"/>
      <sheetName val="420_23"/>
      <sheetName val="421_1_3"/>
      <sheetName val="600_2_33"/>
      <sheetName val="630_13"/>
      <sheetName val="610_13"/>
      <sheetName val="630_33"/>
      <sheetName val="630_3_(2)3"/>
      <sheetName val="630_43"/>
      <sheetName val="630_4P3"/>
      <sheetName val="630_63"/>
      <sheetName val="641_13"/>
      <sheetName val="630_73"/>
      <sheetName val="632_1P3"/>
      <sheetName val="632_2P_3"/>
      <sheetName val="632_3P__3"/>
      <sheetName val="640_13"/>
      <sheetName val="661_13"/>
      <sheetName val="642_3"/>
      <sheetName val="671_13"/>
      <sheetName val="671_1_(2)3"/>
      <sheetName val="673_13"/>
      <sheetName val="673_23"/>
      <sheetName val="673_2_(2)3"/>
      <sheetName val="800_23"/>
      <sheetName val="810_23"/>
      <sheetName val="700_13"/>
      <sheetName val="730_13"/>
      <sheetName val="900_23"/>
      <sheetName val="450_3P_3"/>
      <sheetName val="340P_3"/>
      <sheetName val="220_1P3"/>
      <sheetName val="200,1,3p_3"/>
      <sheetName val="200,1,4p__3"/>
      <sheetName val="220_1P_(2)3"/>
      <sheetName val="630_4_2P3"/>
      <sheetName val="630_4_2P_(2)3"/>
      <sheetName val="630_4_3P3"/>
      <sheetName val="600_1P3"/>
      <sheetName val="210_2_13"/>
      <sheetName val="730_23"/>
      <sheetName val="740_13"/>
      <sheetName val="900_2_(1)3"/>
      <sheetName val="621_1_23"/>
      <sheetName val="683_4P3"/>
      <sheetName val="221_13"/>
      <sheetName val="683_1P3"/>
      <sheetName val="3P_3"/>
      <sheetName val="683_3P3"/>
      <sheetName val="673_1P3"/>
      <sheetName val="PNP_4_73"/>
      <sheetName val="201_153"/>
      <sheetName val="673_2P_3"/>
      <sheetName val="623_1P3"/>
      <sheetName val="621_1_33"/>
      <sheetName val="674_23"/>
      <sheetName val="220_2P3"/>
      <sheetName val="683_4P_3"/>
      <sheetName val="683_3P_(2)3"/>
      <sheetName val="683_4P__(2)3"/>
      <sheetName val="683_5P__3"/>
      <sheetName val="642_2P3"/>
      <sheetName val="INT_173"/>
      <sheetName val="INT_183"/>
      <sheetName val="\Users\rosalym\Desktop\BALANCE "/>
      <sheetName val="\Nuevos APU Córdoba\a  aaInform"/>
      <sheetName val="\E\Nuevos APU Córdoba\a  aaInfo"/>
      <sheetName val="MANO DE OBRA"/>
      <sheetName val="//d.docs.live.net/a  aaInformac"/>
      <sheetName val="CANT OBRA"/>
      <sheetName val="propuesta economica CF"/>
      <sheetName val="AIU CF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Insum"/>
      <sheetName val="Circuito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_aCCIDENTES_DE_1995___1996_xl_9"/>
      <sheetName val="INDICE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CUMPLIMIENTO"/>
      <sheetName val="\\Gabrielaapabone\d copias\a  a"/>
      <sheetName val="PU (2)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ESTADO_VÍA-CRIT_TECNICO"/>
      <sheetName val="\Users\LENOVO\Downloads\a  aaIn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 ACTA FINAL + MODIFICATORIA "/>
      <sheetName val="MAT"/>
      <sheetName val="HER"/>
      <sheetName val="PER"/>
      <sheetName val="TRANS"/>
      <sheetName val="MATERIAL"/>
      <sheetName val="aCCIDENTES%2520DE%25201995%2520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Main"/>
      <sheetName val="CorpTax"/>
      <sheetName val="PAGOS"/>
      <sheetName val="ESTADO RED"/>
      <sheetName val="CARRETERAS"/>
      <sheetName val="GENERALIDADES "/>
      <sheetName val="_aCCIDENTES_DE_1995___1996_x_10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NALISIS RESUMIDOS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2007 Database"/>
      <sheetName val="A. P. U."/>
      <sheetName val="APU"/>
      <sheetName val="_aCCIDENTES_DE_1995___1996_x_11"/>
      <sheetName val="_aCCIDENTES_DE_1995___1996_x_13"/>
      <sheetName val="_aCCIDENTES_DE_1995___1996_x_12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//cceficiente_sharepoint_com/a_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Tabla CONPES 3714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ITEMS ALCANT."/>
      <sheetName val="ITEMS_ALCANT_"/>
      <sheetName val="ITEMS_ALCANT_1"/>
      <sheetName val="ITEMS_ALCANT_2"/>
      <sheetName val="ITEMS_ALCANT_3"/>
      <sheetName val="COSTOS_UNITARIOS4"/>
      <sheetName val="ITEMS_ALCANT_4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COSTOS_UNITARIOS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COSTOS_UNITARIOS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Program"/>
      <sheetName val="BASE"/>
      <sheetName val=""/>
      <sheetName val="\\Gabrielaapabone\d_copias\a__a"/>
      <sheetName val="PU_(2)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Tabla_CONPES_3714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/>
      <sheetData sheetId="663"/>
      <sheetData sheetId="664" refreshError="1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/>
      <sheetData sheetId="775"/>
      <sheetData sheetId="776"/>
      <sheetData sheetId="777"/>
      <sheetData sheetId="778" refreshError="1"/>
      <sheetData sheetId="779" refreshError="1"/>
      <sheetData sheetId="780" refreshError="1"/>
      <sheetData sheetId="781" refreshError="1"/>
      <sheetData sheetId="782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 refreshError="1"/>
      <sheetData sheetId="1341" refreshError="1"/>
      <sheetData sheetId="1342"/>
      <sheetData sheetId="1343" refreshError="1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 refreshError="1"/>
      <sheetData sheetId="1473" refreshError="1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 refreshError="1"/>
      <sheetData sheetId="1606" refreshError="1"/>
      <sheetData sheetId="1607"/>
      <sheetData sheetId="1608"/>
      <sheetData sheetId="1609" refreshError="1"/>
      <sheetData sheetId="1610" refreshError="1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 refreshError="1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 refreshError="1"/>
      <sheetData sheetId="1758" refreshError="1"/>
      <sheetData sheetId="1759"/>
      <sheetData sheetId="1760" refreshError="1"/>
      <sheetData sheetId="1761" refreshError="1"/>
      <sheetData sheetId="1762"/>
      <sheetData sheetId="1763" refreshError="1"/>
      <sheetData sheetId="1764" refreshError="1"/>
      <sheetData sheetId="1765"/>
      <sheetData sheetId="1766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 refreshError="1"/>
      <sheetData sheetId="3075" refreshError="1"/>
      <sheetData sheetId="3076" refreshError="1"/>
      <sheetData sheetId="3077" refreshError="1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/>
      <sheetData sheetId="3289"/>
      <sheetData sheetId="3290"/>
      <sheetData sheetId="3291"/>
      <sheetData sheetId="3292"/>
      <sheetData sheetId="3293" refreshError="1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 refreshError="1"/>
      <sheetData sheetId="3703" refreshError="1"/>
      <sheetData sheetId="3704" refreshError="1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Fornato 6"/>
      <sheetName val="Cuadrillas"/>
      <sheetName val="Concretos y morteros"/>
      <sheetName val="Datos iniciales "/>
      <sheetName val="Transporte"/>
      <sheetName val="\I\I\MANTENIMIENTO RUTA 1001_MA"/>
      <sheetName val="\Users\Personal\Downloads\MANTE"/>
      <sheetName val="TOTALES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PRESUP"/>
      <sheetName val="M.O."/>
      <sheetName val="INFORME SEMANAL"/>
      <sheetName val="AVANCE SEMANAL"/>
      <sheetName val="CLIMA mes"/>
      <sheetName val="REG FOTO"/>
      <sheetName val="SISOMA"/>
      <sheetName val="[a  aaInformación]__cceficien_3"/>
      <sheetName val="[a  aaInformación]__cceficien_2"/>
      <sheetName val="[a  aaInformación]__cceficien_5"/>
      <sheetName val="[a  aaInformación]__cceficien_4"/>
      <sheetName val="[a  aaInformación]__cceficien_7"/>
      <sheetName val="[a  aaInformación]__cceficien_6"/>
      <sheetName val="[a  aaInformación]//cceficiente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[a  aaInforma"/>
      <sheetName val="lisprecios"/>
      <sheetName val="PERSONAL"/>
      <sheetName val="PRESTACIONES SOCIALES"/>
      <sheetName val="[a  aaInformación]__cceficie_52"/>
      <sheetName val="[a  aaInformación]__cceficie_55"/>
      <sheetName val="[a  aaInformación]__cceficie_56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[a  aaInformación]__cceficie_57"/>
      <sheetName val="Emboquillar"/>
      <sheetName val="Acometidacobrerígido"/>
      <sheetName val="Acometidatoma"/>
      <sheetName val="Acometidahasta1&quot;"/>
      <sheetName val="_MANTENIMIENTO RUTA 1001_MARZO "/>
      <sheetName val="_I_MANTENIMIENTO RUTA 1001_MARZ"/>
      <sheetName val="[a  aaInformación]__cceficie_59"/>
      <sheetName val="[a  aaInformación]__cceficie_58"/>
      <sheetName val="\Users\LENOVO\Downloads\Users\A"/>
      <sheetName val="HER"/>
      <sheetName val="MAT"/>
      <sheetName val="PER"/>
      <sheetName val="TRANS"/>
      <sheetName val="ITEMS"/>
      <sheetName val="Fornato_6"/>
      <sheetName val="\MANTENIMIENTO_RUTA_1001_MARZO_"/>
      <sheetName val="\I\MANTENIMIENTO_RUTA_1001_MARZ"/>
      <sheetName val="\G\I\MANTENIMIENTO_RUTA_1001_MA"/>
      <sheetName val="\D\MANTENIMIENTO_RUTA_1001_MARZ"/>
      <sheetName val="\G\D\MANTENIMIENTO_RUTA_1001_MA"/>
      <sheetName val="ANEXO_IX"/>
      <sheetName val="\F\MANTENIMIENTO_RUTA_1001_MARZ"/>
      <sheetName val="Formulario_N°_4"/>
      <sheetName val="\I\I\MANTENIMIENTO_RUTA_1001_MA"/>
      <sheetName val="M_O_"/>
      <sheetName val="Concretos_y_morteros"/>
      <sheetName val="Datos_iniciales_"/>
      <sheetName val="AIU"/>
      <sheetName val="[a  aaInformación]__192_168_0_2"/>
      <sheetName val="46W9"/>
      <sheetName val="Presentacion"/>
      <sheetName val="OCTUBRE"/>
      <sheetName val="CRA.MODI"/>
      <sheetName val="[a  aaInformación]__192_168_0_9"/>
      <sheetName val="a  aaInformaci%C3%B3n"/>
      <sheetName val="[a  aaInformación]__192_168_0_3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[a  aaInformación]__192_168__16"/>
      <sheetName val="[a  aaInformación]__192_168__15"/>
      <sheetName val="[a  aaInformación]__192_168__17"/>
      <sheetName val="[a  aaInformación]__192_168__18"/>
      <sheetName val="__SERVIDOR_Public2_MANTENIMIENT"/>
      <sheetName val="_I_I_MANTENIMIENTO RUTA 1001_MA"/>
      <sheetName val="PRECIOS"/>
      <sheetName val="[a  aaInformación]__cceficie_85"/>
      <sheetName val="//cceficiente_sharepoint_com/MA"/>
      <sheetName val="[a  aaInformación]__cceficie_62"/>
      <sheetName val="[a  aaInformación]__cceficie_61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76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[a  aaInformación]__cceficie_86"/>
      <sheetName val="[a  aaInformación]__cceficie_88"/>
      <sheetName val="[a  aaInformación]__cceficie_87"/>
      <sheetName val="[a  aaInformación]__cceficie_89"/>
      <sheetName val="[a  aaInformación]__cceficie_90"/>
      <sheetName val="[a  aaInformación]__cceficie_91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a__aaInformación9"/>
      <sheetName val="aCCIDENTES_DE_1995_-_19966"/>
      <sheetName val="\MANTENIMIENTO_RUTA_1001_MARZO2"/>
      <sheetName val="\I\MANTENIMIENTO_RUTA_1001_MAR2"/>
      <sheetName val="\F\MANTENIMIENTO_RUTA_1001_MAR2"/>
      <sheetName val="ANEXO_IX2"/>
      <sheetName val="[a__aaInformación][a__aaInform2"/>
      <sheetName val="PRESTACIONES_SOCIALES2"/>
      <sheetName val="Concretos_y_morteros2"/>
      <sheetName val="Datos_iniciales_2"/>
      <sheetName val="M_O_2"/>
      <sheetName val="Formulario_N°_42"/>
      <sheetName val="\G\I\MANTENIMIENTO_RUTA_1001_M2"/>
      <sheetName val="\D\MANTENIMIENTO_RUTA_1001_MAR2"/>
      <sheetName val="\G\D\MANTENIMIENTO_RUTA_1001_M2"/>
      <sheetName val="Fornato_62"/>
      <sheetName val="\I\I\MANTENIMIENTO_RUTA_1001_M2"/>
      <sheetName val="[a__aaInformación]__192_168_017"/>
      <sheetName val="a__aaInformaci%C3%B3n2"/>
      <sheetName val="[a__aaInformación]__192_168_018"/>
      <sheetName val="[a__aaInformación]__192_168_019"/>
      <sheetName val="CRA_MODI2"/>
      <sheetName val="[a__aaInformación]__cceficien17"/>
      <sheetName val="[a__aaInformación]__192_168_020"/>
      <sheetName val="[a__aaInformación]__192_168_021"/>
      <sheetName val="[a__aaInformación]__192_168_022"/>
      <sheetName val="[a__aaInformación]__192_168_023"/>
      <sheetName val="[a__aaInformación]__cceficien18"/>
      <sheetName val="[a__aaInformación]__cceficien19"/>
      <sheetName val="[a__aaInformación]__cceficien20"/>
      <sheetName val="[a__aaInformación]__cceficien21"/>
      <sheetName val="[a__aaInformación]__cceficien22"/>
      <sheetName val="[a__aaInformación]__cceficien23"/>
      <sheetName val="[a__aaInformación]__cceficie_12"/>
      <sheetName val="[a__aaInformación]__cceficien24"/>
      <sheetName val="[a__aaInformación]__192_168_024"/>
      <sheetName val="[a__aaInformación]__192_168__28"/>
      <sheetName val="[a__aaInformación]\\192_168_0_2"/>
      <sheetName val="[a__aaInformación]__192_168__29"/>
      <sheetName val="[a__aaInformación]__192_168__30"/>
      <sheetName val="[a__aaInformación]__192_168__31"/>
      <sheetName val="[a__aaInformación]__192_168__32"/>
      <sheetName val="[a__aaInformación]__192_168__33"/>
      <sheetName val="[a__aaInformación]__192_168__34"/>
      <sheetName val="[a__aaInformación]__192_168__35"/>
      <sheetName val="[a__aaInformación]__192_168__36"/>
      <sheetName val="[a__aaInformación]//cceficient2"/>
      <sheetName val="a__aaInformación7"/>
      <sheetName val="aCCIDENTES_DE_1995_-_19964"/>
      <sheetName val="[a__aaInformación][a__aaInforma"/>
      <sheetName val="PRESTACIONES_SOCIALES"/>
      <sheetName val="[a__aaInformación]__192_168_0_3"/>
      <sheetName val="a__aaInformaci%C3%B3n"/>
      <sheetName val="[a__aaInformación]__192_168_0_2"/>
      <sheetName val="[a__aaInformación]__192_168_0_4"/>
      <sheetName val="CRA_MODI"/>
      <sheetName val="[a__aaInformación]__cceficien_2"/>
      <sheetName val="[a__aaInformación]__192_168_0_5"/>
      <sheetName val="[a__aaInformación]__192_168_0_6"/>
      <sheetName val="[a__aaInformación]__192_168_0_7"/>
      <sheetName val="[a__aaInformación]__192_168_0_8"/>
      <sheetName val="[a__aaInformación]__cceficien_8"/>
      <sheetName val="[a__aaInformación]__cceficien_3"/>
      <sheetName val="[a__aaInformación]__cceficien_4"/>
      <sheetName val="[a__aaInformación]__cceficien_6"/>
      <sheetName val="[a__aaInformación]__cceficien_5"/>
      <sheetName val="[a__aaInformación]__cceficien_7"/>
      <sheetName val="[a__aaInformación]__cceficie_10"/>
      <sheetName val="[a__aaInformación]__cceficien_9"/>
      <sheetName val="[a__aaInformación]__192_168_0_9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3"/>
      <sheetName val="[a__aaInformación]__192_168__14"/>
      <sheetName val="[a__aaInformación]__192_168__16"/>
      <sheetName val="[a__aaInformación]__192_168__15"/>
      <sheetName val="[a__aaInformación]__192_168__17"/>
      <sheetName val="[a__aaInformación]__192_168__18"/>
      <sheetName val="[a__aaInformación]//cceficiente"/>
      <sheetName val="a__aaInformación8"/>
      <sheetName val="aCCIDENTES_DE_1995_-_19965"/>
      <sheetName val="\MANTENIMIENTO_RUTA_1001_MARZO1"/>
      <sheetName val="\I\MANTENIMIENTO_RUTA_1001_MAR1"/>
      <sheetName val="\F\MANTENIMIENTO_RUTA_1001_MAR1"/>
      <sheetName val="ANEXO_IX1"/>
      <sheetName val="[a__aaInformación][a__aaInform1"/>
      <sheetName val="PRESTACIONES_SOCIALES1"/>
      <sheetName val="Concretos_y_morteros1"/>
      <sheetName val="Datos_iniciales_1"/>
      <sheetName val="M_O_1"/>
      <sheetName val="Formulario_N°_41"/>
      <sheetName val="\G\I\MANTENIMIENTO_RUTA_1001_M1"/>
      <sheetName val="\D\MANTENIMIENTO_RUTA_1001_MAR1"/>
      <sheetName val="\G\D\MANTENIMIENTO_RUTA_1001_M1"/>
      <sheetName val="Fornato_61"/>
      <sheetName val="\I\I\MANTENIMIENTO_RUTA_1001_M1"/>
      <sheetName val="[a__aaInformación]__192_168_0_1"/>
      <sheetName val="a__aaInformaci%C3%B3n1"/>
      <sheetName val="[a__aaInformación]__192_168_010"/>
      <sheetName val="[a__aaInformación]__192_168_011"/>
      <sheetName val="CRA_MODI1"/>
      <sheetName val="[a__aaInformación]__cceficien_1"/>
      <sheetName val="[a__aaInformación]__192_168_012"/>
      <sheetName val="[a__aaInformación]__192_168_013"/>
      <sheetName val="[a__aaInformación]__192_168_014"/>
      <sheetName val="[a__aaInformación]__192_168_015"/>
      <sheetName val="[a__aaInformación]__cceficien10"/>
      <sheetName val="[a__aaInformación]__cceficien11"/>
      <sheetName val="[a__aaInformación]__cceficien12"/>
      <sheetName val="[a__aaInformación]__cceficien13"/>
      <sheetName val="[a__aaInformación]__cceficien14"/>
      <sheetName val="[a__aaInformación]__cceficien15"/>
      <sheetName val="[a__aaInformación]__cceficie_11"/>
      <sheetName val="[a__aaInformación]__cceficien16"/>
      <sheetName val="[a__aaInformación]__192_168_016"/>
      <sheetName val="[a__aaInformación]__192_168__19"/>
      <sheetName val="[a__aaInformación]\\192_168_0_1"/>
      <sheetName val="[a__aaInformación]__192_168__20"/>
      <sheetName val="[a__aaInformación]__192_168__21"/>
      <sheetName val="[a__aaInformación]__192_168__22"/>
      <sheetName val="[a__aaInformación]__192_168__23"/>
      <sheetName val="[a__aaInformación]__192_168__24"/>
      <sheetName val="[a__aaInformación]__192_168__25"/>
      <sheetName val="[a__aaInformación]__192_168__26"/>
      <sheetName val="[a__aaInformación]__192_168__27"/>
      <sheetName val="[a__aaInformación]//cceficient1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10"/>
      <sheetName val="PANEL"/>
      <sheetName val="\G\MANTENIMIENTO RUTA 1001_MARZ"/>
      <sheetName val="PLAN DE INVERSION ANTICIPO"/>
      <sheetName val="inv mensual"/>
      <sheetName val="borrador flujo inv"/>
      <sheetName val="social-ambiental"/>
      <sheetName val="AU"/>
      <sheetName val="CrudosA"/>
      <sheetName val="casosWTI"/>
      <sheetName val="aCCIDENTES_DE_1995_-_19967"/>
      <sheetName val="[a__aaInformación][a__aaInform3"/>
      <sheetName val="PRESTACIONES_SOCIALES3"/>
      <sheetName val="[a__aaInformación]__192_168_025"/>
      <sheetName val="a__aaInformaci%C3%B3n3"/>
      <sheetName val="[a__aaInformación]__192_168_026"/>
      <sheetName val="[a__aaInformación]__192_168_027"/>
      <sheetName val="CRA_MODI3"/>
      <sheetName val="[a__aaInformación]__cceficien25"/>
      <sheetName val="[a__aaInformación]__192_168_028"/>
      <sheetName val="[a__aaInformación]__192_168_029"/>
      <sheetName val="[a__aaInformación]__192_168_030"/>
      <sheetName val="[a__aaInformación]__192_168_031"/>
      <sheetName val="[a__aaInformación]__cceficien26"/>
      <sheetName val="[a__aaInformación]__cceficien27"/>
      <sheetName val="[a__aaInformación]__cceficien28"/>
      <sheetName val="[a__aaInformación]__cceficien29"/>
      <sheetName val="[a__aaInformación]__cceficien30"/>
      <sheetName val="[a__aaInformación]__cceficien31"/>
      <sheetName val="[a__aaInformación]__cceficie_13"/>
      <sheetName val="[a__aaInformación]__cceficien32"/>
      <sheetName val="[a__aaInformación]__192_168_032"/>
      <sheetName val="[a__aaInformación]__192_168__37"/>
      <sheetName val="[a__aaInformación]\\192_168_0_3"/>
      <sheetName val="[a__aaInformación]__192_168__38"/>
      <sheetName val="[a__aaInformación]__192_168__39"/>
      <sheetName val="[a__aaInformación]__192_168__40"/>
      <sheetName val="[a__aaInformación]__192_168__41"/>
      <sheetName val="[a__aaInformación]__192_168__42"/>
      <sheetName val="[a__aaInformación]__192_168__43"/>
      <sheetName val="[a__aaInformación]__192_168__44"/>
      <sheetName val="[a__aaInformación]__192_168__45"/>
      <sheetName val="[a__aaInformación]//cceficient3"/>
      <sheetName val="a__aaInformación11"/>
      <sheetName val="\MANTENIMIENTO%20RUTA%201001_MA"/>
      <sheetName val="Res-Accide-10"/>
      <sheetName val="Hoja 1 "/>
      <sheetName val="//d.docs.live.net/MANTENIMIENTO"/>
      <sheetName val="AJIZAL 3335"/>
      <sheetName val="SABANETA 3335"/>
      <sheetName val="Datos Generales"/>
      <sheetName val="Banderas"/>
      <sheetName val="[a__aaInformación]__cceficie_14"/>
      <sheetName val="[a__aaInformación]__cceficie_16"/>
      <sheetName val="[a__aaInformación]__cceficie_15"/>
      <sheetName val="[a__aaInformación]__cceficie_19"/>
      <sheetName val="[a__aaInformación]__cceficie_18"/>
      <sheetName val="[a__aaInformación]__cceficie_17"/>
      <sheetName val="Info-Portaf"/>
      <sheetName val="Presup_Cancha"/>
      <sheetName val="PROBLEMA"/>
      <sheetName val="Main"/>
      <sheetName val="a__aaInformación12"/>
      <sheetName val="aCCIDENTES_DE_1995_-_19968"/>
      <sheetName val="\MANTENIMIENTO_RUTA_1001_MARZO5"/>
      <sheetName val="\I\MANTENIMIENTO_RUTA_1001_MAR5"/>
      <sheetName val="\F\MANTENIMIENTO_RUTA_1001_MAR5"/>
      <sheetName val="[a__aaInformación][a__aaInform4"/>
      <sheetName val="PRESTACIONES_SOCIALES4"/>
      <sheetName val="Concretos_y_morteros4"/>
      <sheetName val="Datos_iniciales_4"/>
      <sheetName val="ANEXO_IX5"/>
      <sheetName val="Formulario_N°_45"/>
      <sheetName val="\G\I\MANTENIMIENTO_RUTA_1001_M5"/>
      <sheetName val="\D\MANTENIMIENTO_RUTA_1001_MAR5"/>
      <sheetName val="\G\D\MANTENIMIENTO_RUTA_1001_M5"/>
      <sheetName val="Fornato_65"/>
      <sheetName val="\I\I\MANTENIMIENTO_RUTA_1001_M5"/>
      <sheetName val="M_O_4"/>
      <sheetName val="[a__aaInformación]__192_168_033"/>
      <sheetName val="a__aaInformaci%C3%B3n4"/>
      <sheetName val="[a__aaInformación]__192_168_034"/>
      <sheetName val="[a__aaInformación]__192_168_035"/>
      <sheetName val="CRA_MODI4"/>
      <sheetName val="[a__aaInformación]__cceficien33"/>
      <sheetName val="[a__aaInformación]__192_168_036"/>
      <sheetName val="[a__aaInformación]__192_168_037"/>
      <sheetName val="[a__aaInformación]__192_168_038"/>
      <sheetName val="[a__aaInformación]__192_168_039"/>
      <sheetName val="[a__aaInformación]__cceficien34"/>
      <sheetName val="[a__aaInformación]__cceficien35"/>
      <sheetName val="[a__aaInformación]__cceficien36"/>
      <sheetName val="[a__aaInformación]__cceficien37"/>
      <sheetName val="[a__aaInformación]__cceficien38"/>
      <sheetName val="[a__aaInformación]__cceficien39"/>
      <sheetName val="[a__aaInformación]__cceficien40"/>
      <sheetName val="[a__aaInformación]__192_168_040"/>
      <sheetName val="[a__aaInformación]__192_168__46"/>
      <sheetName val="[a__aaInformación]\\192_168_0_5"/>
      <sheetName val="[a__aaInformación]__192_168__47"/>
      <sheetName val="[a__aaInformación]__192_168__48"/>
      <sheetName val="[a__aaInformación]__192_168__49"/>
      <sheetName val="[a__aaInformación]__192_168__50"/>
      <sheetName val="[a__aaInformación]__192_168__51"/>
      <sheetName val="[a__aaInformación]__192_168__52"/>
      <sheetName val="[a__aaInformación]__192_168__53"/>
      <sheetName val="[a__aaInformación]__192_168__54"/>
      <sheetName val="[a__aaInformación]//cceficient4"/>
      <sheetName val="[a__aaInformación]__cceficie_20"/>
      <sheetName val="\G\MANTENIMIENTO_RUTA_1001_MARZ"/>
      <sheetName val="[a__aaInformación]__cceficie_21"/>
      <sheetName val="[a__aaInformación]__cceficie_22"/>
      <sheetName val="[a__aaInformación]__cceficie_23"/>
      <sheetName val="[a__aaInformación]__cceficie_42"/>
      <sheetName val="[a__aaInformación]__cceficie_24"/>
      <sheetName val="[a__aaInformación]__cceficie_25"/>
      <sheetName val="[a__aaInformación]__cceficie_26"/>
      <sheetName val="[a__aaInformación]__cceficie_27"/>
      <sheetName val="[a__aaInformación]__cceficie_28"/>
      <sheetName val="[a__aaInformación]__cceficie_29"/>
      <sheetName val="[a__aaInformación]__cceficie_30"/>
      <sheetName val="[a__aaInformación]__cceficie_31"/>
      <sheetName val="[a__aaInformación]__cceficie_32"/>
      <sheetName val="[a__aaInformación]__cceficie_33"/>
      <sheetName val="[a__aaInformación]__cceficie_34"/>
      <sheetName val="[a__aaInformación]__cceficie_35"/>
      <sheetName val="[a__aaInformación]__cceficie_36"/>
      <sheetName val="[a__aaInformación]__cceficie_37"/>
      <sheetName val="[a__aaInformación]__cceficie_38"/>
      <sheetName val="[a__aaInformación]__cceficie_39"/>
      <sheetName val="[a__aaInformación]__cceficie_40"/>
      <sheetName val="[a__aaInformación]__cceficie_41"/>
      <sheetName val="[a__aaInformación]__cceficie_43"/>
      <sheetName val="[a__aaInformación]__cceficie_44"/>
      <sheetName val="[a__aaInformación]__cceficie_45"/>
      <sheetName val="[a__aaInformación]__cceficie_46"/>
      <sheetName val="[a__aaInformación]__cceficie_47"/>
      <sheetName val="[a__aaInformación]__cceficie_48"/>
      <sheetName val="[a__aaInformación]__cceficie_49"/>
      <sheetName val="[a__aaInformación]__cceficie_50"/>
      <sheetName val="[a__aaInformación]__cceficie_51"/>
      <sheetName val="[a__aaInformación]__cceficie_52"/>
      <sheetName val="[a__aaInformación]__cceficie_53"/>
      <sheetName val="[a__aaInformación]__cceficie_54"/>
      <sheetName val="[a__aaInformación]__cceficie_55"/>
      <sheetName val="[a__aaInformación]__cceficie_56"/>
      <sheetName val="[a__aaInformación]__cceficie_57"/>
      <sheetName val="PLAN_DE_INVERSION_ANTICIPO"/>
      <sheetName val="inv_mensual"/>
      <sheetName val="borrador_flujo_inv"/>
      <sheetName val="INFORME_SEMANAL"/>
      <sheetName val="AVANCE_SEMANAL"/>
      <sheetName val="CLIMA_mes"/>
      <sheetName val="REG_FOTO"/>
      <sheetName val="_MANTENIMIENTO_RUTA_1001_MARZO_"/>
      <sheetName val="_I_MANTENIMIENTO_RUTA_1001_MARZ"/>
      <sheetName val="Insum"/>
      <sheetName val="Circuitos"/>
      <sheetName val="a__aaInformación13"/>
      <sheetName val="a__aaInformación14"/>
      <sheetName val="a__aaInformación15"/>
      <sheetName val="a__aaInformación16"/>
      <sheetName val="Base Datos"/>
      <sheetName val="CANT. 1RA FASE"/>
      <sheetName val="CANT. 2DA FASE"/>
      <sheetName val="DIMENSIONES NOMINALES"/>
      <sheetName val="\\Pc2\amv1-real\MANTENIMIENTO R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ESTADO RED"/>
      <sheetName val="CARRETERAS"/>
      <sheetName val="GENERALIDADES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/>
      <sheetData sheetId="545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D4">
            <v>0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D5">
            <v>0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370000000</v>
          </cell>
        </row>
        <row r="7">
          <cell r="A7" t="str">
            <v>inge2</v>
          </cell>
          <cell r="B7">
            <v>0</v>
          </cell>
          <cell r="C7">
            <v>0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370000000</v>
          </cell>
        </row>
        <row r="9">
          <cell r="A9" t="str">
            <v>deta2</v>
          </cell>
          <cell r="B9">
            <v>0</v>
          </cell>
          <cell r="C9">
            <v>0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D17">
            <v>0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D18">
            <v>0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E19">
            <v>0</v>
          </cell>
          <cell r="F19">
            <v>0</v>
          </cell>
          <cell r="G19">
            <v>0</v>
          </cell>
          <cell r="H19">
            <v>6000000</v>
          </cell>
          <cell r="I19">
            <v>0</v>
          </cell>
          <cell r="J19">
            <v>0</v>
          </cell>
          <cell r="K19">
            <v>6500000</v>
          </cell>
        </row>
        <row r="20">
          <cell r="A20" t="str">
            <v>comp2</v>
          </cell>
          <cell r="B20">
            <v>0</v>
          </cell>
          <cell r="C20">
            <v>0</v>
          </cell>
          <cell r="D20" t="str">
            <v>E</v>
          </cell>
          <cell r="E20">
            <v>0</v>
          </cell>
          <cell r="F20">
            <v>0</v>
          </cell>
          <cell r="G20">
            <v>0</v>
          </cell>
          <cell r="H20">
            <v>6000000</v>
          </cell>
          <cell r="I20">
            <v>0</v>
          </cell>
          <cell r="J20">
            <v>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E21">
            <v>0</v>
          </cell>
          <cell r="F21">
            <v>0</v>
          </cell>
          <cell r="G21">
            <v>0</v>
          </cell>
          <cell r="H21">
            <v>6000000</v>
          </cell>
          <cell r="I21">
            <v>0</v>
          </cell>
          <cell r="J21">
            <v>0</v>
          </cell>
          <cell r="K21">
            <v>6500000</v>
          </cell>
        </row>
        <row r="22">
          <cell r="A22" t="str">
            <v>naci2</v>
          </cell>
          <cell r="B22">
            <v>0</v>
          </cell>
          <cell r="C22">
            <v>0</v>
          </cell>
          <cell r="D22" t="str">
            <v>E</v>
          </cell>
          <cell r="E22">
            <v>0</v>
          </cell>
          <cell r="F22">
            <v>0</v>
          </cell>
          <cell r="G22">
            <v>0</v>
          </cell>
          <cell r="H22">
            <v>6000000</v>
          </cell>
          <cell r="I22">
            <v>0</v>
          </cell>
          <cell r="J22">
            <v>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E23">
            <v>0</v>
          </cell>
          <cell r="F23">
            <v>0</v>
          </cell>
          <cell r="G23">
            <v>22058400.659999996</v>
          </cell>
          <cell r="H23">
            <v>36764001.43</v>
          </cell>
          <cell r="I23">
            <v>14440238.379999999</v>
          </cell>
          <cell r="J23">
            <v>0</v>
          </cell>
          <cell r="K23">
            <v>0</v>
          </cell>
          <cell r="L23">
            <v>0</v>
          </cell>
          <cell r="M23">
            <v>7250671.9999999991</v>
          </cell>
        </row>
        <row r="24">
          <cell r="A24" t="str">
            <v>const2</v>
          </cell>
          <cell r="B24">
            <v>0</v>
          </cell>
          <cell r="C24">
            <v>0</v>
          </cell>
          <cell r="D24" t="str">
            <v>E</v>
          </cell>
          <cell r="E24">
            <v>0</v>
          </cell>
          <cell r="F24">
            <v>0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E25">
            <v>0</v>
          </cell>
          <cell r="F25">
            <v>0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J25">
            <v>0</v>
          </cell>
          <cell r="K25">
            <v>0</v>
          </cell>
          <cell r="L25">
            <v>0</v>
          </cell>
          <cell r="M25">
            <v>900555.66931265767</v>
          </cell>
        </row>
        <row r="26">
          <cell r="A26" t="str">
            <v>civi2</v>
          </cell>
          <cell r="B26">
            <v>0</v>
          </cell>
          <cell r="C26">
            <v>0</v>
          </cell>
          <cell r="D26" t="str">
            <v>E</v>
          </cell>
          <cell r="E26">
            <v>0</v>
          </cell>
          <cell r="F26">
            <v>0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E27">
            <v>0</v>
          </cell>
          <cell r="F27">
            <v>0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J27">
            <v>0</v>
          </cell>
          <cell r="K27">
            <v>0</v>
          </cell>
          <cell r="L27">
            <v>0</v>
          </cell>
          <cell r="M27">
            <v>900555.66931265767</v>
          </cell>
        </row>
        <row r="28">
          <cell r="A28" t="str">
            <v>eléc2</v>
          </cell>
          <cell r="B28">
            <v>0</v>
          </cell>
          <cell r="C28">
            <v>0</v>
          </cell>
          <cell r="D28" t="str">
            <v>E</v>
          </cell>
          <cell r="E28">
            <v>0</v>
          </cell>
          <cell r="F28">
            <v>0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E29">
            <v>0</v>
          </cell>
          <cell r="F29">
            <v>0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J29">
            <v>0</v>
          </cell>
          <cell r="K29">
            <v>0</v>
          </cell>
          <cell r="L29">
            <v>0</v>
          </cell>
          <cell r="M29">
            <v>4502778.346563288</v>
          </cell>
        </row>
        <row r="30">
          <cell r="A30" t="str">
            <v>mecá2</v>
          </cell>
          <cell r="B30">
            <v>0</v>
          </cell>
          <cell r="C30">
            <v>0</v>
          </cell>
          <cell r="D30" t="str">
            <v>E</v>
          </cell>
          <cell r="E30">
            <v>0</v>
          </cell>
          <cell r="F30">
            <v>0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E31">
            <v>0</v>
          </cell>
          <cell r="F31">
            <v>0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J31">
            <v>0</v>
          </cell>
          <cell r="K31">
            <v>0</v>
          </cell>
          <cell r="L31">
            <v>0</v>
          </cell>
          <cell r="M31">
            <v>946782.31481139583</v>
          </cell>
        </row>
        <row r="32">
          <cell r="A32" t="str">
            <v>inst2</v>
          </cell>
          <cell r="B32">
            <v>0</v>
          </cell>
          <cell r="C32">
            <v>0</v>
          </cell>
          <cell r="D32" t="str">
            <v>E</v>
          </cell>
          <cell r="E32">
            <v>0</v>
          </cell>
          <cell r="F32">
            <v>0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14766363</v>
          </cell>
        </row>
        <row r="34">
          <cell r="A34" t="str">
            <v>cierr2</v>
          </cell>
          <cell r="B34">
            <v>0</v>
          </cell>
          <cell r="C34">
            <v>0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E35">
            <v>0</v>
          </cell>
          <cell r="F35">
            <v>0</v>
          </cell>
          <cell r="G35">
            <v>22058400.659999996</v>
          </cell>
          <cell r="H35">
            <v>36764001.43</v>
          </cell>
          <cell r="I35">
            <v>14440238.379999999</v>
          </cell>
          <cell r="J35">
            <v>0</v>
          </cell>
          <cell r="K35">
            <v>0</v>
          </cell>
          <cell r="L35">
            <v>0</v>
          </cell>
          <cell r="M35">
            <v>22017035</v>
          </cell>
        </row>
        <row r="36">
          <cell r="A36" t="str">
            <v>tota2</v>
          </cell>
          <cell r="B36">
            <v>0</v>
          </cell>
          <cell r="C36">
            <v>0</v>
          </cell>
          <cell r="D36" t="str">
            <v>E</v>
          </cell>
          <cell r="E36">
            <v>0</v>
          </cell>
          <cell r="F36">
            <v>0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22058400.66</v>
          </cell>
          <cell r="H37">
            <v>36764001.43</v>
          </cell>
          <cell r="I37">
            <v>14440238.379999999</v>
          </cell>
          <cell r="J37">
            <v>0</v>
          </cell>
          <cell r="K37">
            <v>0</v>
          </cell>
          <cell r="L37">
            <v>0</v>
          </cell>
          <cell r="M37">
            <v>14766363</v>
          </cell>
        </row>
        <row r="38">
          <cell r="B38">
            <v>95279675.469999999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D42">
            <v>0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D43">
            <v>0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112000000</v>
          </cell>
        </row>
        <row r="45">
          <cell r="A45" t="str">
            <v>const2</v>
          </cell>
          <cell r="B45">
            <v>0</v>
          </cell>
          <cell r="C45">
            <v>0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28000000</v>
          </cell>
        </row>
        <row r="47">
          <cell r="A47" t="str">
            <v>civi2</v>
          </cell>
          <cell r="B47">
            <v>0</v>
          </cell>
          <cell r="C47">
            <v>0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28000000</v>
          </cell>
        </row>
        <row r="49">
          <cell r="A49" t="str">
            <v>eléc2</v>
          </cell>
          <cell r="B49">
            <v>0</v>
          </cell>
          <cell r="C49">
            <v>0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28000000</v>
          </cell>
        </row>
        <row r="51">
          <cell r="A51" t="str">
            <v>mecá2</v>
          </cell>
          <cell r="B51">
            <v>0</v>
          </cell>
          <cell r="C51">
            <v>0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28000000</v>
          </cell>
        </row>
        <row r="53">
          <cell r="A53" t="str">
            <v>inst2</v>
          </cell>
          <cell r="B53">
            <v>0</v>
          </cell>
          <cell r="C53">
            <v>0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112000000</v>
          </cell>
        </row>
        <row r="55">
          <cell r="A55" t="str">
            <v>tota2</v>
          </cell>
          <cell r="B55">
            <v>0</v>
          </cell>
          <cell r="C55">
            <v>0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D61">
            <v>0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D62">
            <v>0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E63">
            <v>0</v>
          </cell>
          <cell r="F63">
            <v>0</v>
          </cell>
          <cell r="G63">
            <v>0</v>
          </cell>
          <cell r="H63">
            <v>9466760</v>
          </cell>
        </row>
        <row r="64">
          <cell r="A64" t="str">
            <v>inge2</v>
          </cell>
          <cell r="B64">
            <v>0</v>
          </cell>
          <cell r="C64">
            <v>0</v>
          </cell>
          <cell r="D64" t="str">
            <v>E</v>
          </cell>
          <cell r="E64">
            <v>0</v>
          </cell>
          <cell r="F64">
            <v>0</v>
          </cell>
          <cell r="G64">
            <v>0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E65">
            <v>0</v>
          </cell>
          <cell r="F65">
            <v>0</v>
          </cell>
          <cell r="G65">
            <v>0</v>
          </cell>
          <cell r="H65">
            <v>9466760</v>
          </cell>
        </row>
        <row r="66">
          <cell r="A66" t="str">
            <v>deta2</v>
          </cell>
          <cell r="B66">
            <v>0</v>
          </cell>
          <cell r="C66">
            <v>0</v>
          </cell>
          <cell r="D66" t="str">
            <v>E</v>
          </cell>
          <cell r="E66">
            <v>0</v>
          </cell>
          <cell r="F66">
            <v>0</v>
          </cell>
          <cell r="G66">
            <v>0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E67">
            <v>0</v>
          </cell>
          <cell r="F67">
            <v>0</v>
          </cell>
          <cell r="G67">
            <v>0</v>
          </cell>
          <cell r="H67">
            <v>9466760</v>
          </cell>
        </row>
        <row r="68">
          <cell r="A68" t="str">
            <v>tota2</v>
          </cell>
          <cell r="B68">
            <v>0</v>
          </cell>
          <cell r="C68">
            <v>0</v>
          </cell>
          <cell r="D68" t="str">
            <v>E</v>
          </cell>
          <cell r="E68">
            <v>0</v>
          </cell>
          <cell r="F68">
            <v>0</v>
          </cell>
          <cell r="G68">
            <v>0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D74">
            <v>0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D75">
            <v>0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E76">
            <v>0</v>
          </cell>
          <cell r="F76">
            <v>0</v>
          </cell>
          <cell r="G76">
            <v>0</v>
          </cell>
          <cell r="H76">
            <v>35400000</v>
          </cell>
        </row>
        <row r="77">
          <cell r="A77" t="str">
            <v>inge2</v>
          </cell>
          <cell r="B77">
            <v>0</v>
          </cell>
          <cell r="C77">
            <v>0</v>
          </cell>
          <cell r="D77" t="str">
            <v>E</v>
          </cell>
          <cell r="E77">
            <v>0</v>
          </cell>
          <cell r="F77">
            <v>0</v>
          </cell>
          <cell r="G77">
            <v>0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E78">
            <v>0</v>
          </cell>
          <cell r="F78">
            <v>0</v>
          </cell>
          <cell r="G78">
            <v>0</v>
          </cell>
          <cell r="H78">
            <v>35400000</v>
          </cell>
        </row>
        <row r="79">
          <cell r="A79" t="str">
            <v>deta2</v>
          </cell>
          <cell r="B79">
            <v>0</v>
          </cell>
          <cell r="C79">
            <v>0</v>
          </cell>
          <cell r="D79" t="str">
            <v>E</v>
          </cell>
          <cell r="E79">
            <v>0</v>
          </cell>
          <cell r="F79">
            <v>0</v>
          </cell>
          <cell r="G79">
            <v>0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E80">
            <v>0</v>
          </cell>
          <cell r="F80">
            <v>0</v>
          </cell>
          <cell r="G80">
            <v>0</v>
          </cell>
          <cell r="H80">
            <v>35400000</v>
          </cell>
        </row>
        <row r="81">
          <cell r="A81" t="str">
            <v>tota2</v>
          </cell>
          <cell r="B81">
            <v>0</v>
          </cell>
          <cell r="C81">
            <v>0</v>
          </cell>
          <cell r="D81" t="str">
            <v>E</v>
          </cell>
          <cell r="E81">
            <v>0</v>
          </cell>
          <cell r="F81">
            <v>0</v>
          </cell>
          <cell r="G81">
            <v>0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D87">
            <v>0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D88">
            <v>0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E89">
            <v>0</v>
          </cell>
          <cell r="F89">
            <v>0</v>
          </cell>
          <cell r="G89">
            <v>0</v>
          </cell>
          <cell r="H89">
            <v>91000000</v>
          </cell>
        </row>
        <row r="90">
          <cell r="A90" t="str">
            <v>comp2</v>
          </cell>
          <cell r="B90">
            <v>0</v>
          </cell>
          <cell r="C90">
            <v>0</v>
          </cell>
          <cell r="D90" t="str">
            <v>E</v>
          </cell>
          <cell r="E90">
            <v>0</v>
          </cell>
          <cell r="F90">
            <v>0</v>
          </cell>
          <cell r="G90">
            <v>0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E91">
            <v>0</v>
          </cell>
          <cell r="F91">
            <v>0</v>
          </cell>
          <cell r="G91">
            <v>0</v>
          </cell>
          <cell r="H91">
            <v>91000000</v>
          </cell>
        </row>
        <row r="92">
          <cell r="A92" t="str">
            <v>naci2</v>
          </cell>
          <cell r="B92">
            <v>0</v>
          </cell>
          <cell r="C92">
            <v>0</v>
          </cell>
          <cell r="D92" t="str">
            <v>E</v>
          </cell>
          <cell r="E92">
            <v>0</v>
          </cell>
          <cell r="F92">
            <v>0</v>
          </cell>
          <cell r="G92">
            <v>0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56202432.000000007</v>
          </cell>
          <cell r="K93">
            <v>0</v>
          </cell>
          <cell r="L93">
            <v>75173341.999999985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const2</v>
          </cell>
          <cell r="B94">
            <v>0</v>
          </cell>
          <cell r="C94">
            <v>0</v>
          </cell>
          <cell r="D94" t="str">
            <v>E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56202432.000000007</v>
          </cell>
          <cell r="K94">
            <v>0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26256498.132466707</v>
          </cell>
          <cell r="K95">
            <v>0</v>
          </cell>
          <cell r="L95">
            <v>35119275.867533296</v>
          </cell>
        </row>
        <row r="96">
          <cell r="A96" t="str">
            <v>civi2</v>
          </cell>
          <cell r="B96">
            <v>0</v>
          </cell>
          <cell r="C96">
            <v>0</v>
          </cell>
          <cell r="D96" t="str">
            <v>E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26256498.132466707</v>
          </cell>
          <cell r="K96">
            <v>0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9411579.2155104652</v>
          </cell>
          <cell r="K97">
            <v>0</v>
          </cell>
          <cell r="L97">
            <v>12588420.784489535</v>
          </cell>
        </row>
        <row r="98">
          <cell r="A98" t="str">
            <v>eléc2</v>
          </cell>
          <cell r="B98">
            <v>0</v>
          </cell>
          <cell r="C98">
            <v>0</v>
          </cell>
          <cell r="D98" t="str">
            <v>E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9411579.2155104652</v>
          </cell>
          <cell r="K98">
            <v>0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14972966.93376665</v>
          </cell>
          <cell r="K99">
            <v>0</v>
          </cell>
          <cell r="L99">
            <v>20027033.066233352</v>
          </cell>
        </row>
        <row r="100">
          <cell r="A100" t="str">
            <v>mecá2</v>
          </cell>
          <cell r="B100">
            <v>0</v>
          </cell>
          <cell r="C100">
            <v>0</v>
          </cell>
          <cell r="D100" t="str">
            <v>E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14972966.93376665</v>
          </cell>
          <cell r="K100">
            <v>0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5561387.7182561839</v>
          </cell>
          <cell r="K101">
            <v>0</v>
          </cell>
          <cell r="L101">
            <v>7438612.2817438161</v>
          </cell>
        </row>
        <row r="102">
          <cell r="A102" t="str">
            <v>inst2</v>
          </cell>
          <cell r="B102">
            <v>0</v>
          </cell>
          <cell r="C102">
            <v>0</v>
          </cell>
          <cell r="D102" t="str">
            <v>E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5561387.7182561839</v>
          </cell>
          <cell r="K102">
            <v>0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21597538.752000004</v>
          </cell>
        </row>
        <row r="104">
          <cell r="A104" t="str">
            <v>cierr2</v>
          </cell>
          <cell r="B104">
            <v>0</v>
          </cell>
          <cell r="C104">
            <v>0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E105">
            <v>0</v>
          </cell>
          <cell r="F105">
            <v>0</v>
          </cell>
          <cell r="G105">
            <v>0</v>
          </cell>
          <cell r="H105">
            <v>91000000</v>
          </cell>
          <cell r="I105">
            <v>0</v>
          </cell>
          <cell r="J105">
            <v>56202432.000000007</v>
          </cell>
          <cell r="K105">
            <v>0</v>
          </cell>
          <cell r="L105">
            <v>75173341.999999985</v>
          </cell>
          <cell r="M105">
            <v>0</v>
          </cell>
          <cell r="N105">
            <v>0</v>
          </cell>
          <cell r="O105">
            <v>0</v>
          </cell>
          <cell r="P105">
            <v>21597538.752000004</v>
          </cell>
        </row>
        <row r="106">
          <cell r="A106" t="str">
            <v>tota2</v>
          </cell>
          <cell r="B106">
            <v>0</v>
          </cell>
          <cell r="C106">
            <v>0</v>
          </cell>
          <cell r="D106" t="str">
            <v>E</v>
          </cell>
          <cell r="E106">
            <v>0</v>
          </cell>
          <cell r="F106">
            <v>0</v>
          </cell>
          <cell r="G106">
            <v>0</v>
          </cell>
          <cell r="H106">
            <v>91000000</v>
          </cell>
          <cell r="I106">
            <v>0</v>
          </cell>
          <cell r="J106">
            <v>56202432.000000007</v>
          </cell>
          <cell r="K106">
            <v>0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56202432</v>
          </cell>
          <cell r="K107">
            <v>0</v>
          </cell>
          <cell r="L107">
            <v>75173342</v>
          </cell>
          <cell r="M107">
            <v>0</v>
          </cell>
          <cell r="N107">
            <v>0</v>
          </cell>
          <cell r="O107">
            <v>0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D112">
            <v>0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D113">
            <v>0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15000000</v>
          </cell>
        </row>
        <row r="115">
          <cell r="A115" t="str">
            <v>inge2</v>
          </cell>
          <cell r="B115">
            <v>0</v>
          </cell>
          <cell r="C115">
            <v>0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15000000</v>
          </cell>
        </row>
        <row r="117">
          <cell r="A117" t="str">
            <v>deta2</v>
          </cell>
          <cell r="B117">
            <v>0</v>
          </cell>
          <cell r="C117">
            <v>0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B119">
            <v>0</v>
          </cell>
          <cell r="C119">
            <v>0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B121">
            <v>0</v>
          </cell>
          <cell r="C121">
            <v>0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B123">
            <v>0</v>
          </cell>
          <cell r="C123">
            <v>0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B125">
            <v>0</v>
          </cell>
          <cell r="C125">
            <v>0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B127">
            <v>0</v>
          </cell>
          <cell r="C127">
            <v>0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23000000</v>
          </cell>
        </row>
        <row r="129">
          <cell r="A129" t="str">
            <v>cierr2</v>
          </cell>
          <cell r="B129">
            <v>0</v>
          </cell>
          <cell r="C129">
            <v>0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B131">
            <v>0</v>
          </cell>
          <cell r="C131">
            <v>0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D137">
            <v>0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D138">
            <v>0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360000000</v>
          </cell>
        </row>
        <row r="140">
          <cell r="A140" t="str">
            <v>inge2</v>
          </cell>
          <cell r="B140">
            <v>0</v>
          </cell>
          <cell r="C140">
            <v>0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360000000</v>
          </cell>
        </row>
        <row r="142">
          <cell r="A142" t="str">
            <v>deta2</v>
          </cell>
          <cell r="B142">
            <v>0</v>
          </cell>
          <cell r="C142">
            <v>0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360000000</v>
          </cell>
        </row>
        <row r="144">
          <cell r="A144" t="str">
            <v>tota2</v>
          </cell>
          <cell r="B144">
            <v>0</v>
          </cell>
          <cell r="C144">
            <v>0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D150">
            <v>0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D151">
            <v>0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764400000</v>
          </cell>
        </row>
        <row r="153">
          <cell r="A153" t="str">
            <v>comp2</v>
          </cell>
          <cell r="B153">
            <v>0</v>
          </cell>
          <cell r="C153">
            <v>0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764400000</v>
          </cell>
        </row>
        <row r="155">
          <cell r="A155" t="str">
            <v>naci2</v>
          </cell>
          <cell r="B155">
            <v>0</v>
          </cell>
          <cell r="C155">
            <v>0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764400000</v>
          </cell>
        </row>
        <row r="157">
          <cell r="A157" t="str">
            <v>tota2</v>
          </cell>
          <cell r="B157">
            <v>0</v>
          </cell>
          <cell r="C157">
            <v>0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D163">
            <v>0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D164">
            <v>0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94941840</v>
          </cell>
        </row>
        <row r="166">
          <cell r="A166" t="str">
            <v>comp2</v>
          </cell>
          <cell r="B166">
            <v>0</v>
          </cell>
          <cell r="C166">
            <v>0</v>
          </cell>
          <cell r="D166" t="str">
            <v>E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94941840</v>
          </cell>
        </row>
        <row r="168">
          <cell r="A168" t="str">
            <v>exte2</v>
          </cell>
          <cell r="B168">
            <v>0</v>
          </cell>
          <cell r="C168">
            <v>0</v>
          </cell>
          <cell r="D168" t="str">
            <v>E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94941840</v>
          </cell>
        </row>
        <row r="170">
          <cell r="A170" t="str">
            <v>tota2</v>
          </cell>
          <cell r="B170">
            <v>0</v>
          </cell>
          <cell r="C170">
            <v>0</v>
          </cell>
          <cell r="D170" t="str">
            <v>E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D176">
            <v>0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D177">
            <v>0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37353579.919999994</v>
          </cell>
        </row>
        <row r="179">
          <cell r="A179" t="str">
            <v>comp2</v>
          </cell>
          <cell r="B179">
            <v>0</v>
          </cell>
          <cell r="C179">
            <v>0</v>
          </cell>
          <cell r="D179" t="str">
            <v>E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37353579.919999994</v>
          </cell>
        </row>
        <row r="181">
          <cell r="A181" t="str">
            <v>exte2</v>
          </cell>
          <cell r="B181">
            <v>0</v>
          </cell>
          <cell r="C181">
            <v>0</v>
          </cell>
          <cell r="D181" t="str">
            <v>E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37353579.919999994</v>
          </cell>
        </row>
        <row r="183">
          <cell r="A183" t="str">
            <v>tota2</v>
          </cell>
          <cell r="B183">
            <v>0</v>
          </cell>
          <cell r="C183">
            <v>0</v>
          </cell>
          <cell r="D183" t="str">
            <v>E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D189">
            <v>0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D190">
            <v>0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pesos"/>
      <sheetName val="BASES"/>
      <sheetName val="item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Presupuesto"/>
      <sheetName val="List.Mat"/>
      <sheetName val="List.Equi"/>
      <sheetName val="List.M.Obra"/>
      <sheetName val="Unit"/>
      <sheetName val="PresuPDosPozos"/>
      <sheetName val="Summary"/>
      <sheetName val="UNITARIOS"/>
      <sheetName val="PE-02"/>
      <sheetName val="BASE"/>
      <sheetName val="PE_02"/>
      <sheetName val="DATOS GRAFICOS"/>
      <sheetName val="Estruc_ Tarif"/>
      <sheetName val="Listado"/>
      <sheetName val="BASE DATOS"/>
      <sheetName val="RECIBO FINAL"/>
      <sheetName val="Listas"/>
      <sheetName val="Desmonte y Limpieza"/>
      <sheetName val="7.12"/>
      <sheetName val="Tablas"/>
      <sheetName val="UNITARIOS GENERALES.xls"/>
      <sheetName val="PESOS"/>
      <sheetName val="letra"/>
      <sheetName val="5. MODIFICATORIA"/>
      <sheetName val="RECURSOS"/>
      <sheetName val="ANALISIS DE PRECIOS UNITARIOS"/>
      <sheetName val="CRA.MODI"/>
      <sheetName val="Anexo 13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BASES"/>
      <sheetName val="Hoja1"/>
      <sheetName val="MC SF GAVIONES"/>
      <sheetName val="civ_roma"/>
      <sheetName val="Sheet1"/>
      <sheetName val="UNITARIOS_GENERALES"/>
      <sheetName val="5__MODIFICATORIA"/>
      <sheetName val="AIUsan"/>
      <sheetName val="UNITARIOS%20GENERALES.xls"/>
      <sheetName val="ANEXO 9 (MATERIAL)"/>
      <sheetName val="PRESUP. RESUMEN"/>
      <sheetName val="Formato"/>
      <sheetName val="Parámetros"/>
      <sheetName val="Jornales"/>
      <sheetName val="Modelo"/>
      <sheetName val="PU"/>
      <sheetName val="EYD "/>
      <sheetName val="LSAL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>
        <row r="7">
          <cell r="A7" t="str">
            <v>ACCF</v>
          </cell>
        </row>
      </sheetData>
      <sheetData sheetId="27">
        <row r="9">
          <cell r="A9" t="str">
            <v>ANDA</v>
          </cell>
        </row>
      </sheetData>
      <sheetData sheetId="28">
        <row r="8">
          <cell r="C8">
            <v>0.8</v>
          </cell>
        </row>
      </sheetData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>
        <row r="1">
          <cell r="A1">
            <v>0</v>
          </cell>
        </row>
      </sheetData>
      <sheetData sheetId="8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</sheetNames>
    <sheetDataSet>
      <sheetData sheetId="0" refreshError="1">
        <row r="9">
          <cell r="C9" t="str">
            <v>ITEM</v>
          </cell>
          <cell r="D9">
            <v>0</v>
          </cell>
          <cell r="E9">
            <v>0</v>
          </cell>
          <cell r="F9" t="str">
            <v>|</v>
          </cell>
        </row>
        <row r="10">
          <cell r="D10" t="str">
            <v>EARTH MOVING</v>
          </cell>
          <cell r="E10">
            <v>0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E20">
            <v>0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E45">
            <v>0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E73">
            <v>0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E101">
            <v>0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E109">
            <v>0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E136">
            <v>0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E148">
            <v>0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E160">
            <v>0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E208">
            <v>0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E231">
            <v>0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E266">
            <v>0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E289">
            <v>0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E297">
            <v>0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E307">
            <v>0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E354">
            <v>0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E390">
            <v>0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E426">
            <v>0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E439">
            <v>0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E487">
            <v>0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E542">
            <v>0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E563">
            <v>0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E636">
            <v>0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E709">
            <v>0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E788">
            <v>0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E790">
            <v>0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G5">
            <v>0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P6">
            <v>0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P9">
            <v>0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P12">
            <v>0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G14">
            <v>0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P15">
            <v>0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P18">
            <v>0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P20">
            <v>0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P21">
            <v>0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 t="str">
            <v>E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P24">
            <v>0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F26">
            <v>0</v>
          </cell>
          <cell r="G26">
            <v>0</v>
          </cell>
          <cell r="H26">
            <v>0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P26">
            <v>0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G27">
            <v>0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P28">
            <v>0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G30">
            <v>0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P31">
            <v>0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G33">
            <v>0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P34">
            <v>0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G36">
            <v>0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P37">
            <v>0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G39">
            <v>0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P40">
            <v>0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G42">
            <v>0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P43">
            <v>0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G45">
            <v>0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P46">
            <v>0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G48">
            <v>0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P49">
            <v>0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P52">
            <v>0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P55">
            <v>0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P58">
            <v>0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P60">
            <v>0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P61">
            <v>0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 t="str">
            <v>E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P64">
            <v>0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P67">
            <v>0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P70">
            <v>0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P73">
            <v>0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P76">
            <v>0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F78">
            <v>0</v>
          </cell>
          <cell r="G78">
            <v>0</v>
          </cell>
          <cell r="H78">
            <v>0</v>
          </cell>
          <cell r="I78" t="str">
            <v xml:space="preserve">Modelaje Fundaciones                             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G79">
            <v>0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P80">
            <v>0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 t="str">
            <v>E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G82">
            <v>0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P83">
            <v>0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P86">
            <v>0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G88">
            <v>0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P89">
            <v>0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 t="str">
            <v>E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G91">
            <v>0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P92">
            <v>0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 t="str">
            <v>E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G94">
            <v>0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P95">
            <v>0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P98">
            <v>0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G100">
            <v>0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P101">
            <v>0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G103">
            <v>0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P104">
            <v>0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 t="str">
            <v>E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P107">
            <v>0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 t="str">
            <v>E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P110">
            <v>0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P113">
            <v>0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F115">
            <v>0</v>
          </cell>
          <cell r="G115">
            <v>0</v>
          </cell>
          <cell r="H115">
            <v>0</v>
          </cell>
          <cell r="I115" t="str">
            <v xml:space="preserve">Modelaje Estructura Metálica                     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 t="str">
            <v>P</v>
          </cell>
        </row>
        <row r="116">
          <cell r="E116">
            <v>46</v>
          </cell>
          <cell r="F116">
            <v>0</v>
          </cell>
          <cell r="G116">
            <v>0</v>
          </cell>
          <cell r="H116">
            <v>0</v>
          </cell>
          <cell r="I116" t="str">
            <v>Reporte bombas a reutilizar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P118">
            <v>0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P121">
            <v>0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P124">
            <v>0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P127">
            <v>0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P130">
            <v>0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P133">
            <v>0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P136">
            <v>0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F138">
            <v>0</v>
          </cell>
          <cell r="G138">
            <v>0</v>
          </cell>
          <cell r="H138">
            <v>0</v>
          </cell>
          <cell r="I138" t="str">
            <v xml:space="preserve">Revisión Planos del Fabricante Compresor         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P140">
            <v>0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P143">
            <v>0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P146">
            <v>0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G148">
            <v>0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P149">
            <v>0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G151">
            <v>0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P152">
            <v>0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 t="str">
            <v>E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F154">
            <v>0</v>
          </cell>
          <cell r="G154">
            <v>0</v>
          </cell>
          <cell r="H154">
            <v>0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P154">
            <v>0</v>
          </cell>
          <cell r="Q154" t="str">
            <v>P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</row>
        <row r="155">
          <cell r="E155">
            <v>46</v>
          </cell>
          <cell r="F155">
            <v>0</v>
          </cell>
          <cell r="G155">
            <v>0</v>
          </cell>
          <cell r="H155">
            <v>0</v>
          </cell>
          <cell r="I155" t="str">
            <v xml:space="preserve">Modelaje Equipos IFC                             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 t="str">
            <v>P</v>
          </cell>
        </row>
        <row r="156">
          <cell r="E156">
            <v>46</v>
          </cell>
          <cell r="F156">
            <v>0</v>
          </cell>
          <cell r="G156">
            <v>0</v>
          </cell>
          <cell r="H156">
            <v>0</v>
          </cell>
          <cell r="I156" t="str">
            <v xml:space="preserve">Primera Revisión Modelo                          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P158">
            <v>0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F160">
            <v>0</v>
          </cell>
          <cell r="G160">
            <v>0</v>
          </cell>
          <cell r="H160">
            <v>0</v>
          </cell>
          <cell r="I160" t="str">
            <v xml:space="preserve">Segunda Revisión Modelo                          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 t="str">
            <v>P</v>
          </cell>
        </row>
        <row r="161">
          <cell r="E161">
            <v>46</v>
          </cell>
          <cell r="F161">
            <v>0</v>
          </cell>
          <cell r="G161">
            <v>0</v>
          </cell>
          <cell r="H161">
            <v>0</v>
          </cell>
          <cell r="I161" t="str">
            <v xml:space="preserve">Tercera Revisión Modelo                          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G162">
            <v>0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P163">
            <v>0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 t="str">
            <v>E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G165">
            <v>0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P166">
            <v>0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 t="str">
            <v>E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F168">
            <v>0</v>
          </cell>
          <cell r="G168">
            <v>0</v>
          </cell>
          <cell r="H168">
            <v>0</v>
          </cell>
          <cell r="I168" t="str">
            <v xml:space="preserve">Emisión Isometricos Plantas de Desmantelamiento  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P170">
            <v>0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P173">
            <v>0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G175">
            <v>0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P176">
            <v>0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P179">
            <v>0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P182">
            <v>0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P185">
            <v>0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G187">
            <v>0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P188">
            <v>0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G190">
            <v>0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P191">
            <v>0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G193">
            <v>0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P194">
            <v>0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P197">
            <v>0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G199">
            <v>0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P200">
            <v>0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P203">
            <v>0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G205">
            <v>0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P206">
            <v>0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G208">
            <v>0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P209">
            <v>0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P212">
            <v>0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P215">
            <v>0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P218">
            <v>0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G220">
            <v>0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P221">
            <v>0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P224">
            <v>0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P227">
            <v>0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P230">
            <v>0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G232">
            <v>0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P233">
            <v>0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P236">
            <v>0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G238">
            <v>0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P239">
            <v>0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P242">
            <v>0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P245">
            <v>0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P248">
            <v>0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P251">
            <v>0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P254">
            <v>0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G256">
            <v>0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P257">
            <v>0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G259">
            <v>0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P260">
            <v>0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G262">
            <v>0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P263">
            <v>0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G265">
            <v>0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P266">
            <v>0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G268">
            <v>0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P269">
            <v>0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P272">
            <v>0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G274">
            <v>0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P275">
            <v>0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G277">
            <v>0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P278">
            <v>0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G280">
            <v>0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P281">
            <v>0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G283">
            <v>0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P284">
            <v>0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P287">
            <v>0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P290">
            <v>0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P293">
            <v>0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P296">
            <v>0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P299">
            <v>0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P302">
            <v>0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P305">
            <v>0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P308">
            <v>0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P311">
            <v>0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P314">
            <v>0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P317">
            <v>0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P320">
            <v>0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P323">
            <v>0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P326">
            <v>0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P329">
            <v>0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P332">
            <v>0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P335">
            <v>0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P338">
            <v>0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P341">
            <v>0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P344">
            <v>0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P347">
            <v>0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P350">
            <v>0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P353">
            <v>0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P356">
            <v>0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P359">
            <v>0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R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P362">
            <v>0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R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P365">
            <v>0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R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P368">
            <v>0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R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P371">
            <v>0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P374">
            <v>0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P377">
            <v>0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P380">
            <v>0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P383">
            <v>0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P386">
            <v>0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P389">
            <v>0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P392">
            <v>0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P395">
            <v>0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P398">
            <v>0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P401">
            <v>0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P404">
            <v>0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P407">
            <v>0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P410">
            <v>0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G412">
            <v>0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P413">
            <v>0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G415">
            <v>0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P416">
            <v>0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G418">
            <v>0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P419">
            <v>0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P422">
            <v>0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P425">
            <v>0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G427">
            <v>0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P428">
            <v>0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N8">
            <v>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EMPRESA"/>
      <sheetName val="Pta a tier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 t="str">
            <v>Directas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 t="str">
            <v>Indirectas</v>
          </cell>
        </row>
        <row r="32">
          <cell r="W32" t="str">
            <v>Programadas</v>
          </cell>
          <cell r="X32">
            <v>0</v>
          </cell>
          <cell r="Y32">
            <v>0</v>
          </cell>
          <cell r="Z32">
            <v>0</v>
          </cell>
          <cell r="AA32" t="str">
            <v>Ejecutadas</v>
          </cell>
          <cell r="AB32">
            <v>0</v>
          </cell>
          <cell r="AC32">
            <v>0</v>
          </cell>
          <cell r="AD32">
            <v>0</v>
          </cell>
          <cell r="AE32" t="str">
            <v>Lluvias</v>
          </cell>
          <cell r="AF32">
            <v>0</v>
          </cell>
          <cell r="AG32">
            <v>0</v>
          </cell>
          <cell r="AH32">
            <v>0</v>
          </cell>
          <cell r="AI32" t="str">
            <v>Programadas</v>
          </cell>
          <cell r="AJ32">
            <v>0</v>
          </cell>
          <cell r="AK32">
            <v>0</v>
          </cell>
          <cell r="AL32">
            <v>0</v>
          </cell>
          <cell r="AM32" t="str">
            <v>Ejecutadas</v>
          </cell>
        </row>
        <row r="34">
          <cell r="N34" t="str">
            <v>GCB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</row>
        <row r="35">
          <cell r="N35" t="str">
            <v>Todo Montajes LTDA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21453</v>
          </cell>
          <cell r="X35">
            <v>0</v>
          </cell>
          <cell r="Y35">
            <v>0</v>
          </cell>
          <cell r="Z35">
            <v>0</v>
          </cell>
          <cell r="AA35">
            <v>37268.5</v>
          </cell>
          <cell r="AB35">
            <v>0</v>
          </cell>
          <cell r="AC35">
            <v>0</v>
          </cell>
          <cell r="AD35">
            <v>0</v>
          </cell>
          <cell r="AE35">
            <v>4</v>
          </cell>
          <cell r="AF35">
            <v>0</v>
          </cell>
          <cell r="AG35">
            <v>0</v>
          </cell>
          <cell r="AH35">
            <v>0</v>
          </cell>
          <cell r="AI35">
            <v>2640</v>
          </cell>
          <cell r="AJ35">
            <v>0</v>
          </cell>
          <cell r="AK35">
            <v>0</v>
          </cell>
          <cell r="AL35">
            <v>0</v>
          </cell>
          <cell r="AM35">
            <v>3340.5</v>
          </cell>
        </row>
        <row r="36">
          <cell r="N36" t="str">
            <v>A.M.I.  LTDA.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5403</v>
          </cell>
          <cell r="X36">
            <v>0</v>
          </cell>
          <cell r="Y36">
            <v>0</v>
          </cell>
          <cell r="Z36">
            <v>0</v>
          </cell>
          <cell r="AA36">
            <v>13072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2928</v>
          </cell>
          <cell r="AJ36">
            <v>0</v>
          </cell>
          <cell r="AK36">
            <v>0</v>
          </cell>
          <cell r="AL36">
            <v>0</v>
          </cell>
          <cell r="AM36">
            <v>4044</v>
          </cell>
        </row>
        <row r="37">
          <cell r="N37" t="str">
            <v>Consultoría / Intervent.(CCA)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7680</v>
          </cell>
          <cell r="AJ37">
            <v>0</v>
          </cell>
          <cell r="AK37">
            <v>0</v>
          </cell>
          <cell r="AL37">
            <v>0</v>
          </cell>
          <cell r="AM37">
            <v>7386</v>
          </cell>
        </row>
        <row r="40">
          <cell r="N40" t="str">
            <v>Totales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26856</v>
          </cell>
          <cell r="X40">
            <v>0</v>
          </cell>
          <cell r="Y40">
            <v>0</v>
          </cell>
          <cell r="Z40">
            <v>0</v>
          </cell>
          <cell r="AA40">
            <v>50340.5</v>
          </cell>
          <cell r="AB40">
            <v>0</v>
          </cell>
          <cell r="AC40">
            <v>0</v>
          </cell>
          <cell r="AD40">
            <v>0</v>
          </cell>
          <cell r="AE40">
            <v>4</v>
          </cell>
          <cell r="AF40">
            <v>0</v>
          </cell>
          <cell r="AG40">
            <v>0</v>
          </cell>
          <cell r="AH40">
            <v>0</v>
          </cell>
          <cell r="AI40">
            <v>13248</v>
          </cell>
          <cell r="AJ40">
            <v>0</v>
          </cell>
          <cell r="AK40">
            <v>0</v>
          </cell>
          <cell r="AL40">
            <v>0</v>
          </cell>
          <cell r="AM40">
            <v>14770.5</v>
          </cell>
        </row>
        <row r="42">
          <cell r="C42" t="str">
            <v>Fechas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>Inicio de Trabajos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 t="str">
            <v>Terminación  Trabajos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 t="str">
            <v>Desviación R.C(Horas)</v>
          </cell>
        </row>
        <row r="43">
          <cell r="T43" t="str">
            <v>Programado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>Real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 t="str">
            <v>Programado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 t="str">
            <v>Real</v>
          </cell>
        </row>
        <row r="45">
          <cell r="C45" t="str">
            <v>Apagada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38362.25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38362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38364.25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38363.75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12</v>
          </cell>
        </row>
        <row r="46">
          <cell r="C46" t="str">
            <v>Trabajos Mantenimiento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38364.25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38363.75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38389.25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38387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54</v>
          </cell>
        </row>
        <row r="47">
          <cell r="C47" t="str">
            <v>Arrancada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38389.25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38387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38391.25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38387.833333333336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82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38362.25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38362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38391.25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38387.833333333336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 t="str">
            <v>_+ 82</v>
          </cell>
        </row>
        <row r="51">
          <cell r="E51" t="str">
            <v>Costo Trabajos Contratados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>Contratado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 t="str">
            <v>Presupuestado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>Ejecutado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 t="str">
            <v>Adicionales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 t="str">
            <v>Total</v>
          </cell>
        </row>
        <row r="53">
          <cell r="E53" t="str">
            <v>Todo Montajes LTDA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858377938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803013810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571084773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190000000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761084773</v>
          </cell>
        </row>
        <row r="54">
          <cell r="E54" t="str">
            <v>A.M.I.  LTDA.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359910156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237973732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25462600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1218597719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1162923966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809058505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215462600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1024521105</v>
          </cell>
        </row>
        <row r="59">
          <cell r="C59" t="str">
            <v>SEGURIDAD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 t="str">
            <v>Accidentes</v>
          </cell>
          <cell r="P59">
            <v>0</v>
          </cell>
          <cell r="Q59">
            <v>0</v>
          </cell>
          <cell r="R59">
            <v>0</v>
          </cell>
          <cell r="S59" t="str">
            <v>Incidentes</v>
          </cell>
          <cell r="T59">
            <v>0</v>
          </cell>
          <cell r="U59">
            <v>0</v>
          </cell>
          <cell r="V59" t="str">
            <v>Atenciones de Enfermería</v>
          </cell>
          <cell r="W59">
            <v>0</v>
          </cell>
          <cell r="X59">
            <v>0</v>
          </cell>
          <cell r="Y59" t="str">
            <v>Visitas de Seguridad</v>
          </cell>
          <cell r="Z59">
            <v>0</v>
          </cell>
          <cell r="AA59">
            <v>0</v>
          </cell>
          <cell r="AB59" t="str">
            <v>Auditorías de Seguridad</v>
          </cell>
          <cell r="AC59">
            <v>0</v>
          </cell>
          <cell r="AD59">
            <v>0</v>
          </cell>
          <cell r="AE59" t="str">
            <v>Fallas de Control</v>
          </cell>
          <cell r="AF59">
            <v>0</v>
          </cell>
          <cell r="AG59" t="str">
            <v>Capacitación (HH)</v>
          </cell>
          <cell r="AH59">
            <v>0</v>
          </cell>
          <cell r="AI59">
            <v>0</v>
          </cell>
          <cell r="AJ59" t="str">
            <v>Recomendaciones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 t="str">
            <v>Índices</v>
          </cell>
        </row>
        <row r="60">
          <cell r="O60" t="str">
            <v>ASP</v>
          </cell>
          <cell r="P60">
            <v>0</v>
          </cell>
          <cell r="Q60" t="str">
            <v>ACP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 t="str">
            <v>Emitidas</v>
          </cell>
          <cell r="AK60">
            <v>0</v>
          </cell>
          <cell r="AL60" t="str">
            <v>Ejecutadas</v>
          </cell>
          <cell r="AM60">
            <v>0</v>
          </cell>
          <cell r="AN60">
            <v>0</v>
          </cell>
          <cell r="AO60" t="str">
            <v>Frecuencia</v>
          </cell>
          <cell r="AP60">
            <v>0</v>
          </cell>
          <cell r="AQ60">
            <v>0</v>
          </cell>
          <cell r="AR60" t="str">
            <v>Severidad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1</v>
          </cell>
          <cell r="T62">
            <v>0</v>
          </cell>
          <cell r="U62">
            <v>0</v>
          </cell>
          <cell r="V62">
            <v>27</v>
          </cell>
          <cell r="W62">
            <v>0</v>
          </cell>
          <cell r="X62">
            <v>0</v>
          </cell>
          <cell r="Y62">
            <v>81</v>
          </cell>
          <cell r="Z62">
            <v>0</v>
          </cell>
          <cell r="AA62">
            <v>0</v>
          </cell>
          <cell r="AB62">
            <v>3</v>
          </cell>
          <cell r="AC62">
            <v>0</v>
          </cell>
          <cell r="AD62">
            <v>0</v>
          </cell>
          <cell r="AE62">
            <v>7</v>
          </cell>
          <cell r="AF62">
            <v>0</v>
          </cell>
          <cell r="AG62">
            <v>9</v>
          </cell>
          <cell r="AH62">
            <v>0</v>
          </cell>
          <cell r="AI62">
            <v>0</v>
          </cell>
          <cell r="AJ62">
            <v>158</v>
          </cell>
          <cell r="AK62">
            <v>0</v>
          </cell>
          <cell r="AL62">
            <v>0.95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</row>
        <row r="63">
          <cell r="C63" t="str">
            <v>Todo Montajes LTDA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10</v>
          </cell>
          <cell r="T63">
            <v>0</v>
          </cell>
          <cell r="U63">
            <v>0</v>
          </cell>
          <cell r="V63">
            <v>377</v>
          </cell>
          <cell r="W63">
            <v>0</v>
          </cell>
          <cell r="X63">
            <v>0</v>
          </cell>
          <cell r="Y63">
            <v>5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48</v>
          </cell>
          <cell r="AF63">
            <v>0</v>
          </cell>
          <cell r="AG63">
            <v>1157.7</v>
          </cell>
          <cell r="AH63">
            <v>0</v>
          </cell>
          <cell r="AI63">
            <v>0</v>
          </cell>
          <cell r="AJ63">
            <v>10</v>
          </cell>
          <cell r="AK63">
            <v>0</v>
          </cell>
          <cell r="AL63">
            <v>1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</row>
        <row r="64">
          <cell r="C64" t="str">
            <v>A.M.I.  LTDA.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1</v>
          </cell>
          <cell r="T64">
            <v>0</v>
          </cell>
          <cell r="U64">
            <v>0</v>
          </cell>
          <cell r="V64">
            <v>126</v>
          </cell>
          <cell r="W64">
            <v>0</v>
          </cell>
          <cell r="X64">
            <v>0</v>
          </cell>
          <cell r="Y64">
            <v>11</v>
          </cell>
          <cell r="Z64">
            <v>0</v>
          </cell>
          <cell r="AA64">
            <v>0</v>
          </cell>
          <cell r="AB64">
            <v>1</v>
          </cell>
          <cell r="AC64">
            <v>0</v>
          </cell>
          <cell r="AD64">
            <v>0</v>
          </cell>
          <cell r="AE64">
            <v>5</v>
          </cell>
          <cell r="AF64">
            <v>0</v>
          </cell>
          <cell r="AG64">
            <v>612.29999999999995</v>
          </cell>
          <cell r="AH64">
            <v>0</v>
          </cell>
          <cell r="AI64">
            <v>0</v>
          </cell>
          <cell r="AJ64">
            <v>25</v>
          </cell>
          <cell r="AK64">
            <v>0</v>
          </cell>
          <cell r="AL64">
            <v>1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</row>
        <row r="65">
          <cell r="C65" t="str">
            <v>CCA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1</v>
          </cell>
          <cell r="T65">
            <v>0</v>
          </cell>
          <cell r="U65">
            <v>0</v>
          </cell>
          <cell r="V65">
            <v>14</v>
          </cell>
          <cell r="W65">
            <v>0</v>
          </cell>
          <cell r="X65">
            <v>0</v>
          </cell>
          <cell r="Y65">
            <v>26</v>
          </cell>
          <cell r="Z65">
            <v>0</v>
          </cell>
          <cell r="AA65">
            <v>0</v>
          </cell>
          <cell r="AB65">
            <v>5</v>
          </cell>
          <cell r="AC65">
            <v>0</v>
          </cell>
          <cell r="AD65">
            <v>0</v>
          </cell>
          <cell r="AE65">
            <v>2</v>
          </cell>
          <cell r="AF65">
            <v>0</v>
          </cell>
          <cell r="AG65">
            <v>283</v>
          </cell>
          <cell r="AH65">
            <v>0</v>
          </cell>
          <cell r="AI65">
            <v>0</v>
          </cell>
          <cell r="AJ65">
            <v>38</v>
          </cell>
          <cell r="AK65">
            <v>0</v>
          </cell>
          <cell r="AL65">
            <v>0.98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</row>
        <row r="67">
          <cell r="C67" t="str">
            <v>Unibon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13</v>
          </cell>
          <cell r="T67">
            <v>0</v>
          </cell>
          <cell r="U67">
            <v>0</v>
          </cell>
          <cell r="V67">
            <v>544</v>
          </cell>
          <cell r="W67">
            <v>0</v>
          </cell>
          <cell r="X67">
            <v>0</v>
          </cell>
          <cell r="Y67">
            <v>123</v>
          </cell>
          <cell r="Z67">
            <v>0</v>
          </cell>
          <cell r="AA67">
            <v>0</v>
          </cell>
          <cell r="AB67">
            <v>9</v>
          </cell>
          <cell r="AC67">
            <v>0</v>
          </cell>
          <cell r="AD67">
            <v>0</v>
          </cell>
          <cell r="AE67">
            <v>62</v>
          </cell>
          <cell r="AF67">
            <v>0</v>
          </cell>
          <cell r="AG67">
            <v>2062</v>
          </cell>
          <cell r="AH67">
            <v>0</v>
          </cell>
          <cell r="AI67">
            <v>0</v>
          </cell>
          <cell r="AJ67">
            <v>231</v>
          </cell>
          <cell r="AK67">
            <v>0</v>
          </cell>
          <cell r="AL67">
            <v>0.96251082251082254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 t="str">
            <v>Inicio de Trabajos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 t="str">
            <v>Terminación  Trabajos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 t="str">
            <v>Desviación R.C(Horas)</v>
          </cell>
        </row>
        <row r="94">
          <cell r="T94" t="str">
            <v>Programado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 t="str">
            <v>Real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Programado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 t="str">
            <v>Real</v>
          </cell>
        </row>
        <row r="96">
          <cell r="C96" t="str">
            <v>Apagada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38362.25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38362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38364.25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38363.75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12</v>
          </cell>
        </row>
        <row r="97">
          <cell r="C97" t="str">
            <v>Trabajos Mantenimiento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38364.25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38363.75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38377.25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38376.25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12</v>
          </cell>
        </row>
        <row r="98">
          <cell r="C98" t="str">
            <v>Arrancada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38377.25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38376.25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38379.25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38377.666666666664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38</v>
          </cell>
        </row>
        <row r="100">
          <cell r="C100" t="str">
            <v>TOPPING U-200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38362.25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38362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38379.25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38377.666666666664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 t="str">
            <v>_+ 38</v>
          </cell>
        </row>
        <row r="122">
          <cell r="B122" t="str">
            <v>VISCO 1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 t="str">
            <v>Inicio de Trabajos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 t="str">
            <v>Terminación  Trabajos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 t="str">
            <v>Desviación R.C(Horas)</v>
          </cell>
        </row>
        <row r="127">
          <cell r="N127" t="str">
            <v>Programado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 t="str">
            <v>Reprogramado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 t="str">
            <v>Real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 t="str">
            <v>Programado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 t="str">
            <v>Reprogramado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 t="str">
            <v>Real</v>
          </cell>
        </row>
        <row r="129">
          <cell r="C129" t="str">
            <v>Apagada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38370.25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38371.25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38371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38372.25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38373.25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38373.25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</row>
        <row r="130">
          <cell r="C130" t="str">
            <v>Trab. Mant.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38372.25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38373.25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38373.25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38388.25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38389.25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38387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54</v>
          </cell>
        </row>
        <row r="131">
          <cell r="C131" t="str">
            <v>Arrancada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38388.25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38389.25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38387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38390.25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38391.25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38387.833333333336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82</v>
          </cell>
        </row>
        <row r="133">
          <cell r="C133" t="str">
            <v>VISCORREDUCTORA 1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38370.25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38371.25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38371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38390.25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38391.25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38387.833333333336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  <sheetData sheetId="14" refreshError="1"/>
      <sheetData sheetId="1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Análisis de precios"/>
      <sheetName val="RELACI~1"/>
      <sheetName val="RELACI~1.XLS"/>
      <sheetName val="\\Phenom_x3\d\ADMINISTRACIÓN VI"/>
      <sheetName val="PROGRAMACION "/>
      <sheetName val="Hoja1"/>
      <sheetName val="Itemes_Renovación"/>
      <sheetName val="BASE"/>
      <sheetName val="PROGRAMACION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Wind Loads"/>
      <sheetName val="Fab. 15"/>
      <sheetName val="Comparativa"/>
      <sheetName val="resoc"/>
      <sheetName val="Datos-No imprimir"/>
      <sheetName val="DATOS"/>
      <sheetName val="Reaj. (CHAL.)"/>
      <sheetName val="Flot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7422CW00"/>
      <sheetName val="ESPEC"/>
      <sheetName val="DATOS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Formular"/>
      <sheetName val="Recursos"/>
      <sheetName val="General"/>
      <sheetName val="210.2.2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Estructura"/>
      <sheetName val="Hoja1"/>
      <sheetName val="ac2-ag96"/>
      <sheetName val="Datos"/>
      <sheetName val="GENERALIDADES "/>
      <sheetName val="Info-Portaf"/>
      <sheetName val="precios-básicos2002"/>
      <sheetName val="ITEM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E4">
            <v>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E5">
            <v>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E6">
            <v>0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E7">
            <v>0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E8">
            <v>0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E9">
            <v>0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E10">
            <v>0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E11">
            <v>0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E12">
            <v>0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E13">
            <v>0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E14">
            <v>0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E15">
            <v>0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E16">
            <v>0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E17">
            <v>0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E18">
            <v>0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E19">
            <v>0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E20">
            <v>0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E22">
            <v>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E23">
            <v>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E24">
            <v>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E26">
            <v>0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E27">
            <v>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E29">
            <v>0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E30">
            <v>0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E31">
            <v>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E32">
            <v>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E33">
            <v>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E34">
            <v>0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D37">
            <v>0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E38">
            <v>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E39">
            <v>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E40">
            <v>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E41">
            <v>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E42">
            <v>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E43">
            <v>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E45">
            <v>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E46">
            <v>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E47">
            <v>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E48">
            <v>0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E49">
            <v>0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E50">
            <v>0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E51">
            <v>0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E52">
            <v>0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E53">
            <v>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E54">
            <v>0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E55">
            <v>0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E56">
            <v>0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E57">
            <v>0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E59">
            <v>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E60">
            <v>0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E61">
            <v>0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E62">
            <v>0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E63">
            <v>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E64">
            <v>0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E65">
            <v>0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E66">
            <v>0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D67">
            <v>0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D68">
            <v>0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E69">
            <v>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E70">
            <v>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E71">
            <v>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E72">
            <v>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E73">
            <v>0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E74">
            <v>0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E75">
            <v>0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E76">
            <v>0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E77">
            <v>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E78">
            <v>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E79">
            <v>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E80">
            <v>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E101">
            <v>0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E102">
            <v>0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E103">
            <v>0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E105">
            <v>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E107">
            <v>0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E111">
            <v>0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E112">
            <v>0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E113">
            <v>0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E114">
            <v>0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D115">
            <v>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E116">
            <v>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D117">
            <v>0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E118">
            <v>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E122">
            <v>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E123">
            <v>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E124">
            <v>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E125">
            <v>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E126">
            <v>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E131">
            <v>0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E132">
            <v>0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E133">
            <v>0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E134">
            <v>0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E135">
            <v>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E136">
            <v>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D137">
            <v>0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E138">
            <v>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E139">
            <v>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E140">
            <v>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E141">
            <v>0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E142">
            <v>0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E143">
            <v>0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E144">
            <v>0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E145">
            <v>0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E146">
            <v>0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E147">
            <v>0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E148">
            <v>0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E149">
            <v>0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E150">
            <v>0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E151">
            <v>0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D153">
            <v>0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D154">
            <v>0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E155">
            <v>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E156">
            <v>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E157">
            <v>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E158">
            <v>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E159">
            <v>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E160">
            <v>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E161">
            <v>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E169">
            <v>0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D170">
            <v>0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E171">
            <v>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E172">
            <v>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E173">
            <v>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E174">
            <v>0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E175">
            <v>0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E176">
            <v>0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D177">
            <v>0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D178">
            <v>0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D179">
            <v>0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D180">
            <v>0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E181">
            <v>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E182">
            <v>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E183">
            <v>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E184">
            <v>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E185">
            <v>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E186">
            <v>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E187">
            <v>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D188">
            <v>0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E189">
            <v>0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E190">
            <v>0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E191">
            <v>0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D192">
            <v>0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E193">
            <v>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E194">
            <v>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E195">
            <v>0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E197">
            <v>0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E199">
            <v>0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D204">
            <v>0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D205">
            <v>0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D206">
            <v>0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D207">
            <v>0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D208">
            <v>0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D209">
            <v>0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D210">
            <v>0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E211">
            <v>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E212">
            <v>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E213">
            <v>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E214">
            <v>0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E215">
            <v>0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D216">
            <v>0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D217">
            <v>0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D218">
            <v>0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D219">
            <v>0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D220">
            <v>0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E221">
            <v>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E222">
            <v>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E224">
            <v>0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E225">
            <v>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E226">
            <v>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E227">
            <v>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E228">
            <v>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E229">
            <v>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E231">
            <v>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E232">
            <v>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E233">
            <v>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E234">
            <v>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D235">
            <v>0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E236">
            <v>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D237">
            <v>0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D238">
            <v>0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D239">
            <v>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E240">
            <v>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E241">
            <v>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E242">
            <v>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E243">
            <v>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E244">
            <v>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E245">
            <v>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E248">
            <v>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E249">
            <v>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D250">
            <v>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E251">
            <v>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E252">
            <v>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E253">
            <v>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D254">
            <v>0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Sábana"/>
      <sheetName val="CALC PROD MENSUAL"/>
      <sheetName val="SUB_APU6"/>
      <sheetName val="Cantidades_de_Obra6"/>
      <sheetName val="Itemes_Renovación1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TARIFAS-JORNAL-DIST"/>
      <sheetName val="SUB_APU7"/>
      <sheetName val="Cantidades_de_Obra7"/>
      <sheetName val="Itemes_Renovación2"/>
      <sheetName val="LISTA_CÓDIGOS"/>
      <sheetName val="BASE_APU"/>
      <sheetName val="MANO_DE_OBRA"/>
      <sheetName val="CIC-NOV"/>
      <sheetName val="TABLAS"/>
      <sheetName val="SUB_APU8"/>
      <sheetName val="Cantidades_de_Obra8"/>
      <sheetName val="Itemes_Renovación3"/>
      <sheetName val="SUB_APU9"/>
      <sheetName val="Cantidades_de_Obra9"/>
      <sheetName val="Itemes_Renovación4"/>
      <sheetName val="Base de Diseño"/>
      <sheetName val="Presupuesto_Via_distribuidora"/>
      <sheetName val="10_HS"/>
      <sheetName val="BASES"/>
      <sheetName val="LISTA_CÓDIGOS1"/>
      <sheetName val="BASE_APU1"/>
      <sheetName val="MANO_DE_OBRA1"/>
      <sheetName val="LISTA_CÓDIGOS2"/>
      <sheetName val="BASE_APU2"/>
      <sheetName val="MANO_DE_OBRA2"/>
      <sheetName val="LISTA_CÓDIGOS3"/>
      <sheetName val="BASE_APU3"/>
      <sheetName val="MANO_DE_OBRA3"/>
      <sheetName val="SUB_APU10"/>
      <sheetName val="Cantidades_de_Obra10"/>
      <sheetName val="Itemes_Renovación5"/>
      <sheetName val="LISTA_CÓDIGOS4"/>
      <sheetName val="BASE_APU4"/>
      <sheetName val="MANO_DE_OBRA4"/>
      <sheetName val="SUB_APU11"/>
      <sheetName val="Cantidades_de_Obra11"/>
      <sheetName val="Itemes_Renovación6"/>
      <sheetName val="LISTA_CÓDIGOS5"/>
      <sheetName val="BASE_APU5"/>
      <sheetName val="MANO_DE_OBRA5"/>
      <sheetName val="SUB_APU12"/>
      <sheetName val="Cantidades_de_Obra12"/>
      <sheetName val="Itemes_Renovación7"/>
      <sheetName val="LISTA_CÓDIGOS6"/>
      <sheetName val="BASE_APU6"/>
      <sheetName val="MANO_DE_OBRA6"/>
      <sheetName val="SUB_APU14"/>
      <sheetName val="Cantidades_de_Obra14"/>
      <sheetName val="Itemes_Renovación9"/>
      <sheetName val="LISTA_CÓDIGOS8"/>
      <sheetName val="BASE_APU8"/>
      <sheetName val="MANO_DE_OBRA8"/>
      <sheetName val="SUB_APU13"/>
      <sheetName val="Cantidades_de_Obra13"/>
      <sheetName val="Itemes_Renovación8"/>
      <sheetName val="LISTA_CÓDIGOS7"/>
      <sheetName val="BASE_APU7"/>
      <sheetName val="MANO_DE_OBRA7"/>
      <sheetName val="Design"/>
      <sheetName val="EMPRESA"/>
      <sheetName val="DATOS CONTRATO"/>
      <sheetName val="LIQ-NOM"/>
      <sheetName val="NOMINA-1"/>
      <sheetName val="PRESUPUESTAL"/>
      <sheetName val="ejecutado%"/>
      <sheetName val="Ejecutado$"/>
      <sheetName val="Programado$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PR 1"/>
      <sheetName val="PERSONAL"/>
      <sheetName val="1"/>
      <sheetName val="46"/>
      <sheetName val="TARIFAS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>
        <row r="2">
          <cell r="A2" t="str">
            <v>MUNICIPIO DE SONSON ANTIOQUIA</v>
          </cell>
        </row>
      </sheetData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1">
          <cell r="A1">
            <v>0</v>
          </cell>
        </row>
      </sheetData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>
            <v>0</v>
          </cell>
        </row>
      </sheetData>
      <sheetData sheetId="53"/>
      <sheetData sheetId="54"/>
      <sheetData sheetId="55"/>
      <sheetData sheetId="56" refreshError="1"/>
      <sheetData sheetId="57" refreshError="1"/>
      <sheetData sheetId="58">
        <row r="1">
          <cell r="A1" t="str">
            <v>CODIGO</v>
          </cell>
        </row>
      </sheetData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>
        <row r="1">
          <cell r="A1" t="str">
            <v>CODIGO</v>
          </cell>
        </row>
      </sheetData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>
        <row r="1">
          <cell r="A1">
            <v>0</v>
          </cell>
        </row>
      </sheetData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  <sheetName val="ESTADO RED"/>
      <sheetName val="GENERALIDADES "/>
      <sheetName val="ELECTRICO"/>
      <sheetName val="Vuel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  <sheetName val="días habiles 2015"/>
      <sheetName val="INS"/>
      <sheetName val="Ppto"/>
      <sheetName val="Plan auditoría"/>
      <sheetName val="Análisis de precios"/>
      <sheetName val="ELECTRICO"/>
      <sheetName val="Vuelta"/>
      <sheetName val="Hoja1"/>
      <sheetName val="BASE"/>
      <sheetName val="1_Preliminares"/>
      <sheetName val="M.Obra"/>
      <sheetName val="ManoDeObr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TUBERIA"/>
      <sheetName val="PARA INFORME"/>
      <sheetName val="UNITARIO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320_1"/>
      <sheetName val="330_2"/>
      <sheetName val="700_1"/>
      <sheetName val="APU"/>
      <sheetName val="INV"/>
      <sheetName val="AASHTO"/>
      <sheetName val="Cálculo"/>
      <sheetName val="basico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D9">
            <v>0</v>
          </cell>
          <cell r="E9">
            <v>0</v>
          </cell>
          <cell r="F9" t="str">
            <v>Longitud de calzada (m):</v>
          </cell>
          <cell r="G9">
            <v>0</v>
          </cell>
          <cell r="H9">
            <v>0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D10">
            <v>0</v>
          </cell>
          <cell r="E10">
            <v>0</v>
          </cell>
          <cell r="F10" t="str">
            <v>Ancho promedio de calzada (m):</v>
          </cell>
          <cell r="G10">
            <v>0</v>
          </cell>
          <cell r="H10">
            <v>0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D11">
            <v>0</v>
          </cell>
          <cell r="E11">
            <v>0</v>
          </cell>
          <cell r="F11" t="str">
            <v>Longitud de berma (m):</v>
          </cell>
          <cell r="G11">
            <v>0</v>
          </cell>
          <cell r="H11">
            <v>0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D12">
            <v>0</v>
          </cell>
          <cell r="E12">
            <v>0</v>
          </cell>
          <cell r="F12" t="str">
            <v>Ancho promedio de las bermas (m):</v>
          </cell>
          <cell r="G12">
            <v>0</v>
          </cell>
          <cell r="H12">
            <v>0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F14">
            <v>0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F15">
            <v>0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F16">
            <v>0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F17">
            <v>0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F18">
            <v>0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F19">
            <v>0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F20">
            <v>0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F21">
            <v>0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F25">
            <v>0</v>
          </cell>
          <cell r="G25">
            <v>0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F27">
            <v>0</v>
          </cell>
          <cell r="G27">
            <v>0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F32">
            <v>0</v>
          </cell>
          <cell r="G32">
            <v>0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F34">
            <v>0</v>
          </cell>
          <cell r="G34">
            <v>0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D36">
            <v>0</v>
          </cell>
          <cell r="E36" t="str">
            <v>Criterio</v>
          </cell>
          <cell r="F36">
            <v>0</v>
          </cell>
          <cell r="G36">
            <v>0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B37">
            <v>0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F37">
            <v>0</v>
          </cell>
          <cell r="G37">
            <v>0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G39">
            <v>0</v>
          </cell>
          <cell r="H39">
            <v>0</v>
          </cell>
          <cell r="I39">
            <v>0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H41">
            <v>0</v>
          </cell>
          <cell r="I41">
            <v>0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>
        <row r="2">
          <cell r="A2" t="str">
            <v>INVÍAS - TERRITORIAL CORDOBA - GRUPO 3</v>
          </cell>
        </row>
      </sheetData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>
        <row r="2">
          <cell r="A2" t="str">
            <v>INVÍAS - TERRITORIAL CORDOBA - GRUPO 3</v>
          </cell>
        </row>
      </sheetData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2">
          <cell r="A2" t="str">
            <v>INVÍAS - TERRITORIAL CORDOBA - GRUPO 3</v>
          </cell>
        </row>
      </sheetData>
      <sheetData sheetId="239">
        <row r="2">
          <cell r="A2" t="str">
            <v>INVÍAS - TERRITORIAL CORDOBA - GRUPO 3</v>
          </cell>
        </row>
      </sheetData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>
        <row r="2">
          <cell r="A2" t="str">
            <v>INVÍAS - TERRITORIAL CORDOBA - GRUPO 3</v>
          </cell>
        </row>
      </sheetData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>
        <row r="2">
          <cell r="A2" t="str">
            <v>INVÍAS - TERRITORIAL CORDOBA - GRUPO 3</v>
          </cell>
        </row>
      </sheetData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>
        <row r="2">
          <cell r="A2" t="str">
            <v>INVÍAS - TERRITORIAL CORDOBA - GRUPO 3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>
        <row r="2">
          <cell r="B2">
            <v>0</v>
          </cell>
        </row>
      </sheetData>
      <sheetData sheetId="472" refreshError="1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Análisis de precios"/>
      <sheetName val="todos"/>
      <sheetName val="LISTADO OBRAS"/>
      <sheetName val="Dto Equipos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"/>
      <sheetName val="Desmonte_y_Limpieza"/>
      <sheetName val="PR_1"/>
      <sheetName val="5_2"/>
      <sheetName val="MC_SF_GAVIONES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SUMINISTRO PARA INFORME"/>
      <sheetName val="LISTADO"/>
      <sheetName val="1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F3">
            <v>0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F4">
            <v>0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F7">
            <v>0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F8">
            <v>0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F25">
            <v>0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rb Chicala"/>
      <sheetName val="Precios Importados"/>
      <sheetName val="Precios Unitarios"/>
      <sheetName val="Precios Primarios"/>
    </sheetNames>
    <sheetDataSet>
      <sheetData sheetId="0"/>
      <sheetData sheetId="1"/>
      <sheetData sheetId="2"/>
      <sheetData sheetId="3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PTO REF"/>
      <sheetName val="mem 2.5 REF "/>
      <sheetName val="1 prel (2REF)"/>
      <sheetName val="2 est (2REF)"/>
      <sheetName val="3 mamp (2REF)"/>
      <sheetName val="4 pisos (2REF)"/>
      <sheetName val="5 cub (2REF)"/>
      <sheetName val="pareto"/>
      <sheetName val="INSUMOS"/>
      <sheetName val="EQUIPO Y TRANSP."/>
      <sheetName val="PRESUPUESTO"/>
      <sheetName val="PRESUPUESTO EDI.EXISTENTES"/>
      <sheetName val="1 prel "/>
      <sheetName val="2 reforzamiento"/>
      <sheetName val="MEM 1-2-3-4-5-6-7-8-9-10"/>
      <sheetName val="2 est"/>
      <sheetName val="3 mamp"/>
      <sheetName val="4 pisos"/>
      <sheetName val="5 encha"/>
      <sheetName val="6 pintura"/>
      <sheetName val="7 aparatos"/>
      <sheetName val="8 ap coc"/>
      <sheetName val="8. cocina"/>
      <sheetName val="9 carpinter"/>
      <sheetName val="10 cer y esp"/>
      <sheetName val="11.6a11.7 contr-gas"/>
      <sheetName val="11.1a11.5AGUA"/>
      <sheetName val="APUS GAS"/>
      <sheetName val="13. AA"/>
      <sheetName val="APUS SENA VL"/>
      <sheetName val="13 aa y vm "/>
      <sheetName val="Hoja3"/>
      <sheetName val="CAPITULOS E ITEMS"/>
      <sheetName val="14 cub"/>
      <sheetName val="16 ext"/>
      <sheetName val="mem 11"/>
      <sheetName val="p y v"/>
      <sheetName val="mem 12-13"/>
      <sheetName val="mem 14-15-16-17"/>
      <sheetName val="cant mat p y v"/>
      <sheetName val="CANTIDADES "/>
      <sheetName val="APU TIPO"/>
      <sheetName val="11.3agua"/>
      <sheetName val="11.4agua"/>
      <sheetName val="11.5 agua"/>
      <sheetName val="MEM 1-2-3-4-5-6-7-8-9-10 anti"/>
      <sheetName val="MEM CANT"/>
      <sheetName val="mem 13"/>
      <sheetName val="mem 14"/>
      <sheetName val="mem 16"/>
      <sheetName val="CUADRILLAS"/>
      <sheetName val="AIU"/>
      <sheetName val="APUS SCI"/>
      <sheetName val="CONCRETOS Y MORTEROS"/>
      <sheetName val="SALARIOS Y PRESTAC."/>
      <sheetName val="COSTO INT"/>
      <sheetName val="FACT MULT I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B4"/>
        </row>
        <row r="596">
          <cell r="B596" t="str">
            <v>12.1</v>
          </cell>
          <cell r="C596" t="str">
            <v>ACOMETIDA MEDIA TENSION 13,2 KV</v>
          </cell>
          <cell r="D596"/>
          <cell r="E596"/>
          <cell r="F596"/>
          <cell r="G596"/>
          <cell r="H596"/>
        </row>
        <row r="597">
          <cell r="B597" t="str">
            <v>12.1.1</v>
          </cell>
          <cell r="C597" t="str">
            <v>Transicion de linea aerea a subterranea, incluye estructura LA-117</v>
          </cell>
          <cell r="D597"/>
          <cell r="E597" t="str">
            <v>gl</v>
          </cell>
          <cell r="F597">
            <v>1</v>
          </cell>
          <cell r="G597">
            <v>1682011</v>
          </cell>
          <cell r="H597">
            <v>1682011</v>
          </cell>
        </row>
        <row r="598">
          <cell r="B598" t="str">
            <v>12.1.2</v>
          </cell>
          <cell r="C598" t="str">
            <v>Acometida MT en cable triplex  XLPE de 15KV Al calibre  120mm2</v>
          </cell>
          <cell r="D598"/>
          <cell r="E598" t="str">
            <v>ml</v>
          </cell>
          <cell r="F598">
            <v>100</v>
          </cell>
          <cell r="G598">
            <v>262390</v>
          </cell>
          <cell r="H598">
            <v>26239000</v>
          </cell>
        </row>
        <row r="599">
          <cell r="B599" t="str">
            <v>12.1.3</v>
          </cell>
          <cell r="C599" t="str">
            <v>Canalizacion en zona verde  4Ø6"</v>
          </cell>
          <cell r="D599"/>
          <cell r="E599" t="str">
            <v>ml</v>
          </cell>
          <cell r="F599">
            <v>84</v>
          </cell>
          <cell r="G599">
            <v>143761</v>
          </cell>
          <cell r="H599">
            <v>12075924</v>
          </cell>
        </row>
        <row r="600">
          <cell r="B600" t="str">
            <v>12.1.4</v>
          </cell>
          <cell r="C600" t="str">
            <v>Cajas de paso según Norma CS-276</v>
          </cell>
          <cell r="D600"/>
          <cell r="E600" t="str">
            <v>gl</v>
          </cell>
          <cell r="F600">
            <v>2</v>
          </cell>
          <cell r="G600">
            <v>1965951</v>
          </cell>
          <cell r="H600">
            <v>3931902</v>
          </cell>
        </row>
        <row r="601">
          <cell r="B601" t="str">
            <v>12.1.5</v>
          </cell>
          <cell r="C601" t="str">
            <v>Cajas de paso según Norma CS-275</v>
          </cell>
          <cell r="D601"/>
          <cell r="E601" t="str">
            <v>gl</v>
          </cell>
          <cell r="F601">
            <v>20</v>
          </cell>
          <cell r="G601">
            <v>1226611</v>
          </cell>
          <cell r="H601">
            <v>24532220</v>
          </cell>
        </row>
        <row r="602">
          <cell r="B602" t="str">
            <v>12.2</v>
          </cell>
          <cell r="C602" t="str">
            <v>SUBESTACION ELECTRICA PRINCIPAL</v>
          </cell>
          <cell r="D602"/>
          <cell r="E602" t="str">
            <v/>
          </cell>
          <cell r="F602"/>
          <cell r="G602"/>
          <cell r="H602"/>
        </row>
        <row r="603">
          <cell r="B603" t="str">
            <v>12.2.1</v>
          </cell>
          <cell r="C603" t="str">
            <v>Instalación y suministro de transformador Pedestal tipo Malla de 400KVA 13,2KV / 208 V, incluye kit de conectores tipo codo para entrada MT</v>
          </cell>
          <cell r="D603"/>
          <cell r="E603" t="str">
            <v>un</v>
          </cell>
          <cell r="F603">
            <v>1</v>
          </cell>
          <cell r="G603">
            <v>31792455</v>
          </cell>
          <cell r="H603">
            <v>31792455</v>
          </cell>
        </row>
        <row r="604">
          <cell r="B604" t="str">
            <v>12.2.2</v>
          </cell>
          <cell r="C604" t="str">
            <v>Suministro e instalación celda de medida en MT  ET916</v>
          </cell>
          <cell r="D604"/>
          <cell r="E604" t="str">
            <v>un</v>
          </cell>
          <cell r="F604">
            <v>1</v>
          </cell>
          <cell r="G604">
            <v>17534948</v>
          </cell>
          <cell r="H604">
            <v>17534948</v>
          </cell>
        </row>
        <row r="605">
          <cell r="B605" t="str">
            <v>12.2.3</v>
          </cell>
          <cell r="C605" t="str">
            <v>Tablero general de acometidas  TGA-01</v>
          </cell>
          <cell r="D605"/>
          <cell r="E605" t="str">
            <v>un</v>
          </cell>
          <cell r="F605">
            <v>1</v>
          </cell>
          <cell r="G605">
            <v>11999114</v>
          </cell>
          <cell r="H605">
            <v>11999114</v>
          </cell>
        </row>
        <row r="606">
          <cell r="B606" t="str">
            <v>12.2.4</v>
          </cell>
          <cell r="C606" t="str">
            <v xml:space="preserve">Transferencia electronica TX-01 Red Normal </v>
          </cell>
          <cell r="D606"/>
          <cell r="E606" t="str">
            <v>un</v>
          </cell>
          <cell r="F606">
            <v>1</v>
          </cell>
          <cell r="G606">
            <v>20979391</v>
          </cell>
          <cell r="H606">
            <v>20979391</v>
          </cell>
        </row>
        <row r="607">
          <cell r="B607" t="str">
            <v>12.2.5</v>
          </cell>
          <cell r="C607" t="str">
            <v xml:space="preserve">Transferencia electronica TX-02 Red Extincion Incendio </v>
          </cell>
          <cell r="D607"/>
          <cell r="E607" t="str">
            <v>un</v>
          </cell>
          <cell r="F607">
            <v>1</v>
          </cell>
          <cell r="G607">
            <v>11219811</v>
          </cell>
          <cell r="H607">
            <v>11219811</v>
          </cell>
        </row>
        <row r="608">
          <cell r="B608" t="str">
            <v>12.2.6</v>
          </cell>
          <cell r="C608" t="str">
            <v>Acometida Planta Electrica (G1)  a transferencia (TX1) en cable 3x(3x500MCM + 1X500MCM + 1/0T) por carcamo.</v>
          </cell>
          <cell r="D608"/>
          <cell r="E608" t="str">
            <v>ml</v>
          </cell>
          <cell r="F608">
            <v>15</v>
          </cell>
          <cell r="G608">
            <v>1014735</v>
          </cell>
          <cell r="H608">
            <v>15221025</v>
          </cell>
        </row>
        <row r="609">
          <cell r="B609" t="str">
            <v>12.2.7</v>
          </cell>
          <cell r="C609" t="str">
            <v>Acometida Planta Electrica (G1)  a transferencia Equipos extincion de incendios (TX2) en cable 3x2/0AWG + 1X2/0AWG +6T) por carcamo.</v>
          </cell>
          <cell r="D609"/>
          <cell r="E609" t="str">
            <v>ml</v>
          </cell>
          <cell r="F609">
            <v>15</v>
          </cell>
          <cell r="G609">
            <v>100034</v>
          </cell>
          <cell r="H609">
            <v>1500510</v>
          </cell>
        </row>
        <row r="610">
          <cell r="B610" t="str">
            <v>12.2.8</v>
          </cell>
          <cell r="C610" t="str">
            <v>Acometida Transformador  (T1)  a transferencia (TX1) en cable 3x(3x500MCM + 1X500MCM + 1/0T) por carcamo.</v>
          </cell>
          <cell r="D610"/>
          <cell r="E610" t="str">
            <v>ml</v>
          </cell>
          <cell r="F610">
            <v>10</v>
          </cell>
          <cell r="G610">
            <v>921648</v>
          </cell>
          <cell r="H610">
            <v>9216480</v>
          </cell>
        </row>
        <row r="611">
          <cell r="B611" t="str">
            <v>12.2.9</v>
          </cell>
          <cell r="C611" t="str">
            <v>Acometida Transformador (T1)  a transferencia Equipos extincion de incendios (TX2) en cable 3x2/0AWG + 1X2/0AWG +6T) por carcamo.</v>
          </cell>
          <cell r="D611"/>
          <cell r="E611" t="str">
            <v>ml</v>
          </cell>
          <cell r="F611">
            <v>10</v>
          </cell>
          <cell r="G611">
            <v>100034</v>
          </cell>
          <cell r="H611">
            <v>1000340</v>
          </cell>
        </row>
        <row r="612">
          <cell r="B612" t="str">
            <v>12.2.10</v>
          </cell>
          <cell r="C612" t="str">
            <v>Acometida Tablero de Transferencia (TX1) a TGA en cable 3(3x500MCM + 1x500MCM + 1x1/0T  AWG) en tubería  PVC 3"</v>
          </cell>
          <cell r="D612"/>
          <cell r="E612" t="str">
            <v>ml</v>
          </cell>
          <cell r="F612">
            <v>62</v>
          </cell>
          <cell r="G612">
            <v>1080261</v>
          </cell>
          <cell r="H612">
            <v>66976182</v>
          </cell>
        </row>
        <row r="613">
          <cell r="B613" t="str">
            <v>12.2.11</v>
          </cell>
          <cell r="C613" t="str">
            <v>Acometida Tablero de TGA a TN1 en cable 3x1/0+ 1x1/0+ 1x6T  AWG en ducteria PVC 1 1/2" por canalización en zona verde. Incluye tubería PVC, no incluye canalización.</v>
          </cell>
          <cell r="D613"/>
          <cell r="E613" t="str">
            <v>ml</v>
          </cell>
          <cell r="F613">
            <v>45</v>
          </cell>
          <cell r="G613">
            <v>87629</v>
          </cell>
          <cell r="H613">
            <v>3943305</v>
          </cell>
        </row>
        <row r="614">
          <cell r="B614" t="str">
            <v>12.2.12</v>
          </cell>
          <cell r="C614" t="str">
            <v>Acometida Tablero de TGA a TN3 en cable 3x2AWG+ 1x2AWG+1x8T  AWG en ducteria PVC 1 1/2" por canalización en zona verde. Incluye tubería PVC, no incluye canalización.</v>
          </cell>
          <cell r="D614"/>
          <cell r="E614" t="str">
            <v>ml</v>
          </cell>
          <cell r="F614">
            <v>44</v>
          </cell>
          <cell r="G614">
            <v>60266</v>
          </cell>
          <cell r="H614">
            <v>2651704</v>
          </cell>
        </row>
        <row r="615">
          <cell r="B615" t="str">
            <v>12.2.13</v>
          </cell>
          <cell r="C615" t="str">
            <v>Acometida Tablero de TGA a TN4 en cable 3x1/0AWG+ 1x1/0AWG+1x6T  AWG en ducteria PVC 1 1/2" por canalización en zona verde. Incluye tubería PVC, no incluye canalización.</v>
          </cell>
          <cell r="D615"/>
          <cell r="E615" t="str">
            <v>ml</v>
          </cell>
          <cell r="F615">
            <v>84</v>
          </cell>
          <cell r="G615">
            <v>91129</v>
          </cell>
          <cell r="H615">
            <v>7654836</v>
          </cell>
        </row>
        <row r="616">
          <cell r="B616" t="str">
            <v>12.2.14</v>
          </cell>
          <cell r="C616" t="str">
            <v>Acometida Tablero de TGA a TN5 en cable 3x1/0AWG+ 1x1/0AWG+1x6T  AWG en ducteria PVC 1 1/2" por canalización en zona verde. Incluye tubería PVC, no incluye canalización.</v>
          </cell>
          <cell r="D616"/>
          <cell r="E616" t="str">
            <v>ml</v>
          </cell>
          <cell r="F616">
            <v>66</v>
          </cell>
          <cell r="G616">
            <v>87629</v>
          </cell>
          <cell r="H616">
            <v>5783514</v>
          </cell>
        </row>
        <row r="617">
          <cell r="B617" t="str">
            <v>12.2.15</v>
          </cell>
          <cell r="C617" t="str">
            <v>Acometida Tablero de TGA a TN7 en cable 3x8AWG+ 1x8AWG+1x8T  AWG en ducteria PVC 1" por canalización en zona verde. Incluye tubería PVC, no incluye canalización.</v>
          </cell>
          <cell r="D617"/>
          <cell r="E617" t="str">
            <v>ml</v>
          </cell>
          <cell r="F617">
            <v>33</v>
          </cell>
          <cell r="G617">
            <v>25804</v>
          </cell>
          <cell r="H617">
            <v>851532</v>
          </cell>
        </row>
        <row r="618">
          <cell r="B618" t="str">
            <v>12.2.16</v>
          </cell>
          <cell r="C618" t="str">
            <v>Acometida Tablero de TGA a TN8 en cable 3x2AWG+ 1x2AWG+1x8T  AWG en ducteria PVC 1 1/2" por canalización en zona verde. Incluye tubería PVC, no incluye canalización.</v>
          </cell>
          <cell r="D618"/>
          <cell r="E618" t="str">
            <v>ml</v>
          </cell>
          <cell r="F618">
            <v>96</v>
          </cell>
          <cell r="G618">
            <v>60266</v>
          </cell>
          <cell r="H618">
            <v>5785536</v>
          </cell>
        </row>
        <row r="619">
          <cell r="B619" t="str">
            <v>12.2.17</v>
          </cell>
          <cell r="C619" t="str">
            <v>Acometida Tablero de TGA a TN9 en cable 3x8AWG+ 1x8AWG+1x8T  AWG en ducteria PVC 1" por canalización en zona verde. Incluye tubería PVC, no incluye canalización.</v>
          </cell>
          <cell r="D619"/>
          <cell r="E619" t="str">
            <v>ml</v>
          </cell>
          <cell r="F619">
            <v>46</v>
          </cell>
          <cell r="G619">
            <v>25804</v>
          </cell>
          <cell r="H619">
            <v>1186984</v>
          </cell>
        </row>
        <row r="620">
          <cell r="B620" t="str">
            <v>12.2.18</v>
          </cell>
          <cell r="C620" t="str">
            <v>Acometida Tablero de TX2 TGA a TCI en cable 3x500MCM + 1x500MCM + 1x1/0T  AWG en ducteria PVC 3" por canalización en zona verde. Incluye tubería PVC, no incluye canalización.</v>
          </cell>
          <cell r="D620"/>
          <cell r="E620" t="str">
            <v>ml</v>
          </cell>
          <cell r="F620">
            <v>100</v>
          </cell>
          <cell r="G620">
            <v>391887</v>
          </cell>
          <cell r="H620">
            <v>39188700</v>
          </cell>
        </row>
        <row r="621">
          <cell r="B621" t="str">
            <v>12.2.19</v>
          </cell>
          <cell r="C621" t="str">
            <v>Acometida Tablero de TGA a TN2 en cable 2x8AWG+ 1x8AWG+1x8T  AWG en ducteria PVC 1" por canalización en zona verde. Incluye tubería PVC, no incluye canalización.</v>
          </cell>
          <cell r="D621"/>
          <cell r="E621" t="str">
            <v>ml</v>
          </cell>
          <cell r="F621">
            <v>45</v>
          </cell>
          <cell r="G621">
            <v>23248</v>
          </cell>
          <cell r="H621">
            <v>1046160</v>
          </cell>
        </row>
        <row r="622">
          <cell r="B622" t="str">
            <v>12.2.20</v>
          </cell>
          <cell r="C622" t="str">
            <v>Acometida Tablero de TGA a TN6 en cable 3x3/0AWG+ 1x3/0AWG+1x4T  AWG en ducteria PVC 2" por canalización en zona verde. Incluye tubería PVC, no incluye canalización.</v>
          </cell>
          <cell r="D622"/>
          <cell r="E622" t="str">
            <v>ml</v>
          </cell>
          <cell r="F622">
            <v>88</v>
          </cell>
          <cell r="G622">
            <v>136328</v>
          </cell>
          <cell r="H622">
            <v>11996864</v>
          </cell>
        </row>
        <row r="623">
          <cell r="B623" t="str">
            <v>12.2.21</v>
          </cell>
          <cell r="C623" t="str">
            <v>Planta electrica de 350KVA efectivos a la altura sobre el nivel del mar de Villa de Leyva con salida a 208VAC (Incluye tableros de protección en la planta, cabina insonorizacion para instalación en interperie, ducto de escape, transporte, instalacion).</v>
          </cell>
          <cell r="D623"/>
          <cell r="E623" t="str">
            <v>gl</v>
          </cell>
          <cell r="F623">
            <v>1</v>
          </cell>
          <cell r="G623">
            <v>190979344</v>
          </cell>
          <cell r="H623">
            <v>190979344</v>
          </cell>
        </row>
        <row r="624">
          <cell r="B624" t="str">
            <v>12.3</v>
          </cell>
          <cell r="C624" t="str">
            <v>SISTEMA DE PUESTA A TIERRA</v>
          </cell>
          <cell r="D624"/>
          <cell r="E624" t="str">
            <v/>
          </cell>
          <cell r="F624"/>
          <cell r="G624"/>
          <cell r="H624"/>
        </row>
        <row r="625">
          <cell r="B625" t="str">
            <v>12.3.1</v>
          </cell>
          <cell r="C625" t="str">
            <v>Suministro e instalación de cajas de inspección de 30x30 cms</v>
          </cell>
          <cell r="D625"/>
          <cell r="E625" t="str">
            <v>un</v>
          </cell>
          <cell r="F625">
            <v>4</v>
          </cell>
          <cell r="G625">
            <v>152080</v>
          </cell>
          <cell r="H625">
            <v>608320</v>
          </cell>
        </row>
        <row r="626">
          <cell r="B626" t="str">
            <v>12.3.2</v>
          </cell>
          <cell r="C626" t="str">
            <v xml:space="preserve">Suministro e instalación de varilla de cobre  de 2,4 m x 5/8"para aterrizar infraesturctura de la malla a tierra (incluye conectores con soldadura exotérmica) </v>
          </cell>
          <cell r="D626"/>
          <cell r="E626" t="str">
            <v>un</v>
          </cell>
          <cell r="F626">
            <v>4</v>
          </cell>
          <cell r="G626">
            <v>211651</v>
          </cell>
          <cell r="H626">
            <v>846604</v>
          </cell>
        </row>
        <row r="627">
          <cell r="B627" t="str">
            <v>12.3.3</v>
          </cell>
          <cell r="C627" t="str">
            <v xml:space="preserve">Suministro e instalación de cable de cobre 2/0 AWG desnudo </v>
          </cell>
          <cell r="D627"/>
          <cell r="E627" t="str">
            <v>ml</v>
          </cell>
          <cell r="F627">
            <v>20</v>
          </cell>
          <cell r="G627">
            <v>22511</v>
          </cell>
          <cell r="H627">
            <v>450220</v>
          </cell>
        </row>
        <row r="628">
          <cell r="B628" t="str">
            <v>12.4</v>
          </cell>
          <cell r="C628" t="str">
            <v>RED NORMAL</v>
          </cell>
          <cell r="D628"/>
          <cell r="E628" t="str">
            <v/>
          </cell>
          <cell r="F628"/>
          <cell r="G628"/>
          <cell r="H628"/>
        </row>
        <row r="629">
          <cell r="B629" t="str">
            <v>12.4.1</v>
          </cell>
          <cell r="C629" t="str">
            <v>Salida red normal (incluye ducteria EMT 3/4", cable 3x12AWG, toma doble con polo a tierra grado hospitalario NEMA 5-15R, tapa, caja, accesorios de montaje, incidencia de la acometida desde el tablero de control a la primera salida del circuito)</v>
          </cell>
          <cell r="D629"/>
          <cell r="E629" t="str">
            <v>un</v>
          </cell>
          <cell r="F629">
            <v>184</v>
          </cell>
          <cell r="G629">
            <v>95781</v>
          </cell>
          <cell r="H629">
            <v>17623704</v>
          </cell>
        </row>
        <row r="630">
          <cell r="B630" t="str">
            <v>12.4.2</v>
          </cell>
          <cell r="C630" t="str">
            <v>Salida red normal GFCI (incluye ducteria EMT 3/4", cable 3x12AWG, toma doble con polo a tierra grado hospitalario NEMA 5-15R, tapa, caja, accesorios de montaje, incidencia de la acometida desde el tablero de control a la primera salida del circuito)</v>
          </cell>
          <cell r="D630"/>
          <cell r="E630" t="str">
            <v>un</v>
          </cell>
          <cell r="F630">
            <v>20</v>
          </cell>
          <cell r="G630">
            <v>137921</v>
          </cell>
          <cell r="H630">
            <v>2758420</v>
          </cell>
        </row>
        <row r="631">
          <cell r="B631" t="str">
            <v>12.4.3</v>
          </cell>
          <cell r="C631" t="str">
            <v>Salida para nevera (1.2KVA)  (incluye ducteria EMT 3/4", cable 3x12AWG, toma doble con polo a tierra, tapa, caja, accesorios de montaje, incidencia de la acometida desde el tablero de control a la primera salida del circuito)</v>
          </cell>
          <cell r="D631"/>
          <cell r="E631" t="str">
            <v>un</v>
          </cell>
          <cell r="F631">
            <v>6</v>
          </cell>
          <cell r="G631">
            <v>113900.3</v>
          </cell>
          <cell r="H631">
            <v>683401.8</v>
          </cell>
        </row>
        <row r="632">
          <cell r="B632" t="str">
            <v>12.4.4</v>
          </cell>
          <cell r="C632" t="str">
            <v>Salida trifasica para accesorios de cocina y salida motores (incluye ducteria EMT 3/4", cable 3x10AWG + 1x10AWG + 1x12T AWG, toma trifasica de 20A, tapa, caja, accesorios de montaje, incidencia de la acometida desde el tablero de control a la primera salida del circuito)</v>
          </cell>
          <cell r="D632"/>
          <cell r="E632" t="str">
            <v>un</v>
          </cell>
          <cell r="F632">
            <v>4</v>
          </cell>
          <cell r="G632">
            <v>174024</v>
          </cell>
          <cell r="H632">
            <v>696096</v>
          </cell>
        </row>
        <row r="633">
          <cell r="B633" t="str">
            <v>12.4.5</v>
          </cell>
          <cell r="C633" t="str">
            <v>Salida bifasica (incluye ducteria EMT 3/4", cable 2x12AWG  + 1x12T AWG, toma bifasica de 20A, tapa, caja, accesorios de montaje, incidencia de la acometida desde el tablero de control a la primera salida del circuito)</v>
          </cell>
          <cell r="D633"/>
          <cell r="E633" t="str">
            <v>un</v>
          </cell>
          <cell r="F633">
            <v>15</v>
          </cell>
          <cell r="G633">
            <v>133152.5</v>
          </cell>
          <cell r="H633">
            <v>1997287.5</v>
          </cell>
        </row>
        <row r="634">
          <cell r="B634" t="str">
            <v>12.4.6</v>
          </cell>
          <cell r="C634" t="str">
            <v>Breaker trifasico tipo industrial de 3x30A 25kA</v>
          </cell>
          <cell r="D634"/>
          <cell r="E634" t="str">
            <v>un</v>
          </cell>
          <cell r="F634">
            <v>3</v>
          </cell>
          <cell r="G634">
            <v>470000</v>
          </cell>
          <cell r="H634">
            <v>1410000</v>
          </cell>
        </row>
        <row r="635">
          <cell r="B635" t="str">
            <v>12.4.7</v>
          </cell>
          <cell r="C635" t="str">
            <v>Breaker trifasico tipo industrial de 3x40A 25kA</v>
          </cell>
          <cell r="D635"/>
          <cell r="E635" t="str">
            <v>un</v>
          </cell>
          <cell r="F635">
            <v>1</v>
          </cell>
          <cell r="G635">
            <v>470000</v>
          </cell>
          <cell r="H635">
            <v>470000</v>
          </cell>
        </row>
        <row r="636">
          <cell r="B636" t="str">
            <v>12.4.8</v>
          </cell>
          <cell r="C636" t="str">
            <v>Breaker trifasico  tipo industrial de 3x50A 25kA</v>
          </cell>
          <cell r="D636"/>
          <cell r="E636" t="str">
            <v>un</v>
          </cell>
          <cell r="F636">
            <v>1</v>
          </cell>
          <cell r="G636">
            <v>470000</v>
          </cell>
          <cell r="H636">
            <v>470000</v>
          </cell>
        </row>
        <row r="637">
          <cell r="B637" t="str">
            <v>12.4.9</v>
          </cell>
          <cell r="C637" t="str">
            <v>Breaker trifasico  tipo industrial de 3x125A 25kA</v>
          </cell>
          <cell r="D637"/>
          <cell r="E637" t="str">
            <v>un</v>
          </cell>
          <cell r="F637">
            <v>2</v>
          </cell>
          <cell r="G637">
            <v>845000</v>
          </cell>
          <cell r="H637">
            <v>1690000</v>
          </cell>
        </row>
        <row r="638">
          <cell r="B638" t="str">
            <v>12.4.10</v>
          </cell>
          <cell r="C638" t="str">
            <v>Breaker trifasico  tipo industrial de 3x175A 25kA</v>
          </cell>
          <cell r="D638"/>
          <cell r="E638" t="str">
            <v>un</v>
          </cell>
          <cell r="F638">
            <v>1</v>
          </cell>
          <cell r="G638">
            <v>845000</v>
          </cell>
          <cell r="H638">
            <v>845000</v>
          </cell>
        </row>
        <row r="639">
          <cell r="B639" t="str">
            <v>12.4.11</v>
          </cell>
          <cell r="C639" t="str">
            <v>Tablero trifásico de 12 circuitos con espacio para totalizador (incluye breakers 12 de 1x20A 10 kA)</v>
          </cell>
          <cell r="D639"/>
          <cell r="E639" t="str">
            <v>un</v>
          </cell>
          <cell r="F639">
            <v>3</v>
          </cell>
          <cell r="G639">
            <v>522000</v>
          </cell>
          <cell r="H639">
            <v>1566000</v>
          </cell>
        </row>
        <row r="640">
          <cell r="B640" t="str">
            <v>12.4.12</v>
          </cell>
          <cell r="C640" t="str">
            <v>Tablero trifásico de 18 circuitos con espacio para totalizador (incluye breakers 18 de 1x20A 10 kA)</v>
          </cell>
          <cell r="D640"/>
          <cell r="E640" t="str">
            <v>un</v>
          </cell>
          <cell r="F640">
            <v>1</v>
          </cell>
          <cell r="G640">
            <v>641866</v>
          </cell>
          <cell r="H640">
            <v>641866</v>
          </cell>
        </row>
        <row r="641">
          <cell r="B641" t="str">
            <v>12.4.13</v>
          </cell>
          <cell r="C641" t="str">
            <v>Tablero trifásico de 24 circuitos con espacio para totalizador (incluye breakers 24 de 1x20A 10 kA)</v>
          </cell>
          <cell r="D641"/>
          <cell r="E641" t="str">
            <v>un</v>
          </cell>
          <cell r="F641">
            <v>1</v>
          </cell>
          <cell r="G641">
            <v>723355</v>
          </cell>
          <cell r="H641">
            <v>723355</v>
          </cell>
        </row>
        <row r="642">
          <cell r="B642" t="str">
            <v>12.4.14</v>
          </cell>
          <cell r="C642" t="str">
            <v>Tablero trifásico de 36 circuitos con espacio para totalizador (incluye breakers 36  de 1x20A 10 kA)</v>
          </cell>
          <cell r="D642"/>
          <cell r="E642" t="str">
            <v>un</v>
          </cell>
          <cell r="F642">
            <v>3</v>
          </cell>
          <cell r="G642">
            <v>1054540</v>
          </cell>
          <cell r="H642">
            <v>3163620</v>
          </cell>
        </row>
        <row r="643">
          <cell r="B643" t="str">
            <v>12.4.15</v>
          </cell>
          <cell r="C643" t="str">
            <v>Tablero Bifásico de 12 circuitos con espacio para totalizador (incluye breakers 12 de 1x20A 10 kA)</v>
          </cell>
          <cell r="D643"/>
          <cell r="E643" t="str">
            <v>un</v>
          </cell>
          <cell r="F643">
            <v>3</v>
          </cell>
          <cell r="G643">
            <v>496480</v>
          </cell>
          <cell r="H643">
            <v>1489440</v>
          </cell>
        </row>
        <row r="644">
          <cell r="B644" t="str">
            <v>12.5</v>
          </cell>
          <cell r="C644" t="str">
            <v>RED REGULADA</v>
          </cell>
          <cell r="D644"/>
          <cell r="E644" t="str">
            <v/>
          </cell>
          <cell r="F644"/>
          <cell r="G644"/>
          <cell r="H644"/>
        </row>
        <row r="645">
          <cell r="B645" t="str">
            <v>12.5.1</v>
          </cell>
          <cell r="C645" t="str">
            <v>Salida red regulada  (incluye ducteria EMT 3/4", cable 3x12AWG, toma doble con polo a tierra  aislado NEMA 5-15R, tapa, caja, accesorios de montaje, incidencia de la acometida desde el tablero de control a la primera salida del circuito)</v>
          </cell>
          <cell r="D645"/>
          <cell r="E645" t="str">
            <v>un</v>
          </cell>
          <cell r="F645">
            <v>112</v>
          </cell>
          <cell r="G645">
            <v>102781</v>
          </cell>
          <cell r="H645">
            <v>11511472</v>
          </cell>
        </row>
        <row r="646">
          <cell r="B646" t="str">
            <v>12.5.2</v>
          </cell>
          <cell r="C646" t="str">
            <v>Acometida TN1 a UPS 1  en cable 3x2 + 1x2 + 1x8T en ducteria EMT 1 1/4"</v>
          </cell>
          <cell r="D646"/>
          <cell r="E646" t="str">
            <v>ml</v>
          </cell>
          <cell r="F646">
            <v>10</v>
          </cell>
          <cell r="G646">
            <v>67445</v>
          </cell>
          <cell r="H646">
            <v>674450</v>
          </cell>
        </row>
        <row r="647">
          <cell r="B647" t="str">
            <v>12.5.3</v>
          </cell>
          <cell r="C647" t="str">
            <v>Acometida UPS 1 a TR1 en cable 3x6 + 1x6 + 1x8T en ducteria EMT 1 1/4"</v>
          </cell>
          <cell r="D647"/>
          <cell r="E647" t="str">
            <v>ml</v>
          </cell>
          <cell r="F647">
            <v>10</v>
          </cell>
          <cell r="G647">
            <v>41261</v>
          </cell>
          <cell r="H647">
            <v>412610</v>
          </cell>
        </row>
        <row r="648">
          <cell r="B648" t="str">
            <v>12.5.4</v>
          </cell>
          <cell r="C648" t="str">
            <v>Acometida TR1 a TR2 en cable 2x8 + 1x8 + 1x8T en ducteria EMT 1"</v>
          </cell>
          <cell r="D648"/>
          <cell r="E648" t="str">
            <v>ml</v>
          </cell>
          <cell r="F648">
            <v>30</v>
          </cell>
          <cell r="G648">
            <v>29119</v>
          </cell>
          <cell r="H648">
            <v>873570</v>
          </cell>
        </row>
        <row r="649">
          <cell r="B649" t="str">
            <v>12.5.5</v>
          </cell>
          <cell r="C649" t="str">
            <v>Acometida TN3 a UPS 2  en cable 2x8 + 1x8 + 1x8T en ducteria EMT 1 "</v>
          </cell>
          <cell r="D649"/>
          <cell r="E649" t="str">
            <v>ml</v>
          </cell>
          <cell r="F649">
            <v>10</v>
          </cell>
          <cell r="G649">
            <v>29119</v>
          </cell>
          <cell r="H649">
            <v>291190</v>
          </cell>
        </row>
        <row r="650">
          <cell r="B650" t="str">
            <v>12.5.6</v>
          </cell>
          <cell r="C650" t="str">
            <v>Acometida UPS 2 a  TR3 en cable 2x8 + 1x8 + 1x8T en ducteria EMT 1"</v>
          </cell>
          <cell r="D650"/>
          <cell r="E650" t="str">
            <v>ml</v>
          </cell>
          <cell r="F650">
            <v>10</v>
          </cell>
          <cell r="G650">
            <v>29119</v>
          </cell>
          <cell r="H650">
            <v>291190</v>
          </cell>
        </row>
        <row r="651">
          <cell r="B651" t="str">
            <v>12.5.7</v>
          </cell>
          <cell r="C651" t="str">
            <v>Acometida TR3 a TR4 en cable 2x8 + 1x8 + 1x8T en ducteria EMT 1"</v>
          </cell>
          <cell r="D651"/>
          <cell r="E651" t="str">
            <v>ml</v>
          </cell>
          <cell r="F651">
            <v>10</v>
          </cell>
          <cell r="G651">
            <v>29119</v>
          </cell>
          <cell r="H651">
            <v>291190</v>
          </cell>
        </row>
        <row r="652">
          <cell r="B652" t="str">
            <v>12.5.8</v>
          </cell>
          <cell r="C652" t="str">
            <v>Breaker Bifasico tipo industrial de 2x30A 25kA</v>
          </cell>
          <cell r="D652"/>
          <cell r="E652" t="str">
            <v>un</v>
          </cell>
          <cell r="F652">
            <v>2</v>
          </cell>
          <cell r="G652">
            <v>458200</v>
          </cell>
          <cell r="H652">
            <v>916400</v>
          </cell>
        </row>
        <row r="653">
          <cell r="B653" t="str">
            <v>12.5.9</v>
          </cell>
          <cell r="C653" t="str">
            <v>Breaker Bifasico tipo industrial de 2x40A 25kA</v>
          </cell>
          <cell r="D653"/>
          <cell r="E653" t="str">
            <v>un</v>
          </cell>
          <cell r="F653">
            <v>1</v>
          </cell>
          <cell r="G653">
            <v>458200</v>
          </cell>
          <cell r="H653">
            <v>458200</v>
          </cell>
        </row>
        <row r="654">
          <cell r="B654" t="str">
            <v>12.5.10</v>
          </cell>
          <cell r="C654" t="str">
            <v>Breaker biifasico  tipo industrial de 3x63A 25kA</v>
          </cell>
          <cell r="D654"/>
          <cell r="E654" t="str">
            <v>un</v>
          </cell>
          <cell r="F654">
            <v>1</v>
          </cell>
          <cell r="G654">
            <v>470000</v>
          </cell>
          <cell r="H654">
            <v>470000</v>
          </cell>
        </row>
        <row r="655">
          <cell r="B655" t="str">
            <v>12.5.11</v>
          </cell>
          <cell r="C655" t="str">
            <v>Tablero trifásico de 30 circuitos con espacio para totalizador (incluye breakers 30  de 1x20A 10 kA)</v>
          </cell>
          <cell r="D655"/>
          <cell r="E655" t="str">
            <v>un</v>
          </cell>
          <cell r="F655">
            <v>1</v>
          </cell>
          <cell r="G655">
            <v>1010400</v>
          </cell>
          <cell r="H655">
            <v>1010400</v>
          </cell>
        </row>
        <row r="656">
          <cell r="B656" t="str">
            <v>12.5.12</v>
          </cell>
          <cell r="C656" t="str">
            <v>Tablero bifásico de 12  circuitos con espacio para totalizador (incluye breakers 12 de 1x20A 10 kA)</v>
          </cell>
          <cell r="D656"/>
          <cell r="E656" t="str">
            <v>un</v>
          </cell>
          <cell r="F656">
            <v>3</v>
          </cell>
          <cell r="G656">
            <v>496480</v>
          </cell>
          <cell r="H656">
            <v>1489440</v>
          </cell>
        </row>
        <row r="657">
          <cell r="B657" t="str">
            <v>12.5.13</v>
          </cell>
          <cell r="C657" t="str">
            <v>Sistema Ininterrumpido de potencia de 25KVA trifásica 208VAC, 7 minutos plena carga</v>
          </cell>
          <cell r="D657"/>
          <cell r="E657" t="str">
            <v>un</v>
          </cell>
          <cell r="F657">
            <v>1</v>
          </cell>
          <cell r="G657">
            <v>55405000</v>
          </cell>
          <cell r="H657">
            <v>55405000</v>
          </cell>
        </row>
        <row r="658">
          <cell r="B658" t="str">
            <v>12.5.14</v>
          </cell>
          <cell r="C658" t="str">
            <v>Sistema Ininterrumpido de potencia de 6KVA bifásica, entrada  208VAC, salida 208/120 VAC, soporte de 7 minutos a plena carga.</v>
          </cell>
          <cell r="D658"/>
          <cell r="E658" t="str">
            <v>un</v>
          </cell>
          <cell r="F658">
            <v>1</v>
          </cell>
          <cell r="G658">
            <v>9745000</v>
          </cell>
          <cell r="H658">
            <v>9745000</v>
          </cell>
        </row>
        <row r="659">
          <cell r="B659" t="str">
            <v>12.6</v>
          </cell>
          <cell r="C659" t="str">
            <v>RED AIRE ACONDICIONADO</v>
          </cell>
          <cell r="D659"/>
          <cell r="E659" t="str">
            <v/>
          </cell>
          <cell r="F659"/>
          <cell r="G659"/>
          <cell r="H659"/>
        </row>
        <row r="660">
          <cell r="B660" t="str">
            <v>12.6.1</v>
          </cell>
          <cell r="C660" t="str">
            <v>Acometida para tableros Red A.A.  en cable 3x10 + 1x10 + 1x12T en ducteria EMT 1"</v>
          </cell>
          <cell r="D660"/>
          <cell r="E660" t="str">
            <v>ml</v>
          </cell>
          <cell r="F660">
            <v>40</v>
          </cell>
          <cell r="G660">
            <v>27531</v>
          </cell>
          <cell r="H660">
            <v>1101240</v>
          </cell>
        </row>
        <row r="661">
          <cell r="B661" t="str">
            <v>12.6.2</v>
          </cell>
          <cell r="C661" t="str">
            <v>Acometida para tableros Red A.A.  en cable 3x8 + 1x8 + 1x8T en ducteria EMT 1"</v>
          </cell>
          <cell r="D661"/>
          <cell r="E661" t="str">
            <v>ml</v>
          </cell>
          <cell r="F661">
            <v>25</v>
          </cell>
          <cell r="G661">
            <v>31161</v>
          </cell>
          <cell r="H661">
            <v>779025</v>
          </cell>
        </row>
        <row r="662">
          <cell r="B662" t="str">
            <v>12.7</v>
          </cell>
          <cell r="C662" t="str">
            <v>SISTEMA DE ILUMINACION</v>
          </cell>
          <cell r="D662"/>
          <cell r="E662" t="str">
            <v/>
          </cell>
          <cell r="F662"/>
          <cell r="G662"/>
          <cell r="H662"/>
        </row>
        <row r="663">
          <cell r="B663" t="str">
            <v>12.7.1</v>
          </cell>
          <cell r="C663" t="str">
            <v>Salida iluminación  (incluye ducteria EMT 3/4", cable 3x12AWG, toma doble con polo a tierra grado hospitalario NEMA 5-15R, tapa, caja, accesorios de montaje, incidencia de la acometida desde el tablero de control a la primera salida del circuito)</v>
          </cell>
          <cell r="D663"/>
          <cell r="E663" t="str">
            <v>un</v>
          </cell>
          <cell r="F663">
            <v>408</v>
          </cell>
          <cell r="G663">
            <v>95781</v>
          </cell>
          <cell r="H663">
            <v>113546738.75</v>
          </cell>
        </row>
        <row r="664">
          <cell r="B664" t="str">
            <v>12.7.2</v>
          </cell>
          <cell r="C664" t="str">
            <v>Salida interruptor sencillo (incluye ducteria EMT 3/4", cable 3x12AWG,interruptor sencillo, tapa, caja, accesorios de montaje, incidencia de la acometida desde el tablero de control a la primera salida del circuito)</v>
          </cell>
          <cell r="D664"/>
          <cell r="E664" t="str">
            <v>un</v>
          </cell>
          <cell r="F664">
            <v>50</v>
          </cell>
          <cell r="G664">
            <v>91615</v>
          </cell>
          <cell r="H664">
            <v>4580750</v>
          </cell>
        </row>
        <row r="665">
          <cell r="B665" t="str">
            <v>12.7.3</v>
          </cell>
          <cell r="C665" t="str">
            <v>Salida interruptor sencillo conmutable (incluye ducteria EMT 3/4", cable 3x12AWG,interruptor sencillo conmutable, tapa, caja, accesorios de montaje, incidencia de la acometida desde el tablero de control a la primera salida del circuito)</v>
          </cell>
          <cell r="D665"/>
          <cell r="E665" t="str">
            <v>un</v>
          </cell>
          <cell r="F665">
            <v>6</v>
          </cell>
          <cell r="G665">
            <v>100781</v>
          </cell>
          <cell r="H665">
            <v>604686</v>
          </cell>
        </row>
        <row r="666">
          <cell r="B666" t="str">
            <v>12.7.4</v>
          </cell>
          <cell r="C666" t="str">
            <v>Salida interruptor doble (incluye ducteria EMT 3/4", cable 3x12AWG,interruptor doble, tapa, caja, accesorios de montaje, incidencia de la acometida desde el tablero de control a la primera salida del circuito)</v>
          </cell>
          <cell r="D666"/>
          <cell r="E666" t="str">
            <v>un</v>
          </cell>
          <cell r="F666">
            <v>10</v>
          </cell>
          <cell r="G666">
            <v>101363</v>
          </cell>
          <cell r="H666">
            <v>1013630</v>
          </cell>
        </row>
        <row r="667">
          <cell r="B667" t="str">
            <v>12.7.5</v>
          </cell>
          <cell r="C667" t="str">
            <v>Salida sensor infrarojo para control de iluminación 360° (incluye ducteria EMT 3/4", cable 3x12AWG,sensor 360°, tapa, caja, accesorios de montaje, incidencia de la acometida desde el tablero de control a la primera salida del circuito)</v>
          </cell>
          <cell r="D667"/>
          <cell r="E667" t="str">
            <v>un</v>
          </cell>
          <cell r="F667">
            <v>16</v>
          </cell>
          <cell r="G667">
            <v>257921</v>
          </cell>
          <cell r="H667">
            <v>4126736</v>
          </cell>
        </row>
        <row r="668">
          <cell r="B668" t="str">
            <v>12.7.6</v>
          </cell>
          <cell r="C668" t="str">
            <v>Luminaria panel LED de 60x60 3600 lumenes 45W</v>
          </cell>
          <cell r="D668"/>
          <cell r="E668" t="str">
            <v>un</v>
          </cell>
          <cell r="F668">
            <v>298</v>
          </cell>
          <cell r="G668">
            <v>226930</v>
          </cell>
          <cell r="H668">
            <v>67625140</v>
          </cell>
        </row>
        <row r="669">
          <cell r="B669" t="str">
            <v>12.7.7</v>
          </cell>
          <cell r="C669" t="str">
            <v>Luminaria Colonial tipo poste bombillo LED de 11W</v>
          </cell>
          <cell r="D669"/>
          <cell r="E669" t="str">
            <v>un</v>
          </cell>
          <cell r="F669">
            <v>35</v>
          </cell>
          <cell r="G669">
            <v>289550</v>
          </cell>
          <cell r="H669">
            <v>10134250</v>
          </cell>
        </row>
        <row r="670">
          <cell r="B670" t="str">
            <v>12.7.8</v>
          </cell>
          <cell r="C670" t="str">
            <v>Luminaria Colonial tipo aplique bombillo LED de 11W</v>
          </cell>
          <cell r="D670"/>
          <cell r="E670" t="str">
            <v>un</v>
          </cell>
          <cell r="F670">
            <v>14</v>
          </cell>
          <cell r="G670">
            <v>109550</v>
          </cell>
          <cell r="H670">
            <v>1533700</v>
          </cell>
        </row>
        <row r="671">
          <cell r="B671" t="str">
            <v>12.7.9</v>
          </cell>
          <cell r="C671" t="str">
            <v>Luminaria bala de piso LED de 11 W</v>
          </cell>
          <cell r="D671"/>
          <cell r="E671" t="str">
            <v>un</v>
          </cell>
          <cell r="F671">
            <v>3</v>
          </cell>
          <cell r="G671">
            <v>114550</v>
          </cell>
          <cell r="H671">
            <v>343650</v>
          </cell>
        </row>
        <row r="672">
          <cell r="B672" t="str">
            <v>12.7.10</v>
          </cell>
          <cell r="C672" t="str">
            <v>Reflector exterior LED 70W</v>
          </cell>
          <cell r="D672"/>
          <cell r="E672" t="str">
            <v>un</v>
          </cell>
          <cell r="F672">
            <v>8</v>
          </cell>
          <cell r="G672">
            <v>192200</v>
          </cell>
          <cell r="H672">
            <v>1537600</v>
          </cell>
        </row>
        <row r="673">
          <cell r="B673" t="str">
            <v>12.7.11</v>
          </cell>
          <cell r="C673" t="str">
            <v>Reflector iluminacion Polideportivo 400W</v>
          </cell>
          <cell r="D673"/>
          <cell r="E673" t="str">
            <v>un</v>
          </cell>
          <cell r="F673">
            <v>9</v>
          </cell>
          <cell r="G673">
            <v>465200</v>
          </cell>
          <cell r="H673">
            <v>4186800</v>
          </cell>
        </row>
        <row r="674">
          <cell r="B674" t="str">
            <v>12.7.12</v>
          </cell>
          <cell r="C674" t="str">
            <v>Caja AP280 para alumbrado publico</v>
          </cell>
          <cell r="D674"/>
          <cell r="E674" t="str">
            <v>un</v>
          </cell>
          <cell r="F674">
            <v>37</v>
          </cell>
          <cell r="G674">
            <v>227080</v>
          </cell>
          <cell r="H674">
            <v>8401960</v>
          </cell>
        </row>
        <row r="675">
          <cell r="B675" t="str">
            <v>12.7.13</v>
          </cell>
          <cell r="C675" t="str">
            <v>Canalizacion para salidas de alumbrado, incluye canalizazcion en zona verde, tubería PVC de 1"</v>
          </cell>
          <cell r="D675"/>
          <cell r="E675" t="str">
            <v>un</v>
          </cell>
          <cell r="F675">
            <v>340</v>
          </cell>
          <cell r="G675">
            <v>21835</v>
          </cell>
          <cell r="H675">
            <v>7423900</v>
          </cell>
        </row>
        <row r="676">
          <cell r="B676" t="str">
            <v>12.7.14</v>
          </cell>
          <cell r="C676" t="str">
            <v xml:space="preserve">Lámpara de emergencia tipo LED </v>
          </cell>
          <cell r="D676"/>
          <cell r="E676" t="str">
            <v>un</v>
          </cell>
          <cell r="F676">
            <v>21</v>
          </cell>
          <cell r="G676">
            <v>188600</v>
          </cell>
          <cell r="H676">
            <v>3960600</v>
          </cell>
        </row>
        <row r="677">
          <cell r="B677" t="str">
            <v>12.7.15</v>
          </cell>
          <cell r="C677" t="str">
            <v>Luminaria panel LED de 120x30 18W</v>
          </cell>
          <cell r="D677"/>
          <cell r="E677" t="str">
            <v>un</v>
          </cell>
          <cell r="F677">
            <v>4</v>
          </cell>
          <cell r="G677">
            <v>226930</v>
          </cell>
          <cell r="H677">
            <v>907720</v>
          </cell>
        </row>
        <row r="678">
          <cell r="B678" t="str">
            <v>12.7.16</v>
          </cell>
          <cell r="C678" t="str">
            <v>Luminaria colgante tipo Alabama (Comedor y Bar)</v>
          </cell>
          <cell r="D678"/>
          <cell r="E678" t="str">
            <v>un</v>
          </cell>
          <cell r="F678">
            <v>18</v>
          </cell>
          <cell r="G678">
            <v>222383</v>
          </cell>
          <cell r="H678">
            <v>4002894</v>
          </cell>
        </row>
        <row r="679">
          <cell r="B679" t="str">
            <v>12.7.17</v>
          </cell>
          <cell r="C679" t="str">
            <v>Luminaria colgante tipo Esfera (habitaciones)</v>
          </cell>
          <cell r="D679"/>
          <cell r="E679" t="str">
            <v>un</v>
          </cell>
          <cell r="F679">
            <v>16</v>
          </cell>
          <cell r="G679">
            <v>364160</v>
          </cell>
          <cell r="H679">
            <v>5826560</v>
          </cell>
        </row>
        <row r="680">
          <cell r="B680" t="str">
            <v>12.8</v>
          </cell>
          <cell r="C680" t="str">
            <v>SISTEMA DE CABLEADO ESTRUCTURADO</v>
          </cell>
          <cell r="D680"/>
          <cell r="E680" t="str">
            <v/>
          </cell>
          <cell r="F680"/>
          <cell r="G680"/>
          <cell r="H680"/>
        </row>
        <row r="681">
          <cell r="B681" t="str">
            <v>12.8.1</v>
          </cell>
          <cell r="C681" t="str">
            <v>Cable F-UTP Cat 6 A</v>
          </cell>
          <cell r="D681"/>
          <cell r="E681" t="str">
            <v>m.l.</v>
          </cell>
          <cell r="F681">
            <v>8560</v>
          </cell>
          <cell r="G681">
            <v>4050</v>
          </cell>
          <cell r="H681">
            <v>34668000</v>
          </cell>
        </row>
        <row r="682">
          <cell r="B682" t="str">
            <v>12.8.2</v>
          </cell>
          <cell r="C682" t="str">
            <v>Faceplate doble</v>
          </cell>
          <cell r="D682"/>
          <cell r="E682" t="str">
            <v>un</v>
          </cell>
          <cell r="F682">
            <v>107</v>
          </cell>
          <cell r="G682">
            <v>9094</v>
          </cell>
          <cell r="H682">
            <v>973058</v>
          </cell>
        </row>
        <row r="683">
          <cell r="B683" t="str">
            <v>12.8.3</v>
          </cell>
          <cell r="C683" t="str">
            <v>Tomas RJ-45 Cat 6 A para salidas de voz/datos</v>
          </cell>
          <cell r="D683"/>
          <cell r="E683" t="str">
            <v>un</v>
          </cell>
          <cell r="F683">
            <v>214</v>
          </cell>
          <cell r="G683">
            <v>34409</v>
          </cell>
          <cell r="H683">
            <v>7363526</v>
          </cell>
        </row>
        <row r="684">
          <cell r="B684" t="str">
            <v>12.8.4</v>
          </cell>
          <cell r="C684" t="str">
            <v>Patch cord RJ45/RJ45 de 1,5 mts Cat 6A  color azul para red de voz/datos.</v>
          </cell>
          <cell r="D684"/>
          <cell r="E684" t="str">
            <v>un</v>
          </cell>
          <cell r="F684">
            <v>214</v>
          </cell>
          <cell r="G684">
            <v>38300</v>
          </cell>
          <cell r="H684">
            <v>8196200</v>
          </cell>
        </row>
        <row r="685">
          <cell r="B685" t="str">
            <v>12.8.5</v>
          </cell>
          <cell r="C685" t="str">
            <v>Patch cord RJ45/RJ45 de 3 mts Cat 6A color gris para red de datos en puestos de trabajo.</v>
          </cell>
          <cell r="D685"/>
          <cell r="E685" t="str">
            <v>un</v>
          </cell>
          <cell r="F685">
            <v>214</v>
          </cell>
          <cell r="G685">
            <v>47189</v>
          </cell>
          <cell r="H685">
            <v>10098446</v>
          </cell>
        </row>
        <row r="686">
          <cell r="B686" t="str">
            <v>12.8.6</v>
          </cell>
          <cell r="C686" t="str">
            <v xml:space="preserve">Patch panel de 48  puertos angulado Cat 6A para red devoz/ datos. (Incluye herraje, 48 tomas RJ45 Cat 6A, organizador horizontal delantero/trasero). </v>
          </cell>
          <cell r="D686"/>
          <cell r="E686" t="str">
            <v>un</v>
          </cell>
          <cell r="F686">
            <v>4</v>
          </cell>
          <cell r="G686">
            <v>1908853</v>
          </cell>
          <cell r="H686">
            <v>7635412</v>
          </cell>
        </row>
        <row r="687">
          <cell r="B687" t="str">
            <v>12.8.7</v>
          </cell>
          <cell r="C687" t="str">
            <v>Patch panel de 24  puertos angulado  Cat 6A para red de voz/datos (Incluye herraje, 48 tomas RJ45 Cat 6A, organizador horizontal delantero/trasero. 1933322-2</v>
          </cell>
          <cell r="D687"/>
          <cell r="E687" t="str">
            <v>un</v>
          </cell>
          <cell r="F687">
            <v>4</v>
          </cell>
          <cell r="G687">
            <v>955000</v>
          </cell>
          <cell r="H687">
            <v>3820000</v>
          </cell>
        </row>
        <row r="688">
          <cell r="B688" t="str">
            <v>12.8.8</v>
          </cell>
          <cell r="C688" t="str">
            <v xml:space="preserve">Rack abierto de 19" x 84" x 6" (ancho x altura x profundidad) . Incluye 2 organizadores verticales frontal/trasero , seis organizadores organizadores horizontal delantero/trasero, multitoma  y kit de puesta a tierra Norma EIA-607. </v>
          </cell>
          <cell r="D688"/>
          <cell r="E688" t="str">
            <v>un</v>
          </cell>
          <cell r="F688">
            <v>1</v>
          </cell>
          <cell r="G688">
            <v>2370000</v>
          </cell>
          <cell r="H688">
            <v>2370000</v>
          </cell>
        </row>
        <row r="689">
          <cell r="B689" t="str">
            <v>12.8.9</v>
          </cell>
          <cell r="C689" t="str">
            <v xml:space="preserve">Rack cerrado montaje en piso o pared de 19" y altura util70 cms.  Incluye 2 organizadores verticales frontal/trasero, multitoma  y kit de puesta a tierra Norma EIA-607. </v>
          </cell>
          <cell r="D689"/>
          <cell r="E689" t="str">
            <v>un</v>
          </cell>
          <cell r="F689">
            <v>4</v>
          </cell>
          <cell r="G689">
            <v>555000</v>
          </cell>
          <cell r="H689">
            <v>2220000</v>
          </cell>
        </row>
        <row r="690">
          <cell r="B690" t="str">
            <v>12.8.10</v>
          </cell>
          <cell r="C690" t="str">
            <v>Certificación salidas voz/datos Cat 6A. Realizada con equipo nivel 3 y certificación de calibración vigente.</v>
          </cell>
          <cell r="D690"/>
          <cell r="E690" t="str">
            <v>un</v>
          </cell>
          <cell r="F690">
            <v>214</v>
          </cell>
          <cell r="G690">
            <v>13272</v>
          </cell>
          <cell r="H690">
            <v>2840208</v>
          </cell>
        </row>
        <row r="691">
          <cell r="B691" t="str">
            <v>12.8.11</v>
          </cell>
          <cell r="C691" t="str">
            <v>Cable de fibra óptica de 12 hilos XG-OM3. en tubería de 1"</v>
          </cell>
          <cell r="D691"/>
          <cell r="E691" t="str">
            <v>m.l.</v>
          </cell>
          <cell r="F691">
            <v>325</v>
          </cell>
          <cell r="G691">
            <v>16456</v>
          </cell>
          <cell r="H691">
            <v>5348200</v>
          </cell>
        </row>
        <row r="692">
          <cell r="B692" t="str">
            <v>12.8.12</v>
          </cell>
          <cell r="C692" t="str">
            <v>Bandeja organizadora de fibra para 24 ouertos LC/SC</v>
          </cell>
          <cell r="D692"/>
          <cell r="E692" t="str">
            <v>un</v>
          </cell>
          <cell r="F692">
            <v>5</v>
          </cell>
          <cell r="G692">
            <v>1017836</v>
          </cell>
          <cell r="H692">
            <v>5089180</v>
          </cell>
        </row>
        <row r="693">
          <cell r="B693" t="str">
            <v>12.8.13</v>
          </cell>
          <cell r="C693" t="str">
            <v>Conectores SC / LC.</v>
          </cell>
          <cell r="D693"/>
          <cell r="E693" t="str">
            <v>un</v>
          </cell>
          <cell r="F693">
            <v>96</v>
          </cell>
          <cell r="G693">
            <v>147465</v>
          </cell>
          <cell r="H693">
            <v>14156640</v>
          </cell>
        </row>
        <row r="694">
          <cell r="B694" t="str">
            <v>12.8.14</v>
          </cell>
          <cell r="C694" t="str">
            <v xml:space="preserve">Patch cord de fibra duplex con conectores SC o LC de 2 metros. </v>
          </cell>
          <cell r="D694"/>
          <cell r="E694" t="str">
            <v>un</v>
          </cell>
          <cell r="F694">
            <v>6</v>
          </cell>
          <cell r="G694">
            <v>111488.625</v>
          </cell>
          <cell r="H694">
            <v>668931.75</v>
          </cell>
        </row>
        <row r="695">
          <cell r="B695" t="str">
            <v>12.8.15</v>
          </cell>
          <cell r="C695" t="str">
            <v>Certificación enlaces de fibra.</v>
          </cell>
          <cell r="D695"/>
          <cell r="E695" t="str">
            <v>un</v>
          </cell>
          <cell r="F695">
            <v>48</v>
          </cell>
          <cell r="G695">
            <v>34409</v>
          </cell>
          <cell r="H695">
            <v>1651632</v>
          </cell>
        </row>
        <row r="696">
          <cell r="B696" t="str">
            <v>12.8.16</v>
          </cell>
          <cell r="C696" t="str">
            <v>Bandeja portacable tipo malla de 40x6 con tapa y division</v>
          </cell>
          <cell r="D696"/>
          <cell r="E696" t="str">
            <v>ml</v>
          </cell>
          <cell r="F696">
            <v>35</v>
          </cell>
          <cell r="G696">
            <v>85555</v>
          </cell>
          <cell r="H696">
            <v>2994425</v>
          </cell>
        </row>
        <row r="697">
          <cell r="B697" t="str">
            <v>12.8.17</v>
          </cell>
          <cell r="C697" t="str">
            <v>Canaleta metálica con division de 12x5 con tapa y división</v>
          </cell>
          <cell r="D697"/>
          <cell r="E697" t="str">
            <v>ml</v>
          </cell>
          <cell r="F697">
            <v>80</v>
          </cell>
          <cell r="G697">
            <v>43161</v>
          </cell>
          <cell r="H697">
            <v>3452880</v>
          </cell>
        </row>
        <row r="698">
          <cell r="B698" t="str">
            <v>12.9</v>
          </cell>
          <cell r="C698" t="str">
            <v>SISTEMA DE DETECCION DE INCENDIOS</v>
          </cell>
          <cell r="D698"/>
          <cell r="E698" t="str">
            <v/>
          </cell>
          <cell r="F698"/>
          <cell r="G698"/>
          <cell r="H698"/>
        </row>
        <row r="699">
          <cell r="B699" t="str">
            <v>12.9.1</v>
          </cell>
          <cell r="C699" t="str">
            <v>Panel de Alarma de Detección de Incendios  capacidad para manejjar 1089 sensores y 1089 modulos, incluye gabinete, baterias, etc. Capacidad de manejo de 10 circuitos de linea SLC</v>
          </cell>
          <cell r="D699"/>
          <cell r="E699" t="str">
            <v>global</v>
          </cell>
          <cell r="F699">
            <v>1</v>
          </cell>
          <cell r="G699">
            <v>5100000</v>
          </cell>
          <cell r="H699">
            <v>5100000</v>
          </cell>
        </row>
        <row r="700">
          <cell r="B700" t="str">
            <v>12.9.2</v>
          </cell>
          <cell r="C700" t="str">
            <v>Salida para detector de incendio direccionable (incluye cable Belden 5320FL dos conductores 18AWG, tubería EMT 3/4", cajas de paso en aluminio y cajas  en aluminio para montaje de sensores. Distancia aproximada entre sensores 15 mts).</v>
          </cell>
          <cell r="D700"/>
          <cell r="E700" t="str">
            <v>unidad</v>
          </cell>
          <cell r="F700">
            <v>58</v>
          </cell>
          <cell r="G700">
            <v>165973</v>
          </cell>
          <cell r="H700">
            <v>9626434</v>
          </cell>
        </row>
        <row r="701">
          <cell r="B701" t="str">
            <v>12.9.3</v>
          </cell>
          <cell r="C701" t="str">
            <v>Detector de Humo Fotoléctrico analogo inteligente</v>
          </cell>
          <cell r="D701"/>
          <cell r="E701" t="str">
            <v>unidad</v>
          </cell>
          <cell r="F701">
            <v>33</v>
          </cell>
          <cell r="G701">
            <v>248600</v>
          </cell>
          <cell r="H701">
            <v>8203800</v>
          </cell>
        </row>
        <row r="702">
          <cell r="B702" t="str">
            <v>12.9.4</v>
          </cell>
          <cell r="C702" t="str">
            <v>Detectores análogo inteligente de calor de temperatura fija.</v>
          </cell>
          <cell r="D702"/>
          <cell r="E702" t="str">
            <v>unidad</v>
          </cell>
          <cell r="F702">
            <v>5</v>
          </cell>
          <cell r="G702">
            <v>265550</v>
          </cell>
          <cell r="H702">
            <v>1327750</v>
          </cell>
        </row>
        <row r="703">
          <cell r="B703" t="str">
            <v>12.9.5</v>
          </cell>
          <cell r="C703" t="str">
            <v>Alarma Audiovisual 24 VDC, 72 candelas y 65 dB Spectraler</v>
          </cell>
          <cell r="D703"/>
          <cell r="E703" t="str">
            <v>unidad</v>
          </cell>
          <cell r="F703">
            <v>10</v>
          </cell>
          <cell r="G703">
            <v>392121</v>
          </cell>
          <cell r="H703">
            <v>3921210</v>
          </cell>
        </row>
        <row r="704">
          <cell r="B704" t="str">
            <v>12.9.6</v>
          </cell>
          <cell r="C704" t="str">
            <v xml:space="preserve">Estaciones Manuales de Doble Acción con llave y direccionales </v>
          </cell>
          <cell r="D704"/>
          <cell r="E704" t="str">
            <v>unidad</v>
          </cell>
          <cell r="F704">
            <v>10</v>
          </cell>
          <cell r="G704">
            <v>367250</v>
          </cell>
          <cell r="H704">
            <v>3672500</v>
          </cell>
        </row>
        <row r="705">
          <cell r="B705" t="str">
            <v>12.9.7</v>
          </cell>
          <cell r="C705" t="str">
            <v xml:space="preserve">Modulos de aislamiento </v>
          </cell>
          <cell r="D705"/>
          <cell r="E705" t="str">
            <v>unidad</v>
          </cell>
          <cell r="F705">
            <v>5</v>
          </cell>
          <cell r="G705">
            <v>282500</v>
          </cell>
          <cell r="H705">
            <v>1412500</v>
          </cell>
        </row>
        <row r="706">
          <cell r="B706" t="str">
            <v>12.9.8</v>
          </cell>
          <cell r="C706" t="str">
            <v>Canalizacion para conexión edificios al sistema de detección de incendios, incluye cable 5320FL, incluye canalizacion en zona verde, tubería PVC de 1"</v>
          </cell>
          <cell r="D706"/>
          <cell r="E706" t="str">
            <v>ml</v>
          </cell>
          <cell r="F706">
            <v>35</v>
          </cell>
          <cell r="G706">
            <v>21845</v>
          </cell>
          <cell r="H706">
            <v>764575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[a  aaInformación][a  aaInforma"/>
      <sheetName val="lisprecios"/>
      <sheetName val="PERSONAL"/>
      <sheetName val="PRESTACIONES SOCIALES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_MANTENIMIENTO RUTA 1001_MARZO "/>
      <sheetName val="_I_MANTENIMIENTO RUTA 1001_MARZ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\\Pc2\amv1-real\MANTENIMIENTO R"/>
      <sheetName val="[a  aaInformación]__cceficien_3"/>
      <sheetName val="[a  aaInformación]__cceficien_4"/>
      <sheetName val="M.O.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//cceficie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TARIFAS"/>
      <sheetName val="Vía de Acceso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PESOS"/>
      <sheetName val="Tbg Tally"/>
      <sheetName val="Reverse Tally"/>
      <sheetName val="5001 Lisama 158"/>
      <sheetName val="5001 Lisama Este 1"/>
      <sheetName val="Datos Generales"/>
      <sheetName val="Resumen Total"/>
      <sheetName val="Hoja Resumen Cantidades"/>
      <sheetName val="MEMORIAS DE CALCULO"/>
      <sheetName val="ANALISIS DE PRECIOS UNITARIOS"/>
      <sheetName val="CASHFLOW"/>
      <sheetName val="INSUMOS"/>
      <sheetName val=""/>
      <sheetName val="Ingenieria"/>
      <sheetName val="Formatos.xls"/>
      <sheetName val="FORMATO ESTANDAR"/>
      <sheetName val="Run Slide Sheet"/>
      <sheetName val="unitarios"/>
      <sheetName val="ITEMS"/>
      <sheetName val="APU"/>
      <sheetName val="AIU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1"/>
      <sheetName val="DATA"/>
      <sheetName val="STRSUMM0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inpermeabOTRO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steel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  <sheetName val="Prestaciones y AIU"/>
      <sheetName val="F- 10 Exp harol d mendoza"/>
      <sheetName val="F-10 Exp jaime e garzon"/>
      <sheetName val="F-10 Exp Angel A Guachavez"/>
      <sheetName val="Formato 12 - P Economica"/>
      <sheetName val="Formato 17 - Discrim AIU"/>
      <sheetName val="Formato 16 - Ctos en ejec"/>
      <sheetName val="Formato 18 - Cap Organización"/>
      <sheetName val="CALC PROD MENSUAL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>
        <row r="2">
          <cell r="B2" t="str">
            <v>INFORME SEMANAL DE ACTIVIDADES</v>
          </cell>
        </row>
      </sheetData>
      <sheetData sheetId="12">
        <row r="2">
          <cell r="B2" t="str">
            <v>INFORME SEMANAL DE ACTIVIDADES</v>
          </cell>
        </row>
      </sheetData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>
        <row r="2">
          <cell r="B2" t="str">
            <v>INFORME SEMANAL DE ACTIVIDADES</v>
          </cell>
        </row>
      </sheetData>
      <sheetData sheetId="107">
        <row r="2">
          <cell r="B2" t="str">
            <v>INFORME SEMANAL DE ACTIVIDADES</v>
          </cell>
        </row>
      </sheetData>
      <sheetData sheetId="108">
        <row r="2">
          <cell r="B2" t="str">
            <v>INFORME SEMANAL DE ACTIVIDADES</v>
          </cell>
        </row>
      </sheetData>
      <sheetData sheetId="109">
        <row r="2">
          <cell r="B2" t="str">
            <v>INFORME SEMANAL DE ACTIVIDADES</v>
          </cell>
        </row>
      </sheetData>
      <sheetData sheetId="110">
        <row r="2">
          <cell r="B2" t="str">
            <v>INFORME SEMANAL DE ACTIVIDADES</v>
          </cell>
        </row>
      </sheetData>
      <sheetData sheetId="111">
        <row r="2">
          <cell r="B2" t="str">
            <v>INFORME SEMANAL DE ACTIVIDADES</v>
          </cell>
        </row>
      </sheetData>
      <sheetData sheetId="112">
        <row r="2">
          <cell r="B2" t="str">
            <v>INFORME SEMANAL DE ACTIVIDADES</v>
          </cell>
        </row>
      </sheetData>
      <sheetData sheetId="113">
        <row r="2">
          <cell r="B2" t="str">
            <v>INFORME SEMANAL DE ACTIVIDADES</v>
          </cell>
        </row>
      </sheetData>
      <sheetData sheetId="114">
        <row r="2">
          <cell r="B2" t="str">
            <v>INFORME SEMANAL DE ACTIVIDADES</v>
          </cell>
        </row>
      </sheetData>
      <sheetData sheetId="115">
        <row r="2">
          <cell r="B2" t="str">
            <v>INFORME SEMANAL DE ACTIVIDADES</v>
          </cell>
        </row>
      </sheetData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>
        <row r="2">
          <cell r="BZ2" t="str">
            <v xml:space="preserve">          ACERIA   M.C.C.</v>
          </cell>
        </row>
      </sheetData>
      <sheetData sheetId="182">
        <row r="2">
          <cell r="BZ2" t="str">
            <v xml:space="preserve">          ACERIA   M.C.C.</v>
          </cell>
        </row>
      </sheetData>
      <sheetData sheetId="183" refreshError="1"/>
      <sheetData sheetId="184" refreshError="1"/>
      <sheetData sheetId="185">
        <row r="2">
          <cell r="BZ2" t="str">
            <v xml:space="preserve">          ACERIA   M.C.C.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>
        <row r="2">
          <cell r="BZ2" t="str">
            <v xml:space="preserve">          ACERIA   M.C.C.</v>
          </cell>
        </row>
      </sheetData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>
        <row r="2">
          <cell r="BZ2" t="str">
            <v xml:space="preserve">          ACERIA   M.C.C.</v>
          </cell>
        </row>
      </sheetData>
      <sheetData sheetId="201"/>
      <sheetData sheetId="202">
        <row r="2">
          <cell r="BZ2" t="str">
            <v xml:space="preserve">          ACERIA   M.C.C.</v>
          </cell>
        </row>
      </sheetData>
      <sheetData sheetId="203">
        <row r="2">
          <cell r="BZ2" t="str">
            <v xml:space="preserve">          ACERIA   M.C.C.</v>
          </cell>
        </row>
      </sheetData>
      <sheetData sheetId="204">
        <row r="2">
          <cell r="BZ2" t="str">
            <v xml:space="preserve">          ACERIA   M.C.C.</v>
          </cell>
        </row>
      </sheetData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/>
      <sheetData sheetId="6"/>
      <sheetData sheetId="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Summary"/>
      <sheetName val="Insum"/>
      <sheetName val="ANEXO 9 (MATERIAL)"/>
      <sheetName val="Anexo 13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RECURSOS"/>
      <sheetName val="ANALISIS DE PRECIOS UNITARIOS"/>
      <sheetName val="CRA.MODI"/>
      <sheetName val="STRSUMM0"/>
      <sheetName val="Formato"/>
      <sheetName val="Parámetros"/>
      <sheetName val="ESTADO RED"/>
      <sheetName val="CARRETERAS"/>
      <sheetName val="GENERALIDADES "/>
      <sheetName val="INV"/>
      <sheetName val="AASHTO"/>
      <sheetName val="UNITARIOS_GENERALES"/>
      <sheetName val="5__MODIFICATORIA"/>
      <sheetName val="Jornales"/>
      <sheetName val="glvc"/>
      <sheetName val="PU"/>
      <sheetName val="PRESUP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Datos"/>
      <sheetName val="UNITARIOS%20GENERALES.xls"/>
      <sheetName val="ACTA 1 INICIO"/>
      <sheetName val="PRESUP. RESUMEN"/>
      <sheetName val="SOURCES"/>
      <sheetName val="LSAL"/>
      <sheetName val="LIQUIDACION"/>
      <sheetName val="NOMINA"/>
      <sheetName val="Personalizar"/>
      <sheetName val="BD"/>
      <sheetName val="Hoja1"/>
      <sheetName val="AIUsan"/>
      <sheetName val="EBI-1"/>
      <sheetName val="Presupuesto Total"/>
      <sheetName val="ANEXO_9_(MATERIAL)1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  <sheetName val="[UNITARIOS GENERALES.xls][UNITA"/>
      <sheetName val="[UNITARIOS GENERALES.xls]\Docum"/>
      <sheetName val="[UNITARIOS GENERALES.xls]\Users"/>
      <sheetName val="[UNITARIOS GENERALES.xls]\Cofin"/>
      <sheetName val="[UNITARIOS GENERALES.xls]\A\Cof"/>
      <sheetName val="_Documents and Settings_Adminis"/>
      <sheetName val="_Cofinanciacion_FICHAS Y FORMAT"/>
      <sheetName val="_Documents_and_Settings_Admini1"/>
      <sheetName val="_Cofinanciacion_FICHAS_Y_FORMA1"/>
      <sheetName val="_Documents_and_Settings_Adminis"/>
      <sheetName val="_Cofinanciacion_FICHAS_Y_FORMAT"/>
      <sheetName val="_Documents_and_Settings_Admini2"/>
      <sheetName val="_Cofinanciacion_FICHAS_Y_FORMA2"/>
      <sheetName val="_Documents_and_Settings_Admini3"/>
      <sheetName val="_Cofinanciacion_FICHAS_Y_FORMA3"/>
      <sheetName val="_Documents_and_Settings_Admini4"/>
      <sheetName val="_Cofinanciacion_FICHAS_Y_FORMA4"/>
      <sheetName val="_Documents_and_Settings_Admini5"/>
      <sheetName val="_Cofinanciacion_FICHAS_Y_FORMA5"/>
      <sheetName val="_Documents_and_Settings_Admini8"/>
      <sheetName val="_Cofinanciacion_FICHAS_Y_FORMA8"/>
      <sheetName val="_Documents_and_Settings_Admini6"/>
      <sheetName val="_Cofinanciacion_FICHAS_Y_FORMA6"/>
      <sheetName val="_Documents_and_Settings_Admini7"/>
      <sheetName val="_Cofinanciacion_FICHAS_Y_FORMA7"/>
      <sheetName val="Listas "/>
      <sheetName val="\\Pc_85\compartida\Cofinanciaci"/>
      <sheetName val="ATHE"/>
      <sheetName val="apu corregido nuevos"/>
      <sheetName val="presupuesto obra"/>
      <sheetName val="otros"/>
      <sheetName val="BASES"/>
      <sheetName val="MC SF GAVIONE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C9">
            <v>0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C44">
            <v>0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C46">
            <v>0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RA.MODI"/>
      <sheetName val="LISTA DE PRECIOS"/>
      <sheetName val="062"/>
      <sheetName val="Listado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OCTUBRE"/>
      <sheetName val="Bajadas"/>
      <sheetName val="NARIÑO"/>
      <sheetName val="5. ELECTRICO"/>
      <sheetName val="UNITARIOS"/>
      <sheetName val="THE"/>
      <sheetName val="ATHE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2,2,6,1 Pilotes 0,30"/>
      <sheetName val="SALARIOS"/>
      <sheetName val="APU NO PREVISTO"/>
      <sheetName val="PPTA (3)"/>
      <sheetName val="PPTA (2)"/>
      <sheetName val="PPTA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uadr."/>
      <sheetName val="Hoja2"/>
      <sheetName val="PUNITARIOS PARA 241201 2S.xls"/>
      <sheetName val="OBRAS SES"/>
      <sheetName val="Requisición1"/>
      <sheetName val="mdo"/>
      <sheetName val="equip"/>
      <sheetName val="mat"/>
      <sheetName val="CIRCUITOS CODENSA"/>
      <sheetName val="materiales"/>
      <sheetName val="otros"/>
      <sheetName val="APU"/>
      <sheetName val="SUB_APU"/>
      <sheetName val="ESTADO_VÍA-CRIT_TECNICO"/>
      <sheetName val="CONT_ADI"/>
      <sheetName val="cronograma"/>
      <sheetName val="CÁLCULO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_Liquidacion_de_Obra_por_Tramos"/>
      <sheetName val="A_P_U1"/>
      <sheetName val="BALANCE"/>
      <sheetName val="ITEMS NO REVISTOS"/>
      <sheetName val="APU ELECTRICOS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REACTA Y CONTRATISTAS"/>
      <sheetName val="PLAN DE INVERSION ANTICIPO"/>
      <sheetName val="inv mensual"/>
      <sheetName val="borrador flujo inv"/>
      <sheetName val="social-ambiental"/>
      <sheetName val="AU"/>
      <sheetName val="7.1.8.1.1"/>
      <sheetName val="inst"/>
      <sheetName val="TABLAS"/>
      <sheetName val="Poblacion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DEST. MEDIOS"/>
      <sheetName val="COMBUASF"/>
      <sheetName val="BALCRUDO"/>
      <sheetName val="CARGASPROC."/>
      <sheetName val="G L P  FINAL"/>
      <sheetName val="2,2,6,1_Pilotes_0,302"/>
      <sheetName val="gpi_5262"/>
      <sheetName val="vea_3742"/>
      <sheetName val="APU_NO_PREVISTO2"/>
      <sheetName val="PPTA_(3)2"/>
      <sheetName val="PPTA_(2)2"/>
      <sheetName val="Tarifa_MT2"/>
      <sheetName val="PREACTA_Y_CONTRATISTAS2"/>
      <sheetName val="5__ELECTRICO2"/>
      <sheetName val="7_1_8_1_12"/>
      <sheetName val="Cuadr_2"/>
      <sheetName val="PUNITARIOS_PARA_241201_2S_xls2"/>
      <sheetName val="OBRAS_SES2"/>
      <sheetName val="2,2,6,1_Pilotes_0,30"/>
      <sheetName val="gpi_526"/>
      <sheetName val="vea_374"/>
      <sheetName val="APU_NO_PREVISTO"/>
      <sheetName val="PPTA_(3)"/>
      <sheetName val="PPTA_(2)"/>
      <sheetName val="Tarifa_MT"/>
      <sheetName val="PREACTA_Y_CONTRATISTAS"/>
      <sheetName val="5__ELECTRICO"/>
      <sheetName val="7_1_8_1_1"/>
      <sheetName val="Cuadr_"/>
      <sheetName val="PUNITARIOS_PARA_241201_2S_xls"/>
      <sheetName val="OBRAS_SES"/>
      <sheetName val="2,2,6,1_Pilotes_0,301"/>
      <sheetName val="gpi_5261"/>
      <sheetName val="vea_3741"/>
      <sheetName val="APU_NO_PREVISTO1"/>
      <sheetName val="PPTA_(3)1"/>
      <sheetName val="PPTA_(2)1"/>
      <sheetName val="Tarifa_MT1"/>
      <sheetName val="PREACTA_Y_CONTRATISTAS1"/>
      <sheetName val="5__ELECTRICO1"/>
      <sheetName val="7_1_8_1_11"/>
      <sheetName val="Cuadr_1"/>
      <sheetName val="PUNITARIOS_PARA_241201_2S_xls1"/>
      <sheetName val="OBRAS_SES1"/>
      <sheetName val="BASE"/>
      <sheetName val="Input"/>
      <sheetName val="bd100-45-p1"/>
      <sheetName val="PTAR ANDES"/>
      <sheetName val="2,2,6,1_Pilotes_0,303"/>
      <sheetName val="7_1_8_1_13"/>
      <sheetName val="5__ELECTRICO3"/>
      <sheetName val="Tarifa_MT3"/>
      <sheetName val="PREACTA_Y_CONTRATISTAS3"/>
      <sheetName val="gpi_5263"/>
      <sheetName val="vea_3743"/>
      <sheetName val="APU_NO_PREVISTO3"/>
      <sheetName val="PPTA_(3)3"/>
      <sheetName val="PPTA_(2)3"/>
      <sheetName val="Cuadr_3"/>
      <sheetName val="PUNITARIOS_PARA_241201_2S_xls3"/>
      <sheetName val="OBRAS_SES3"/>
      <sheetName val="costos oficina"/>
      <sheetName val="costos campamento"/>
      <sheetName val="días habiles 2015"/>
      <sheetName val="Bases 2A"/>
      <sheetName val="ITEMS_NO_REVISTOS"/>
      <sheetName val="APU_ELECTRICOS"/>
      <sheetName val="ACTA MODIFICACIÓN CIVIL"/>
      <sheetName val="CHINCHINA FINAL . A CEROS"/>
      <sheetName val="Memoria de calculo"/>
      <sheetName val="INDICE"/>
      <sheetName val="@RISK - Correlaciones"/>
      <sheetName val="Acta"/>
      <sheetName val="Index"/>
      <sheetName val="PR_119"/>
      <sheetName val="PUNITARIOS_PARA_241201_2S19"/>
      <sheetName val="ESTADO_RED_TEC19"/>
      <sheetName val="PREACTA_1019"/>
      <sheetName val="PREACTA_919"/>
      <sheetName val="_Liquidacion_de_Obra_por_Tramo7"/>
      <sheetName val="Excavación_Mat__Común_Estacion9"/>
      <sheetName val="Demolición_Pavimento9"/>
      <sheetName val="A_P_U9"/>
      <sheetName val="PREACTA_69"/>
      <sheetName val="TABLA_20089"/>
      <sheetName val="5__ELECTRICO5"/>
      <sheetName val="ESTADO_VÍA-CRIT_TECNICO9"/>
      <sheetName val="SUB_APU9"/>
      <sheetName val="RELACION_MES9"/>
      <sheetName val="A__P__U_9"/>
      <sheetName val="2,2,6,1_Pilotes_0,305"/>
      <sheetName val="CRA_MODI9"/>
      <sheetName val="LISTA_DE_PRECIOS7"/>
      <sheetName val="7_1_8_1_15"/>
      <sheetName val="K16+000_AL_K18+5009"/>
      <sheetName val="K23+200_AL_K24+7009"/>
      <sheetName val="k18+500_AL_K23+0509"/>
      <sheetName val="Presupuesto_PUENTE9"/>
      <sheetName val="VOLUMENES_(4)9"/>
      <sheetName val="VOLUMENES_(4SA)9"/>
      <sheetName val="c2_5y2_618"/>
      <sheetName val="Cuadr_5"/>
      <sheetName val="PUNITARIOS_PARA_241201_2S_xls5"/>
      <sheetName val="OBRAS_SES5"/>
      <sheetName val="gpi_5265"/>
      <sheetName val="vea_3745"/>
      <sheetName val="APU_NO_PREVISTO5"/>
      <sheetName val="PPTA_(3)5"/>
      <sheetName val="PPTA_(2)5"/>
      <sheetName val="Tarifa_MT5"/>
      <sheetName val="PREACTA_Y_CONTRATISTAS5"/>
      <sheetName val="ITEMS_NO_REVISTOS3"/>
      <sheetName val="APU_ELECTRICOS3"/>
      <sheetName val="Proveedores_y_acreedores3"/>
      <sheetName val="PLAN_DE_INVERSION_ANTICIPO3"/>
      <sheetName val="inv_mensual3"/>
      <sheetName val="borrador_flujo_inv3"/>
      <sheetName val="devdics"/>
      <sheetName val="CAT-D7H"/>
      <sheetName val="INSUMOS-EQUIPOS"/>
      <sheetName val="PR_116"/>
      <sheetName val="PUNITARIOS_PARA_241201_2S16"/>
      <sheetName val="ESTADO_RED_TEC16"/>
      <sheetName val="PREACTA_1016"/>
      <sheetName val="PREACTA_916"/>
      <sheetName val="_Liquidacion_de_Obra_por_Tramo4"/>
      <sheetName val="Excavación_Mat__Común_Estacion6"/>
      <sheetName val="Demolición_Pavimento6"/>
      <sheetName val="A_P_U6"/>
      <sheetName val="PREACTA_66"/>
      <sheetName val="TABLA_20086"/>
      <sheetName val="ESTADO_VÍA-CRIT_TECNICO6"/>
      <sheetName val="SUB_APU6"/>
      <sheetName val="RELACION_MES6"/>
      <sheetName val="A__P__U_6"/>
      <sheetName val="CRA_MODI6"/>
      <sheetName val="LISTA_DE_PRECIOS4"/>
      <sheetName val="K16+000_AL_K18+5006"/>
      <sheetName val="K23+200_AL_K24+7006"/>
      <sheetName val="k18+500_AL_K23+0506"/>
      <sheetName val="Presupuesto_PUENTE6"/>
      <sheetName val="VOLUMENES_(4)6"/>
      <sheetName val="VOLUMENES_(4SA)6"/>
      <sheetName val="c2_5y2_615"/>
      <sheetName val="Proveedores_y_acreedores"/>
      <sheetName val="PLAN_DE_INVERSION_ANTICIPO"/>
      <sheetName val="inv_mensual"/>
      <sheetName val="borrador_flujo_inv"/>
      <sheetName val="costos_oficina2"/>
      <sheetName val="costos_campamento2"/>
      <sheetName val="días_habiles_20152"/>
      <sheetName val="ACTA_MODIFICACIÓN_CIVIL2"/>
      <sheetName val="@RISK_-_Correlaciones2"/>
      <sheetName val="PR_117"/>
      <sheetName val="PUNITARIOS_PARA_241201_2S17"/>
      <sheetName val="ESTADO_RED_TEC17"/>
      <sheetName val="PREACTA_1017"/>
      <sheetName val="PREACTA_917"/>
      <sheetName val="_Liquidacion_de_Obra_por_Tramo5"/>
      <sheetName val="Excavación_Mat__Común_Estacion7"/>
      <sheetName val="Demolición_Pavimento7"/>
      <sheetName val="A_P_U7"/>
      <sheetName val="PREACTA_67"/>
      <sheetName val="TABLA_20087"/>
      <sheetName val="ESTADO_VÍA-CRIT_TECNICO7"/>
      <sheetName val="SUB_APU7"/>
      <sheetName val="RELACION_MES7"/>
      <sheetName val="A__P__U_7"/>
      <sheetName val="CRA_MODI7"/>
      <sheetName val="LISTA_DE_PRECIOS5"/>
      <sheetName val="K16+000_AL_K18+5007"/>
      <sheetName val="K23+200_AL_K24+7007"/>
      <sheetName val="k18+500_AL_K23+0507"/>
      <sheetName val="Presupuesto_PUENTE7"/>
      <sheetName val="VOLUMENES_(4)7"/>
      <sheetName val="VOLUMENES_(4SA)7"/>
      <sheetName val="c2_5y2_616"/>
      <sheetName val="ITEMS_NO_REVISTOS1"/>
      <sheetName val="APU_ELECTRICOS1"/>
      <sheetName val="Proveedores_y_acreedores1"/>
      <sheetName val="PLAN_DE_INVERSION_ANTICIPO1"/>
      <sheetName val="inv_mensual1"/>
      <sheetName val="borrador_flujo_inv1"/>
      <sheetName val="costos_oficina"/>
      <sheetName val="costos_campamento"/>
      <sheetName val="días_habiles_2015"/>
      <sheetName val="ACTA_MODIFICACIÓN_CIVIL"/>
      <sheetName val="@RISK_-_Correlaciones"/>
      <sheetName val="PR_118"/>
      <sheetName val="PUNITARIOS_PARA_241201_2S18"/>
      <sheetName val="ESTADO_RED_TEC18"/>
      <sheetName val="PREACTA_1018"/>
      <sheetName val="PREACTA_918"/>
      <sheetName val="_Liquidacion_de_Obra_por_Tramo6"/>
      <sheetName val="Excavación_Mat__Común_Estacion8"/>
      <sheetName val="Demolición_Pavimento8"/>
      <sheetName val="A_P_U8"/>
      <sheetName val="PREACTA_68"/>
      <sheetName val="TABLA_20088"/>
      <sheetName val="5__ELECTRICO4"/>
      <sheetName val="ESTADO_VÍA-CRIT_TECNICO8"/>
      <sheetName val="SUB_APU8"/>
      <sheetName val="RELACION_MES8"/>
      <sheetName val="A__P__U_8"/>
      <sheetName val="2,2,6,1_Pilotes_0,304"/>
      <sheetName val="CRA_MODI8"/>
      <sheetName val="LISTA_DE_PRECIOS6"/>
      <sheetName val="7_1_8_1_14"/>
      <sheetName val="K16+000_AL_K18+5008"/>
      <sheetName val="K23+200_AL_K24+7008"/>
      <sheetName val="k18+500_AL_K23+0508"/>
      <sheetName val="Presupuesto_PUENTE8"/>
      <sheetName val="VOLUMENES_(4)8"/>
      <sheetName val="VOLUMENES_(4SA)8"/>
      <sheetName val="c2_5y2_617"/>
      <sheetName val="Cuadr_4"/>
      <sheetName val="PUNITARIOS_PARA_241201_2S_xls4"/>
      <sheetName val="OBRAS_SES4"/>
      <sheetName val="gpi_5264"/>
      <sheetName val="vea_3744"/>
      <sheetName val="APU_NO_PREVISTO4"/>
      <sheetName val="PPTA_(3)4"/>
      <sheetName val="PPTA_(2)4"/>
      <sheetName val="Tarifa_MT4"/>
      <sheetName val="PREACTA_Y_CONTRATISTAS4"/>
      <sheetName val="ITEMS_NO_REVISTOS2"/>
      <sheetName val="APU_ELECTRICOS2"/>
      <sheetName val="Proveedores_y_acreedores2"/>
      <sheetName val="PLAN_DE_INVERSION_ANTICIPO2"/>
      <sheetName val="inv_mensual2"/>
      <sheetName val="borrador_flujo_inv2"/>
      <sheetName val="costos_oficina1"/>
      <sheetName val="costos_campamento1"/>
      <sheetName val="días_habiles_20151"/>
      <sheetName val="ACTA_MODIFICACIÓN_CIVIL1"/>
      <sheetName val="@RISK_-_Correlaciones1"/>
      <sheetName val="PR_120"/>
      <sheetName val="PUNITARIOS_PARA_241201_2S20"/>
      <sheetName val="ESTADO_RED_TEC20"/>
      <sheetName val="PREACTA_1020"/>
      <sheetName val="PREACTA_920"/>
      <sheetName val="_Liquidacion_de_Obra_por_Tramo8"/>
      <sheetName val="Excavación_Mat__Común_Estacio10"/>
      <sheetName val="Demolición_Pavimento10"/>
      <sheetName val="A_P_U10"/>
      <sheetName val="PREACTA_610"/>
      <sheetName val="TABLA_200810"/>
      <sheetName val="5__ELECTRICO6"/>
      <sheetName val="ESTADO_VÍA-CRIT_TECNICO10"/>
      <sheetName val="SUB_APU10"/>
      <sheetName val="RELACION_MES10"/>
      <sheetName val="A__P__U_10"/>
      <sheetName val="2,2,6,1_Pilotes_0,306"/>
      <sheetName val="CRA_MODI10"/>
      <sheetName val="LISTA_DE_PRECIOS8"/>
      <sheetName val="7_1_8_1_16"/>
      <sheetName val="K16+000_AL_K18+50010"/>
      <sheetName val="K23+200_AL_K24+70010"/>
      <sheetName val="k18+500_AL_K23+05010"/>
      <sheetName val="Presupuesto_PUENTE10"/>
      <sheetName val="VOLUMENES_(4)10"/>
      <sheetName val="VOLUMENES_(4SA)10"/>
      <sheetName val="c2_5y2_619"/>
      <sheetName val="Cuadr_6"/>
      <sheetName val="PUNITARIOS_PARA_241201_2S_xls6"/>
      <sheetName val="OBRAS_SES6"/>
      <sheetName val="gpi_5266"/>
      <sheetName val="vea_3746"/>
      <sheetName val="APU_NO_PREVISTO6"/>
      <sheetName val="PPTA_(3)6"/>
      <sheetName val="PPTA_(2)6"/>
      <sheetName val="Tarifa_MT6"/>
      <sheetName val="PREACTA_Y_CONTRATISTAS6"/>
      <sheetName val="ITEMS_NO_REVISTOS4"/>
      <sheetName val="APU_ELECTRICOS4"/>
      <sheetName val="Proveedores_y_acreedores4"/>
      <sheetName val="PLAN_DE_INVERSION_ANTICIPO4"/>
      <sheetName val="inv_mensual4"/>
      <sheetName val="borrador_flujo_inv4"/>
      <sheetName val="costos_oficina3"/>
      <sheetName val="costos_campamento3"/>
      <sheetName val="días_habiles_20153"/>
      <sheetName val="ACTA_MODIFICACIÓN_CIVIL3"/>
      <sheetName val="@RISK_-_Correlaciones3"/>
      <sheetName val="DATOS CONTRATO"/>
      <sheetName val="PROBLEMA"/>
      <sheetName val="ORITO 02 "/>
      <sheetName val="RECURSOS"/>
      <sheetName val="CURVA"/>
      <sheetName val="glvc"/>
      <sheetName val="Estado Resumen"/>
      <sheetName val="REAJUSTESACTA1PROVI"/>
      <sheetName val="for 6"/>
      <sheetName val="PRESUPUESTO OFICIAL ENTIDAD"/>
      <sheetName val="7422cw00"/>
      <sheetName val="EMPRESA"/>
      <sheetName val="P. control"/>
      <sheetName val="Mine variance - tree"/>
      <sheetName val="PTAR_ANDES"/>
      <sheetName val="CIRCUITOS_CODENSA"/>
      <sheetName val="DEST__MEDIOS"/>
      <sheetName val="CARGASPROC_"/>
      <sheetName val="G_L_P__FINAL"/>
      <sheetName val="Lista APU"/>
      <sheetName val="2004"/>
      <sheetName val="LISTA DE MATERIALES"/>
      <sheetName val="EVA"/>
      <sheetName val="AIU"/>
      <sheetName val="Program"/>
      <sheetName val="APU_NO_PREVISTO8"/>
      <sheetName val="PPTA_(3)8"/>
      <sheetName val="PPTA_(2)8"/>
      <sheetName val="2,2,6,1_Pilotes_0,308"/>
      <sheetName val="APU_NO_PREVISTO7"/>
      <sheetName val="PPTA_(3)7"/>
      <sheetName val="PPTA_(2)7"/>
      <sheetName val="2,2,6,1_Pilotes_0,307"/>
      <sheetName val="EW Summary"/>
      <sheetName val="TARIF2002"/>
      <sheetName val="PROYECTO"/>
      <sheetName val="for_6"/>
      <sheetName val="MATERIAL"/>
      <sheetName val="CUMPLIMIENTO"/>
      <sheetName val="precios-básicos2002"/>
      <sheetName val="factor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>
        <row r="48">
          <cell r="E48">
            <v>0</v>
          </cell>
        </row>
      </sheetData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>
        <row r="48">
          <cell r="E48">
            <v>0</v>
          </cell>
        </row>
      </sheetData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>
        <row r="48">
          <cell r="E48">
            <v>0</v>
          </cell>
        </row>
      </sheetData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>
        <row r="48">
          <cell r="E48">
            <v>0</v>
          </cell>
        </row>
      </sheetData>
      <sheetData sheetId="148"/>
      <sheetData sheetId="149">
        <row r="48">
          <cell r="E48">
            <v>0</v>
          </cell>
        </row>
      </sheetData>
      <sheetData sheetId="150"/>
      <sheetData sheetId="151">
        <row r="48">
          <cell r="E48">
            <v>0</v>
          </cell>
        </row>
      </sheetData>
      <sheetData sheetId="152">
        <row r="48">
          <cell r="E48">
            <v>0</v>
          </cell>
        </row>
      </sheetData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>
        <row r="48">
          <cell r="E48">
            <v>0</v>
          </cell>
        </row>
      </sheetData>
      <sheetData sheetId="166">
        <row r="48">
          <cell r="E48">
            <v>0</v>
          </cell>
        </row>
      </sheetData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48">
          <cell r="E48">
            <v>0</v>
          </cell>
        </row>
      </sheetData>
      <sheetData sheetId="194"/>
      <sheetData sheetId="195"/>
      <sheetData sheetId="196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>
        <row r="48">
          <cell r="E48">
            <v>0</v>
          </cell>
        </row>
      </sheetData>
      <sheetData sheetId="207" refreshError="1"/>
      <sheetData sheetId="208" refreshError="1"/>
      <sheetData sheetId="209" refreshError="1"/>
      <sheetData sheetId="210" refreshError="1"/>
      <sheetData sheetId="211"/>
      <sheetData sheetId="212">
        <row r="48">
          <cell r="E48">
            <v>0</v>
          </cell>
        </row>
      </sheetData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>
        <row r="48">
          <cell r="E48">
            <v>0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>
        <row r="48">
          <cell r="E48">
            <v>0</v>
          </cell>
        </row>
      </sheetData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>
        <row r="48">
          <cell r="E48">
            <v>0</v>
          </cell>
        </row>
      </sheetData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>
        <row r="48">
          <cell r="E48">
            <v>0</v>
          </cell>
        </row>
      </sheetData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>
        <row r="48">
          <cell r="E48">
            <v>0</v>
          </cell>
        </row>
      </sheetData>
      <sheetData sheetId="361">
        <row r="48">
          <cell r="E48">
            <v>0</v>
          </cell>
        </row>
      </sheetData>
      <sheetData sheetId="362"/>
      <sheetData sheetId="363"/>
      <sheetData sheetId="364"/>
      <sheetData sheetId="365">
        <row r="48">
          <cell r="E48">
            <v>0</v>
          </cell>
        </row>
      </sheetData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>
        <row r="48">
          <cell r="E48">
            <v>0</v>
          </cell>
        </row>
      </sheetData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>
        <row r="48">
          <cell r="E48">
            <v>0</v>
          </cell>
        </row>
      </sheetData>
      <sheetData sheetId="395">
        <row r="48">
          <cell r="E48">
            <v>0</v>
          </cell>
        </row>
      </sheetData>
      <sheetData sheetId="396"/>
      <sheetData sheetId="397"/>
      <sheetData sheetId="398"/>
      <sheetData sheetId="399"/>
      <sheetData sheetId="400"/>
      <sheetData sheetId="401">
        <row r="48">
          <cell r="E48">
            <v>0</v>
          </cell>
        </row>
      </sheetData>
      <sheetData sheetId="402"/>
      <sheetData sheetId="403" refreshError="1"/>
      <sheetData sheetId="404"/>
      <sheetData sheetId="405"/>
      <sheetData sheetId="406" refreshError="1"/>
      <sheetData sheetId="407"/>
      <sheetData sheetId="408">
        <row r="48">
          <cell r="E48">
            <v>0</v>
          </cell>
        </row>
      </sheetData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48">
          <cell r="E48">
            <v>0</v>
          </cell>
        </row>
      </sheetData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48">
          <cell r="E48">
            <v>0</v>
          </cell>
        </row>
      </sheetData>
      <sheetData sheetId="446">
        <row r="48">
          <cell r="E48">
            <v>0</v>
          </cell>
        </row>
      </sheetData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>
        <row r="48">
          <cell r="E48">
            <v>0</v>
          </cell>
        </row>
      </sheetData>
      <sheetData sheetId="560">
        <row r="48">
          <cell r="E48">
            <v>0</v>
          </cell>
        </row>
      </sheetData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>
        <row r="48">
          <cell r="E48">
            <v>0</v>
          </cell>
        </row>
      </sheetData>
      <sheetData sheetId="608">
        <row r="48">
          <cell r="E48">
            <v>0</v>
          </cell>
        </row>
      </sheetData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>
        <row r="48">
          <cell r="E48">
            <v>0</v>
          </cell>
        </row>
      </sheetData>
      <sheetData sheetId="650"/>
      <sheetData sheetId="651"/>
      <sheetData sheetId="652"/>
      <sheetData sheetId="653">
        <row r="48">
          <cell r="E48">
            <v>0</v>
          </cell>
        </row>
      </sheetData>
      <sheetData sheetId="654"/>
      <sheetData sheetId="655"/>
      <sheetData sheetId="656" refreshError="1"/>
      <sheetData sheetId="657" refreshError="1"/>
      <sheetData sheetId="658" refreshError="1"/>
      <sheetData sheetId="659"/>
      <sheetData sheetId="660"/>
      <sheetData sheetId="661" refreshError="1"/>
      <sheetData sheetId="662" refreshError="1"/>
      <sheetData sheetId="663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SAL_BPX"/>
      <sheetName val="Caida Escalonada Alcant"/>
      <sheetName val="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H17">
            <v>0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83003-9E04-4825-B024-0D0C6297F9D9}">
  <sheetPr>
    <tabColor rgb="FF0099FF"/>
  </sheetPr>
  <dimension ref="A1:R546"/>
  <sheetViews>
    <sheetView showGridLines="0" tabSelected="1" view="pageBreakPreview" topLeftCell="A519" zoomScaleNormal="100" zoomScaleSheetLayoutView="100" zoomScalePageLayoutView="55" workbookViewId="0">
      <selection activeCell="G522" sqref="G522"/>
    </sheetView>
  </sheetViews>
  <sheetFormatPr baseColWidth="10" defaultColWidth="11.453125" defaultRowHeight="17" x14ac:dyDescent="0.45"/>
  <cols>
    <col min="1" max="2" width="3.453125" style="5" customWidth="1"/>
    <col min="3" max="3" width="7" style="5" bestFit="1" customWidth="1"/>
    <col min="4" max="4" width="12.26953125" style="422" customWidth="1"/>
    <col min="5" max="5" width="20.81640625" style="423" bestFit="1" customWidth="1"/>
    <col min="6" max="6" width="16.1796875" style="422" hidden="1" customWidth="1"/>
    <col min="7" max="7" width="68.1796875" style="422" customWidth="1"/>
    <col min="8" max="8" width="8.54296875" style="423" customWidth="1"/>
    <col min="9" max="9" width="13.7265625" style="424" bestFit="1" customWidth="1"/>
    <col min="10" max="10" width="20.1796875" style="452" bestFit="1" customWidth="1"/>
    <col min="11" max="11" width="26.81640625" style="5" bestFit="1" customWidth="1"/>
    <col min="12" max="12" width="4" style="5" customWidth="1"/>
    <col min="13" max="13" width="3.453125" style="5" customWidth="1"/>
    <col min="14" max="14" width="13.26953125" style="422" hidden="1" customWidth="1"/>
    <col min="15" max="15" width="38.7265625" style="422" hidden="1" customWidth="1"/>
    <col min="16" max="16" width="28.26953125" style="5" hidden="1" customWidth="1"/>
    <col min="17" max="17" width="22.81640625" style="5" hidden="1" customWidth="1"/>
    <col min="18" max="18" width="20" style="5" bestFit="1" customWidth="1"/>
    <col min="19" max="16384" width="11.453125" style="5"/>
  </cols>
  <sheetData>
    <row r="1" spans="1:16" ht="30" x14ac:dyDescent="0.45">
      <c r="A1" s="1"/>
      <c r="B1" s="2"/>
      <c r="C1" s="466" t="s">
        <v>0</v>
      </c>
      <c r="D1" s="467"/>
      <c r="E1" s="467"/>
      <c r="F1" s="467"/>
      <c r="G1" s="468" t="s">
        <v>1</v>
      </c>
      <c r="H1" s="469"/>
      <c r="I1" s="469"/>
      <c r="J1" s="469"/>
      <c r="K1" s="469"/>
      <c r="L1" s="3"/>
      <c r="M1" s="1"/>
      <c r="N1" s="4"/>
      <c r="O1" s="4"/>
    </row>
    <row r="2" spans="1:16" ht="18" thickBot="1" x14ac:dyDescent="0.5">
      <c r="A2" s="1"/>
      <c r="B2" s="2"/>
      <c r="C2" s="6"/>
      <c r="D2" s="7" t="s">
        <v>2</v>
      </c>
      <c r="E2" s="6"/>
      <c r="F2" s="7"/>
      <c r="G2" s="8"/>
      <c r="H2" s="8"/>
      <c r="I2" s="9"/>
      <c r="J2" s="429"/>
      <c r="K2" s="8"/>
      <c r="L2" s="3"/>
      <c r="M2" s="1"/>
      <c r="N2" s="8"/>
      <c r="O2" s="8"/>
    </row>
    <row r="3" spans="1:16" s="14" customFormat="1" ht="34.5" hidden="1" customHeight="1" x14ac:dyDescent="0.45">
      <c r="A3" s="10"/>
      <c r="B3" s="11"/>
      <c r="C3" s="470" t="s">
        <v>3</v>
      </c>
      <c r="D3" s="471"/>
      <c r="E3" s="471"/>
      <c r="F3" s="471"/>
      <c r="G3" s="471"/>
      <c r="H3" s="471"/>
      <c r="I3" s="471"/>
      <c r="J3" s="471"/>
      <c r="K3" s="472"/>
      <c r="L3" s="12"/>
      <c r="M3" s="10"/>
      <c r="N3" s="13"/>
      <c r="O3" s="13"/>
    </row>
    <row r="4" spans="1:16" ht="34.5" hidden="1" customHeight="1" x14ac:dyDescent="0.45">
      <c r="A4" s="1"/>
      <c r="B4" s="15"/>
      <c r="C4" s="473"/>
      <c r="D4" s="474"/>
      <c r="E4" s="474"/>
      <c r="F4" s="474"/>
      <c r="G4" s="474"/>
      <c r="H4" s="474"/>
      <c r="I4" s="474"/>
      <c r="J4" s="474"/>
      <c r="K4" s="475"/>
      <c r="L4" s="3"/>
      <c r="M4" s="1"/>
      <c r="N4" s="4"/>
      <c r="O4" s="4"/>
    </row>
    <row r="5" spans="1:16" ht="71.25" hidden="1" customHeight="1" thickBot="1" x14ac:dyDescent="0.5">
      <c r="A5" s="1"/>
      <c r="B5" s="15"/>
      <c r="C5" s="476" t="s">
        <v>4</v>
      </c>
      <c r="D5" s="477"/>
      <c r="E5" s="477"/>
      <c r="F5" s="477"/>
      <c r="G5" s="477"/>
      <c r="H5" s="477"/>
      <c r="I5" s="477"/>
      <c r="J5" s="477"/>
      <c r="K5" s="478"/>
      <c r="L5" s="3"/>
      <c r="M5" s="1"/>
      <c r="N5" s="4"/>
      <c r="O5" s="4"/>
    </row>
    <row r="6" spans="1:16" ht="69.75" customHeight="1" thickBot="1" x14ac:dyDescent="0.5">
      <c r="A6" s="1"/>
      <c r="B6" s="2"/>
      <c r="C6" s="479" t="s">
        <v>1021</v>
      </c>
      <c r="D6" s="480"/>
      <c r="E6" s="480"/>
      <c r="F6" s="480"/>
      <c r="G6" s="480"/>
      <c r="H6" s="480"/>
      <c r="I6" s="480"/>
      <c r="J6" s="480"/>
      <c r="K6" s="481"/>
      <c r="L6" s="3"/>
      <c r="M6" s="1"/>
      <c r="N6" s="4"/>
      <c r="O6" s="4"/>
    </row>
    <row r="7" spans="1:16" ht="17.5" x14ac:dyDescent="0.45">
      <c r="A7" s="1"/>
      <c r="B7" s="2"/>
      <c r="C7" s="482" t="s">
        <v>5</v>
      </c>
      <c r="D7" s="484" t="s">
        <v>6</v>
      </c>
      <c r="E7" s="486" t="s">
        <v>7</v>
      </c>
      <c r="F7" s="486"/>
      <c r="G7" s="482" t="s">
        <v>8</v>
      </c>
      <c r="H7" s="484" t="s">
        <v>9</v>
      </c>
      <c r="I7" s="491" t="s">
        <v>10</v>
      </c>
      <c r="J7" s="493" t="s">
        <v>994</v>
      </c>
      <c r="K7" s="495" t="s">
        <v>11</v>
      </c>
      <c r="L7" s="3"/>
      <c r="M7" s="1"/>
      <c r="N7" s="462" t="s">
        <v>995</v>
      </c>
      <c r="O7" s="462" t="s">
        <v>993</v>
      </c>
    </row>
    <row r="8" spans="1:16" ht="18" thickBot="1" x14ac:dyDescent="0.5">
      <c r="A8" s="1"/>
      <c r="B8" s="2"/>
      <c r="C8" s="483"/>
      <c r="D8" s="485"/>
      <c r="E8" s="16" t="s">
        <v>12</v>
      </c>
      <c r="F8" s="16" t="s">
        <v>13</v>
      </c>
      <c r="G8" s="483"/>
      <c r="H8" s="485"/>
      <c r="I8" s="492"/>
      <c r="J8" s="494"/>
      <c r="K8" s="496"/>
      <c r="L8" s="3"/>
      <c r="M8" s="1"/>
      <c r="N8" s="463"/>
      <c r="O8" s="463"/>
    </row>
    <row r="9" spans="1:16" s="17" customFormat="1" ht="17.5" x14ac:dyDescent="0.45">
      <c r="B9" s="18"/>
      <c r="C9" s="464" t="s">
        <v>14</v>
      </c>
      <c r="D9" s="465"/>
      <c r="E9" s="465"/>
      <c r="F9" s="465"/>
      <c r="G9" s="465"/>
      <c r="H9" s="19"/>
      <c r="I9" s="20"/>
      <c r="J9" s="430"/>
      <c r="K9" s="22"/>
      <c r="L9" s="23"/>
      <c r="M9" s="24"/>
      <c r="N9" s="460"/>
      <c r="O9" s="21"/>
    </row>
    <row r="10" spans="1:16" s="25" customFormat="1" ht="34" x14ac:dyDescent="0.45">
      <c r="B10" s="26"/>
      <c r="C10" s="27">
        <v>1</v>
      </c>
      <c r="D10" s="28" t="s">
        <v>15</v>
      </c>
      <c r="E10" s="28" t="s">
        <v>16</v>
      </c>
      <c r="F10" s="29"/>
      <c r="G10" s="30" t="s">
        <v>17</v>
      </c>
      <c r="H10" s="31" t="s">
        <v>18</v>
      </c>
      <c r="I10" s="32">
        <v>362</v>
      </c>
      <c r="J10" s="431">
        <v>60849.53</v>
      </c>
      <c r="K10" s="34">
        <f t="shared" ref="K10:K22" si="0">ROUND(I10*J10,2)</f>
        <v>22027529.859999999</v>
      </c>
      <c r="L10" s="35"/>
      <c r="M10" s="36"/>
      <c r="N10" s="453">
        <f>K10/$K$527</f>
        <v>3.4244050919024355E-3</v>
      </c>
      <c r="O10" s="33">
        <v>46825.34</v>
      </c>
      <c r="P10" s="461">
        <f>K10/$K$527</f>
        <v>3.4244050919024355E-3</v>
      </c>
    </row>
    <row r="11" spans="1:16" s="25" customFormat="1" ht="17.5" x14ac:dyDescent="0.45">
      <c r="B11" s="26"/>
      <c r="C11" s="37">
        <f t="shared" ref="C11:C22" si="1">C10+1</f>
        <v>2</v>
      </c>
      <c r="D11" s="38" t="s">
        <v>19</v>
      </c>
      <c r="E11" s="39" t="s">
        <v>20</v>
      </c>
      <c r="F11" s="40"/>
      <c r="G11" s="41" t="s">
        <v>21</v>
      </c>
      <c r="H11" s="42" t="s">
        <v>22</v>
      </c>
      <c r="I11" s="43">
        <v>42</v>
      </c>
      <c r="J11" s="432">
        <v>40556.25</v>
      </c>
      <c r="K11" s="45">
        <f t="shared" si="0"/>
        <v>1703362.5</v>
      </c>
      <c r="L11" s="35"/>
      <c r="M11" s="36"/>
      <c r="N11" s="454">
        <f>K11/$K$527</f>
        <v>2.6480514408235435E-4</v>
      </c>
      <c r="O11" s="44">
        <v>31209.119999999999</v>
      </c>
      <c r="P11" s="461">
        <f t="shared" ref="P11:P74" si="2">K11/$K$527</f>
        <v>2.6480514408235435E-4</v>
      </c>
    </row>
    <row r="12" spans="1:16" s="25" customFormat="1" ht="34" x14ac:dyDescent="0.45">
      <c r="B12" s="26"/>
      <c r="C12" s="37">
        <f t="shared" si="1"/>
        <v>3</v>
      </c>
      <c r="D12" s="38" t="s">
        <v>23</v>
      </c>
      <c r="E12" s="38" t="s">
        <v>24</v>
      </c>
      <c r="F12" s="38"/>
      <c r="G12" s="41" t="s">
        <v>25</v>
      </c>
      <c r="H12" s="46" t="s">
        <v>22</v>
      </c>
      <c r="I12" s="43">
        <v>476.84</v>
      </c>
      <c r="J12" s="432">
        <v>13165.79</v>
      </c>
      <c r="K12" s="45">
        <f t="shared" si="0"/>
        <v>6277975.2999999998</v>
      </c>
      <c r="L12" s="35"/>
      <c r="M12" s="36"/>
      <c r="N12" s="454">
        <f t="shared" ref="N12:N23" si="3">K12/$K$527</f>
        <v>9.7597555063115549E-4</v>
      </c>
      <c r="O12" s="44">
        <v>10131.43</v>
      </c>
      <c r="P12" s="461">
        <f t="shared" si="2"/>
        <v>9.7597555063115549E-4</v>
      </c>
    </row>
    <row r="13" spans="1:16" s="25" customFormat="1" ht="34" x14ac:dyDescent="0.45">
      <c r="B13" s="26"/>
      <c r="C13" s="37">
        <f t="shared" si="1"/>
        <v>4</v>
      </c>
      <c r="D13" s="38" t="s">
        <v>26</v>
      </c>
      <c r="E13" s="38" t="s">
        <v>27</v>
      </c>
      <c r="F13" s="38"/>
      <c r="G13" s="41" t="s">
        <v>28</v>
      </c>
      <c r="H13" s="46" t="s">
        <v>22</v>
      </c>
      <c r="I13" s="43">
        <v>544.91</v>
      </c>
      <c r="J13" s="432">
        <v>26351.34</v>
      </c>
      <c r="K13" s="45">
        <f t="shared" si="0"/>
        <v>14359108.68</v>
      </c>
      <c r="L13" s="35"/>
      <c r="M13" s="36"/>
      <c r="N13" s="454">
        <f t="shared" si="3"/>
        <v>2.2322704902224774E-3</v>
      </c>
      <c r="O13" s="44">
        <v>20278.060000000001</v>
      </c>
      <c r="P13" s="461">
        <f t="shared" si="2"/>
        <v>2.2322704902224774E-3</v>
      </c>
    </row>
    <row r="14" spans="1:16" s="25" customFormat="1" ht="34" x14ac:dyDescent="0.45">
      <c r="B14" s="26"/>
      <c r="C14" s="37">
        <f t="shared" si="1"/>
        <v>5</v>
      </c>
      <c r="D14" s="38" t="s">
        <v>29</v>
      </c>
      <c r="E14" s="38" t="s">
        <v>30</v>
      </c>
      <c r="F14" s="38"/>
      <c r="G14" s="41" t="s">
        <v>31</v>
      </c>
      <c r="H14" s="46" t="s">
        <v>18</v>
      </c>
      <c r="I14" s="43">
        <v>155.54</v>
      </c>
      <c r="J14" s="432">
        <v>238006.69</v>
      </c>
      <c r="K14" s="45">
        <f t="shared" si="0"/>
        <v>37019560.560000002</v>
      </c>
      <c r="L14" s="35"/>
      <c r="M14" s="36"/>
      <c r="N14" s="454">
        <f t="shared" si="3"/>
        <v>5.7550697916363908E-3</v>
      </c>
      <c r="O14" s="44">
        <v>183152.51</v>
      </c>
      <c r="P14" s="461">
        <f t="shared" si="2"/>
        <v>5.7550697916363908E-3</v>
      </c>
    </row>
    <row r="15" spans="1:16" s="25" customFormat="1" ht="51" x14ac:dyDescent="0.45">
      <c r="B15" s="26"/>
      <c r="C15" s="37">
        <f t="shared" si="1"/>
        <v>6</v>
      </c>
      <c r="D15" s="38" t="s">
        <v>32</v>
      </c>
      <c r="E15" s="38" t="s">
        <v>33</v>
      </c>
      <c r="F15" s="38"/>
      <c r="G15" s="41" t="s">
        <v>34</v>
      </c>
      <c r="H15" s="46" t="s">
        <v>18</v>
      </c>
      <c r="I15" s="43">
        <v>108</v>
      </c>
      <c r="J15" s="432">
        <v>34395.1</v>
      </c>
      <c r="K15" s="45">
        <f t="shared" si="0"/>
        <v>3714670.8</v>
      </c>
      <c r="L15" s="35"/>
      <c r="M15" s="36"/>
      <c r="N15" s="454">
        <f t="shared" si="3"/>
        <v>5.7748361632507133E-4</v>
      </c>
      <c r="O15" s="44">
        <v>26467.95</v>
      </c>
      <c r="P15" s="461">
        <f t="shared" si="2"/>
        <v>5.7748361632507133E-4</v>
      </c>
    </row>
    <row r="16" spans="1:16" s="25" customFormat="1" ht="34" x14ac:dyDescent="0.45">
      <c r="B16" s="26"/>
      <c r="C16" s="37">
        <f t="shared" si="1"/>
        <v>7</v>
      </c>
      <c r="D16" s="38" t="s">
        <v>35</v>
      </c>
      <c r="E16" s="38" t="s">
        <v>36</v>
      </c>
      <c r="F16" s="38"/>
      <c r="G16" s="41" t="s">
        <v>37</v>
      </c>
      <c r="H16" s="46" t="s">
        <v>22</v>
      </c>
      <c r="I16" s="43">
        <v>529.22</v>
      </c>
      <c r="J16" s="432">
        <v>75578.58</v>
      </c>
      <c r="K16" s="45">
        <f t="shared" si="0"/>
        <v>39997696.109999999</v>
      </c>
      <c r="L16" s="35"/>
      <c r="M16" s="36"/>
      <c r="N16" s="454">
        <f t="shared" si="3"/>
        <v>6.2180514607846384E-3</v>
      </c>
      <c r="O16" s="44">
        <v>58159.74</v>
      </c>
      <c r="P16" s="461">
        <f t="shared" si="2"/>
        <v>6.2180514607846384E-3</v>
      </c>
    </row>
    <row r="17" spans="2:18" s="25" customFormat="1" ht="34" x14ac:dyDescent="0.45">
      <c r="B17" s="26"/>
      <c r="C17" s="37">
        <f t="shared" si="1"/>
        <v>8</v>
      </c>
      <c r="D17" s="38" t="s">
        <v>38</v>
      </c>
      <c r="E17" s="38" t="s">
        <v>39</v>
      </c>
      <c r="F17" s="40"/>
      <c r="G17" s="41" t="s">
        <v>40</v>
      </c>
      <c r="H17" s="42" t="s">
        <v>18</v>
      </c>
      <c r="I17" s="43">
        <v>212.63</v>
      </c>
      <c r="J17" s="432">
        <v>58960.98</v>
      </c>
      <c r="K17" s="45">
        <f t="shared" si="0"/>
        <v>12536873.18</v>
      </c>
      <c r="L17" s="35"/>
      <c r="M17" s="36"/>
      <c r="N17" s="454">
        <f t="shared" si="3"/>
        <v>1.9489853209590463E-3</v>
      </c>
      <c r="O17" s="44">
        <v>45372.05</v>
      </c>
      <c r="P17" s="461">
        <f t="shared" si="2"/>
        <v>1.9489853209590463E-3</v>
      </c>
    </row>
    <row r="18" spans="2:18" s="25" customFormat="1" ht="17.5" x14ac:dyDescent="0.45">
      <c r="B18" s="26"/>
      <c r="C18" s="37">
        <f t="shared" si="1"/>
        <v>9</v>
      </c>
      <c r="D18" s="38" t="s">
        <v>41</v>
      </c>
      <c r="E18" s="38" t="s">
        <v>42</v>
      </c>
      <c r="F18" s="38"/>
      <c r="G18" s="41" t="s">
        <v>43</v>
      </c>
      <c r="H18" s="46" t="s">
        <v>22</v>
      </c>
      <c r="I18" s="43">
        <v>635.23</v>
      </c>
      <c r="J18" s="432">
        <v>10078.1</v>
      </c>
      <c r="K18" s="45">
        <f t="shared" si="0"/>
        <v>6401911.46</v>
      </c>
      <c r="L18" s="35"/>
      <c r="M18" s="36"/>
      <c r="N18" s="454">
        <f t="shared" si="3"/>
        <v>9.9524269588403846E-4</v>
      </c>
      <c r="O18" s="44">
        <v>7755.37</v>
      </c>
      <c r="P18" s="461">
        <f t="shared" si="2"/>
        <v>9.9524269588403846E-4</v>
      </c>
    </row>
    <row r="19" spans="2:18" s="25" customFormat="1" ht="34" x14ac:dyDescent="0.45">
      <c r="B19" s="26"/>
      <c r="C19" s="37">
        <f t="shared" si="1"/>
        <v>10</v>
      </c>
      <c r="D19" s="38" t="s">
        <v>44</v>
      </c>
      <c r="E19" s="38" t="s">
        <v>33</v>
      </c>
      <c r="F19" s="38" t="s">
        <v>45</v>
      </c>
      <c r="G19" s="41" t="s">
        <v>46</v>
      </c>
      <c r="H19" s="46" t="s">
        <v>47</v>
      </c>
      <c r="I19" s="43">
        <v>1</v>
      </c>
      <c r="J19" s="432">
        <v>3914979.74</v>
      </c>
      <c r="K19" s="45">
        <f t="shared" si="0"/>
        <v>3914979.74</v>
      </c>
      <c r="L19" s="35"/>
      <c r="M19" s="36"/>
      <c r="N19" s="454">
        <f t="shared" si="3"/>
        <v>6.0862369233219481E-4</v>
      </c>
      <c r="O19" s="44">
        <v>3012681.6</v>
      </c>
      <c r="P19" s="461">
        <f t="shared" si="2"/>
        <v>6.0862369233219481E-4</v>
      </c>
    </row>
    <row r="20" spans="2:18" s="25" customFormat="1" ht="34" x14ac:dyDescent="0.45">
      <c r="B20" s="26"/>
      <c r="C20" s="37">
        <f t="shared" si="1"/>
        <v>11</v>
      </c>
      <c r="D20" s="38" t="s">
        <v>48</v>
      </c>
      <c r="E20" s="38" t="s">
        <v>33</v>
      </c>
      <c r="F20" s="38"/>
      <c r="G20" s="41" t="s">
        <v>49</v>
      </c>
      <c r="H20" s="46" t="s">
        <v>47</v>
      </c>
      <c r="I20" s="43">
        <v>1</v>
      </c>
      <c r="J20" s="432">
        <v>4163740.75</v>
      </c>
      <c r="K20" s="45">
        <f t="shared" si="0"/>
        <v>4163740.75</v>
      </c>
      <c r="L20" s="35"/>
      <c r="M20" s="36"/>
      <c r="N20" s="454">
        <f t="shared" si="3"/>
        <v>6.4729613879918103E-4</v>
      </c>
      <c r="O20" s="44">
        <v>3204109.85</v>
      </c>
      <c r="P20" s="461">
        <f t="shared" si="2"/>
        <v>6.4729613879918103E-4</v>
      </c>
    </row>
    <row r="21" spans="2:18" s="25" customFormat="1" ht="17.5" x14ac:dyDescent="0.45">
      <c r="B21" s="26"/>
      <c r="C21" s="37">
        <f t="shared" si="1"/>
        <v>12</v>
      </c>
      <c r="D21" s="38" t="s">
        <v>50</v>
      </c>
      <c r="E21" s="38" t="s">
        <v>51</v>
      </c>
      <c r="F21" s="38"/>
      <c r="G21" s="41" t="s">
        <v>52</v>
      </c>
      <c r="H21" s="46" t="s">
        <v>53</v>
      </c>
      <c r="I21" s="47">
        <v>2070.1999999999998</v>
      </c>
      <c r="J21" s="432">
        <v>5606.24</v>
      </c>
      <c r="K21" s="45">
        <f t="shared" si="0"/>
        <v>11606038.050000001</v>
      </c>
      <c r="L21" s="35"/>
      <c r="M21" s="36"/>
      <c r="N21" s="454">
        <f t="shared" si="3"/>
        <v>1.8042774676884908E-3</v>
      </c>
      <c r="O21" s="44">
        <v>4314.1499999999996</v>
      </c>
      <c r="P21" s="461">
        <f t="shared" si="2"/>
        <v>1.8042774676884908E-3</v>
      </c>
    </row>
    <row r="22" spans="2:18" s="25" customFormat="1" ht="34" x14ac:dyDescent="0.45">
      <c r="B22" s="26"/>
      <c r="C22" s="48">
        <f t="shared" si="1"/>
        <v>13</v>
      </c>
      <c r="D22" s="49" t="s">
        <v>54</v>
      </c>
      <c r="E22" s="49" t="s">
        <v>55</v>
      </c>
      <c r="F22" s="49"/>
      <c r="G22" s="50" t="s">
        <v>56</v>
      </c>
      <c r="H22" s="51" t="s">
        <v>47</v>
      </c>
      <c r="I22" s="52">
        <v>28</v>
      </c>
      <c r="J22" s="433">
        <v>179145.25</v>
      </c>
      <c r="K22" s="54">
        <f t="shared" si="0"/>
        <v>5016067</v>
      </c>
      <c r="L22" s="35"/>
      <c r="M22" s="36"/>
      <c r="N22" s="456">
        <f t="shared" si="3"/>
        <v>7.7979898269554652E-4</v>
      </c>
      <c r="O22" s="53">
        <v>137857.06</v>
      </c>
      <c r="P22" s="461">
        <f t="shared" si="2"/>
        <v>7.7979898269554652E-4</v>
      </c>
    </row>
    <row r="23" spans="2:18" s="17" customFormat="1" ht="18" thickBot="1" x14ac:dyDescent="0.5">
      <c r="B23" s="18"/>
      <c r="C23" s="55"/>
      <c r="D23" s="56"/>
      <c r="E23" s="56"/>
      <c r="F23" s="56"/>
      <c r="G23" s="57"/>
      <c r="H23" s="56"/>
      <c r="I23" s="58"/>
      <c r="J23" s="434"/>
      <c r="K23" s="60">
        <f>SUM(K10:K22)</f>
        <v>168739513.99000004</v>
      </c>
      <c r="L23" s="23"/>
      <c r="M23" s="24"/>
      <c r="N23" s="455">
        <f t="shared" si="3"/>
        <v>2.6232285443943026E-2</v>
      </c>
      <c r="O23" s="59"/>
      <c r="P23" s="461">
        <f t="shared" si="2"/>
        <v>2.6232285443943026E-2</v>
      </c>
      <c r="Q23" s="426">
        <v>3889962.73</v>
      </c>
      <c r="R23" s="426">
        <f>P23-K23</f>
        <v>-168739513.96376777</v>
      </c>
    </row>
    <row r="24" spans="2:18" s="17" customFormat="1" ht="17.5" x14ac:dyDescent="0.45">
      <c r="B24" s="18"/>
      <c r="C24" s="464" t="s">
        <v>57</v>
      </c>
      <c r="D24" s="465"/>
      <c r="E24" s="465"/>
      <c r="F24" s="465"/>
      <c r="G24" s="465"/>
      <c r="H24" s="19"/>
      <c r="I24" s="20"/>
      <c r="J24" s="430"/>
      <c r="K24" s="22"/>
      <c r="L24" s="23"/>
      <c r="M24" s="24"/>
      <c r="N24" s="61"/>
      <c r="O24" s="61"/>
      <c r="P24" s="461">
        <f t="shared" si="2"/>
        <v>0</v>
      </c>
      <c r="Q24" s="425"/>
    </row>
    <row r="25" spans="2:18" s="25" customFormat="1" ht="17.5" x14ac:dyDescent="0.45">
      <c r="B25" s="26"/>
      <c r="C25" s="487" t="s">
        <v>58</v>
      </c>
      <c r="D25" s="488"/>
      <c r="E25" s="488"/>
      <c r="F25" s="488"/>
      <c r="G25" s="488"/>
      <c r="H25" s="62"/>
      <c r="I25" s="63"/>
      <c r="J25" s="435"/>
      <c r="K25" s="65"/>
      <c r="L25" s="35"/>
      <c r="M25" s="36"/>
      <c r="N25" s="64"/>
      <c r="O25" s="64"/>
      <c r="P25" s="461">
        <f t="shared" si="2"/>
        <v>0</v>
      </c>
      <c r="Q25" s="425"/>
    </row>
    <row r="26" spans="2:18" s="25" customFormat="1" ht="17.5" x14ac:dyDescent="0.45">
      <c r="B26" s="26"/>
      <c r="C26" s="489" t="s">
        <v>59</v>
      </c>
      <c r="D26" s="490"/>
      <c r="E26" s="490"/>
      <c r="F26" s="490"/>
      <c r="G26" s="490"/>
      <c r="H26" s="66"/>
      <c r="I26" s="67"/>
      <c r="J26" s="436"/>
      <c r="K26" s="69"/>
      <c r="L26" s="35"/>
      <c r="M26" s="36"/>
      <c r="N26" s="68"/>
      <c r="O26" s="68"/>
      <c r="P26" s="461">
        <f t="shared" si="2"/>
        <v>0</v>
      </c>
      <c r="Q26" s="425"/>
    </row>
    <row r="27" spans="2:18" s="25" customFormat="1" ht="34" x14ac:dyDescent="0.45">
      <c r="B27" s="26"/>
      <c r="C27" s="27">
        <f>C22+1</f>
        <v>14</v>
      </c>
      <c r="D27" s="28" t="s">
        <v>60</v>
      </c>
      <c r="E27" s="28" t="s">
        <v>61</v>
      </c>
      <c r="F27" s="71"/>
      <c r="G27" s="72" t="s">
        <v>62</v>
      </c>
      <c r="H27" s="73" t="s">
        <v>53</v>
      </c>
      <c r="I27" s="74">
        <v>418.41</v>
      </c>
      <c r="J27" s="431">
        <v>35028.22</v>
      </c>
      <c r="K27" s="34">
        <f>ROUND(I27*J27,2)</f>
        <v>14656157.529999999</v>
      </c>
      <c r="L27" s="35"/>
      <c r="M27" s="36"/>
      <c r="N27" s="454">
        <f t="shared" ref="N27:N40" si="4">K27/$K$527</f>
        <v>2.2784497759140124E-3</v>
      </c>
      <c r="O27" s="33">
        <v>26955.15</v>
      </c>
      <c r="P27" s="461">
        <f t="shared" si="2"/>
        <v>2.2784497759140124E-3</v>
      </c>
      <c r="Q27" s="425"/>
    </row>
    <row r="28" spans="2:18" s="25" customFormat="1" ht="17.5" x14ac:dyDescent="0.45">
      <c r="B28" s="26"/>
      <c r="C28" s="37">
        <f>C27+1</f>
        <v>15</v>
      </c>
      <c r="D28" s="38" t="s">
        <v>63</v>
      </c>
      <c r="E28" s="38" t="s">
        <v>64</v>
      </c>
      <c r="F28" s="75"/>
      <c r="G28" s="76" t="s">
        <v>65</v>
      </c>
      <c r="H28" s="77" t="s">
        <v>53</v>
      </c>
      <c r="I28" s="78">
        <v>121.79</v>
      </c>
      <c r="J28" s="432">
        <v>91715.63</v>
      </c>
      <c r="K28" s="45">
        <f>ROUND(I28*J28,2)</f>
        <v>11170046.58</v>
      </c>
      <c r="L28" s="35"/>
      <c r="M28" s="36"/>
      <c r="N28" s="454">
        <f t="shared" si="4"/>
        <v>1.736498128861889E-3</v>
      </c>
      <c r="O28" s="44">
        <v>70577.63</v>
      </c>
      <c r="P28" s="461">
        <f t="shared" si="2"/>
        <v>1.736498128861889E-3</v>
      </c>
      <c r="Q28" s="425"/>
    </row>
    <row r="29" spans="2:18" s="25" customFormat="1" ht="17.5" x14ac:dyDescent="0.45">
      <c r="B29" s="26"/>
      <c r="C29" s="37">
        <f>C28+1</f>
        <v>16</v>
      </c>
      <c r="D29" s="38" t="s">
        <v>66</v>
      </c>
      <c r="E29" s="38" t="s">
        <v>67</v>
      </c>
      <c r="F29" s="46"/>
      <c r="G29" s="76" t="s">
        <v>68</v>
      </c>
      <c r="H29" s="77" t="s">
        <v>53</v>
      </c>
      <c r="I29" s="78">
        <v>635.23</v>
      </c>
      <c r="J29" s="432">
        <v>10632.29</v>
      </c>
      <c r="K29" s="45">
        <f>ROUND(I29*J29,2)</f>
        <v>6753949.5800000001</v>
      </c>
      <c r="L29" s="35"/>
      <c r="M29" s="36"/>
      <c r="N29" s="454">
        <f t="shared" si="4"/>
        <v>1.0499706267202997E-3</v>
      </c>
      <c r="O29" s="44">
        <v>8181.83</v>
      </c>
      <c r="P29" s="461">
        <f t="shared" si="2"/>
        <v>1.0499706267202997E-3</v>
      </c>
      <c r="Q29" s="425"/>
    </row>
    <row r="30" spans="2:18" s="25" customFormat="1" ht="17.5" x14ac:dyDescent="0.45">
      <c r="B30" s="26"/>
      <c r="C30" s="48">
        <f>C29+1</f>
        <v>17</v>
      </c>
      <c r="D30" s="49" t="s">
        <v>69</v>
      </c>
      <c r="E30" s="79" t="s">
        <v>70</v>
      </c>
      <c r="F30" s="80"/>
      <c r="G30" s="81" t="s">
        <v>71</v>
      </c>
      <c r="H30" s="82" t="s">
        <v>53</v>
      </c>
      <c r="I30" s="83">
        <v>158.81</v>
      </c>
      <c r="J30" s="433">
        <v>120702.54</v>
      </c>
      <c r="K30" s="54">
        <f>ROUND(I30*J30,2)</f>
        <v>19168770.379999999</v>
      </c>
      <c r="L30" s="35"/>
      <c r="M30" s="36"/>
      <c r="N30" s="456">
        <f t="shared" si="4"/>
        <v>2.9799816553185044E-3</v>
      </c>
      <c r="O30" s="53">
        <v>92883.83</v>
      </c>
      <c r="P30" s="461">
        <f t="shared" si="2"/>
        <v>2.9799816553185044E-3</v>
      </c>
      <c r="Q30" s="425"/>
    </row>
    <row r="31" spans="2:18" s="25" customFormat="1" ht="17.5" x14ac:dyDescent="0.45">
      <c r="B31" s="26"/>
      <c r="C31" s="84"/>
      <c r="D31" s="85"/>
      <c r="E31" s="85"/>
      <c r="F31" s="85"/>
      <c r="G31" s="86"/>
      <c r="H31" s="85"/>
      <c r="I31" s="87"/>
      <c r="J31" s="437"/>
      <c r="K31" s="89">
        <f>SUM(K27:K30)</f>
        <v>51748924.069999993</v>
      </c>
      <c r="L31" s="35"/>
      <c r="M31" s="36"/>
      <c r="N31" s="455">
        <f t="shared" si="4"/>
        <v>8.044900186814705E-3</v>
      </c>
      <c r="O31" s="88"/>
      <c r="P31" s="461">
        <f t="shared" si="2"/>
        <v>8.044900186814705E-3</v>
      </c>
      <c r="Q31" s="426">
        <v>-11926722.289425008</v>
      </c>
      <c r="R31" s="426">
        <f>P31-K31</f>
        <v>-51748924.061955094</v>
      </c>
    </row>
    <row r="32" spans="2:18" s="25" customFormat="1" ht="17.5" x14ac:dyDescent="0.45">
      <c r="B32" s="26"/>
      <c r="C32" s="489" t="s">
        <v>72</v>
      </c>
      <c r="D32" s="490"/>
      <c r="E32" s="490"/>
      <c r="F32" s="490"/>
      <c r="G32" s="490"/>
      <c r="H32" s="66"/>
      <c r="I32" s="67"/>
      <c r="J32" s="436"/>
      <c r="K32" s="69"/>
      <c r="L32" s="35"/>
      <c r="M32" s="36"/>
      <c r="N32" s="68"/>
      <c r="O32" s="68"/>
      <c r="P32" s="461">
        <f t="shared" si="2"/>
        <v>0</v>
      </c>
      <c r="Q32" s="425"/>
    </row>
    <row r="33" spans="2:18" s="25" customFormat="1" ht="17.5" x14ac:dyDescent="0.45">
      <c r="B33" s="26"/>
      <c r="C33" s="27">
        <f>C30+1</f>
        <v>18</v>
      </c>
      <c r="D33" s="28" t="s">
        <v>73</v>
      </c>
      <c r="E33" s="28" t="s">
        <v>74</v>
      </c>
      <c r="F33" s="71"/>
      <c r="G33" s="90" t="s">
        <v>75</v>
      </c>
      <c r="H33" s="71" t="s">
        <v>22</v>
      </c>
      <c r="I33" s="32">
        <v>71.650000000000006</v>
      </c>
      <c r="J33" s="431">
        <v>48229.71</v>
      </c>
      <c r="K33" s="91">
        <f>ROUND(I33*J33,2)</f>
        <v>3455658.72</v>
      </c>
      <c r="L33" s="35"/>
      <c r="M33" s="36"/>
      <c r="N33" s="454">
        <f t="shared" si="4"/>
        <v>5.3721753604945763E-4</v>
      </c>
      <c r="O33" s="33">
        <v>37114.050000000003</v>
      </c>
      <c r="P33" s="461">
        <f t="shared" si="2"/>
        <v>5.3721753604945763E-4</v>
      </c>
      <c r="Q33" s="425"/>
    </row>
    <row r="34" spans="2:18" s="25" customFormat="1" ht="17.5" x14ac:dyDescent="0.45">
      <c r="B34" s="26"/>
      <c r="C34" s="37">
        <f>C33+1</f>
        <v>19</v>
      </c>
      <c r="D34" s="38" t="s">
        <v>76</v>
      </c>
      <c r="E34" s="38" t="s">
        <v>77</v>
      </c>
      <c r="F34" s="46"/>
      <c r="G34" s="92" t="s">
        <v>78</v>
      </c>
      <c r="H34" s="46" t="s">
        <v>53</v>
      </c>
      <c r="I34" s="43">
        <v>12.34</v>
      </c>
      <c r="J34" s="432">
        <v>603831.99</v>
      </c>
      <c r="K34" s="93">
        <f>ROUND(I34*J34,2)</f>
        <v>7451286.7599999998</v>
      </c>
      <c r="L34" s="35"/>
      <c r="M34" s="36"/>
      <c r="N34" s="454">
        <f t="shared" si="4"/>
        <v>1.1583788325037912E-3</v>
      </c>
      <c r="O34" s="44">
        <v>464664.86</v>
      </c>
      <c r="P34" s="461">
        <f t="shared" si="2"/>
        <v>1.1583788325037912E-3</v>
      </c>
      <c r="Q34" s="425"/>
    </row>
    <row r="35" spans="2:18" s="25" customFormat="1" ht="34" x14ac:dyDescent="0.45">
      <c r="B35" s="26"/>
      <c r="C35" s="37">
        <f>C34+1</f>
        <v>20</v>
      </c>
      <c r="D35" s="38" t="s">
        <v>79</v>
      </c>
      <c r="E35" s="38" t="s">
        <v>80</v>
      </c>
      <c r="F35" s="46"/>
      <c r="G35" s="92" t="s">
        <v>81</v>
      </c>
      <c r="H35" s="46" t="s">
        <v>53</v>
      </c>
      <c r="I35" s="43">
        <v>24.17</v>
      </c>
      <c r="J35" s="432">
        <v>1311653.48</v>
      </c>
      <c r="K35" s="93">
        <f>ROUND(I35*J35,2)</f>
        <v>31702664.609999999</v>
      </c>
      <c r="L35" s="35"/>
      <c r="M35" s="36"/>
      <c r="N35" s="454">
        <f t="shared" si="4"/>
        <v>4.9285038679938095E-3</v>
      </c>
      <c r="O35" s="94">
        <v>1009352.43</v>
      </c>
      <c r="P35" s="461">
        <f t="shared" si="2"/>
        <v>4.9285038679938095E-3</v>
      </c>
      <c r="Q35" s="425"/>
    </row>
    <row r="36" spans="2:18" s="25" customFormat="1" ht="34" x14ac:dyDescent="0.45">
      <c r="B36" s="26"/>
      <c r="C36" s="48">
        <f>C35+1</f>
        <v>21</v>
      </c>
      <c r="D36" s="49" t="s">
        <v>82</v>
      </c>
      <c r="E36" s="49" t="s">
        <v>83</v>
      </c>
      <c r="F36" s="51"/>
      <c r="G36" s="95" t="s">
        <v>84</v>
      </c>
      <c r="H36" s="51" t="s">
        <v>53</v>
      </c>
      <c r="I36" s="52">
        <v>42.95</v>
      </c>
      <c r="J36" s="433">
        <v>1271630.51</v>
      </c>
      <c r="K36" s="97">
        <f>ROUND(I36*J36,2)</f>
        <v>54616530.399999999</v>
      </c>
      <c r="L36" s="35"/>
      <c r="M36" s="36"/>
      <c r="N36" s="456">
        <f t="shared" si="4"/>
        <v>8.4906989568282066E-3</v>
      </c>
      <c r="O36" s="96">
        <v>978553.68</v>
      </c>
      <c r="P36" s="461">
        <f t="shared" si="2"/>
        <v>8.4906989568282066E-3</v>
      </c>
      <c r="Q36" s="425"/>
    </row>
    <row r="37" spans="2:18" s="25" customFormat="1" ht="17.5" x14ac:dyDescent="0.45">
      <c r="B37" s="26"/>
      <c r="C37" s="84"/>
      <c r="D37" s="85"/>
      <c r="E37" s="85"/>
      <c r="F37" s="85"/>
      <c r="G37" s="86"/>
      <c r="H37" s="85"/>
      <c r="I37" s="87"/>
      <c r="J37" s="437"/>
      <c r="K37" s="89">
        <f>SUM(K33:K36)</f>
        <v>97226140.49000001</v>
      </c>
      <c r="L37" s="35"/>
      <c r="M37" s="36"/>
      <c r="N37" s="455">
        <f t="shared" si="4"/>
        <v>1.5114799193375265E-2</v>
      </c>
      <c r="O37" s="88"/>
      <c r="P37" s="461">
        <f t="shared" si="2"/>
        <v>1.5114799193375265E-2</v>
      </c>
      <c r="Q37" s="426">
        <v>-22408125.418595001</v>
      </c>
      <c r="R37" s="426">
        <f>P37-K37</f>
        <v>-97226140.47488521</v>
      </c>
    </row>
    <row r="38" spans="2:18" s="25" customFormat="1" ht="17.5" x14ac:dyDescent="0.45">
      <c r="B38" s="26"/>
      <c r="C38" s="489" t="s">
        <v>85</v>
      </c>
      <c r="D38" s="490"/>
      <c r="E38" s="490"/>
      <c r="F38" s="490"/>
      <c r="G38" s="490"/>
      <c r="H38" s="66"/>
      <c r="I38" s="67"/>
      <c r="J38" s="436"/>
      <c r="K38" s="69"/>
      <c r="L38" s="35"/>
      <c r="M38" s="36"/>
      <c r="N38" s="68"/>
      <c r="O38" s="68"/>
      <c r="P38" s="461">
        <f t="shared" si="2"/>
        <v>0</v>
      </c>
      <c r="Q38" s="425"/>
    </row>
    <row r="39" spans="2:18" s="25" customFormat="1" ht="34" x14ac:dyDescent="0.45">
      <c r="B39" s="26"/>
      <c r="C39" s="98">
        <f>C36+1</f>
        <v>22</v>
      </c>
      <c r="D39" s="99" t="s">
        <v>86</v>
      </c>
      <c r="E39" s="99" t="s">
        <v>87</v>
      </c>
      <c r="F39" s="100"/>
      <c r="G39" s="101" t="s">
        <v>88</v>
      </c>
      <c r="H39" s="100" t="s">
        <v>89</v>
      </c>
      <c r="I39" s="102">
        <v>5067.2700000000004</v>
      </c>
      <c r="J39" s="438">
        <v>9973.73</v>
      </c>
      <c r="K39" s="104">
        <f>ROUND(I39*J39,2)</f>
        <v>50539582.82</v>
      </c>
      <c r="L39" s="35"/>
      <c r="M39" s="36"/>
      <c r="N39" s="456">
        <f t="shared" si="4"/>
        <v>7.8568957051198315E-3</v>
      </c>
      <c r="O39" s="103">
        <v>7675.05</v>
      </c>
      <c r="P39" s="461">
        <f t="shared" si="2"/>
        <v>7.8568957051198315E-3</v>
      </c>
      <c r="Q39" s="425"/>
    </row>
    <row r="40" spans="2:18" s="17" customFormat="1" ht="18" thickBot="1" x14ac:dyDescent="0.5">
      <c r="B40" s="18"/>
      <c r="C40" s="55"/>
      <c r="D40" s="56"/>
      <c r="E40" s="56"/>
      <c r="F40" s="56"/>
      <c r="G40" s="57"/>
      <c r="H40" s="56"/>
      <c r="I40" s="105"/>
      <c r="J40" s="434"/>
      <c r="K40" s="60">
        <f>SUM(K39:K39)</f>
        <v>50539582.82</v>
      </c>
      <c r="L40" s="35"/>
      <c r="M40" s="36"/>
      <c r="N40" s="455">
        <f t="shared" si="4"/>
        <v>7.8568957051198315E-3</v>
      </c>
      <c r="O40" s="59"/>
      <c r="P40" s="461">
        <f t="shared" si="2"/>
        <v>7.8568957051198315E-3</v>
      </c>
      <c r="Q40" s="426">
        <v>-11648028.144110002</v>
      </c>
      <c r="R40" s="426">
        <f>P40-K40</f>
        <v>-50539582.812143102</v>
      </c>
    </row>
    <row r="41" spans="2:18" s="25" customFormat="1" ht="17.5" x14ac:dyDescent="0.45">
      <c r="B41" s="26"/>
      <c r="C41" s="487" t="s">
        <v>90</v>
      </c>
      <c r="D41" s="488"/>
      <c r="E41" s="488"/>
      <c r="F41" s="488"/>
      <c r="G41" s="488"/>
      <c r="H41" s="62"/>
      <c r="I41" s="106"/>
      <c r="J41" s="435"/>
      <c r="K41" s="107"/>
      <c r="L41" s="35"/>
      <c r="M41" s="36"/>
      <c r="N41" s="64"/>
      <c r="O41" s="64"/>
      <c r="P41" s="461">
        <f t="shared" si="2"/>
        <v>0</v>
      </c>
      <c r="Q41" s="426"/>
    </row>
    <row r="42" spans="2:18" s="25" customFormat="1" ht="17.5" x14ac:dyDescent="0.45">
      <c r="B42" s="26"/>
      <c r="C42" s="489" t="s">
        <v>91</v>
      </c>
      <c r="D42" s="490"/>
      <c r="E42" s="490"/>
      <c r="F42" s="490"/>
      <c r="G42" s="490"/>
      <c r="H42" s="66"/>
      <c r="I42" s="67"/>
      <c r="J42" s="436"/>
      <c r="K42" s="69"/>
      <c r="L42" s="35"/>
      <c r="M42" s="36"/>
      <c r="N42" s="68"/>
      <c r="O42" s="68"/>
      <c r="P42" s="461">
        <f t="shared" si="2"/>
        <v>0</v>
      </c>
      <c r="Q42" s="426"/>
    </row>
    <row r="43" spans="2:18" s="25" customFormat="1" ht="34" x14ac:dyDescent="0.45">
      <c r="B43" s="26"/>
      <c r="C43" s="98">
        <f>C39+1</f>
        <v>23</v>
      </c>
      <c r="D43" s="99" t="s">
        <v>92</v>
      </c>
      <c r="E43" s="99" t="s">
        <v>93</v>
      </c>
      <c r="F43" s="100"/>
      <c r="G43" s="101" t="s">
        <v>94</v>
      </c>
      <c r="H43" s="100" t="s">
        <v>53</v>
      </c>
      <c r="I43" s="108">
        <v>49.24</v>
      </c>
      <c r="J43" s="438">
        <v>1873623.65</v>
      </c>
      <c r="K43" s="104">
        <f>ROUND(I43*J43,2)</f>
        <v>92257228.530000001</v>
      </c>
      <c r="L43" s="35"/>
      <c r="M43" s="36"/>
      <c r="N43" s="456">
        <f t="shared" ref="N43:N44" si="5">K43/$K$527</f>
        <v>1.4342330944543713E-2</v>
      </c>
      <c r="O43" s="109">
        <v>1441803.5</v>
      </c>
      <c r="P43" s="461">
        <f t="shared" si="2"/>
        <v>1.4342330944543713E-2</v>
      </c>
      <c r="Q43" s="426"/>
    </row>
    <row r="44" spans="2:18" s="25" customFormat="1" ht="17.5" x14ac:dyDescent="0.45">
      <c r="B44" s="26"/>
      <c r="C44" s="84"/>
      <c r="D44" s="85"/>
      <c r="E44" s="85"/>
      <c r="F44" s="85"/>
      <c r="G44" s="86"/>
      <c r="H44" s="85"/>
      <c r="I44" s="87"/>
      <c r="J44" s="437"/>
      <c r="K44" s="89">
        <f>SUM(K43:K43)</f>
        <v>92257228.530000001</v>
      </c>
      <c r="L44" s="35"/>
      <c r="M44" s="36"/>
      <c r="N44" s="455">
        <f t="shared" si="5"/>
        <v>1.4342330944543713E-2</v>
      </c>
      <c r="O44" s="88"/>
      <c r="P44" s="461">
        <f t="shared" si="2"/>
        <v>1.4342330944543713E-2</v>
      </c>
      <c r="Q44" s="426">
        <v>-21262802.508875012</v>
      </c>
      <c r="R44" s="426">
        <f>P44-K44</f>
        <v>-92257228.515657663</v>
      </c>
    </row>
    <row r="45" spans="2:18" s="25" customFormat="1" ht="17.5" x14ac:dyDescent="0.45">
      <c r="B45" s="26"/>
      <c r="C45" s="489" t="s">
        <v>95</v>
      </c>
      <c r="D45" s="490"/>
      <c r="E45" s="490"/>
      <c r="F45" s="490"/>
      <c r="G45" s="490"/>
      <c r="H45" s="66"/>
      <c r="I45" s="67"/>
      <c r="J45" s="436"/>
      <c r="K45" s="69"/>
      <c r="L45" s="35"/>
      <c r="M45" s="36"/>
      <c r="N45" s="68"/>
      <c r="O45" s="68"/>
      <c r="P45" s="461">
        <f t="shared" si="2"/>
        <v>0</v>
      </c>
      <c r="Q45" s="426"/>
      <c r="R45" s="426"/>
    </row>
    <row r="46" spans="2:18" s="25" customFormat="1" ht="17.5" x14ac:dyDescent="0.45">
      <c r="B46" s="26"/>
      <c r="C46" s="98">
        <f>C43+1</f>
        <v>24</v>
      </c>
      <c r="D46" s="99" t="s">
        <v>96</v>
      </c>
      <c r="E46" s="99" t="s">
        <v>97</v>
      </c>
      <c r="F46" s="100"/>
      <c r="G46" s="110" t="s">
        <v>98</v>
      </c>
      <c r="H46" s="100" t="s">
        <v>53</v>
      </c>
      <c r="I46" s="108">
        <v>77.94</v>
      </c>
      <c r="J46" s="438">
        <v>1915957.07</v>
      </c>
      <c r="K46" s="104">
        <f>ROUND(I46*J46,2)</f>
        <v>149329694.03999999</v>
      </c>
      <c r="L46" s="35"/>
      <c r="M46" s="36"/>
      <c r="N46" s="456">
        <f t="shared" ref="N46:N47" si="6">K46/$K$527</f>
        <v>2.3214830164475318E-2</v>
      </c>
      <c r="O46" s="103">
        <v>1474380.2</v>
      </c>
      <c r="P46" s="461">
        <f t="shared" si="2"/>
        <v>2.3214830164475318E-2</v>
      </c>
      <c r="Q46" s="426"/>
      <c r="R46" s="426"/>
    </row>
    <row r="47" spans="2:18" s="25" customFormat="1" ht="17.5" x14ac:dyDescent="0.45">
      <c r="B47" s="26"/>
      <c r="C47" s="84"/>
      <c r="D47" s="85"/>
      <c r="E47" s="85"/>
      <c r="F47" s="85"/>
      <c r="G47" s="86"/>
      <c r="H47" s="85"/>
      <c r="I47" s="87"/>
      <c r="J47" s="437"/>
      <c r="K47" s="89">
        <f>SUM(K46:K46)</f>
        <v>149329694.03999999</v>
      </c>
      <c r="L47" s="35"/>
      <c r="M47" s="36"/>
      <c r="N47" s="455">
        <f t="shared" si="6"/>
        <v>2.3214830164475318E-2</v>
      </c>
      <c r="O47" s="88"/>
      <c r="P47" s="461">
        <f t="shared" si="2"/>
        <v>2.3214830164475318E-2</v>
      </c>
      <c r="Q47" s="426">
        <v>-34414634.253445014</v>
      </c>
      <c r="R47" s="426">
        <f t="shared" ref="R47" si="7">P47-K47</f>
        <v>-149329694.01678517</v>
      </c>
    </row>
    <row r="48" spans="2:18" s="25" customFormat="1" ht="17.5" x14ac:dyDescent="0.45">
      <c r="B48" s="26"/>
      <c r="C48" s="489" t="s">
        <v>99</v>
      </c>
      <c r="D48" s="490"/>
      <c r="E48" s="490"/>
      <c r="F48" s="490"/>
      <c r="G48" s="490"/>
      <c r="H48" s="66"/>
      <c r="I48" s="67"/>
      <c r="J48" s="436"/>
      <c r="K48" s="69"/>
      <c r="L48" s="35"/>
      <c r="M48" s="36"/>
      <c r="N48" s="68"/>
      <c r="O48" s="68"/>
      <c r="P48" s="461">
        <f t="shared" si="2"/>
        <v>0</v>
      </c>
      <c r="Q48" s="425"/>
    </row>
    <row r="49" spans="2:18" s="25" customFormat="1" ht="17.5" x14ac:dyDescent="0.45">
      <c r="B49" s="26"/>
      <c r="C49" s="27">
        <f>C46+1</f>
        <v>25</v>
      </c>
      <c r="D49" s="28" t="s">
        <v>100</v>
      </c>
      <c r="E49" s="28" t="s">
        <v>101</v>
      </c>
      <c r="F49" s="71"/>
      <c r="G49" s="111" t="s">
        <v>102</v>
      </c>
      <c r="H49" s="71" t="s">
        <v>22</v>
      </c>
      <c r="I49" s="112">
        <v>635.23</v>
      </c>
      <c r="J49" s="431">
        <v>221022.07999999999</v>
      </c>
      <c r="K49" s="91">
        <f>ROUND(I49*J49,2)</f>
        <v>140399855.88</v>
      </c>
      <c r="L49" s="35"/>
      <c r="M49" s="36"/>
      <c r="N49" s="454">
        <f t="shared" ref="N49:N75" si="8">K49/$K$527</f>
        <v>2.1826595375585161E-2</v>
      </c>
      <c r="O49" s="33">
        <v>170082.4</v>
      </c>
      <c r="P49" s="461">
        <f t="shared" si="2"/>
        <v>2.1826595375585161E-2</v>
      </c>
      <c r="Q49" s="425"/>
    </row>
    <row r="50" spans="2:18" s="25" customFormat="1" ht="17.5" x14ac:dyDescent="0.45">
      <c r="B50" s="26"/>
      <c r="C50" s="37">
        <f>C49+1</f>
        <v>26</v>
      </c>
      <c r="D50" s="38" t="s">
        <v>103</v>
      </c>
      <c r="E50" s="38" t="s">
        <v>104</v>
      </c>
      <c r="F50" s="46"/>
      <c r="G50" s="113" t="s">
        <v>105</v>
      </c>
      <c r="H50" s="46" t="s">
        <v>22</v>
      </c>
      <c r="I50" s="114">
        <v>120.25</v>
      </c>
      <c r="J50" s="432">
        <v>211492.17</v>
      </c>
      <c r="K50" s="115">
        <f>ROUND(I50*J50,2)</f>
        <v>25431933.440000001</v>
      </c>
      <c r="L50" s="35"/>
      <c r="M50" s="36"/>
      <c r="N50" s="454">
        <f t="shared" si="8"/>
        <v>3.9536544915554058E-3</v>
      </c>
      <c r="O50" s="44">
        <v>162748.88</v>
      </c>
      <c r="P50" s="461">
        <f t="shared" si="2"/>
        <v>3.9536544915554058E-3</v>
      </c>
      <c r="Q50" s="425"/>
    </row>
    <row r="51" spans="2:18" s="25" customFormat="1" ht="34" x14ac:dyDescent="0.45">
      <c r="B51" s="26"/>
      <c r="C51" s="37">
        <f>C50+1</f>
        <v>27</v>
      </c>
      <c r="D51" s="38" t="s">
        <v>106</v>
      </c>
      <c r="E51" s="38" t="s">
        <v>107</v>
      </c>
      <c r="F51" s="46"/>
      <c r="G51" s="113" t="s">
        <v>108</v>
      </c>
      <c r="H51" s="46" t="s">
        <v>22</v>
      </c>
      <c r="I51" s="114">
        <v>499.46</v>
      </c>
      <c r="J51" s="432">
        <v>379776.35</v>
      </c>
      <c r="K51" s="115">
        <f>ROUND(I51*J51,2)</f>
        <v>189683095.77000001</v>
      </c>
      <c r="L51" s="35"/>
      <c r="M51" s="36"/>
      <c r="N51" s="454">
        <f t="shared" si="8"/>
        <v>2.9488179706528627E-2</v>
      </c>
      <c r="O51" s="44">
        <v>292248.06</v>
      </c>
      <c r="P51" s="461">
        <f t="shared" si="2"/>
        <v>2.9488179706528627E-2</v>
      </c>
      <c r="Q51" s="425"/>
    </row>
    <row r="52" spans="2:18" s="25" customFormat="1" ht="51" x14ac:dyDescent="0.45">
      <c r="B52" s="26"/>
      <c r="C52" s="48">
        <f>C51+1</f>
        <v>28</v>
      </c>
      <c r="D52" s="49" t="s">
        <v>109</v>
      </c>
      <c r="E52" s="116" t="s">
        <v>110</v>
      </c>
      <c r="F52" s="51"/>
      <c r="G52" s="117" t="s">
        <v>111</v>
      </c>
      <c r="H52" s="51" t="s">
        <v>22</v>
      </c>
      <c r="I52" s="118">
        <v>635.23</v>
      </c>
      <c r="J52" s="433">
        <v>112759.56</v>
      </c>
      <c r="K52" s="120">
        <f>ROUND(I52*J52,2)</f>
        <v>71628255.299999997</v>
      </c>
      <c r="L52" s="35"/>
      <c r="M52" s="36"/>
      <c r="N52" s="456">
        <f t="shared" si="8"/>
        <v>1.1135345802836542E-2</v>
      </c>
      <c r="O52" s="119">
        <v>86771.5</v>
      </c>
      <c r="P52" s="461">
        <f t="shared" si="2"/>
        <v>1.1135345802836542E-2</v>
      </c>
      <c r="Q52" s="425"/>
    </row>
    <row r="53" spans="2:18" s="25" customFormat="1" ht="18" thickBot="1" x14ac:dyDescent="0.5">
      <c r="B53" s="26"/>
      <c r="C53" s="121"/>
      <c r="D53" s="56"/>
      <c r="E53" s="56"/>
      <c r="F53" s="56"/>
      <c r="G53" s="57"/>
      <c r="H53" s="56"/>
      <c r="I53" s="105"/>
      <c r="J53" s="434"/>
      <c r="K53" s="60">
        <f>SUM(K49:K52)</f>
        <v>427143140.39000005</v>
      </c>
      <c r="L53" s="35"/>
      <c r="M53" s="36"/>
      <c r="N53" s="455">
        <f t="shared" si="8"/>
        <v>6.6403775376505741E-2</v>
      </c>
      <c r="O53" s="59"/>
      <c r="P53" s="461">
        <f t="shared" si="2"/>
        <v>6.6403775376505741E-2</v>
      </c>
      <c r="Q53" s="426">
        <v>-98445005.332240045</v>
      </c>
      <c r="R53" s="426">
        <f t="shared" ref="R53" si="9">P53-K53</f>
        <v>-427143140.3235963</v>
      </c>
    </row>
    <row r="54" spans="2:18" s="25" customFormat="1" ht="17.5" x14ac:dyDescent="0.45">
      <c r="B54" s="26"/>
      <c r="C54" s="489" t="s">
        <v>112</v>
      </c>
      <c r="D54" s="490"/>
      <c r="E54" s="490"/>
      <c r="F54" s="490"/>
      <c r="G54" s="490"/>
      <c r="H54" s="66"/>
      <c r="I54" s="122"/>
      <c r="J54" s="436"/>
      <c r="K54" s="69"/>
      <c r="L54" s="35"/>
      <c r="M54" s="36"/>
      <c r="N54" s="68"/>
      <c r="O54" s="68"/>
      <c r="P54" s="461">
        <f t="shared" si="2"/>
        <v>0</v>
      </c>
      <c r="Q54" s="425"/>
    </row>
    <row r="55" spans="2:18" s="25" customFormat="1" ht="17.5" x14ac:dyDescent="0.45">
      <c r="B55" s="26"/>
      <c r="C55" s="27">
        <f>C52+1</f>
        <v>29</v>
      </c>
      <c r="D55" s="123" t="s">
        <v>113</v>
      </c>
      <c r="E55" s="123" t="s">
        <v>114</v>
      </c>
      <c r="F55" s="124"/>
      <c r="G55" s="125" t="s">
        <v>115</v>
      </c>
      <c r="H55" s="71" t="s">
        <v>53</v>
      </c>
      <c r="I55" s="126">
        <v>1.83</v>
      </c>
      <c r="J55" s="431">
        <v>1981855.35</v>
      </c>
      <c r="K55" s="128">
        <f>ROUND(I55*J55,2)</f>
        <v>3626795.29</v>
      </c>
      <c r="L55" s="35"/>
      <c r="M55" s="36"/>
      <c r="N55" s="454">
        <f t="shared" si="8"/>
        <v>5.6382246839745153E-4</v>
      </c>
      <c r="O55" s="127">
        <v>1525090.69</v>
      </c>
      <c r="P55" s="461">
        <f t="shared" si="2"/>
        <v>5.6382246839745153E-4</v>
      </c>
      <c r="Q55" s="425"/>
    </row>
    <row r="56" spans="2:18" s="25" customFormat="1" ht="102" x14ac:dyDescent="0.45">
      <c r="B56" s="26"/>
      <c r="C56" s="48">
        <f>C55+1</f>
        <v>30</v>
      </c>
      <c r="D56" s="49" t="s">
        <v>116</v>
      </c>
      <c r="E56" s="49" t="s">
        <v>117</v>
      </c>
      <c r="F56" s="51"/>
      <c r="G56" s="81" t="s">
        <v>118</v>
      </c>
      <c r="H56" s="129" t="s">
        <v>53</v>
      </c>
      <c r="I56" s="130">
        <v>98.45</v>
      </c>
      <c r="J56" s="433">
        <v>2155123.6800000002</v>
      </c>
      <c r="K56" s="120">
        <f>ROUND(I56*J56,2)</f>
        <v>212171926.30000001</v>
      </c>
      <c r="L56" s="35"/>
      <c r="M56" s="36"/>
      <c r="N56" s="457">
        <f t="shared" si="8"/>
        <v>3.298429871157911E-2</v>
      </c>
      <c r="O56" s="131">
        <v>1658425.3</v>
      </c>
      <c r="P56" s="461">
        <f t="shared" si="2"/>
        <v>3.298429871157911E-2</v>
      </c>
      <c r="Q56" s="425"/>
    </row>
    <row r="57" spans="2:18" s="17" customFormat="1" ht="17.5" x14ac:dyDescent="0.45">
      <c r="B57" s="18"/>
      <c r="C57" s="132"/>
      <c r="D57" s="85"/>
      <c r="E57" s="85"/>
      <c r="F57" s="85"/>
      <c r="G57" s="86"/>
      <c r="H57" s="85"/>
      <c r="I57" s="133"/>
      <c r="J57" s="437"/>
      <c r="K57" s="89">
        <f>SUM(K55:K56)</f>
        <v>215798721.59</v>
      </c>
      <c r="L57" s="35"/>
      <c r="M57" s="36"/>
      <c r="N57" s="458">
        <f t="shared" si="8"/>
        <v>3.3548121179976555E-2</v>
      </c>
      <c r="O57" s="88"/>
      <c r="P57" s="461">
        <f t="shared" si="2"/>
        <v>3.3548121179976555E-2</v>
      </c>
      <c r="Q57" s="426">
        <v>-49739615.610390007</v>
      </c>
      <c r="R57" s="426">
        <f t="shared" ref="R57" si="10">P57-K57</f>
        <v>-215798721.55645189</v>
      </c>
    </row>
    <row r="58" spans="2:18" s="25" customFormat="1" ht="17.5" x14ac:dyDescent="0.45">
      <c r="B58" s="26"/>
      <c r="C58" s="489" t="s">
        <v>119</v>
      </c>
      <c r="D58" s="490"/>
      <c r="E58" s="490"/>
      <c r="F58" s="490"/>
      <c r="G58" s="490"/>
      <c r="H58" s="66"/>
      <c r="I58" s="67"/>
      <c r="J58" s="436"/>
      <c r="K58" s="69"/>
      <c r="L58" s="35"/>
      <c r="M58" s="36"/>
      <c r="N58" s="68"/>
      <c r="O58" s="68"/>
      <c r="P58" s="461">
        <f t="shared" si="2"/>
        <v>0</v>
      </c>
      <c r="Q58" s="425"/>
    </row>
    <row r="59" spans="2:18" s="25" customFormat="1" ht="34" x14ac:dyDescent="0.45">
      <c r="B59" s="26"/>
      <c r="C59" s="27">
        <f>C56+1</f>
        <v>31</v>
      </c>
      <c r="D59" s="28" t="s">
        <v>120</v>
      </c>
      <c r="E59" s="28" t="s">
        <v>87</v>
      </c>
      <c r="F59" s="134"/>
      <c r="G59" s="135" t="s">
        <v>121</v>
      </c>
      <c r="H59" s="71" t="s">
        <v>89</v>
      </c>
      <c r="I59" s="112">
        <v>11004.88</v>
      </c>
      <c r="J59" s="431">
        <v>9973.73</v>
      </c>
      <c r="K59" s="91">
        <f t="shared" ref="K59:K66" si="11">ROUND(I59*J59,2)</f>
        <v>109759701.8</v>
      </c>
      <c r="L59" s="35"/>
      <c r="M59" s="36"/>
      <c r="N59" s="454">
        <f t="shared" si="8"/>
        <v>1.7063269650227267E-2</v>
      </c>
      <c r="O59" s="136">
        <f>O39</f>
        <v>7675.05</v>
      </c>
      <c r="P59" s="461">
        <f t="shared" si="2"/>
        <v>1.7063269650227267E-2</v>
      </c>
      <c r="Q59" s="425"/>
    </row>
    <row r="60" spans="2:18" s="25" customFormat="1" ht="34" x14ac:dyDescent="0.45">
      <c r="B60" s="26"/>
      <c r="C60" s="37">
        <f t="shared" ref="C60:C66" si="12">C59+1</f>
        <v>32</v>
      </c>
      <c r="D60" s="38" t="s">
        <v>122</v>
      </c>
      <c r="E60" s="38" t="s">
        <v>87</v>
      </c>
      <c r="F60" s="75"/>
      <c r="G60" s="137" t="s">
        <v>123</v>
      </c>
      <c r="H60" s="46" t="s">
        <v>89</v>
      </c>
      <c r="I60" s="114">
        <v>12641.48</v>
      </c>
      <c r="J60" s="432">
        <v>9973.73</v>
      </c>
      <c r="K60" s="115">
        <f t="shared" si="11"/>
        <v>126082708.31999999</v>
      </c>
      <c r="L60" s="35"/>
      <c r="M60" s="36"/>
      <c r="N60" s="454">
        <f t="shared" si="8"/>
        <v>1.9600848171173812E-2</v>
      </c>
      <c r="O60" s="138">
        <f>O59</f>
        <v>7675.05</v>
      </c>
      <c r="P60" s="461">
        <f t="shared" si="2"/>
        <v>1.9600848171173812E-2</v>
      </c>
      <c r="Q60" s="425"/>
    </row>
    <row r="61" spans="2:18" s="25" customFormat="1" ht="34" x14ac:dyDescent="0.45">
      <c r="B61" s="26"/>
      <c r="C61" s="37">
        <f t="shared" si="12"/>
        <v>33</v>
      </c>
      <c r="D61" s="38" t="s">
        <v>124</v>
      </c>
      <c r="E61" s="38" t="s">
        <v>87</v>
      </c>
      <c r="F61" s="75"/>
      <c r="G61" s="137" t="s">
        <v>125</v>
      </c>
      <c r="H61" s="46" t="s">
        <v>89</v>
      </c>
      <c r="I61" s="114">
        <v>3422.65</v>
      </c>
      <c r="J61" s="432">
        <v>9973.73</v>
      </c>
      <c r="K61" s="115">
        <f t="shared" si="11"/>
        <v>34136586.979999997</v>
      </c>
      <c r="L61" s="35"/>
      <c r="M61" s="36"/>
      <c r="N61" s="454">
        <f t="shared" si="8"/>
        <v>5.3068820252404995E-3</v>
      </c>
      <c r="O61" s="138">
        <f>O60</f>
        <v>7675.05</v>
      </c>
      <c r="P61" s="461">
        <f t="shared" si="2"/>
        <v>5.3068820252404995E-3</v>
      </c>
      <c r="Q61" s="425"/>
    </row>
    <row r="62" spans="2:18" s="25" customFormat="1" ht="34" x14ac:dyDescent="0.45">
      <c r="B62" s="26"/>
      <c r="C62" s="37">
        <f t="shared" si="12"/>
        <v>34</v>
      </c>
      <c r="D62" s="38" t="s">
        <v>126</v>
      </c>
      <c r="E62" s="38" t="s">
        <v>87</v>
      </c>
      <c r="F62" s="75"/>
      <c r="G62" s="137" t="s">
        <v>127</v>
      </c>
      <c r="H62" s="46" t="s">
        <v>89</v>
      </c>
      <c r="I62" s="43">
        <v>12337.64</v>
      </c>
      <c r="J62" s="432">
        <v>9973.73</v>
      </c>
      <c r="K62" s="115">
        <f t="shared" si="11"/>
        <v>123052290.2</v>
      </c>
      <c r="L62" s="35"/>
      <c r="M62" s="36"/>
      <c r="N62" s="454">
        <f t="shared" si="8"/>
        <v>1.9129738641114079E-2</v>
      </c>
      <c r="O62" s="138">
        <f>O61</f>
        <v>7675.05</v>
      </c>
      <c r="P62" s="461">
        <f t="shared" si="2"/>
        <v>1.9129738641114079E-2</v>
      </c>
      <c r="Q62" s="425"/>
    </row>
    <row r="63" spans="2:18" s="25" customFormat="1" ht="34" x14ac:dyDescent="0.45">
      <c r="B63" s="26"/>
      <c r="C63" s="37">
        <f t="shared" si="12"/>
        <v>35</v>
      </c>
      <c r="D63" s="38" t="s">
        <v>128</v>
      </c>
      <c r="E63" s="38" t="s">
        <v>87</v>
      </c>
      <c r="F63" s="75"/>
      <c r="G63" s="137" t="s">
        <v>129</v>
      </c>
      <c r="H63" s="46" t="s">
        <v>89</v>
      </c>
      <c r="I63" s="114">
        <v>4301.8900000000003</v>
      </c>
      <c r="J63" s="432">
        <v>9973.73</v>
      </c>
      <c r="K63" s="115">
        <f t="shared" si="11"/>
        <v>42905889.350000001</v>
      </c>
      <c r="L63" s="35"/>
      <c r="M63" s="36"/>
      <c r="N63" s="454">
        <f t="shared" si="8"/>
        <v>6.6701598815920287E-3</v>
      </c>
      <c r="O63" s="138">
        <f>O62</f>
        <v>7675.05</v>
      </c>
      <c r="P63" s="461">
        <f t="shared" si="2"/>
        <v>6.6701598815920287E-3</v>
      </c>
      <c r="Q63" s="425"/>
    </row>
    <row r="64" spans="2:18" s="25" customFormat="1" ht="34" x14ac:dyDescent="0.45">
      <c r="B64" s="26"/>
      <c r="C64" s="37">
        <f t="shared" si="12"/>
        <v>36</v>
      </c>
      <c r="D64" s="38" t="s">
        <v>130</v>
      </c>
      <c r="E64" s="38" t="s">
        <v>87</v>
      </c>
      <c r="F64" s="75"/>
      <c r="G64" s="139" t="s">
        <v>131</v>
      </c>
      <c r="H64" s="46" t="s">
        <v>89</v>
      </c>
      <c r="I64" s="43">
        <v>155.1</v>
      </c>
      <c r="J64" s="432">
        <v>9973.73</v>
      </c>
      <c r="K64" s="115">
        <f t="shared" si="11"/>
        <v>1546925.52</v>
      </c>
      <c r="L64" s="35"/>
      <c r="M64" s="36"/>
      <c r="N64" s="454">
        <f t="shared" si="8"/>
        <v>2.4048541353251048E-4</v>
      </c>
      <c r="O64" s="138">
        <f>O63</f>
        <v>7675.05</v>
      </c>
      <c r="P64" s="461">
        <f t="shared" si="2"/>
        <v>2.4048541353251048E-4</v>
      </c>
      <c r="Q64" s="425"/>
    </row>
    <row r="65" spans="2:18" s="25" customFormat="1" ht="34" x14ac:dyDescent="0.45">
      <c r="B65" s="26"/>
      <c r="C65" s="37">
        <f t="shared" si="12"/>
        <v>37</v>
      </c>
      <c r="D65" s="38" t="s">
        <v>132</v>
      </c>
      <c r="E65" s="39" t="s">
        <v>33</v>
      </c>
      <c r="F65" s="75"/>
      <c r="G65" s="140" t="s">
        <v>133</v>
      </c>
      <c r="H65" s="46" t="s">
        <v>89</v>
      </c>
      <c r="I65" s="43">
        <v>17.989999999999998</v>
      </c>
      <c r="J65" s="432">
        <v>6429.15</v>
      </c>
      <c r="K65" s="115">
        <f t="shared" si="11"/>
        <v>115660.41</v>
      </c>
      <c r="L65" s="35"/>
      <c r="M65" s="36"/>
      <c r="N65" s="454">
        <f t="shared" si="8"/>
        <v>1.7980595166721222E-5</v>
      </c>
      <c r="O65" s="138">
        <v>4947.3999999999996</v>
      </c>
      <c r="P65" s="461">
        <f t="shared" si="2"/>
        <v>1.7980595166721222E-5</v>
      </c>
      <c r="Q65" s="425"/>
    </row>
    <row r="66" spans="2:18" s="25" customFormat="1" ht="34" x14ac:dyDescent="0.45">
      <c r="B66" s="26"/>
      <c r="C66" s="48">
        <f t="shared" si="12"/>
        <v>38</v>
      </c>
      <c r="D66" s="49" t="s">
        <v>134</v>
      </c>
      <c r="E66" s="79" t="s">
        <v>33</v>
      </c>
      <c r="F66" s="80"/>
      <c r="G66" s="141" t="s">
        <v>135</v>
      </c>
      <c r="H66" s="51" t="s">
        <v>89</v>
      </c>
      <c r="I66" s="52">
        <v>34.75</v>
      </c>
      <c r="J66" s="433">
        <v>6429.15</v>
      </c>
      <c r="K66" s="120">
        <f t="shared" si="11"/>
        <v>223412.96</v>
      </c>
      <c r="L66" s="35"/>
      <c r="M66" s="36"/>
      <c r="N66" s="454">
        <f t="shared" si="8"/>
        <v>3.4731832515195836E-5</v>
      </c>
      <c r="O66" s="142">
        <v>4947.3999999999996</v>
      </c>
      <c r="P66" s="461">
        <f t="shared" si="2"/>
        <v>3.4731832515195836E-5</v>
      </c>
      <c r="Q66" s="426"/>
    </row>
    <row r="67" spans="2:18" s="25" customFormat="1" ht="17.5" x14ac:dyDescent="0.45">
      <c r="B67" s="26"/>
      <c r="C67" s="84"/>
      <c r="D67" s="85"/>
      <c r="E67" s="85"/>
      <c r="F67" s="85"/>
      <c r="G67" s="86"/>
      <c r="H67" s="85"/>
      <c r="I67" s="87"/>
      <c r="J67" s="437"/>
      <c r="K67" s="89">
        <f>SUM(K59:K66)</f>
        <v>437823175.54000002</v>
      </c>
      <c r="L67" s="35"/>
      <c r="M67" s="36"/>
      <c r="N67" s="458">
        <f t="shared" si="8"/>
        <v>6.8064096210562114E-2</v>
      </c>
      <c r="O67" s="88"/>
      <c r="P67" s="461">
        <f t="shared" si="2"/>
        <v>6.8064096210562114E-2</v>
      </c>
      <c r="Q67" s="426">
        <v>-100906501.58857501</v>
      </c>
      <c r="R67" s="426">
        <f t="shared" ref="R67" si="13">P67-K67</f>
        <v>-437823175.47193593</v>
      </c>
    </row>
    <row r="68" spans="2:18" s="25" customFormat="1" ht="17.5" x14ac:dyDescent="0.45">
      <c r="B68" s="26"/>
      <c r="C68" s="489" t="s">
        <v>136</v>
      </c>
      <c r="D68" s="490"/>
      <c r="E68" s="490"/>
      <c r="F68" s="490"/>
      <c r="G68" s="490"/>
      <c r="H68" s="66"/>
      <c r="I68" s="67"/>
      <c r="J68" s="436"/>
      <c r="K68" s="69"/>
      <c r="L68" s="35"/>
      <c r="M68" s="36"/>
      <c r="N68" s="68"/>
      <c r="O68" s="68"/>
      <c r="P68" s="461">
        <f t="shared" si="2"/>
        <v>0</v>
      </c>
      <c r="Q68" s="425"/>
    </row>
    <row r="69" spans="2:18" s="151" customFormat="1" ht="34" x14ac:dyDescent="0.45">
      <c r="B69" s="143"/>
      <c r="C69" s="144">
        <f>C66+1</f>
        <v>39</v>
      </c>
      <c r="D69" s="145" t="s">
        <v>137</v>
      </c>
      <c r="E69" s="145" t="s">
        <v>138</v>
      </c>
      <c r="F69" s="73"/>
      <c r="G69" s="146" t="s">
        <v>139</v>
      </c>
      <c r="H69" s="71" t="s">
        <v>89</v>
      </c>
      <c r="I69" s="112">
        <v>2509.5100000000002</v>
      </c>
      <c r="J69" s="431">
        <v>9647.25</v>
      </c>
      <c r="K69" s="148">
        <f>ROUND(I69*J69,2)</f>
        <v>24209870.350000001</v>
      </c>
      <c r="L69" s="149"/>
      <c r="M69" s="150"/>
      <c r="N69" s="454">
        <f t="shared" si="8"/>
        <v>3.7636722695532326E-3</v>
      </c>
      <c r="O69" s="147">
        <v>7423.82</v>
      </c>
      <c r="P69" s="461">
        <f t="shared" si="2"/>
        <v>3.7636722695532326E-3</v>
      </c>
      <c r="Q69" s="425"/>
    </row>
    <row r="70" spans="2:18" s="25" customFormat="1" ht="34" x14ac:dyDescent="0.45">
      <c r="B70" s="26"/>
      <c r="C70" s="48">
        <f>C69+1</f>
        <v>40</v>
      </c>
      <c r="D70" s="49" t="s">
        <v>140</v>
      </c>
      <c r="E70" s="49" t="s">
        <v>138</v>
      </c>
      <c r="F70" s="51"/>
      <c r="G70" s="141" t="s">
        <v>141</v>
      </c>
      <c r="H70" s="51" t="s">
        <v>89</v>
      </c>
      <c r="I70" s="118">
        <v>1477.09</v>
      </c>
      <c r="J70" s="433">
        <v>9647.25</v>
      </c>
      <c r="K70" s="120">
        <f>ROUND(I70*J70,2)</f>
        <v>14249856.5</v>
      </c>
      <c r="L70" s="35"/>
      <c r="M70" s="36"/>
      <c r="N70" s="454">
        <f t="shared" si="8"/>
        <v>2.2152861200333889E-3</v>
      </c>
      <c r="O70" s="53">
        <v>7423.82</v>
      </c>
      <c r="P70" s="461">
        <f t="shared" si="2"/>
        <v>2.2152861200333889E-3</v>
      </c>
      <c r="Q70" s="425"/>
    </row>
    <row r="71" spans="2:18" s="25" customFormat="1" ht="18" thickBot="1" x14ac:dyDescent="0.5">
      <c r="B71" s="26"/>
      <c r="C71" s="121"/>
      <c r="D71" s="56"/>
      <c r="E71" s="56"/>
      <c r="F71" s="56"/>
      <c r="G71" s="57"/>
      <c r="H71" s="56"/>
      <c r="I71" s="105"/>
      <c r="J71" s="434"/>
      <c r="K71" s="60">
        <f>SUM(K69:K70)</f>
        <v>38459726.850000001</v>
      </c>
      <c r="L71" s="35"/>
      <c r="M71" s="36"/>
      <c r="N71" s="458">
        <f t="shared" si="8"/>
        <v>5.978958389586622E-3</v>
      </c>
      <c r="O71" s="59"/>
      <c r="P71" s="461">
        <f t="shared" si="2"/>
        <v>5.978958389586622E-3</v>
      </c>
      <c r="Q71" s="426">
        <v>-8863938.4431050047</v>
      </c>
      <c r="R71" s="426">
        <f t="shared" ref="R71" si="14">P71-K71</f>
        <v>-38459726.844021045</v>
      </c>
    </row>
    <row r="72" spans="2:18" s="25" customFormat="1" ht="17.5" x14ac:dyDescent="0.45">
      <c r="B72" s="26"/>
      <c r="C72" s="487" t="s">
        <v>997</v>
      </c>
      <c r="D72" s="488"/>
      <c r="E72" s="488"/>
      <c r="F72" s="488"/>
      <c r="G72" s="488"/>
      <c r="H72" s="62"/>
      <c r="I72" s="152"/>
      <c r="J72" s="435"/>
      <c r="K72" s="65"/>
      <c r="L72" s="35"/>
      <c r="M72" s="36"/>
      <c r="N72" s="64"/>
      <c r="O72" s="64"/>
      <c r="P72" s="461">
        <f t="shared" si="2"/>
        <v>0</v>
      </c>
      <c r="Q72" s="426"/>
    </row>
    <row r="73" spans="2:18" s="151" customFormat="1" ht="34" x14ac:dyDescent="0.45">
      <c r="B73" s="143"/>
      <c r="C73" s="27">
        <f>C70+1</f>
        <v>41</v>
      </c>
      <c r="D73" s="28" t="s">
        <v>998</v>
      </c>
      <c r="E73" s="28" t="s">
        <v>142</v>
      </c>
      <c r="F73" s="71"/>
      <c r="G73" s="153" t="s">
        <v>143</v>
      </c>
      <c r="H73" s="71" t="s">
        <v>18</v>
      </c>
      <c r="I73" s="112">
        <v>424.91</v>
      </c>
      <c r="J73" s="431">
        <v>186614.28</v>
      </c>
      <c r="K73" s="128">
        <f>ROUND(I73*J73,2)</f>
        <v>79294273.709999993</v>
      </c>
      <c r="L73" s="149"/>
      <c r="M73" s="150"/>
      <c r="N73" s="454">
        <f t="shared" si="8"/>
        <v>1.2327106869314189E-2</v>
      </c>
      <c r="O73" s="127">
        <v>143604.68</v>
      </c>
      <c r="P73" s="461">
        <f t="shared" si="2"/>
        <v>1.2327106869314189E-2</v>
      </c>
      <c r="Q73" s="426"/>
    </row>
    <row r="74" spans="2:18" s="25" customFormat="1" ht="34" x14ac:dyDescent="0.45">
      <c r="B74" s="26"/>
      <c r="C74" s="48">
        <f>C73+1</f>
        <v>42</v>
      </c>
      <c r="D74" s="49" t="s">
        <v>999</v>
      </c>
      <c r="E74" s="49" t="s">
        <v>33</v>
      </c>
      <c r="F74" s="51"/>
      <c r="G74" s="141" t="s">
        <v>144</v>
      </c>
      <c r="H74" s="51" t="s">
        <v>18</v>
      </c>
      <c r="I74" s="118">
        <v>914.94999999999993</v>
      </c>
      <c r="J74" s="433">
        <v>146462.1</v>
      </c>
      <c r="K74" s="155">
        <f>ROUND(I74*J74,2)</f>
        <v>134005498.40000001</v>
      </c>
      <c r="L74" s="35"/>
      <c r="M74" s="36"/>
      <c r="N74" s="454">
        <f t="shared" si="8"/>
        <v>2.0832527023249427E-2</v>
      </c>
      <c r="O74" s="154">
        <v>112706.5</v>
      </c>
      <c r="P74" s="461">
        <f t="shared" si="2"/>
        <v>2.0832527023249427E-2</v>
      </c>
      <c r="Q74" s="426"/>
    </row>
    <row r="75" spans="2:18" s="17" customFormat="1" ht="18" thickBot="1" x14ac:dyDescent="0.5">
      <c r="B75" s="18"/>
      <c r="C75" s="55"/>
      <c r="D75" s="56"/>
      <c r="E75" s="56"/>
      <c r="F75" s="56"/>
      <c r="G75" s="57"/>
      <c r="H75" s="56"/>
      <c r="I75" s="105"/>
      <c r="J75" s="434"/>
      <c r="K75" s="60">
        <f>SUM(K73:K74)</f>
        <v>213299772.11000001</v>
      </c>
      <c r="L75" s="35"/>
      <c r="M75" s="36"/>
      <c r="N75" s="458">
        <f t="shared" si="8"/>
        <v>3.3159633892563621E-2</v>
      </c>
      <c r="O75" s="59"/>
      <c r="P75" s="461">
        <f t="shared" ref="P75:P138" si="15">K75/$K$527</f>
        <v>3.3159633892563621E-2</v>
      </c>
      <c r="Q75" s="426">
        <v>-49159893.089620024</v>
      </c>
      <c r="R75" s="426">
        <f t="shared" ref="R75" si="16">P75-K75</f>
        <v>-213299772.07684037</v>
      </c>
    </row>
    <row r="76" spans="2:18" s="25" customFormat="1" ht="17.5" x14ac:dyDescent="0.45">
      <c r="B76" s="26"/>
      <c r="C76" s="487" t="s">
        <v>1000</v>
      </c>
      <c r="D76" s="488"/>
      <c r="E76" s="488"/>
      <c r="F76" s="488"/>
      <c r="G76" s="488"/>
      <c r="H76" s="62"/>
      <c r="I76" s="106"/>
      <c r="J76" s="435"/>
      <c r="K76" s="65"/>
      <c r="L76" s="35"/>
      <c r="M76" s="36"/>
      <c r="N76" s="64"/>
      <c r="O76" s="64"/>
      <c r="P76" s="461">
        <f t="shared" si="15"/>
        <v>0</v>
      </c>
      <c r="Q76" s="425"/>
    </row>
    <row r="77" spans="2:18" s="25" customFormat="1" ht="17.5" x14ac:dyDescent="0.45">
      <c r="B77" s="26"/>
      <c r="C77" s="489" t="s">
        <v>1001</v>
      </c>
      <c r="D77" s="490"/>
      <c r="E77" s="490"/>
      <c r="F77" s="490"/>
      <c r="G77" s="490"/>
      <c r="H77" s="66"/>
      <c r="I77" s="67"/>
      <c r="J77" s="436"/>
      <c r="K77" s="69"/>
      <c r="L77" s="35"/>
      <c r="M77" s="36"/>
      <c r="N77" s="68"/>
      <c r="O77" s="68"/>
      <c r="P77" s="461">
        <f t="shared" si="15"/>
        <v>0</v>
      </c>
      <c r="Q77" s="425"/>
    </row>
    <row r="78" spans="2:18" s="25" customFormat="1" ht="34" x14ac:dyDescent="0.45">
      <c r="B78" s="26"/>
      <c r="C78" s="27">
        <f>C74+1</f>
        <v>43</v>
      </c>
      <c r="D78" s="28" t="s">
        <v>1002</v>
      </c>
      <c r="E78" s="28" t="str">
        <f>E13</f>
        <v>2.01.30</v>
      </c>
      <c r="F78" s="71"/>
      <c r="G78" s="30" t="s">
        <v>28</v>
      </c>
      <c r="H78" s="71" t="s">
        <v>22</v>
      </c>
      <c r="I78" s="112">
        <v>237.64</v>
      </c>
      <c r="J78" s="431">
        <v>26351.34</v>
      </c>
      <c r="K78" s="91">
        <f>ROUND(I78*J78,2)</f>
        <v>6262132.4400000004</v>
      </c>
      <c r="L78" s="35"/>
      <c r="M78" s="36"/>
      <c r="N78" s="454">
        <f t="shared" ref="N78:N82" si="17">K78/$K$527</f>
        <v>9.7351261580373239E-4</v>
      </c>
      <c r="O78" s="33">
        <v>20278.060000000001</v>
      </c>
      <c r="P78" s="461">
        <f t="shared" si="15"/>
        <v>9.7351261580373239E-4</v>
      </c>
      <c r="Q78" s="425"/>
    </row>
    <row r="79" spans="2:18" s="25" customFormat="1" ht="34" x14ac:dyDescent="0.45">
      <c r="B79" s="26"/>
      <c r="C79" s="37">
        <f>C78+1</f>
        <v>44</v>
      </c>
      <c r="D79" s="156" t="s">
        <v>1003</v>
      </c>
      <c r="E79" s="38" t="str">
        <f>E12</f>
        <v>2.01.34</v>
      </c>
      <c r="F79" s="46"/>
      <c r="G79" s="41" t="s">
        <v>25</v>
      </c>
      <c r="H79" s="46" t="s">
        <v>22</v>
      </c>
      <c r="I79" s="114">
        <v>399.74</v>
      </c>
      <c r="J79" s="432">
        <v>13165.79</v>
      </c>
      <c r="K79" s="115">
        <f>ROUND(I79*J79,2)</f>
        <v>5262892.8899999997</v>
      </c>
      <c r="L79" s="35"/>
      <c r="M79" s="36"/>
      <c r="N79" s="454">
        <f t="shared" si="17"/>
        <v>8.1817059494173911E-4</v>
      </c>
      <c r="O79" s="44">
        <v>10131.43</v>
      </c>
      <c r="P79" s="461">
        <f t="shared" si="15"/>
        <v>8.1817059494173911E-4</v>
      </c>
      <c r="Q79" s="425"/>
    </row>
    <row r="80" spans="2:18" s="25" customFormat="1" ht="34" x14ac:dyDescent="0.45">
      <c r="B80" s="26"/>
      <c r="C80" s="37">
        <f>C79+1</f>
        <v>45</v>
      </c>
      <c r="D80" s="156" t="s">
        <v>1004</v>
      </c>
      <c r="E80" s="38" t="s">
        <v>145</v>
      </c>
      <c r="F80" s="46"/>
      <c r="G80" s="157" t="s">
        <v>146</v>
      </c>
      <c r="H80" s="158" t="s">
        <v>22</v>
      </c>
      <c r="I80" s="159">
        <v>399.74</v>
      </c>
      <c r="J80" s="432">
        <v>17631.23</v>
      </c>
      <c r="K80" s="115">
        <f>ROUND(I80*J80,2)</f>
        <v>7047907.8799999999</v>
      </c>
      <c r="L80" s="35"/>
      <c r="M80" s="36"/>
      <c r="N80" s="454">
        <f t="shared" si="17"/>
        <v>1.0956694547652425E-3</v>
      </c>
      <c r="O80" s="44">
        <v>13567.7</v>
      </c>
      <c r="P80" s="461">
        <f t="shared" si="15"/>
        <v>1.0956694547652425E-3</v>
      </c>
      <c r="Q80" s="425"/>
    </row>
    <row r="81" spans="2:18" s="25" customFormat="1" ht="34" x14ac:dyDescent="0.45">
      <c r="B81" s="26"/>
      <c r="C81" s="48">
        <f>C80+1</f>
        <v>46</v>
      </c>
      <c r="D81" s="160" t="s">
        <v>1005</v>
      </c>
      <c r="E81" s="49" t="s">
        <v>147</v>
      </c>
      <c r="F81" s="51"/>
      <c r="G81" s="161" t="s">
        <v>148</v>
      </c>
      <c r="H81" s="51" t="s">
        <v>22</v>
      </c>
      <c r="I81" s="118">
        <v>1469.44</v>
      </c>
      <c r="J81" s="433">
        <v>11900.47</v>
      </c>
      <c r="K81" s="120">
        <f>ROUND(I81*J81,2)</f>
        <v>17487026.640000001</v>
      </c>
      <c r="L81" s="35"/>
      <c r="M81" s="36"/>
      <c r="N81" s="454">
        <f t="shared" si="17"/>
        <v>2.7185373688672662E-3</v>
      </c>
      <c r="O81" s="53">
        <v>9157.73</v>
      </c>
      <c r="P81" s="461">
        <f t="shared" si="15"/>
        <v>2.7185373688672662E-3</v>
      </c>
      <c r="Q81" s="425"/>
    </row>
    <row r="82" spans="2:18" s="25" customFormat="1" ht="17.5" x14ac:dyDescent="0.45">
      <c r="B82" s="26"/>
      <c r="C82" s="84"/>
      <c r="D82" s="85"/>
      <c r="E82" s="85"/>
      <c r="F82" s="85"/>
      <c r="G82" s="86"/>
      <c r="H82" s="85"/>
      <c r="I82" s="87"/>
      <c r="J82" s="437"/>
      <c r="K82" s="89">
        <f>SUM(K78:K81)</f>
        <v>36059959.850000001</v>
      </c>
      <c r="L82" s="35"/>
      <c r="M82" s="36"/>
      <c r="N82" s="458">
        <f t="shared" si="17"/>
        <v>5.6058900343779802E-3</v>
      </c>
      <c r="O82" s="88"/>
      <c r="P82" s="461">
        <f t="shared" si="15"/>
        <v>5.6058900343779802E-3</v>
      </c>
      <c r="Q82" s="426">
        <v>-8310856.4024100006</v>
      </c>
      <c r="R82" s="426">
        <f t="shared" ref="R82" si="18">P82-K82</f>
        <v>-36059959.84439411</v>
      </c>
    </row>
    <row r="83" spans="2:18" s="25" customFormat="1" ht="17.5" x14ac:dyDescent="0.45">
      <c r="B83" s="26"/>
      <c r="C83" s="489" t="s">
        <v>1006</v>
      </c>
      <c r="D83" s="490"/>
      <c r="E83" s="490"/>
      <c r="F83" s="490"/>
      <c r="G83" s="490"/>
      <c r="H83" s="66"/>
      <c r="I83" s="67"/>
      <c r="J83" s="436"/>
      <c r="K83" s="69"/>
      <c r="L83" s="35"/>
      <c r="M83" s="36"/>
      <c r="N83" s="68"/>
      <c r="O83" s="68"/>
      <c r="P83" s="461">
        <f t="shared" si="15"/>
        <v>0</v>
      </c>
      <c r="Q83" s="425"/>
    </row>
    <row r="84" spans="2:18" s="25" customFormat="1" ht="34" x14ac:dyDescent="0.45">
      <c r="B84" s="26"/>
      <c r="C84" s="162">
        <f>C81+1</f>
        <v>47</v>
      </c>
      <c r="D84" s="28" t="s">
        <v>1011</v>
      </c>
      <c r="E84" s="28" t="s">
        <v>93</v>
      </c>
      <c r="F84" s="124"/>
      <c r="G84" s="125" t="s">
        <v>149</v>
      </c>
      <c r="H84" s="71" t="s">
        <v>53</v>
      </c>
      <c r="I84" s="126">
        <v>14.86</v>
      </c>
      <c r="J84" s="431">
        <v>1757734.24</v>
      </c>
      <c r="K84" s="128">
        <f>ROUND(I84*J84,2)</f>
        <v>26119930.809999999</v>
      </c>
      <c r="L84" s="35"/>
      <c r="M84" s="36"/>
      <c r="N84" s="454">
        <f t="shared" ref="N84:N96" si="19">K84/$K$527</f>
        <v>4.0606107282291203E-3</v>
      </c>
      <c r="O84" s="163">
        <v>1352623.5</v>
      </c>
      <c r="P84" s="461">
        <f t="shared" si="15"/>
        <v>4.0606107282291203E-3</v>
      </c>
      <c r="Q84" s="425"/>
    </row>
    <row r="85" spans="2:18" s="25" customFormat="1" ht="34" x14ac:dyDescent="0.45">
      <c r="B85" s="26"/>
      <c r="C85" s="48">
        <f>C84+1</f>
        <v>48</v>
      </c>
      <c r="D85" s="49" t="s">
        <v>1012</v>
      </c>
      <c r="E85" s="49" t="str">
        <f>E63</f>
        <v>2.02.35</v>
      </c>
      <c r="F85" s="51"/>
      <c r="G85" s="81" t="str">
        <f>G59</f>
        <v>SUMINISTRO, FIGURADA Y AMARRE DE ACERO DE 420 MPa (60000 PSI) para columnas</v>
      </c>
      <c r="H85" s="129" t="s">
        <v>89</v>
      </c>
      <c r="I85" s="130">
        <v>4789.9799999999996</v>
      </c>
      <c r="J85" s="433">
        <v>9973.73</v>
      </c>
      <c r="K85" s="120">
        <f>ROUND(I85*J85,2)</f>
        <v>47773967.229999997</v>
      </c>
      <c r="L85" s="35"/>
      <c r="M85" s="36"/>
      <c r="N85" s="454">
        <f t="shared" si="19"/>
        <v>7.4269524400859023E-3</v>
      </c>
      <c r="O85" s="53">
        <v>7675.05</v>
      </c>
      <c r="P85" s="461">
        <f t="shared" si="15"/>
        <v>7.4269524400859023E-3</v>
      </c>
      <c r="Q85" s="425"/>
    </row>
    <row r="86" spans="2:18" s="17" customFormat="1" ht="17.5" x14ac:dyDescent="0.45">
      <c r="B86" s="18"/>
      <c r="C86" s="132"/>
      <c r="D86" s="85"/>
      <c r="E86" s="85"/>
      <c r="F86" s="85"/>
      <c r="G86" s="86"/>
      <c r="H86" s="85"/>
      <c r="I86" s="164"/>
      <c r="J86" s="437"/>
      <c r="K86" s="89">
        <f>SUM(K84:K85)</f>
        <v>73893898.039999992</v>
      </c>
      <c r="L86" s="35"/>
      <c r="M86" s="36"/>
      <c r="N86" s="458">
        <f t="shared" si="19"/>
        <v>1.1487563168315023E-2</v>
      </c>
      <c r="O86" s="88"/>
      <c r="P86" s="461">
        <f t="shared" si="15"/>
        <v>1.1487563168315023E-2</v>
      </c>
      <c r="Q86" s="426">
        <v>-17030564.702395</v>
      </c>
      <c r="R86" s="426">
        <f t="shared" ref="R86" si="20">P86-K86</f>
        <v>-73893898.028512433</v>
      </c>
    </row>
    <row r="87" spans="2:18" s="25" customFormat="1" ht="17.5" x14ac:dyDescent="0.45">
      <c r="B87" s="26"/>
      <c r="C87" s="489" t="s">
        <v>1007</v>
      </c>
      <c r="D87" s="490"/>
      <c r="E87" s="490"/>
      <c r="F87" s="490"/>
      <c r="G87" s="490"/>
      <c r="H87" s="66"/>
      <c r="I87" s="165"/>
      <c r="J87" s="436"/>
      <c r="K87" s="69"/>
      <c r="L87" s="35"/>
      <c r="M87" s="36"/>
      <c r="N87" s="68"/>
      <c r="O87" s="68"/>
      <c r="P87" s="461">
        <f t="shared" si="15"/>
        <v>0</v>
      </c>
      <c r="Q87" s="425"/>
    </row>
    <row r="88" spans="2:18" s="17" customFormat="1" ht="34" x14ac:dyDescent="0.45">
      <c r="B88" s="18"/>
      <c r="C88" s="98">
        <f>C85+1</f>
        <v>49</v>
      </c>
      <c r="D88" s="99" t="s">
        <v>1010</v>
      </c>
      <c r="E88" s="166" t="s">
        <v>150</v>
      </c>
      <c r="F88" s="100"/>
      <c r="G88" s="167" t="s">
        <v>151</v>
      </c>
      <c r="H88" s="100" t="s">
        <v>18</v>
      </c>
      <c r="I88" s="168">
        <v>227.61</v>
      </c>
      <c r="J88" s="438">
        <v>119809.35</v>
      </c>
      <c r="K88" s="170">
        <f>ROUND(I88*J88,2)</f>
        <v>27269806.149999999</v>
      </c>
      <c r="L88" s="35"/>
      <c r="M88" s="36"/>
      <c r="N88" s="454">
        <f t="shared" si="19"/>
        <v>4.2393706252477799E-3</v>
      </c>
      <c r="O88" s="169">
        <v>92196.5</v>
      </c>
      <c r="P88" s="461">
        <f t="shared" si="15"/>
        <v>4.2393706252477799E-3</v>
      </c>
      <c r="Q88" s="425"/>
    </row>
    <row r="89" spans="2:18" s="17" customFormat="1" ht="17.5" x14ac:dyDescent="0.45">
      <c r="B89" s="18"/>
      <c r="C89" s="132"/>
      <c r="D89" s="85"/>
      <c r="E89" s="85"/>
      <c r="F89" s="85"/>
      <c r="G89" s="86"/>
      <c r="H89" s="85"/>
      <c r="I89" s="87"/>
      <c r="J89" s="437"/>
      <c r="K89" s="89">
        <f>SUM(K88)</f>
        <v>27269806.149999999</v>
      </c>
      <c r="L89" s="35"/>
      <c r="M89" s="36"/>
      <c r="N89" s="458">
        <f t="shared" si="19"/>
        <v>4.2393706252477799E-3</v>
      </c>
      <c r="O89" s="88"/>
      <c r="P89" s="461">
        <f t="shared" si="15"/>
        <v>4.2393706252477799E-3</v>
      </c>
      <c r="Q89" s="426">
        <v>-6284961.1883150041</v>
      </c>
      <c r="R89" s="426">
        <f t="shared" ref="R89" si="21">P89-K89</f>
        <v>-27269806.145760629</v>
      </c>
    </row>
    <row r="90" spans="2:18" s="17" customFormat="1" ht="17.5" x14ac:dyDescent="0.45">
      <c r="B90" s="18"/>
      <c r="C90" s="489" t="s">
        <v>1008</v>
      </c>
      <c r="D90" s="490"/>
      <c r="E90" s="490"/>
      <c r="F90" s="490"/>
      <c r="G90" s="490"/>
      <c r="H90" s="66"/>
      <c r="I90" s="67"/>
      <c r="J90" s="436"/>
      <c r="K90" s="69"/>
      <c r="L90" s="35"/>
      <c r="M90" s="36"/>
      <c r="N90" s="68"/>
      <c r="O90" s="68"/>
      <c r="P90" s="461">
        <f t="shared" si="15"/>
        <v>0</v>
      </c>
      <c r="Q90" s="426"/>
    </row>
    <row r="91" spans="2:18" s="17" customFormat="1" ht="34" x14ac:dyDescent="0.45">
      <c r="B91" s="18"/>
      <c r="C91" s="48">
        <f>C88+1</f>
        <v>50</v>
      </c>
      <c r="D91" s="49" t="s">
        <v>1013</v>
      </c>
      <c r="E91" s="99" t="s">
        <v>152</v>
      </c>
      <c r="F91" s="51"/>
      <c r="G91" s="81" t="s">
        <v>153</v>
      </c>
      <c r="H91" s="129" t="s">
        <v>22</v>
      </c>
      <c r="I91" s="130">
        <v>1707.08</v>
      </c>
      <c r="J91" s="438">
        <v>54235.87</v>
      </c>
      <c r="K91" s="120">
        <f>ROUND(I91*J91,2)</f>
        <v>92584968.959999993</v>
      </c>
      <c r="L91" s="35"/>
      <c r="M91" s="36"/>
      <c r="N91" s="454">
        <f t="shared" si="19"/>
        <v>1.4393281550646501E-2</v>
      </c>
      <c r="O91" s="119">
        <v>41735.949999999997</v>
      </c>
      <c r="P91" s="461">
        <f t="shared" si="15"/>
        <v>1.4393281550646501E-2</v>
      </c>
      <c r="Q91" s="426"/>
    </row>
    <row r="92" spans="2:18" s="17" customFormat="1" ht="17.5" x14ac:dyDescent="0.45">
      <c r="B92" s="18"/>
      <c r="C92" s="132"/>
      <c r="D92" s="85"/>
      <c r="E92" s="85"/>
      <c r="F92" s="85"/>
      <c r="G92" s="86"/>
      <c r="H92" s="85"/>
      <c r="I92" s="164"/>
      <c r="J92" s="437"/>
      <c r="K92" s="89">
        <f>SUM(K91:K91)</f>
        <v>92584968.959999993</v>
      </c>
      <c r="L92" s="35"/>
      <c r="M92" s="36"/>
      <c r="N92" s="458">
        <f t="shared" si="19"/>
        <v>1.4393281550646501E-2</v>
      </c>
      <c r="O92" s="88"/>
      <c r="P92" s="461">
        <f t="shared" si="15"/>
        <v>1.4393281550646501E-2</v>
      </c>
      <c r="Q92" s="426">
        <v>-21338358.356235012</v>
      </c>
      <c r="R92" s="426">
        <f t="shared" ref="R92" si="22">P92-K92</f>
        <v>-92584968.945606709</v>
      </c>
    </row>
    <row r="93" spans="2:18" s="25" customFormat="1" ht="17.5" x14ac:dyDescent="0.45">
      <c r="B93" s="26"/>
      <c r="C93" s="489" t="s">
        <v>1009</v>
      </c>
      <c r="D93" s="490"/>
      <c r="E93" s="490"/>
      <c r="F93" s="490"/>
      <c r="G93" s="490"/>
      <c r="H93" s="66"/>
      <c r="I93" s="165"/>
      <c r="J93" s="436"/>
      <c r="K93" s="69"/>
      <c r="L93" s="35"/>
      <c r="M93" s="36"/>
      <c r="N93" s="68"/>
      <c r="O93" s="68"/>
      <c r="P93" s="461">
        <f t="shared" si="15"/>
        <v>0</v>
      </c>
      <c r="Q93" s="425"/>
    </row>
    <row r="94" spans="2:18" s="25" customFormat="1" ht="17.5" x14ac:dyDescent="0.45">
      <c r="B94" s="26"/>
      <c r="C94" s="162">
        <f>C91+1</f>
        <v>51</v>
      </c>
      <c r="D94" s="28" t="s">
        <v>1014</v>
      </c>
      <c r="E94" s="28" t="s">
        <v>154</v>
      </c>
      <c r="F94" s="124"/>
      <c r="G94" s="125" t="s">
        <v>155</v>
      </c>
      <c r="H94" s="71" t="s">
        <v>22</v>
      </c>
      <c r="I94" s="126">
        <v>399.74</v>
      </c>
      <c r="J94" s="431">
        <v>48887.97</v>
      </c>
      <c r="K94" s="128">
        <f>ROUND(I94*J94,2)</f>
        <v>19542477.129999999</v>
      </c>
      <c r="L94" s="35"/>
      <c r="M94" s="36"/>
      <c r="N94" s="454">
        <f t="shared" si="19"/>
        <v>3.0380781965880805E-3</v>
      </c>
      <c r="O94" s="163">
        <v>37620.6</v>
      </c>
      <c r="P94" s="461">
        <f t="shared" si="15"/>
        <v>3.0380781965880805E-3</v>
      </c>
      <c r="Q94" s="425"/>
    </row>
    <row r="95" spans="2:18" s="25" customFormat="1" ht="34" x14ac:dyDescent="0.45">
      <c r="B95" s="26"/>
      <c r="C95" s="48">
        <f>C94+1</f>
        <v>52</v>
      </c>
      <c r="D95" s="49" t="s">
        <v>1015</v>
      </c>
      <c r="E95" s="49" t="s">
        <v>156</v>
      </c>
      <c r="F95" s="51"/>
      <c r="G95" s="81" t="s">
        <v>157</v>
      </c>
      <c r="H95" s="129" t="s">
        <v>22</v>
      </c>
      <c r="I95" s="130">
        <v>399.74</v>
      </c>
      <c r="J95" s="433">
        <v>122983.95</v>
      </c>
      <c r="K95" s="120">
        <f>ROUND(I95*J95,2)</f>
        <v>49161604.170000002</v>
      </c>
      <c r="L95" s="35"/>
      <c r="M95" s="36"/>
      <c r="N95" s="454">
        <f t="shared" si="19"/>
        <v>7.6426748126464696E-3</v>
      </c>
      <c r="O95" s="53">
        <v>94639.44</v>
      </c>
      <c r="P95" s="461">
        <f t="shared" si="15"/>
        <v>7.6426748126464696E-3</v>
      </c>
      <c r="Q95" s="425"/>
    </row>
    <row r="96" spans="2:18" s="17" customFormat="1" ht="17.5" x14ac:dyDescent="0.45">
      <c r="B96" s="18"/>
      <c r="C96" s="132"/>
      <c r="D96" s="85"/>
      <c r="E96" s="85"/>
      <c r="F96" s="85"/>
      <c r="G96" s="86"/>
      <c r="H96" s="85"/>
      <c r="I96" s="133"/>
      <c r="J96" s="437"/>
      <c r="K96" s="89">
        <f>SUM(K94:K95)</f>
        <v>68704081.299999997</v>
      </c>
      <c r="L96" s="35"/>
      <c r="M96" s="36"/>
      <c r="N96" s="458">
        <f t="shared" si="19"/>
        <v>1.068075300923455E-2</v>
      </c>
      <c r="O96" s="88"/>
      <c r="P96" s="461">
        <f t="shared" si="15"/>
        <v>1.068075300923455E-2</v>
      </c>
      <c r="Q96" s="426">
        <v>-15834453.702805012</v>
      </c>
      <c r="R96" s="426">
        <f t="shared" ref="R96" si="23">P96-K96</f>
        <v>-68704081.289319247</v>
      </c>
    </row>
    <row r="97" spans="2:18" s="25" customFormat="1" ht="17.5" x14ac:dyDescent="0.45">
      <c r="B97" s="26"/>
      <c r="C97" s="489" t="s">
        <v>1016</v>
      </c>
      <c r="D97" s="490"/>
      <c r="E97" s="490"/>
      <c r="F97" s="490"/>
      <c r="G97" s="490"/>
      <c r="H97" s="66"/>
      <c r="I97" s="67"/>
      <c r="J97" s="436"/>
      <c r="K97" s="69"/>
      <c r="L97" s="35"/>
      <c r="M97" s="36"/>
      <c r="N97" s="68"/>
      <c r="O97" s="68"/>
      <c r="P97" s="461">
        <f t="shared" si="15"/>
        <v>0</v>
      </c>
      <c r="Q97" s="425"/>
    </row>
    <row r="98" spans="2:18" s="25" customFormat="1" ht="34" x14ac:dyDescent="0.45">
      <c r="B98" s="26"/>
      <c r="C98" s="27">
        <f>C95+1</f>
        <v>53</v>
      </c>
      <c r="D98" s="28" t="s">
        <v>1017</v>
      </c>
      <c r="E98" s="28" t="s">
        <v>158</v>
      </c>
      <c r="F98" s="71"/>
      <c r="G98" s="30" t="s">
        <v>159</v>
      </c>
      <c r="H98" s="71" t="s">
        <v>22</v>
      </c>
      <c r="I98" s="112">
        <v>195.51</v>
      </c>
      <c r="J98" s="431">
        <v>304366.68</v>
      </c>
      <c r="K98" s="91">
        <f>ROUND(I98*J98,2)</f>
        <v>59506729.609999999</v>
      </c>
      <c r="L98" s="35"/>
      <c r="M98" s="36"/>
      <c r="N98" s="454">
        <f t="shared" ref="N98:N101" si="24">K98/$K$527</f>
        <v>9.2509305026063152E-3</v>
      </c>
      <c r="O98" s="33">
        <v>234218.3</v>
      </c>
      <c r="P98" s="461">
        <f t="shared" si="15"/>
        <v>9.2509305026063152E-3</v>
      </c>
      <c r="Q98" s="425"/>
    </row>
    <row r="99" spans="2:18" s="25" customFormat="1" ht="34" x14ac:dyDescent="0.45">
      <c r="B99" s="26"/>
      <c r="C99" s="37">
        <f>C98+1</f>
        <v>54</v>
      </c>
      <c r="D99" s="156" t="s">
        <v>1018</v>
      </c>
      <c r="E99" s="38" t="s">
        <v>142</v>
      </c>
      <c r="F99" s="46"/>
      <c r="G99" s="41" t="s">
        <v>160</v>
      </c>
      <c r="H99" s="46" t="s">
        <v>22</v>
      </c>
      <c r="I99" s="114">
        <v>152.80000000000001</v>
      </c>
      <c r="J99" s="432">
        <v>186614.28</v>
      </c>
      <c r="K99" s="115">
        <f>ROUND(I99*J99,2)</f>
        <v>28514661.98</v>
      </c>
      <c r="L99" s="35"/>
      <c r="M99" s="36"/>
      <c r="N99" s="454">
        <f t="shared" si="24"/>
        <v>4.4328962120943321E-3</v>
      </c>
      <c r="O99" s="44">
        <v>143604.68</v>
      </c>
      <c r="P99" s="461">
        <f t="shared" si="15"/>
        <v>4.4328962120943321E-3</v>
      </c>
      <c r="Q99" s="425"/>
    </row>
    <row r="100" spans="2:18" s="25" customFormat="1" ht="34" x14ac:dyDescent="0.45">
      <c r="B100" s="26"/>
      <c r="C100" s="48">
        <f>C99+1</f>
        <v>55</v>
      </c>
      <c r="D100" s="49" t="s">
        <v>1019</v>
      </c>
      <c r="E100" s="49" t="s">
        <v>33</v>
      </c>
      <c r="F100" s="51"/>
      <c r="G100" s="172" t="str">
        <f>G74</f>
        <v>SUMINISTRO E INSTALACIÓN DE CORREAS PARA ESTRUCTURA EN MADERA DE SAPÁN</v>
      </c>
      <c r="H100" s="51" t="s">
        <v>18</v>
      </c>
      <c r="I100" s="130">
        <v>69</v>
      </c>
      <c r="J100" s="433">
        <v>146462.1</v>
      </c>
      <c r="K100" s="155">
        <f>ROUND(I100*J100,2)</f>
        <v>10105884.9</v>
      </c>
      <c r="L100" s="35"/>
      <c r="M100" s="36"/>
      <c r="N100" s="454">
        <f t="shared" si="24"/>
        <v>1.571063298049704E-3</v>
      </c>
      <c r="O100" s="173">
        <v>112706.5</v>
      </c>
      <c r="P100" s="461">
        <f t="shared" si="15"/>
        <v>1.571063298049704E-3</v>
      </c>
      <c r="Q100" s="425"/>
    </row>
    <row r="101" spans="2:18" s="17" customFormat="1" ht="18" thickBot="1" x14ac:dyDescent="0.5">
      <c r="B101" s="18"/>
      <c r="C101" s="55"/>
      <c r="D101" s="56"/>
      <c r="E101" s="56"/>
      <c r="F101" s="56"/>
      <c r="G101" s="57"/>
      <c r="H101" s="56"/>
      <c r="I101" s="58"/>
      <c r="J101" s="434"/>
      <c r="K101" s="174">
        <f>SUM(K98:K100)</f>
        <v>98127276.49000001</v>
      </c>
      <c r="L101" s="35"/>
      <c r="M101" s="36"/>
      <c r="N101" s="458">
        <f t="shared" si="24"/>
        <v>1.5254890012750353E-2</v>
      </c>
      <c r="O101" s="59"/>
      <c r="P101" s="461">
        <f t="shared" si="15"/>
        <v>1.5254890012750353E-2</v>
      </c>
      <c r="Q101" s="426">
        <v>-22615713.247285008</v>
      </c>
      <c r="R101" s="426">
        <f t="shared" ref="R101" si="25">P101-K101</f>
        <v>-98127276.474745125</v>
      </c>
    </row>
    <row r="102" spans="2:18" s="17" customFormat="1" ht="17.5" x14ac:dyDescent="0.45">
      <c r="B102" s="18"/>
      <c r="C102" s="464" t="s">
        <v>161</v>
      </c>
      <c r="D102" s="465"/>
      <c r="E102" s="465"/>
      <c r="F102" s="465"/>
      <c r="G102" s="465"/>
      <c r="H102" s="19"/>
      <c r="I102" s="20"/>
      <c r="J102" s="430"/>
      <c r="K102" s="22"/>
      <c r="L102" s="23"/>
      <c r="M102" s="24"/>
      <c r="N102" s="61"/>
      <c r="O102" s="61"/>
      <c r="P102" s="461">
        <f t="shared" si="15"/>
        <v>0</v>
      </c>
      <c r="Q102" s="425"/>
    </row>
    <row r="103" spans="2:18" s="25" customFormat="1" ht="17.5" x14ac:dyDescent="0.45">
      <c r="B103" s="26"/>
      <c r="C103" s="487" t="s">
        <v>162</v>
      </c>
      <c r="D103" s="488"/>
      <c r="E103" s="488"/>
      <c r="F103" s="488"/>
      <c r="G103" s="488"/>
      <c r="H103" s="62"/>
      <c r="I103" s="63"/>
      <c r="J103" s="435"/>
      <c r="K103" s="65"/>
      <c r="L103" s="35"/>
      <c r="M103" s="36"/>
      <c r="N103" s="64"/>
      <c r="O103" s="64"/>
      <c r="P103" s="461">
        <f t="shared" si="15"/>
        <v>0</v>
      </c>
      <c r="Q103" s="425"/>
    </row>
    <row r="104" spans="2:18" s="25" customFormat="1" ht="17.5" x14ac:dyDescent="0.45">
      <c r="B104" s="26"/>
      <c r="C104" s="27">
        <f>C100+1</f>
        <v>56</v>
      </c>
      <c r="D104" s="28" t="s">
        <v>163</v>
      </c>
      <c r="E104" s="28" t="s">
        <v>164</v>
      </c>
      <c r="F104" s="71"/>
      <c r="G104" s="30" t="s">
        <v>165</v>
      </c>
      <c r="H104" s="71" t="s">
        <v>22</v>
      </c>
      <c r="I104" s="112">
        <v>933.89</v>
      </c>
      <c r="J104" s="431">
        <v>83909.94</v>
      </c>
      <c r="K104" s="91">
        <f>ROUND(I104*J104,2)</f>
        <v>78362653.870000005</v>
      </c>
      <c r="L104" s="175"/>
      <c r="M104" s="36"/>
      <c r="N104" s="454">
        <f t="shared" ref="N104:N123" si="26">K104/$K$527</f>
        <v>1.2182277024838232E-2</v>
      </c>
      <c r="O104" s="33">
        <v>64570.94</v>
      </c>
      <c r="P104" s="461">
        <f t="shared" si="15"/>
        <v>1.2182277024838232E-2</v>
      </c>
      <c r="Q104" s="425"/>
    </row>
    <row r="105" spans="2:18" s="185" customFormat="1" ht="17.5" x14ac:dyDescent="0.45">
      <c r="B105" s="176"/>
      <c r="C105" s="177">
        <f>C104+1</f>
        <v>57</v>
      </c>
      <c r="D105" s="178" t="s">
        <v>166</v>
      </c>
      <c r="E105" s="39" t="s">
        <v>167</v>
      </c>
      <c r="F105" s="42"/>
      <c r="G105" s="179" t="s">
        <v>168</v>
      </c>
      <c r="H105" s="77" t="s">
        <v>18</v>
      </c>
      <c r="I105" s="180">
        <v>263.09999999999962</v>
      </c>
      <c r="J105" s="432">
        <v>63512.09</v>
      </c>
      <c r="K105" s="182">
        <f>ROUND(I105*J105,2)</f>
        <v>16710030.880000001</v>
      </c>
      <c r="L105" s="183"/>
      <c r="M105" s="184"/>
      <c r="N105" s="454">
        <f t="shared" si="26"/>
        <v>2.5977454210709644E-3</v>
      </c>
      <c r="O105" s="181">
        <v>48874.25</v>
      </c>
      <c r="P105" s="461">
        <f t="shared" si="15"/>
        <v>2.5977454210709644E-3</v>
      </c>
      <c r="Q105" s="425"/>
    </row>
    <row r="106" spans="2:18" s="25" customFormat="1" ht="17.5" x14ac:dyDescent="0.45">
      <c r="B106" s="26"/>
      <c r="C106" s="37">
        <f>C105+1</f>
        <v>58</v>
      </c>
      <c r="D106" s="156" t="s">
        <v>169</v>
      </c>
      <c r="E106" s="38" t="s">
        <v>170</v>
      </c>
      <c r="F106" s="46"/>
      <c r="G106" s="157" t="s">
        <v>171</v>
      </c>
      <c r="H106" s="158" t="s">
        <v>22</v>
      </c>
      <c r="I106" s="159">
        <v>48</v>
      </c>
      <c r="J106" s="432">
        <v>227361.04</v>
      </c>
      <c r="K106" s="115">
        <f>ROUND(I106*J106,2)</f>
        <v>10913329.92</v>
      </c>
      <c r="L106" s="35"/>
      <c r="M106" s="36"/>
      <c r="N106" s="454">
        <f t="shared" si="26"/>
        <v>1.6965888951317575E-3</v>
      </c>
      <c r="O106" s="44">
        <v>174960.4</v>
      </c>
      <c r="P106" s="461">
        <f t="shared" si="15"/>
        <v>1.6965888951317575E-3</v>
      </c>
      <c r="Q106" s="425"/>
    </row>
    <row r="107" spans="2:18" s="25" customFormat="1" ht="34" x14ac:dyDescent="0.45">
      <c r="B107" s="26"/>
      <c r="C107" s="48">
        <f>C106+1</f>
        <v>59</v>
      </c>
      <c r="D107" s="160" t="s">
        <v>172</v>
      </c>
      <c r="E107" s="49" t="s">
        <v>173</v>
      </c>
      <c r="F107" s="51"/>
      <c r="G107" s="161" t="s">
        <v>174</v>
      </c>
      <c r="H107" s="51" t="s">
        <v>22</v>
      </c>
      <c r="I107" s="118">
        <v>27.91</v>
      </c>
      <c r="J107" s="433">
        <v>174178.79</v>
      </c>
      <c r="K107" s="120">
        <f>ROUND(I107*J107,2)</f>
        <v>4861330.03</v>
      </c>
      <c r="L107" s="35"/>
      <c r="M107" s="36"/>
      <c r="N107" s="454">
        <f t="shared" si="26"/>
        <v>7.5574353610932839E-4</v>
      </c>
      <c r="O107" s="53">
        <v>134035.24</v>
      </c>
      <c r="P107" s="461">
        <f t="shared" si="15"/>
        <v>7.5574353610932839E-4</v>
      </c>
      <c r="Q107" s="426"/>
    </row>
    <row r="108" spans="2:18" s="25" customFormat="1" ht="18" thickBot="1" x14ac:dyDescent="0.5">
      <c r="B108" s="26"/>
      <c r="C108" s="121"/>
      <c r="D108" s="56"/>
      <c r="E108" s="56"/>
      <c r="F108" s="56"/>
      <c r="G108" s="57"/>
      <c r="H108" s="56"/>
      <c r="I108" s="87"/>
      <c r="J108" s="434"/>
      <c r="K108" s="174">
        <f>SUM(K104:K107)</f>
        <v>110847344.7</v>
      </c>
      <c r="L108" s="35"/>
      <c r="M108" s="36"/>
      <c r="N108" s="458">
        <f t="shared" si="26"/>
        <v>1.7232354877150281E-2</v>
      </c>
      <c r="O108" s="59"/>
      <c r="P108" s="461">
        <f t="shared" si="15"/>
        <v>1.7232354877150281E-2</v>
      </c>
      <c r="Q108" s="426">
        <v>-25547115.557390019</v>
      </c>
      <c r="R108" s="426">
        <f t="shared" ref="R108" si="27">P108-K108</f>
        <v>-110847344.68276764</v>
      </c>
    </row>
    <row r="109" spans="2:18" s="25" customFormat="1" ht="17.5" x14ac:dyDescent="0.45">
      <c r="B109" s="26"/>
      <c r="C109" s="487" t="s">
        <v>175</v>
      </c>
      <c r="D109" s="488"/>
      <c r="E109" s="488"/>
      <c r="F109" s="488"/>
      <c r="G109" s="488"/>
      <c r="H109" s="62"/>
      <c r="I109" s="152"/>
      <c r="J109" s="435"/>
      <c r="K109" s="65"/>
      <c r="L109" s="35"/>
      <c r="M109" s="36"/>
      <c r="N109" s="64"/>
      <c r="O109" s="64"/>
      <c r="P109" s="461">
        <f t="shared" si="15"/>
        <v>0</v>
      </c>
      <c r="Q109" s="425"/>
    </row>
    <row r="110" spans="2:18" s="25" customFormat="1" ht="34" x14ac:dyDescent="0.45">
      <c r="B110" s="26"/>
      <c r="C110" s="27">
        <f>C107+1</f>
        <v>60</v>
      </c>
      <c r="D110" s="28" t="s">
        <v>176</v>
      </c>
      <c r="E110" s="28" t="s">
        <v>152</v>
      </c>
      <c r="F110" s="71"/>
      <c r="G110" s="72" t="s">
        <v>177</v>
      </c>
      <c r="H110" s="73" t="s">
        <v>22</v>
      </c>
      <c r="I110" s="126">
        <v>1661.1</v>
      </c>
      <c r="J110" s="431">
        <v>54235.87</v>
      </c>
      <c r="K110" s="91">
        <f>ROUND(I110*J110,2)</f>
        <v>90091203.659999996</v>
      </c>
      <c r="L110" s="35"/>
      <c r="M110" s="36"/>
      <c r="N110" s="454">
        <f t="shared" si="26"/>
        <v>1.4005600197103686E-2</v>
      </c>
      <c r="O110" s="186">
        <v>41735.949999999997</v>
      </c>
      <c r="P110" s="461">
        <f t="shared" si="15"/>
        <v>1.4005600197103686E-2</v>
      </c>
      <c r="Q110" s="425"/>
    </row>
    <row r="111" spans="2:18" s="195" customFormat="1" ht="17.5" x14ac:dyDescent="0.45">
      <c r="B111" s="187"/>
      <c r="C111" s="188">
        <f>C110+1</f>
        <v>61</v>
      </c>
      <c r="D111" s="189" t="s">
        <v>178</v>
      </c>
      <c r="E111" s="190" t="s">
        <v>179</v>
      </c>
      <c r="F111" s="191"/>
      <c r="G111" s="192" t="s">
        <v>180</v>
      </c>
      <c r="H111" s="191" t="s">
        <v>18</v>
      </c>
      <c r="I111" s="193">
        <v>1972</v>
      </c>
      <c r="J111" s="432">
        <v>16630.23</v>
      </c>
      <c r="K111" s="182">
        <f>ROUND(I111*J111,2)</f>
        <v>32794813.559999999</v>
      </c>
      <c r="L111" s="35"/>
      <c r="M111" s="150"/>
      <c r="N111" s="454">
        <f t="shared" si="26"/>
        <v>5.098289606533986E-3</v>
      </c>
      <c r="O111" s="194">
        <v>12797.41</v>
      </c>
      <c r="P111" s="461">
        <f t="shared" si="15"/>
        <v>5.098289606533986E-3</v>
      </c>
      <c r="Q111" s="425"/>
    </row>
    <row r="112" spans="2:18" s="25" customFormat="1" ht="17.5" x14ac:dyDescent="0.45">
      <c r="B112" s="26"/>
      <c r="C112" s="196">
        <f>C111+1</f>
        <v>62</v>
      </c>
      <c r="D112" s="49" t="s">
        <v>181</v>
      </c>
      <c r="E112" s="49" t="s">
        <v>182</v>
      </c>
      <c r="F112" s="51"/>
      <c r="G112" s="161" t="s">
        <v>183</v>
      </c>
      <c r="H112" s="51" t="s">
        <v>22</v>
      </c>
      <c r="I112" s="118">
        <v>1047.69</v>
      </c>
      <c r="J112" s="433">
        <v>49465.45</v>
      </c>
      <c r="K112" s="120">
        <f>ROUND(I112*J112,2)</f>
        <v>51824457.310000002</v>
      </c>
      <c r="L112" s="35"/>
      <c r="M112" s="36"/>
      <c r="N112" s="454">
        <f t="shared" si="26"/>
        <v>8.0566426024785507E-3</v>
      </c>
      <c r="O112" s="119">
        <v>38064.99</v>
      </c>
      <c r="P112" s="461">
        <f t="shared" si="15"/>
        <v>8.0566426024785507E-3</v>
      </c>
      <c r="Q112" s="425"/>
    </row>
    <row r="113" spans="2:18" s="25" customFormat="1" ht="18" thickBot="1" x14ac:dyDescent="0.5">
      <c r="B113" s="26"/>
      <c r="C113" s="121"/>
      <c r="D113" s="56"/>
      <c r="E113" s="56"/>
      <c r="F113" s="56"/>
      <c r="G113" s="57"/>
      <c r="H113" s="56"/>
      <c r="I113" s="197"/>
      <c r="J113" s="434"/>
      <c r="K113" s="174">
        <f>SUM(K110:K112)</f>
        <v>174710474.53</v>
      </c>
      <c r="L113" s="35"/>
      <c r="M113" s="36"/>
      <c r="N113" s="458">
        <f t="shared" si="26"/>
        <v>2.7160532406116225E-2</v>
      </c>
      <c r="O113" s="459"/>
      <c r="P113" s="461">
        <f t="shared" si="15"/>
        <v>2.7160532406116225E-2</v>
      </c>
      <c r="Q113" s="426">
        <v>-40266123.323390007</v>
      </c>
      <c r="R113" s="426">
        <f t="shared" ref="R113" si="28">P113-K113</f>
        <v>-174710474.50283948</v>
      </c>
    </row>
    <row r="114" spans="2:18" s="185" customFormat="1" ht="17.5" x14ac:dyDescent="0.45">
      <c r="B114" s="176"/>
      <c r="C114" s="497" t="s">
        <v>184</v>
      </c>
      <c r="D114" s="498"/>
      <c r="E114" s="498"/>
      <c r="F114" s="498"/>
      <c r="G114" s="498"/>
      <c r="H114" s="198"/>
      <c r="I114" s="152"/>
      <c r="J114" s="435"/>
      <c r="K114" s="199"/>
      <c r="L114" s="200"/>
      <c r="M114" s="184"/>
      <c r="N114" s="64"/>
      <c r="O114" s="64"/>
      <c r="P114" s="461">
        <f t="shared" si="15"/>
        <v>0</v>
      </c>
      <c r="Q114" s="425"/>
    </row>
    <row r="115" spans="2:18" s="185" customFormat="1" ht="34" x14ac:dyDescent="0.45">
      <c r="B115" s="176"/>
      <c r="C115" s="177">
        <f>C112+1</f>
        <v>63</v>
      </c>
      <c r="D115" s="39" t="s">
        <v>185</v>
      </c>
      <c r="E115" s="39" t="s">
        <v>150</v>
      </c>
      <c r="F115" s="42"/>
      <c r="G115" s="201" t="s">
        <v>186</v>
      </c>
      <c r="H115" s="77" t="s">
        <v>18</v>
      </c>
      <c r="I115" s="202">
        <v>746.15</v>
      </c>
      <c r="J115" s="431">
        <v>103443.12</v>
      </c>
      <c r="K115" s="182">
        <f t="shared" ref="K115:K122" si="29">ROUND(I115*J115,2)</f>
        <v>77184083.989999995</v>
      </c>
      <c r="L115" s="200"/>
      <c r="M115" s="184"/>
      <c r="N115" s="454">
        <f t="shared" si="26"/>
        <v>1.1999056267727208E-2</v>
      </c>
      <c r="O115" s="94">
        <v>79602.25</v>
      </c>
      <c r="P115" s="461">
        <f t="shared" si="15"/>
        <v>1.1999056267727208E-2</v>
      </c>
      <c r="Q115" s="425"/>
    </row>
    <row r="116" spans="2:18" s="185" customFormat="1" ht="34" x14ac:dyDescent="0.45">
      <c r="B116" s="176"/>
      <c r="C116" s="177">
        <f t="shared" ref="C116:C122" si="30">C115+1</f>
        <v>64</v>
      </c>
      <c r="D116" s="39" t="s">
        <v>187</v>
      </c>
      <c r="E116" s="39" t="s">
        <v>188</v>
      </c>
      <c r="F116" s="42"/>
      <c r="G116" s="41" t="s">
        <v>189</v>
      </c>
      <c r="H116" s="77" t="s">
        <v>18</v>
      </c>
      <c r="I116" s="202">
        <v>88.67</v>
      </c>
      <c r="J116" s="432">
        <v>90826.47</v>
      </c>
      <c r="K116" s="182">
        <f t="shared" si="29"/>
        <v>8053583.0899999999</v>
      </c>
      <c r="L116" s="200"/>
      <c r="M116" s="184"/>
      <c r="N116" s="454">
        <f t="shared" si="26"/>
        <v>1.2520119648792682E-3</v>
      </c>
      <c r="O116" s="44">
        <v>69893.399999999994</v>
      </c>
      <c r="P116" s="461">
        <f t="shared" si="15"/>
        <v>1.2520119648792682E-3</v>
      </c>
      <c r="Q116" s="425"/>
    </row>
    <row r="117" spans="2:18" s="185" customFormat="1" ht="34" x14ac:dyDescent="0.45">
      <c r="B117" s="176"/>
      <c r="C117" s="177">
        <f t="shared" si="30"/>
        <v>65</v>
      </c>
      <c r="D117" s="39" t="s">
        <v>190</v>
      </c>
      <c r="E117" s="39" t="s">
        <v>33</v>
      </c>
      <c r="F117" s="42"/>
      <c r="G117" s="41" t="s">
        <v>191</v>
      </c>
      <c r="H117" s="77" t="s">
        <v>47</v>
      </c>
      <c r="I117" s="202">
        <v>520</v>
      </c>
      <c r="J117" s="432">
        <v>15405.55</v>
      </c>
      <c r="K117" s="182">
        <f t="shared" si="29"/>
        <v>8010886</v>
      </c>
      <c r="L117" s="200"/>
      <c r="M117" s="184"/>
      <c r="N117" s="454">
        <f t="shared" si="26"/>
        <v>1.2453742649948646E-3</v>
      </c>
      <c r="O117" s="44">
        <v>11854.98</v>
      </c>
      <c r="P117" s="461">
        <f t="shared" si="15"/>
        <v>1.2453742649948646E-3</v>
      </c>
      <c r="Q117" s="425"/>
    </row>
    <row r="118" spans="2:18" s="185" customFormat="1" ht="34" x14ac:dyDescent="0.45">
      <c r="B118" s="176"/>
      <c r="C118" s="177">
        <f t="shared" si="30"/>
        <v>66</v>
      </c>
      <c r="D118" s="39" t="s">
        <v>192</v>
      </c>
      <c r="E118" s="39" t="s">
        <v>33</v>
      </c>
      <c r="F118" s="42"/>
      <c r="G118" s="41" t="s">
        <v>193</v>
      </c>
      <c r="H118" s="77" t="s">
        <v>18</v>
      </c>
      <c r="I118" s="202">
        <v>71.199999999999989</v>
      </c>
      <c r="J118" s="432">
        <v>13443.46</v>
      </c>
      <c r="K118" s="182">
        <f t="shared" si="29"/>
        <v>957174.35</v>
      </c>
      <c r="L118" s="200"/>
      <c r="M118" s="184"/>
      <c r="N118" s="454">
        <f t="shared" si="26"/>
        <v>1.4880255474902367E-4</v>
      </c>
      <c r="O118" s="44">
        <v>10345.1</v>
      </c>
      <c r="P118" s="461">
        <f t="shared" si="15"/>
        <v>1.4880255474902367E-4</v>
      </c>
      <c r="Q118" s="425"/>
    </row>
    <row r="119" spans="2:18" s="185" customFormat="1" ht="34" x14ac:dyDescent="0.45">
      <c r="B119" s="176"/>
      <c r="C119" s="177">
        <f t="shared" si="30"/>
        <v>67</v>
      </c>
      <c r="D119" s="39" t="s">
        <v>194</v>
      </c>
      <c r="E119" s="39" t="s">
        <v>33</v>
      </c>
      <c r="F119" s="42"/>
      <c r="G119" s="41" t="s">
        <v>195</v>
      </c>
      <c r="H119" s="77" t="s">
        <v>18</v>
      </c>
      <c r="I119" s="202">
        <v>321.85000000000002</v>
      </c>
      <c r="J119" s="432">
        <v>97656.01</v>
      </c>
      <c r="K119" s="182">
        <f t="shared" si="29"/>
        <v>31430586.82</v>
      </c>
      <c r="L119" s="200"/>
      <c r="M119" s="184"/>
      <c r="N119" s="454">
        <f t="shared" si="26"/>
        <v>4.88620658929796E-3</v>
      </c>
      <c r="O119" s="44">
        <v>75148.91</v>
      </c>
      <c r="P119" s="461">
        <f t="shared" si="15"/>
        <v>4.88620658929796E-3</v>
      </c>
      <c r="Q119" s="425"/>
    </row>
    <row r="120" spans="2:18" s="185" customFormat="1" ht="51" x14ac:dyDescent="0.45">
      <c r="B120" s="176"/>
      <c r="C120" s="177">
        <f t="shared" si="30"/>
        <v>68</v>
      </c>
      <c r="D120" s="39" t="s">
        <v>196</v>
      </c>
      <c r="E120" s="39" t="s">
        <v>197</v>
      </c>
      <c r="F120" s="42"/>
      <c r="G120" s="41" t="s">
        <v>198</v>
      </c>
      <c r="H120" s="77" t="s">
        <v>18</v>
      </c>
      <c r="I120" s="202">
        <v>68.58</v>
      </c>
      <c r="J120" s="432">
        <v>230233.75</v>
      </c>
      <c r="K120" s="182">
        <f t="shared" si="29"/>
        <v>15789430.58</v>
      </c>
      <c r="L120" s="200"/>
      <c r="M120" s="184"/>
      <c r="N120" s="454">
        <f t="shared" si="26"/>
        <v>2.4546286769347287E-3</v>
      </c>
      <c r="O120" s="94">
        <v>177171.03</v>
      </c>
      <c r="P120" s="461">
        <f t="shared" si="15"/>
        <v>2.4546286769347287E-3</v>
      </c>
      <c r="Q120" s="425"/>
    </row>
    <row r="121" spans="2:18" s="185" customFormat="1" ht="51" x14ac:dyDescent="0.45">
      <c r="B121" s="176"/>
      <c r="C121" s="177">
        <f t="shared" si="30"/>
        <v>69</v>
      </c>
      <c r="D121" s="39" t="s">
        <v>199</v>
      </c>
      <c r="E121" s="39" t="s">
        <v>33</v>
      </c>
      <c r="F121" s="158"/>
      <c r="G121" s="203" t="s">
        <v>200</v>
      </c>
      <c r="H121" s="158" t="s">
        <v>22</v>
      </c>
      <c r="I121" s="204">
        <v>134.04</v>
      </c>
      <c r="J121" s="432">
        <v>139825.89000000001</v>
      </c>
      <c r="K121" s="182">
        <f t="shared" si="29"/>
        <v>18742262.300000001</v>
      </c>
      <c r="L121" s="200"/>
      <c r="M121" s="184"/>
      <c r="N121" s="454">
        <f t="shared" si="26"/>
        <v>2.9136766065830252E-3</v>
      </c>
      <c r="O121" s="205">
        <v>107599.76</v>
      </c>
      <c r="P121" s="461">
        <f t="shared" si="15"/>
        <v>2.9136766065830252E-3</v>
      </c>
      <c r="Q121" s="425"/>
    </row>
    <row r="122" spans="2:18" s="25" customFormat="1" ht="51" x14ac:dyDescent="0.45">
      <c r="B122" s="26"/>
      <c r="C122" s="196">
        <f t="shared" si="30"/>
        <v>70</v>
      </c>
      <c r="D122" s="79" t="s">
        <v>201</v>
      </c>
      <c r="E122" s="79" t="s">
        <v>202</v>
      </c>
      <c r="F122" s="51"/>
      <c r="G122" s="206" t="s">
        <v>203</v>
      </c>
      <c r="H122" s="51" t="s">
        <v>22</v>
      </c>
      <c r="I122" s="118">
        <v>358.43</v>
      </c>
      <c r="J122" s="433">
        <v>232805.63</v>
      </c>
      <c r="K122" s="120">
        <f t="shared" si="29"/>
        <v>83444521.959999993</v>
      </c>
      <c r="L122" s="35"/>
      <c r="M122" s="36"/>
      <c r="N122" s="454">
        <f t="shared" si="26"/>
        <v>1.2972305460817048E-2</v>
      </c>
      <c r="O122" s="119">
        <v>179150.16</v>
      </c>
      <c r="P122" s="461">
        <f t="shared" si="15"/>
        <v>1.2972305460817048E-2</v>
      </c>
      <c r="Q122" s="425"/>
    </row>
    <row r="123" spans="2:18" s="25" customFormat="1" ht="18" thickBot="1" x14ac:dyDescent="0.5">
      <c r="B123" s="26"/>
      <c r="C123" s="121"/>
      <c r="D123" s="56"/>
      <c r="E123" s="56"/>
      <c r="F123" s="56"/>
      <c r="G123" s="57"/>
      <c r="H123" s="56"/>
      <c r="I123" s="87"/>
      <c r="J123" s="434"/>
      <c r="K123" s="60">
        <f>SUM(K115:K122)</f>
        <v>243612529.09000003</v>
      </c>
      <c r="L123" s="35"/>
      <c r="M123" s="36"/>
      <c r="N123" s="458">
        <f t="shared" si="26"/>
        <v>3.7872062385983132E-2</v>
      </c>
      <c r="O123" s="59"/>
      <c r="P123" s="461">
        <f t="shared" si="15"/>
        <v>3.7872062385983132E-2</v>
      </c>
      <c r="Q123" s="426">
        <v>-56145742.09940502</v>
      </c>
      <c r="R123" s="426">
        <f t="shared" ref="R123" si="31">P123-K123</f>
        <v>-243612529.05212796</v>
      </c>
    </row>
    <row r="124" spans="2:18" s="185" customFormat="1" ht="17.5" x14ac:dyDescent="0.45">
      <c r="B124" s="176"/>
      <c r="C124" s="497" t="s">
        <v>204</v>
      </c>
      <c r="D124" s="498"/>
      <c r="E124" s="498"/>
      <c r="F124" s="498"/>
      <c r="G124" s="498"/>
      <c r="H124" s="198"/>
      <c r="I124" s="152"/>
      <c r="J124" s="435"/>
      <c r="K124" s="199"/>
      <c r="L124" s="200"/>
      <c r="M124" s="184"/>
      <c r="N124" s="64"/>
      <c r="O124" s="64"/>
      <c r="P124" s="461">
        <f t="shared" si="15"/>
        <v>0</v>
      </c>
      <c r="Q124" s="425"/>
    </row>
    <row r="125" spans="2:18" s="185" customFormat="1" ht="34" x14ac:dyDescent="0.45">
      <c r="B125" s="176"/>
      <c r="C125" s="207">
        <f>C122+1</f>
        <v>71</v>
      </c>
      <c r="D125" s="208" t="s">
        <v>205</v>
      </c>
      <c r="E125" s="208" t="str">
        <f>E59</f>
        <v>2.02.35</v>
      </c>
      <c r="F125" s="31"/>
      <c r="G125" s="209" t="s">
        <v>206</v>
      </c>
      <c r="H125" s="31" t="s">
        <v>89</v>
      </c>
      <c r="I125" s="210">
        <v>3382.23</v>
      </c>
      <c r="J125" s="431">
        <v>9973.73</v>
      </c>
      <c r="K125" s="211">
        <f>ROUND(I125*J125,2)</f>
        <v>33733448.82</v>
      </c>
      <c r="L125" s="200"/>
      <c r="M125" s="184"/>
      <c r="N125" s="454">
        <f t="shared" ref="N125:N127" si="32">K125/$K$527</f>
        <v>5.2442100698910686E-3</v>
      </c>
      <c r="O125" s="186">
        <v>7675.05</v>
      </c>
      <c r="P125" s="461">
        <f t="shared" si="15"/>
        <v>5.2442100698910686E-3</v>
      </c>
      <c r="Q125" s="425"/>
    </row>
    <row r="126" spans="2:18" s="185" customFormat="1" ht="34" x14ac:dyDescent="0.45">
      <c r="B126" s="176"/>
      <c r="C126" s="196">
        <f>C125+1</f>
        <v>72</v>
      </c>
      <c r="D126" s="79" t="s">
        <v>207</v>
      </c>
      <c r="E126" s="79" t="s">
        <v>33</v>
      </c>
      <c r="F126" s="212"/>
      <c r="G126" s="213" t="str">
        <f>G66</f>
        <v>SUMINISTRO, FIGURADA Y AMARRE DE GRAFILES DE ACERO DE 4,5 MM</v>
      </c>
      <c r="H126" s="212" t="s">
        <v>89</v>
      </c>
      <c r="I126" s="118">
        <v>465.2399999999999</v>
      </c>
      <c r="J126" s="433">
        <v>6429.15</v>
      </c>
      <c r="K126" s="214">
        <f>ROUND(I126*J126,2)</f>
        <v>2991097.75</v>
      </c>
      <c r="L126" s="200"/>
      <c r="M126" s="184"/>
      <c r="N126" s="454">
        <f t="shared" si="32"/>
        <v>4.6499677587897811E-4</v>
      </c>
      <c r="O126" s="119">
        <v>4947.3999999999996</v>
      </c>
      <c r="P126" s="461">
        <f t="shared" si="15"/>
        <v>4.6499677587897811E-4</v>
      </c>
      <c r="Q126" s="425"/>
    </row>
    <row r="127" spans="2:18" s="25" customFormat="1" ht="18" thickBot="1" x14ac:dyDescent="0.5">
      <c r="B127" s="26"/>
      <c r="C127" s="121"/>
      <c r="D127" s="56"/>
      <c r="E127" s="56"/>
      <c r="F127" s="56"/>
      <c r="G127" s="57"/>
      <c r="H127" s="56"/>
      <c r="I127" s="105"/>
      <c r="J127" s="434"/>
      <c r="K127" s="174">
        <f>SUM(K125:K126)</f>
        <v>36724546.57</v>
      </c>
      <c r="L127" s="35"/>
      <c r="M127" s="36"/>
      <c r="N127" s="458">
        <f t="shared" si="32"/>
        <v>5.7092068457700465E-3</v>
      </c>
      <c r="O127" s="59"/>
      <c r="P127" s="461">
        <f t="shared" si="15"/>
        <v>5.7092068457700465E-3</v>
      </c>
      <c r="Q127" s="426">
        <v>-8464031.6251749992</v>
      </c>
      <c r="R127" s="426">
        <f t="shared" ref="R127" si="33">P127-K127</f>
        <v>-36724546.564290792</v>
      </c>
    </row>
    <row r="128" spans="2:18" s="17" customFormat="1" ht="17.5" x14ac:dyDescent="0.45">
      <c r="B128" s="18"/>
      <c r="C128" s="464" t="s">
        <v>208</v>
      </c>
      <c r="D128" s="465"/>
      <c r="E128" s="465"/>
      <c r="F128" s="465"/>
      <c r="G128" s="465"/>
      <c r="H128" s="19"/>
      <c r="I128" s="20"/>
      <c r="J128" s="430"/>
      <c r="K128" s="22"/>
      <c r="L128" s="23"/>
      <c r="M128" s="24"/>
      <c r="N128" s="61"/>
      <c r="O128" s="61"/>
      <c r="P128" s="461">
        <f t="shared" si="15"/>
        <v>0</v>
      </c>
      <c r="Q128" s="425"/>
    </row>
    <row r="129" spans="2:18" s="25" customFormat="1" ht="17.5" x14ac:dyDescent="0.45">
      <c r="B129" s="26"/>
      <c r="C129" s="487" t="s">
        <v>209</v>
      </c>
      <c r="D129" s="488"/>
      <c r="E129" s="488"/>
      <c r="F129" s="488"/>
      <c r="G129" s="488"/>
      <c r="H129" s="62"/>
      <c r="I129" s="63"/>
      <c r="J129" s="435"/>
      <c r="K129" s="65"/>
      <c r="L129" s="35"/>
      <c r="M129" s="36"/>
      <c r="N129" s="64"/>
      <c r="O129" s="64"/>
      <c r="P129" s="461">
        <f t="shared" si="15"/>
        <v>0</v>
      </c>
      <c r="Q129" s="425"/>
    </row>
    <row r="130" spans="2:18" s="185" customFormat="1" ht="17.5" x14ac:dyDescent="0.45">
      <c r="B130" s="176"/>
      <c r="C130" s="207">
        <f>C126+1</f>
        <v>73</v>
      </c>
      <c r="D130" s="208" t="s">
        <v>210</v>
      </c>
      <c r="E130" s="208" t="str">
        <f>E94</f>
        <v>REF 2.05.04</v>
      </c>
      <c r="F130" s="208">
        <f>F94</f>
        <v>0</v>
      </c>
      <c r="G130" s="215" t="str">
        <f>G94</f>
        <v>Afinado pisos placas de contrapiso y  entrepiso de e=5 cm</v>
      </c>
      <c r="H130" s="208" t="str">
        <f>H94</f>
        <v>M2</v>
      </c>
      <c r="I130" s="216">
        <v>856.18</v>
      </c>
      <c r="J130" s="431">
        <v>48887.97</v>
      </c>
      <c r="K130" s="211">
        <f>ROUND(I130*J130,2)</f>
        <v>41856902.149999999</v>
      </c>
      <c r="L130" s="200"/>
      <c r="M130" s="184"/>
      <c r="N130" s="454">
        <f t="shared" ref="N130:N133" si="34">K130/$K$527</f>
        <v>6.5070840790916532E-3</v>
      </c>
      <c r="O130" s="217">
        <v>37620.6</v>
      </c>
      <c r="P130" s="461">
        <f t="shared" si="15"/>
        <v>6.5070840790916532E-3</v>
      </c>
      <c r="Q130" s="425"/>
    </row>
    <row r="131" spans="2:18" s="185" customFormat="1" ht="17.5" x14ac:dyDescent="0.45">
      <c r="B131" s="176"/>
      <c r="C131" s="177">
        <f>C130+1</f>
        <v>74</v>
      </c>
      <c r="D131" s="39" t="s">
        <v>211</v>
      </c>
      <c r="E131" s="39" t="s">
        <v>212</v>
      </c>
      <c r="F131" s="42"/>
      <c r="G131" s="179" t="s">
        <v>213</v>
      </c>
      <c r="H131" s="42" t="s">
        <v>22</v>
      </c>
      <c r="I131" s="114">
        <v>54.33</v>
      </c>
      <c r="J131" s="432">
        <v>57036.76</v>
      </c>
      <c r="K131" s="182">
        <f>ROUND(I131*J131,2)</f>
        <v>3098807.17</v>
      </c>
      <c r="L131" s="200"/>
      <c r="M131" s="184"/>
      <c r="N131" s="454">
        <f t="shared" si="34"/>
        <v>4.8174130822727557E-4</v>
      </c>
      <c r="O131" s="94">
        <v>43891.31</v>
      </c>
      <c r="P131" s="461">
        <f t="shared" si="15"/>
        <v>4.8174130822727557E-4</v>
      </c>
      <c r="Q131" s="425"/>
    </row>
    <row r="132" spans="2:18" s="185" customFormat="1" ht="17.5" x14ac:dyDescent="0.45">
      <c r="B132" s="176"/>
      <c r="C132" s="196">
        <f>C131+1</f>
        <v>75</v>
      </c>
      <c r="D132" s="79" t="s">
        <v>214</v>
      </c>
      <c r="E132" s="79" t="s">
        <v>215</v>
      </c>
      <c r="F132" s="212"/>
      <c r="G132" s="213" t="s">
        <v>216</v>
      </c>
      <c r="H132" s="212" t="s">
        <v>22</v>
      </c>
      <c r="I132" s="118">
        <v>34.65</v>
      </c>
      <c r="J132" s="433">
        <v>34262.1</v>
      </c>
      <c r="K132" s="214">
        <f>ROUND(I132*J132,2)</f>
        <v>1187181.77</v>
      </c>
      <c r="L132" s="200"/>
      <c r="M132" s="184"/>
      <c r="N132" s="454">
        <f t="shared" si="34"/>
        <v>1.8455956360245951E-4</v>
      </c>
      <c r="O132" s="119">
        <v>26365.599999999999</v>
      </c>
      <c r="P132" s="461">
        <f t="shared" si="15"/>
        <v>1.8455956360245951E-4</v>
      </c>
      <c r="Q132" s="425"/>
    </row>
    <row r="133" spans="2:18" s="25" customFormat="1" ht="18" thickBot="1" x14ac:dyDescent="0.5">
      <c r="B133" s="26"/>
      <c r="C133" s="121"/>
      <c r="D133" s="56"/>
      <c r="E133" s="56"/>
      <c r="F133" s="56"/>
      <c r="G133" s="57"/>
      <c r="H133" s="56"/>
      <c r="I133" s="105"/>
      <c r="J133" s="434"/>
      <c r="K133" s="174">
        <f>SUM(K130:K132)</f>
        <v>46142891.090000004</v>
      </c>
      <c r="L133" s="35"/>
      <c r="M133" s="36"/>
      <c r="N133" s="458">
        <f t="shared" si="34"/>
        <v>7.173384950921389E-3</v>
      </c>
      <c r="O133" s="59"/>
      <c r="P133" s="461">
        <f t="shared" si="15"/>
        <v>7.173384950921389E-3</v>
      </c>
      <c r="Q133" s="426">
        <v>-10634630.10853</v>
      </c>
      <c r="R133" s="426">
        <f t="shared" ref="R133" si="35">P133-K133</f>
        <v>-46142891.082826622</v>
      </c>
    </row>
    <row r="134" spans="2:18" s="25" customFormat="1" ht="17.5" x14ac:dyDescent="0.45">
      <c r="B134" s="26"/>
      <c r="C134" s="487" t="s">
        <v>217</v>
      </c>
      <c r="D134" s="488"/>
      <c r="E134" s="488"/>
      <c r="F134" s="488"/>
      <c r="G134" s="488"/>
      <c r="H134" s="62"/>
      <c r="I134" s="63"/>
      <c r="J134" s="435"/>
      <c r="K134" s="65"/>
      <c r="L134" s="35"/>
      <c r="M134" s="36"/>
      <c r="N134" s="64"/>
      <c r="O134" s="64"/>
      <c r="P134" s="461">
        <f t="shared" si="15"/>
        <v>0</v>
      </c>
      <c r="Q134" s="425"/>
    </row>
    <row r="135" spans="2:18" s="25" customFormat="1" ht="34" x14ac:dyDescent="0.45">
      <c r="B135" s="26"/>
      <c r="C135" s="27">
        <f>C132+1</f>
        <v>76</v>
      </c>
      <c r="D135" s="28" t="s">
        <v>218</v>
      </c>
      <c r="E135" s="28" t="str">
        <f>E95</f>
        <v xml:space="preserve"> 2.05.20</v>
      </c>
      <c r="F135" s="71"/>
      <c r="G135" s="72" t="str">
        <f>G95</f>
        <v xml:space="preserve">PISO EN TABLÓN DE GRES 30 X 30 CM. (Colores surtidos tabaco, almendra, arena y matizado (según diseño) </v>
      </c>
      <c r="H135" s="73" t="str">
        <f>H95</f>
        <v>M2</v>
      </c>
      <c r="I135" s="126">
        <v>851.53</v>
      </c>
      <c r="J135" s="431">
        <v>122983.95</v>
      </c>
      <c r="K135" s="91">
        <f t="shared" ref="K135:K142" si="36">ROUND(I135*J135,2)</f>
        <v>104724522.94</v>
      </c>
      <c r="L135" s="35"/>
      <c r="M135" s="36"/>
      <c r="N135" s="454">
        <f t="shared" ref="N135:N143" si="37">K135/$K$527</f>
        <v>1.628049953317777E-2</v>
      </c>
      <c r="O135" s="186">
        <v>94639.44</v>
      </c>
      <c r="P135" s="461">
        <f t="shared" si="15"/>
        <v>1.628049953317777E-2</v>
      </c>
      <c r="Q135" s="425"/>
    </row>
    <row r="136" spans="2:18" s="185" customFormat="1" ht="34" x14ac:dyDescent="0.45">
      <c r="B136" s="176"/>
      <c r="C136" s="177">
        <f t="shared" ref="C136:C142" si="38">C135+1</f>
        <v>77</v>
      </c>
      <c r="D136" s="39" t="s">
        <v>219</v>
      </c>
      <c r="E136" s="39" t="s">
        <v>220</v>
      </c>
      <c r="F136" s="42"/>
      <c r="G136" s="179" t="s">
        <v>221</v>
      </c>
      <c r="H136" s="42" t="s">
        <v>22</v>
      </c>
      <c r="I136" s="114">
        <v>54.33</v>
      </c>
      <c r="J136" s="432">
        <v>118677.62</v>
      </c>
      <c r="K136" s="182">
        <f t="shared" si="36"/>
        <v>6447755.0899999999</v>
      </c>
      <c r="L136" s="200"/>
      <c r="M136" s="184"/>
      <c r="N136" s="454">
        <f t="shared" si="37"/>
        <v>1.0023695576339055E-3</v>
      </c>
      <c r="O136" s="94">
        <v>91325.6</v>
      </c>
      <c r="P136" s="461">
        <f t="shared" si="15"/>
        <v>1.0023695576339055E-3</v>
      </c>
      <c r="Q136" s="425"/>
    </row>
    <row r="137" spans="2:18" s="185" customFormat="1" ht="34" x14ac:dyDescent="0.45">
      <c r="B137" s="176"/>
      <c r="C137" s="177">
        <f t="shared" si="38"/>
        <v>78</v>
      </c>
      <c r="D137" s="39" t="s">
        <v>222</v>
      </c>
      <c r="E137" s="39" t="s">
        <v>223</v>
      </c>
      <c r="F137" s="42"/>
      <c r="G137" s="179" t="s">
        <v>224</v>
      </c>
      <c r="H137" s="42" t="s">
        <v>18</v>
      </c>
      <c r="I137" s="114">
        <v>303.22000000000003</v>
      </c>
      <c r="J137" s="432">
        <v>26474.82</v>
      </c>
      <c r="K137" s="182">
        <f t="shared" si="36"/>
        <v>8027694.9199999999</v>
      </c>
      <c r="L137" s="200"/>
      <c r="M137" s="184"/>
      <c r="N137" s="454">
        <f t="shared" si="37"/>
        <v>1.2479873837423238E-3</v>
      </c>
      <c r="O137" s="94">
        <v>20373.080000000002</v>
      </c>
      <c r="P137" s="461">
        <f t="shared" si="15"/>
        <v>1.2479873837423238E-3</v>
      </c>
      <c r="Q137" s="425"/>
    </row>
    <row r="138" spans="2:18" s="185" customFormat="1" ht="51" x14ac:dyDescent="0.45">
      <c r="B138" s="176"/>
      <c r="C138" s="177">
        <f t="shared" si="38"/>
        <v>79</v>
      </c>
      <c r="D138" s="39" t="s">
        <v>225</v>
      </c>
      <c r="E138" s="39" t="s">
        <v>226</v>
      </c>
      <c r="F138" s="42"/>
      <c r="G138" s="179" t="s">
        <v>227</v>
      </c>
      <c r="H138" s="42" t="s">
        <v>18</v>
      </c>
      <c r="I138" s="114">
        <v>128.65</v>
      </c>
      <c r="J138" s="432">
        <v>27468.03</v>
      </c>
      <c r="K138" s="182">
        <f t="shared" si="36"/>
        <v>3533762.06</v>
      </c>
      <c r="L138" s="200"/>
      <c r="M138" s="184"/>
      <c r="N138" s="454">
        <f t="shared" si="37"/>
        <v>5.4935950007767417E-4</v>
      </c>
      <c r="O138" s="94">
        <v>21137.38</v>
      </c>
      <c r="P138" s="461">
        <f t="shared" si="15"/>
        <v>5.4935950007767417E-4</v>
      </c>
      <c r="Q138" s="425"/>
    </row>
    <row r="139" spans="2:18" s="185" customFormat="1" ht="34" x14ac:dyDescent="0.45">
      <c r="B139" s="176"/>
      <c r="C139" s="177">
        <f t="shared" si="38"/>
        <v>80</v>
      </c>
      <c r="D139" s="39" t="s">
        <v>228</v>
      </c>
      <c r="E139" s="39" t="s">
        <v>229</v>
      </c>
      <c r="F139" s="42"/>
      <c r="G139" s="218" t="s">
        <v>230</v>
      </c>
      <c r="H139" s="42" t="s">
        <v>18</v>
      </c>
      <c r="I139" s="114">
        <v>28.45</v>
      </c>
      <c r="J139" s="432">
        <v>108203.39</v>
      </c>
      <c r="K139" s="182">
        <f t="shared" si="36"/>
        <v>3078386.45</v>
      </c>
      <c r="L139" s="200"/>
      <c r="M139" s="184"/>
      <c r="N139" s="454">
        <f t="shared" si="37"/>
        <v>4.7856669818281038E-4</v>
      </c>
      <c r="O139" s="94">
        <v>83265.399999999994</v>
      </c>
      <c r="P139" s="461">
        <f t="shared" ref="P139:P202" si="39">K139/$K$527</f>
        <v>4.7856669818281038E-4</v>
      </c>
      <c r="Q139" s="425"/>
    </row>
    <row r="140" spans="2:18" s="185" customFormat="1" ht="51" x14ac:dyDescent="0.45">
      <c r="B140" s="176"/>
      <c r="C140" s="177">
        <f t="shared" si="38"/>
        <v>81</v>
      </c>
      <c r="D140" s="39" t="s">
        <v>231</v>
      </c>
      <c r="E140" s="39" t="s">
        <v>33</v>
      </c>
      <c r="F140" s="219"/>
      <c r="G140" s="220" t="s">
        <v>232</v>
      </c>
      <c r="H140" s="221" t="s">
        <v>18</v>
      </c>
      <c r="I140" s="114">
        <v>29.700000000000003</v>
      </c>
      <c r="J140" s="432">
        <v>102595.36</v>
      </c>
      <c r="K140" s="182">
        <f t="shared" si="36"/>
        <v>3047082.19</v>
      </c>
      <c r="L140" s="200"/>
      <c r="M140" s="184"/>
      <c r="N140" s="454">
        <f t="shared" si="37"/>
        <v>4.7370013039134401E-4</v>
      </c>
      <c r="O140" s="94">
        <v>78949.87</v>
      </c>
      <c r="P140" s="461">
        <f t="shared" si="39"/>
        <v>4.7370013039134401E-4</v>
      </c>
      <c r="Q140" s="425"/>
    </row>
    <row r="141" spans="2:18" s="185" customFormat="1" ht="51" x14ac:dyDescent="0.45">
      <c r="B141" s="176"/>
      <c r="C141" s="177">
        <f t="shared" si="38"/>
        <v>82</v>
      </c>
      <c r="D141" s="39" t="s">
        <v>233</v>
      </c>
      <c r="E141" s="39" t="s">
        <v>33</v>
      </c>
      <c r="F141" s="219"/>
      <c r="G141" s="220" t="s">
        <v>234</v>
      </c>
      <c r="H141" s="221" t="s">
        <v>18</v>
      </c>
      <c r="I141" s="114">
        <v>40.699999999999996</v>
      </c>
      <c r="J141" s="432">
        <v>256566.09</v>
      </c>
      <c r="K141" s="223">
        <f t="shared" si="36"/>
        <v>10442239.859999999</v>
      </c>
      <c r="L141" s="200"/>
      <c r="M141" s="184"/>
      <c r="N141" s="454">
        <f t="shared" si="37"/>
        <v>1.6233531210589661E-3</v>
      </c>
      <c r="O141" s="222">
        <v>197434.47</v>
      </c>
      <c r="P141" s="461">
        <f t="shared" si="39"/>
        <v>1.6233531210589661E-3</v>
      </c>
      <c r="Q141" s="425"/>
    </row>
    <row r="142" spans="2:18" s="25" customFormat="1" ht="51" x14ac:dyDescent="0.45">
      <c r="B142" s="26"/>
      <c r="C142" s="196">
        <f t="shared" si="38"/>
        <v>83</v>
      </c>
      <c r="D142" s="79" t="s">
        <v>235</v>
      </c>
      <c r="E142" s="49" t="s">
        <v>33</v>
      </c>
      <c r="F142" s="224"/>
      <c r="G142" s="225" t="s">
        <v>236</v>
      </c>
      <c r="H142" s="226" t="s">
        <v>22</v>
      </c>
      <c r="I142" s="118">
        <v>3.7199999999999998</v>
      </c>
      <c r="J142" s="433">
        <v>162474.96</v>
      </c>
      <c r="K142" s="120">
        <f t="shared" si="36"/>
        <v>604406.85</v>
      </c>
      <c r="L142" s="35"/>
      <c r="M142" s="36"/>
      <c r="N142" s="454">
        <f t="shared" si="37"/>
        <v>9.3961234322472115E-5</v>
      </c>
      <c r="O142" s="119">
        <v>125028.83</v>
      </c>
      <c r="P142" s="461">
        <f t="shared" si="39"/>
        <v>9.3961234322472115E-5</v>
      </c>
      <c r="Q142" s="425"/>
    </row>
    <row r="143" spans="2:18" s="25" customFormat="1" ht="18" thickBot="1" x14ac:dyDescent="0.5">
      <c r="B143" s="26"/>
      <c r="C143" s="121"/>
      <c r="D143" s="56"/>
      <c r="E143" s="56"/>
      <c r="F143" s="56"/>
      <c r="G143" s="57"/>
      <c r="H143" s="56"/>
      <c r="I143" s="58"/>
      <c r="J143" s="434"/>
      <c r="K143" s="174">
        <f>SUM(K135:K142)</f>
        <v>139905850.35999998</v>
      </c>
      <c r="L143" s="35"/>
      <c r="M143" s="36"/>
      <c r="N143" s="458">
        <f t="shared" si="37"/>
        <v>2.1749797158587266E-2</v>
      </c>
      <c r="O143" s="59"/>
      <c r="P143" s="461">
        <f t="shared" si="39"/>
        <v>2.1749797158587266E-2</v>
      </c>
      <c r="Q143" s="426">
        <v>-32244392.726170018</v>
      </c>
      <c r="R143" s="426">
        <f t="shared" ref="R143" si="40">P143-K143</f>
        <v>-139905850.33825019</v>
      </c>
    </row>
    <row r="144" spans="2:18" s="17" customFormat="1" ht="17.5" x14ac:dyDescent="0.45">
      <c r="B144" s="18"/>
      <c r="C144" s="464" t="s">
        <v>237</v>
      </c>
      <c r="D144" s="465"/>
      <c r="E144" s="465"/>
      <c r="F144" s="465"/>
      <c r="G144" s="465"/>
      <c r="H144" s="19"/>
      <c r="I144" s="20"/>
      <c r="J144" s="430"/>
      <c r="K144" s="22"/>
      <c r="L144" s="23"/>
      <c r="M144" s="24"/>
      <c r="N144" s="61"/>
      <c r="O144" s="61"/>
      <c r="P144" s="461">
        <f t="shared" si="39"/>
        <v>0</v>
      </c>
      <c r="Q144" s="425"/>
    </row>
    <row r="145" spans="2:18" s="17" customFormat="1" ht="17.5" x14ac:dyDescent="0.45">
      <c r="B145" s="18"/>
      <c r="C145" s="487" t="s">
        <v>238</v>
      </c>
      <c r="D145" s="488"/>
      <c r="E145" s="499"/>
      <c r="F145" s="499"/>
      <c r="G145" s="499"/>
      <c r="H145" s="227"/>
      <c r="I145" s="63"/>
      <c r="J145" s="435"/>
      <c r="K145" s="228"/>
      <c r="L145" s="23"/>
      <c r="M145" s="24"/>
      <c r="N145" s="64"/>
      <c r="O145" s="64"/>
      <c r="P145" s="461">
        <f t="shared" si="39"/>
        <v>0</v>
      </c>
      <c r="Q145" s="425"/>
    </row>
    <row r="146" spans="2:18" s="25" customFormat="1" ht="34" x14ac:dyDescent="0.45">
      <c r="B146" s="26"/>
      <c r="C146" s="27">
        <f>C142+1</f>
        <v>84</v>
      </c>
      <c r="D146" s="28" t="s">
        <v>239</v>
      </c>
      <c r="E146" s="28" t="s">
        <v>240</v>
      </c>
      <c r="F146" s="28">
        <f>F113</f>
        <v>0</v>
      </c>
      <c r="G146" s="229" t="s">
        <v>241</v>
      </c>
      <c r="H146" s="28" t="s">
        <v>22</v>
      </c>
      <c r="I146" s="216">
        <v>171.79</v>
      </c>
      <c r="J146" s="431">
        <v>95104.56</v>
      </c>
      <c r="K146" s="91">
        <f>ROUND(I146*J146,2)</f>
        <v>16338012.359999999</v>
      </c>
      <c r="L146" s="35"/>
      <c r="M146" s="36"/>
      <c r="N146" s="454">
        <f t="shared" ref="N146:N152" si="41">K146/$K$527</f>
        <v>2.5399113324433794E-3</v>
      </c>
      <c r="O146" s="217">
        <v>73185.5</v>
      </c>
      <c r="P146" s="461">
        <f t="shared" si="39"/>
        <v>2.5399113324433794E-3</v>
      </c>
      <c r="Q146" s="425"/>
    </row>
    <row r="147" spans="2:18" s="17" customFormat="1" ht="34" x14ac:dyDescent="0.45">
      <c r="B147" s="18"/>
      <c r="C147" s="37">
        <f>C146+1</f>
        <v>85</v>
      </c>
      <c r="D147" s="38" t="s">
        <v>242</v>
      </c>
      <c r="E147" s="38" t="s">
        <v>167</v>
      </c>
      <c r="F147" s="46"/>
      <c r="G147" s="230" t="s">
        <v>243</v>
      </c>
      <c r="H147" s="46" t="s">
        <v>18</v>
      </c>
      <c r="I147" s="114">
        <v>204.82</v>
      </c>
      <c r="J147" s="432">
        <v>102386.63</v>
      </c>
      <c r="K147" s="115">
        <f>ROUND(I147*J147,2)</f>
        <v>20970829.559999999</v>
      </c>
      <c r="L147" s="23"/>
      <c r="M147" s="24"/>
      <c r="N147" s="454">
        <f t="shared" si="41"/>
        <v>3.2601302090202729E-3</v>
      </c>
      <c r="O147" s="94">
        <v>78789.25</v>
      </c>
      <c r="P147" s="461">
        <f t="shared" si="39"/>
        <v>3.2601302090202729E-3</v>
      </c>
      <c r="Q147" s="425"/>
    </row>
    <row r="148" spans="2:18" s="17" customFormat="1" ht="34" x14ac:dyDescent="0.45">
      <c r="B148" s="18"/>
      <c r="C148" s="48">
        <f>C147+1</f>
        <v>86</v>
      </c>
      <c r="D148" s="49" t="s">
        <v>244</v>
      </c>
      <c r="E148" s="49" t="s">
        <v>33</v>
      </c>
      <c r="F148" s="51"/>
      <c r="G148" s="117" t="s">
        <v>245</v>
      </c>
      <c r="H148" s="51" t="s">
        <v>22</v>
      </c>
      <c r="I148" s="118">
        <v>54</v>
      </c>
      <c r="J148" s="433">
        <v>409294.11</v>
      </c>
      <c r="K148" s="120">
        <f>ROUND(I148*J148,2)</f>
        <v>22101881.940000001</v>
      </c>
      <c r="L148" s="23"/>
      <c r="M148" s="24"/>
      <c r="N148" s="454">
        <f t="shared" si="41"/>
        <v>3.4359638841484916E-3</v>
      </c>
      <c r="O148" s="231">
        <v>314962.76</v>
      </c>
      <c r="P148" s="461">
        <f t="shared" si="39"/>
        <v>3.4359638841484916E-3</v>
      </c>
      <c r="Q148" s="425"/>
    </row>
    <row r="149" spans="2:18" s="17" customFormat="1" ht="18" thickBot="1" x14ac:dyDescent="0.5">
      <c r="B149" s="18"/>
      <c r="C149" s="55"/>
      <c r="D149" s="56"/>
      <c r="E149" s="56"/>
      <c r="F149" s="56"/>
      <c r="G149" s="57"/>
      <c r="H149" s="232"/>
      <c r="I149" s="105"/>
      <c r="J149" s="434"/>
      <c r="K149" s="174">
        <f>SUM(K146:K148)</f>
        <v>59410723.859999999</v>
      </c>
      <c r="L149" s="23"/>
      <c r="M149" s="24"/>
      <c r="N149" s="458">
        <f t="shared" si="41"/>
        <v>9.2360054256121447E-3</v>
      </c>
      <c r="O149" s="59"/>
      <c r="P149" s="461">
        <f t="shared" si="39"/>
        <v>9.2360054256121447E-3</v>
      </c>
      <c r="Q149" s="426">
        <v>-13692578.769945003</v>
      </c>
      <c r="R149" s="426">
        <f t="shared" ref="R149" si="42">P149-K149</f>
        <v>-59410723.850763991</v>
      </c>
    </row>
    <row r="150" spans="2:18" s="17" customFormat="1" ht="17.5" x14ac:dyDescent="0.45">
      <c r="B150" s="18"/>
      <c r="C150" s="487" t="s">
        <v>246</v>
      </c>
      <c r="D150" s="488"/>
      <c r="E150" s="488"/>
      <c r="F150" s="488"/>
      <c r="G150" s="488"/>
      <c r="H150" s="66"/>
      <c r="I150" s="122"/>
      <c r="J150" s="436"/>
      <c r="K150" s="69"/>
      <c r="L150" s="35"/>
      <c r="M150" s="36"/>
      <c r="N150" s="68"/>
      <c r="O150" s="68"/>
      <c r="P150" s="461">
        <f t="shared" si="39"/>
        <v>0</v>
      </c>
      <c r="Q150" s="426"/>
    </row>
    <row r="151" spans="2:18" s="17" customFormat="1" ht="51" x14ac:dyDescent="0.45">
      <c r="B151" s="18"/>
      <c r="C151" s="48">
        <f>C148+1</f>
        <v>87</v>
      </c>
      <c r="D151" s="49" t="s">
        <v>247</v>
      </c>
      <c r="E151" s="99" t="s">
        <v>248</v>
      </c>
      <c r="F151" s="51"/>
      <c r="G151" s="81" t="s">
        <v>249</v>
      </c>
      <c r="H151" s="129" t="s">
        <v>18</v>
      </c>
      <c r="I151" s="83">
        <v>9.4600000000000009</v>
      </c>
      <c r="J151" s="438">
        <v>998376.16</v>
      </c>
      <c r="K151" s="120">
        <f>ROUND(I151*J151,2)</f>
        <v>9444638.4700000007</v>
      </c>
      <c r="L151" s="35"/>
      <c r="M151" s="36"/>
      <c r="N151" s="454">
        <f t="shared" si="41"/>
        <v>1.4682657689447176E-3</v>
      </c>
      <c r="O151" s="119">
        <v>768277.15</v>
      </c>
      <c r="P151" s="461">
        <f t="shared" si="39"/>
        <v>1.4682657689447176E-3</v>
      </c>
      <c r="Q151" s="426"/>
    </row>
    <row r="152" spans="2:18" s="17" customFormat="1" ht="18" thickBot="1" x14ac:dyDescent="0.5">
      <c r="B152" s="18"/>
      <c r="C152" s="55"/>
      <c r="D152" s="56"/>
      <c r="E152" s="56"/>
      <c r="F152" s="56"/>
      <c r="G152" s="57"/>
      <c r="H152" s="56"/>
      <c r="I152" s="197"/>
      <c r="J152" s="434"/>
      <c r="K152" s="60">
        <f>SUM(K151:K151)</f>
        <v>9444638.4700000007</v>
      </c>
      <c r="L152" s="35"/>
      <c r="M152" s="36"/>
      <c r="N152" s="458">
        <f t="shared" si="41"/>
        <v>1.4682657689447176E-3</v>
      </c>
      <c r="O152" s="59"/>
      <c r="P152" s="461">
        <f t="shared" si="39"/>
        <v>1.4682657689447176E-3</v>
      </c>
      <c r="Q152" s="426">
        <v>-2176736.6010800004</v>
      </c>
      <c r="R152" s="426">
        <f t="shared" ref="R152" si="43">P152-K152</f>
        <v>-9444638.4685317352</v>
      </c>
    </row>
    <row r="153" spans="2:18" s="17" customFormat="1" ht="17.5" x14ac:dyDescent="0.45">
      <c r="B153" s="18"/>
      <c r="C153" s="464" t="s">
        <v>250</v>
      </c>
      <c r="D153" s="465"/>
      <c r="E153" s="465"/>
      <c r="F153" s="465"/>
      <c r="G153" s="465"/>
      <c r="H153" s="19"/>
      <c r="I153" s="20"/>
      <c r="J153" s="430"/>
      <c r="K153" s="22"/>
      <c r="L153" s="23"/>
      <c r="M153" s="24"/>
      <c r="N153" s="61"/>
      <c r="O153" s="61"/>
      <c r="P153" s="461">
        <f t="shared" si="39"/>
        <v>0</v>
      </c>
      <c r="Q153" s="425"/>
    </row>
    <row r="154" spans="2:18" s="17" customFormat="1" ht="17.5" x14ac:dyDescent="0.45">
      <c r="B154" s="18"/>
      <c r="C154" s="487" t="s">
        <v>251</v>
      </c>
      <c r="D154" s="488"/>
      <c r="E154" s="488"/>
      <c r="F154" s="488"/>
      <c r="G154" s="488"/>
      <c r="H154" s="62"/>
      <c r="I154" s="63"/>
      <c r="J154" s="435"/>
      <c r="K154" s="228"/>
      <c r="L154" s="23"/>
      <c r="M154" s="24"/>
      <c r="N154" s="64"/>
      <c r="O154" s="64"/>
      <c r="P154" s="461">
        <f t="shared" si="39"/>
        <v>0</v>
      </c>
      <c r="Q154" s="425"/>
    </row>
    <row r="155" spans="2:18" s="25" customFormat="1" ht="34" x14ac:dyDescent="0.45">
      <c r="B155" s="26"/>
      <c r="C155" s="27">
        <f>C151+1</f>
        <v>88</v>
      </c>
      <c r="D155" s="28" t="s">
        <v>252</v>
      </c>
      <c r="E155" s="28" t="s">
        <v>253</v>
      </c>
      <c r="F155" s="71"/>
      <c r="G155" s="111" t="s">
        <v>254</v>
      </c>
      <c r="H155" s="71" t="s">
        <v>22</v>
      </c>
      <c r="I155" s="32">
        <v>809.01</v>
      </c>
      <c r="J155" s="431">
        <v>14696.86</v>
      </c>
      <c r="K155" s="91">
        <f>ROUND(I155*J155,2)</f>
        <v>11889906.710000001</v>
      </c>
      <c r="L155" s="35"/>
      <c r="M155" s="36"/>
      <c r="N155" s="454">
        <f t="shared" ref="N155:N160" si="44">K155/$K$527</f>
        <v>1.8484077578714464E-3</v>
      </c>
      <c r="O155" s="233">
        <v>11309.63</v>
      </c>
      <c r="P155" s="461">
        <f t="shared" si="39"/>
        <v>1.8484077578714464E-3</v>
      </c>
      <c r="Q155" s="425"/>
    </row>
    <row r="156" spans="2:18" s="25" customFormat="1" ht="34" x14ac:dyDescent="0.45">
      <c r="B156" s="26"/>
      <c r="C156" s="37">
        <f>C155+1</f>
        <v>89</v>
      </c>
      <c r="D156" s="38" t="s">
        <v>255</v>
      </c>
      <c r="E156" s="38" t="s">
        <v>256</v>
      </c>
      <c r="F156" s="46"/>
      <c r="G156" s="203" t="s">
        <v>257</v>
      </c>
      <c r="H156" s="158" t="s">
        <v>22</v>
      </c>
      <c r="I156" s="234">
        <v>1035.98</v>
      </c>
      <c r="J156" s="432">
        <v>25761.5</v>
      </c>
      <c r="K156" s="115">
        <f>ROUND(I156*J156,2)</f>
        <v>26688398.77</v>
      </c>
      <c r="L156" s="35"/>
      <c r="M156" s="36"/>
      <c r="N156" s="454">
        <f t="shared" si="44"/>
        <v>4.148984894065226E-3</v>
      </c>
      <c r="O156" s="235">
        <v>19824.16</v>
      </c>
      <c r="P156" s="461">
        <f t="shared" si="39"/>
        <v>4.148984894065226E-3</v>
      </c>
      <c r="Q156" s="425"/>
    </row>
    <row r="157" spans="2:18" s="25" customFormat="1" ht="34" x14ac:dyDescent="0.45">
      <c r="B157" s="26"/>
      <c r="C157" s="37">
        <f>C156+1</f>
        <v>90</v>
      </c>
      <c r="D157" s="38" t="s">
        <v>258</v>
      </c>
      <c r="E157" s="38" t="s">
        <v>259</v>
      </c>
      <c r="F157" s="46"/>
      <c r="G157" s="203" t="s">
        <v>260</v>
      </c>
      <c r="H157" s="158" t="s">
        <v>22</v>
      </c>
      <c r="I157" s="234">
        <v>1047.69</v>
      </c>
      <c r="J157" s="432">
        <v>24387.89</v>
      </c>
      <c r="K157" s="115">
        <f>ROUND(I157*J157,2)</f>
        <v>25550948.469999999</v>
      </c>
      <c r="L157" s="35"/>
      <c r="M157" s="36"/>
      <c r="N157" s="454">
        <f t="shared" si="44"/>
        <v>3.972156596754455E-3</v>
      </c>
      <c r="O157" s="236">
        <v>18767.13</v>
      </c>
      <c r="P157" s="461">
        <f t="shared" si="39"/>
        <v>3.972156596754455E-3</v>
      </c>
      <c r="Q157" s="425"/>
    </row>
    <row r="158" spans="2:18" s="25" customFormat="1" ht="51" x14ac:dyDescent="0.45">
      <c r="B158" s="26"/>
      <c r="C158" s="37">
        <f>C157+1</f>
        <v>91</v>
      </c>
      <c r="D158" s="38" t="s">
        <v>261</v>
      </c>
      <c r="E158" s="38" t="s">
        <v>262</v>
      </c>
      <c r="F158" s="46"/>
      <c r="G158" s="203" t="s">
        <v>263</v>
      </c>
      <c r="H158" s="158" t="s">
        <v>18</v>
      </c>
      <c r="I158" s="427">
        <v>130.6</v>
      </c>
      <c r="J158" s="432">
        <v>4101.75</v>
      </c>
      <c r="K158" s="223">
        <f>ROUND(I158*J158,2)</f>
        <v>535688.55000000005</v>
      </c>
      <c r="L158" s="35"/>
      <c r="M158" s="36"/>
      <c r="N158" s="454">
        <f t="shared" si="44"/>
        <v>8.3278270870714528E-5</v>
      </c>
      <c r="O158" s="237">
        <v>3156.41</v>
      </c>
      <c r="P158" s="461">
        <f t="shared" si="39"/>
        <v>8.3278270870714528E-5</v>
      </c>
      <c r="Q158" s="425"/>
    </row>
    <row r="159" spans="2:18" s="25" customFormat="1" ht="34" x14ac:dyDescent="0.45">
      <c r="B159" s="26"/>
      <c r="C159" s="48">
        <f>C158+1</f>
        <v>92</v>
      </c>
      <c r="D159" s="49" t="s">
        <v>264</v>
      </c>
      <c r="E159" s="49" t="s">
        <v>265</v>
      </c>
      <c r="F159" s="51"/>
      <c r="G159" s="206" t="s">
        <v>266</v>
      </c>
      <c r="H159" s="51" t="s">
        <v>22</v>
      </c>
      <c r="I159" s="118">
        <v>1210.8900000000001</v>
      </c>
      <c r="J159" s="433">
        <v>28123.61</v>
      </c>
      <c r="K159" s="120">
        <f>ROUND(I159*J159,2)</f>
        <v>34054598.109999999</v>
      </c>
      <c r="L159" s="35"/>
      <c r="M159" s="36"/>
      <c r="N159" s="454">
        <f t="shared" si="44"/>
        <v>5.2941360157836171E-3</v>
      </c>
      <c r="O159" s="119">
        <v>21641.87</v>
      </c>
      <c r="P159" s="461">
        <f t="shared" si="39"/>
        <v>5.2941360157836171E-3</v>
      </c>
      <c r="Q159" s="425"/>
    </row>
    <row r="160" spans="2:18" s="25" customFormat="1" ht="18" thickBot="1" x14ac:dyDescent="0.5">
      <c r="B160" s="26"/>
      <c r="C160" s="121"/>
      <c r="D160" s="56"/>
      <c r="E160" s="56"/>
      <c r="F160" s="56"/>
      <c r="G160" s="57"/>
      <c r="H160" s="56"/>
      <c r="I160" s="58"/>
      <c r="J160" s="434"/>
      <c r="K160" s="60">
        <f>SUM(K155:K159)</f>
        <v>98719540.609999999</v>
      </c>
      <c r="L160" s="35"/>
      <c r="M160" s="36"/>
      <c r="N160" s="458">
        <f t="shared" si="44"/>
        <v>1.5346963535345459E-2</v>
      </c>
      <c r="O160" s="59"/>
      <c r="P160" s="461">
        <f t="shared" si="39"/>
        <v>1.5346963535345459E-2</v>
      </c>
      <c r="Q160" s="426">
        <v>-22752176.253245011</v>
      </c>
      <c r="R160" s="426">
        <f t="shared" ref="R160" si="45">P160-K160</f>
        <v>-98719540.59465304</v>
      </c>
    </row>
    <row r="161" spans="2:18" s="17" customFormat="1" ht="17.5" x14ac:dyDescent="0.45">
      <c r="B161" s="18"/>
      <c r="C161" s="464" t="s">
        <v>267</v>
      </c>
      <c r="D161" s="465"/>
      <c r="E161" s="465"/>
      <c r="F161" s="465"/>
      <c r="G161" s="465"/>
      <c r="H161" s="19"/>
      <c r="I161" s="20"/>
      <c r="J161" s="430"/>
      <c r="K161" s="22"/>
      <c r="L161" s="23"/>
      <c r="M161" s="24"/>
      <c r="N161" s="61"/>
      <c r="O161" s="61"/>
      <c r="P161" s="461">
        <f t="shared" si="39"/>
        <v>0</v>
      </c>
      <c r="Q161" s="425"/>
    </row>
    <row r="162" spans="2:18" s="17" customFormat="1" ht="17.5" x14ac:dyDescent="0.45">
      <c r="B162" s="18"/>
      <c r="C162" s="487" t="s">
        <v>268</v>
      </c>
      <c r="D162" s="488"/>
      <c r="E162" s="488"/>
      <c r="F162" s="488"/>
      <c r="G162" s="488"/>
      <c r="H162" s="62"/>
      <c r="I162" s="63"/>
      <c r="J162" s="435"/>
      <c r="K162" s="228"/>
      <c r="L162" s="23"/>
      <c r="M162" s="24"/>
      <c r="N162" s="64"/>
      <c r="O162" s="64"/>
      <c r="P162" s="461">
        <f t="shared" si="39"/>
        <v>0</v>
      </c>
      <c r="Q162" s="425"/>
    </row>
    <row r="163" spans="2:18" s="151" customFormat="1" ht="34" x14ac:dyDescent="0.45">
      <c r="B163" s="143"/>
      <c r="C163" s="144">
        <f>C159+1</f>
        <v>93</v>
      </c>
      <c r="D163" s="145" t="s">
        <v>269</v>
      </c>
      <c r="E163" s="145" t="s">
        <v>270</v>
      </c>
      <c r="F163" s="73"/>
      <c r="G163" s="238" t="s">
        <v>271</v>
      </c>
      <c r="H163" s="73" t="s">
        <v>47</v>
      </c>
      <c r="I163" s="239">
        <v>12</v>
      </c>
      <c r="J163" s="431">
        <v>431786.42</v>
      </c>
      <c r="K163" s="148">
        <f t="shared" ref="K163:K174" si="46">ROUND(I163*J163,2)</f>
        <v>5181437.04</v>
      </c>
      <c r="L163" s="149"/>
      <c r="M163" s="150"/>
      <c r="N163" s="454">
        <f t="shared" ref="N163:N193" si="47">K163/$K$527</f>
        <v>8.0550744890230206E-4</v>
      </c>
      <c r="O163" s="147">
        <v>332271.2</v>
      </c>
      <c r="P163" s="461">
        <f t="shared" si="39"/>
        <v>8.0550744890230206E-4</v>
      </c>
      <c r="Q163" s="425"/>
    </row>
    <row r="164" spans="2:18" s="17" customFormat="1" ht="34" x14ac:dyDescent="0.45">
      <c r="B164" s="18"/>
      <c r="C164" s="37">
        <f t="shared" ref="C164:C174" si="48">C163+1</f>
        <v>94</v>
      </c>
      <c r="D164" s="38" t="s">
        <v>272</v>
      </c>
      <c r="E164" s="38" t="s">
        <v>273</v>
      </c>
      <c r="F164" s="75"/>
      <c r="G164" s="240" t="s">
        <v>274</v>
      </c>
      <c r="H164" s="46" t="s">
        <v>47</v>
      </c>
      <c r="I164" s="114">
        <v>12</v>
      </c>
      <c r="J164" s="432">
        <v>2601286.7799999998</v>
      </c>
      <c r="K164" s="115">
        <f t="shared" si="46"/>
        <v>31215441.359999999</v>
      </c>
      <c r="L164" s="23"/>
      <c r="M164" s="24"/>
      <c r="N164" s="454">
        <f t="shared" si="47"/>
        <v>4.8527600243219414E-3</v>
      </c>
      <c r="O164" s="44">
        <v>2001759.74</v>
      </c>
      <c r="P164" s="461">
        <f t="shared" si="39"/>
        <v>4.8527600243219414E-3</v>
      </c>
      <c r="Q164" s="425"/>
    </row>
    <row r="165" spans="2:18" s="17" customFormat="1" ht="34" x14ac:dyDescent="0.45">
      <c r="B165" s="18"/>
      <c r="C165" s="37">
        <f t="shared" si="48"/>
        <v>95</v>
      </c>
      <c r="D165" s="38" t="s">
        <v>275</v>
      </c>
      <c r="E165" s="38" t="s">
        <v>276</v>
      </c>
      <c r="F165" s="75"/>
      <c r="G165" s="240" t="s">
        <v>277</v>
      </c>
      <c r="H165" s="46" t="s">
        <v>47</v>
      </c>
      <c r="I165" s="114">
        <v>4</v>
      </c>
      <c r="J165" s="432">
        <v>718965.02</v>
      </c>
      <c r="K165" s="115">
        <f t="shared" si="46"/>
        <v>2875860.08</v>
      </c>
      <c r="L165" s="23"/>
      <c r="M165" s="24"/>
      <c r="N165" s="454">
        <f t="shared" si="47"/>
        <v>4.4708189997436895E-4</v>
      </c>
      <c r="O165" s="44">
        <v>553262.81000000006</v>
      </c>
      <c r="P165" s="461">
        <f t="shared" si="39"/>
        <v>4.4708189997436895E-4</v>
      </c>
      <c r="Q165" s="425"/>
    </row>
    <row r="166" spans="2:18" s="247" customFormat="1" ht="34" x14ac:dyDescent="0.45">
      <c r="B166" s="241"/>
      <c r="C166" s="37">
        <f t="shared" si="48"/>
        <v>96</v>
      </c>
      <c r="D166" s="38" t="s">
        <v>278</v>
      </c>
      <c r="E166" s="39" t="s">
        <v>279</v>
      </c>
      <c r="F166" s="242"/>
      <c r="G166" s="243" t="s">
        <v>280</v>
      </c>
      <c r="H166" s="42" t="s">
        <v>47</v>
      </c>
      <c r="I166" s="43">
        <v>1</v>
      </c>
      <c r="J166" s="432">
        <v>170660.4</v>
      </c>
      <c r="K166" s="223">
        <f t="shared" si="46"/>
        <v>170660.4</v>
      </c>
      <c r="L166" s="245"/>
      <c r="M166" s="246"/>
      <c r="N166" s="454">
        <f t="shared" si="47"/>
        <v>2.6530906845226558E-5</v>
      </c>
      <c r="O166" s="244">
        <v>131327.74</v>
      </c>
      <c r="P166" s="461">
        <f t="shared" si="39"/>
        <v>2.6530906845226558E-5</v>
      </c>
      <c r="Q166" s="425"/>
    </row>
    <row r="167" spans="2:18" s="255" customFormat="1" ht="34" x14ac:dyDescent="0.45">
      <c r="B167" s="248"/>
      <c r="C167" s="37">
        <f t="shared" si="48"/>
        <v>97</v>
      </c>
      <c r="D167" s="38" t="s">
        <v>281</v>
      </c>
      <c r="E167" s="249" t="s">
        <v>282</v>
      </c>
      <c r="F167" s="77"/>
      <c r="G167" s="250" t="s">
        <v>283</v>
      </c>
      <c r="H167" s="77" t="s">
        <v>47</v>
      </c>
      <c r="I167" s="180">
        <v>3</v>
      </c>
      <c r="J167" s="432">
        <v>194531.38</v>
      </c>
      <c r="K167" s="252">
        <f t="shared" si="46"/>
        <v>583594.14</v>
      </c>
      <c r="L167" s="253"/>
      <c r="M167" s="254"/>
      <c r="N167" s="454">
        <f t="shared" si="47"/>
        <v>9.0725685418293326E-5</v>
      </c>
      <c r="O167" s="251">
        <v>149697.1</v>
      </c>
      <c r="P167" s="461">
        <f t="shared" si="39"/>
        <v>9.0725685418293326E-5</v>
      </c>
      <c r="Q167" s="425"/>
    </row>
    <row r="168" spans="2:18" s="17" customFormat="1" ht="17.5" x14ac:dyDescent="0.45">
      <c r="B168" s="18"/>
      <c r="C168" s="37">
        <f t="shared" si="48"/>
        <v>98</v>
      </c>
      <c r="D168" s="38" t="s">
        <v>284</v>
      </c>
      <c r="E168" s="39" t="s">
        <v>285</v>
      </c>
      <c r="F168" s="75"/>
      <c r="G168" s="240" t="s">
        <v>286</v>
      </c>
      <c r="H168" s="46" t="s">
        <v>47</v>
      </c>
      <c r="I168" s="114">
        <v>25</v>
      </c>
      <c r="J168" s="432">
        <v>50193.99</v>
      </c>
      <c r="K168" s="115">
        <f t="shared" si="46"/>
        <v>1254849.75</v>
      </c>
      <c r="L168" s="23"/>
      <c r="M168" s="24"/>
      <c r="N168" s="454">
        <f t="shared" si="47"/>
        <v>1.9507924405430806E-4</v>
      </c>
      <c r="O168" s="44">
        <v>38625.620000000003</v>
      </c>
      <c r="P168" s="461">
        <f t="shared" si="39"/>
        <v>1.9507924405430806E-4</v>
      </c>
      <c r="Q168" s="425"/>
    </row>
    <row r="169" spans="2:18" s="17" customFormat="1" ht="34" x14ac:dyDescent="0.45">
      <c r="B169" s="18"/>
      <c r="C169" s="37">
        <f t="shared" si="48"/>
        <v>99</v>
      </c>
      <c r="D169" s="38" t="s">
        <v>287</v>
      </c>
      <c r="E169" s="39" t="s">
        <v>288</v>
      </c>
      <c r="F169" s="75"/>
      <c r="G169" s="240" t="s">
        <v>289</v>
      </c>
      <c r="H169" s="46" t="s">
        <v>47</v>
      </c>
      <c r="I169" s="114">
        <v>7</v>
      </c>
      <c r="J169" s="432">
        <v>40052.33</v>
      </c>
      <c r="K169" s="115">
        <f t="shared" si="46"/>
        <v>280366.31</v>
      </c>
      <c r="L169" s="23"/>
      <c r="M169" s="24"/>
      <c r="N169" s="454">
        <f t="shared" si="47"/>
        <v>4.358581400928341E-5</v>
      </c>
      <c r="O169" s="44">
        <v>30821.34</v>
      </c>
      <c r="P169" s="461">
        <f t="shared" si="39"/>
        <v>4.358581400928341E-5</v>
      </c>
      <c r="Q169" s="425"/>
    </row>
    <row r="170" spans="2:18" s="17" customFormat="1" ht="34" x14ac:dyDescent="0.45">
      <c r="B170" s="18"/>
      <c r="C170" s="37">
        <f t="shared" si="48"/>
        <v>100</v>
      </c>
      <c r="D170" s="38" t="s">
        <v>290</v>
      </c>
      <c r="E170" s="256" t="s">
        <v>291</v>
      </c>
      <c r="F170" s="257"/>
      <c r="G170" s="240" t="s">
        <v>292</v>
      </c>
      <c r="H170" s="46" t="s">
        <v>47</v>
      </c>
      <c r="I170" s="234">
        <v>5</v>
      </c>
      <c r="J170" s="432">
        <v>179916.02</v>
      </c>
      <c r="K170" s="115">
        <f t="shared" si="46"/>
        <v>899580.1</v>
      </c>
      <c r="L170" s="23"/>
      <c r="M170" s="24"/>
      <c r="N170" s="454">
        <f t="shared" si="47"/>
        <v>1.3984893878673431E-4</v>
      </c>
      <c r="O170" s="258">
        <v>138450.19</v>
      </c>
      <c r="P170" s="461">
        <f t="shared" si="39"/>
        <v>1.3984893878673431E-4</v>
      </c>
      <c r="Q170" s="425"/>
    </row>
    <row r="171" spans="2:18" s="17" customFormat="1" ht="34" x14ac:dyDescent="0.45">
      <c r="B171" s="18"/>
      <c r="C171" s="37">
        <f t="shared" si="48"/>
        <v>101</v>
      </c>
      <c r="D171" s="38" t="s">
        <v>293</v>
      </c>
      <c r="E171" s="256" t="s">
        <v>294</v>
      </c>
      <c r="F171" s="257"/>
      <c r="G171" s="240" t="s">
        <v>295</v>
      </c>
      <c r="H171" s="46" t="s">
        <v>47</v>
      </c>
      <c r="I171" s="234">
        <v>5</v>
      </c>
      <c r="J171" s="432">
        <v>1273815.19</v>
      </c>
      <c r="K171" s="115">
        <f t="shared" si="46"/>
        <v>6369075.9500000002</v>
      </c>
      <c r="L171" s="23"/>
      <c r="M171" s="24"/>
      <c r="N171" s="454">
        <f t="shared" si="47"/>
        <v>9.901380795991504E-4</v>
      </c>
      <c r="O171" s="258">
        <v>980234.85</v>
      </c>
      <c r="P171" s="461">
        <f t="shared" si="39"/>
        <v>9.901380795991504E-4</v>
      </c>
      <c r="Q171" s="425"/>
    </row>
    <row r="172" spans="2:18" s="17" customFormat="1" ht="34" x14ac:dyDescent="0.45">
      <c r="B172" s="18"/>
      <c r="C172" s="37">
        <f t="shared" si="48"/>
        <v>102</v>
      </c>
      <c r="D172" s="38" t="s">
        <v>296</v>
      </c>
      <c r="E172" s="256" t="s">
        <v>297</v>
      </c>
      <c r="F172" s="257"/>
      <c r="G172" s="240" t="s">
        <v>298</v>
      </c>
      <c r="H172" s="46" t="s">
        <v>47</v>
      </c>
      <c r="I172" s="234">
        <v>5</v>
      </c>
      <c r="J172" s="432">
        <v>113641.52</v>
      </c>
      <c r="K172" s="115">
        <f t="shared" si="46"/>
        <v>568207.6</v>
      </c>
      <c r="L172" s="23"/>
      <c r="M172" s="24"/>
      <c r="N172" s="454">
        <f t="shared" si="47"/>
        <v>8.8333690207861659E-5</v>
      </c>
      <c r="O172" s="258">
        <v>87450.19</v>
      </c>
      <c r="P172" s="461">
        <f t="shared" si="39"/>
        <v>8.8333690207861659E-5</v>
      </c>
      <c r="Q172" s="425"/>
    </row>
    <row r="173" spans="2:18" s="17" customFormat="1" ht="51" x14ac:dyDescent="0.45">
      <c r="B173" s="18"/>
      <c r="C173" s="37">
        <f t="shared" si="48"/>
        <v>103</v>
      </c>
      <c r="D173" s="38" t="s">
        <v>299</v>
      </c>
      <c r="E173" s="256" t="s">
        <v>300</v>
      </c>
      <c r="F173" s="257"/>
      <c r="G173" s="240" t="s">
        <v>301</v>
      </c>
      <c r="H173" s="46" t="s">
        <v>302</v>
      </c>
      <c r="I173" s="234">
        <v>5</v>
      </c>
      <c r="J173" s="432">
        <v>116347.48</v>
      </c>
      <c r="K173" s="115">
        <f t="shared" si="46"/>
        <v>581737.4</v>
      </c>
      <c r="L173" s="23"/>
      <c r="M173" s="24"/>
      <c r="N173" s="454">
        <f t="shared" si="47"/>
        <v>9.0437036171158044E-5</v>
      </c>
      <c r="O173" s="258">
        <v>89532.5</v>
      </c>
      <c r="P173" s="461">
        <f t="shared" si="39"/>
        <v>9.0437036171158044E-5</v>
      </c>
      <c r="Q173" s="425"/>
    </row>
    <row r="174" spans="2:18" s="17" customFormat="1" ht="34" x14ac:dyDescent="0.45">
      <c r="B174" s="18"/>
      <c r="C174" s="48">
        <f t="shared" si="48"/>
        <v>104</v>
      </c>
      <c r="D174" s="49" t="s">
        <v>303</v>
      </c>
      <c r="E174" s="79" t="s">
        <v>304</v>
      </c>
      <c r="F174" s="80"/>
      <c r="G174" s="259" t="s">
        <v>305</v>
      </c>
      <c r="H174" s="51" t="s">
        <v>22</v>
      </c>
      <c r="I174" s="118">
        <v>31.840000000000003</v>
      </c>
      <c r="J174" s="433">
        <v>1178568.47</v>
      </c>
      <c r="K174" s="120">
        <f t="shared" si="46"/>
        <v>37525620.079999998</v>
      </c>
      <c r="L174" s="23"/>
      <c r="M174" s="24"/>
      <c r="N174" s="454">
        <f t="shared" si="47"/>
        <v>5.8337419263745022E-3</v>
      </c>
      <c r="O174" s="53">
        <v>906939.95</v>
      </c>
      <c r="P174" s="461">
        <f t="shared" si="39"/>
        <v>5.8337419263745022E-3</v>
      </c>
      <c r="Q174" s="425"/>
    </row>
    <row r="175" spans="2:18" s="17" customFormat="1" ht="18" thickBot="1" x14ac:dyDescent="0.5">
      <c r="B175" s="18"/>
      <c r="C175" s="121"/>
      <c r="D175" s="56"/>
      <c r="E175" s="56"/>
      <c r="F175" s="56"/>
      <c r="G175" s="57"/>
      <c r="H175" s="56"/>
      <c r="I175" s="58"/>
      <c r="J175" s="434"/>
      <c r="K175" s="60">
        <f>SUM(K163:K174)</f>
        <v>87506430.210000008</v>
      </c>
      <c r="L175" s="23"/>
      <c r="M175" s="24"/>
      <c r="N175" s="458">
        <f t="shared" si="47"/>
        <v>1.3603770694665132E-2</v>
      </c>
      <c r="O175" s="59"/>
      <c r="P175" s="461">
        <f t="shared" si="39"/>
        <v>1.3603770694665132E-2</v>
      </c>
      <c r="Q175" s="426">
        <v>-20167892.160950005</v>
      </c>
      <c r="R175" s="426">
        <f t="shared" ref="R175" si="49">P175-K175</f>
        <v>-87506430.196396232</v>
      </c>
    </row>
    <row r="176" spans="2:18" s="185" customFormat="1" ht="17.5" x14ac:dyDescent="0.45">
      <c r="B176" s="176"/>
      <c r="C176" s="497" t="s">
        <v>306</v>
      </c>
      <c r="D176" s="498"/>
      <c r="E176" s="498"/>
      <c r="F176" s="498"/>
      <c r="G176" s="498"/>
      <c r="H176" s="198"/>
      <c r="I176" s="152"/>
      <c r="J176" s="435"/>
      <c r="K176" s="199"/>
      <c r="L176" s="200"/>
      <c r="M176" s="184"/>
      <c r="N176" s="64"/>
      <c r="O176" s="64"/>
      <c r="P176" s="461">
        <f t="shared" si="39"/>
        <v>0</v>
      </c>
      <c r="Q176" s="425"/>
    </row>
    <row r="177" spans="2:18" s="185" customFormat="1" ht="34" x14ac:dyDescent="0.45">
      <c r="B177" s="176"/>
      <c r="C177" s="207">
        <f>C174+1</f>
        <v>105</v>
      </c>
      <c r="D177" s="208" t="s">
        <v>307</v>
      </c>
      <c r="E177" s="208" t="s">
        <v>308</v>
      </c>
      <c r="F177" s="31"/>
      <c r="G177" s="209" t="s">
        <v>309</v>
      </c>
      <c r="H177" s="31" t="s">
        <v>47</v>
      </c>
      <c r="I177" s="210">
        <v>13</v>
      </c>
      <c r="J177" s="431">
        <v>467330.23</v>
      </c>
      <c r="K177" s="211">
        <f>ROUND(I177*J177,2)</f>
        <v>6075292.9900000002</v>
      </c>
      <c r="L177" s="200"/>
      <c r="M177" s="184"/>
      <c r="N177" s="454">
        <f t="shared" si="47"/>
        <v>9.4446650995279476E-4</v>
      </c>
      <c r="O177" s="33">
        <v>359623.11</v>
      </c>
      <c r="P177" s="461">
        <f t="shared" si="39"/>
        <v>9.4446650995279476E-4</v>
      </c>
      <c r="Q177" s="425"/>
    </row>
    <row r="178" spans="2:18" s="185" customFormat="1" ht="34" x14ac:dyDescent="0.45">
      <c r="B178" s="176"/>
      <c r="C178" s="196">
        <f>C177+1</f>
        <v>106</v>
      </c>
      <c r="D178" s="79" t="s">
        <v>310</v>
      </c>
      <c r="E178" s="79" t="s">
        <v>276</v>
      </c>
      <c r="F178" s="212"/>
      <c r="G178" s="213" t="s">
        <v>277</v>
      </c>
      <c r="H178" s="212" t="s">
        <v>47</v>
      </c>
      <c r="I178" s="118">
        <v>4</v>
      </c>
      <c r="J178" s="433">
        <v>718965.02</v>
      </c>
      <c r="K178" s="214">
        <f>ROUND(I178*J178,2)</f>
        <v>2875860.08</v>
      </c>
      <c r="L178" s="200"/>
      <c r="M178" s="184"/>
      <c r="N178" s="454">
        <f t="shared" si="47"/>
        <v>4.4708189997436895E-4</v>
      </c>
      <c r="O178" s="53">
        <v>553262.81000000006</v>
      </c>
      <c r="P178" s="461">
        <f t="shared" si="39"/>
        <v>4.4708189997436895E-4</v>
      </c>
      <c r="Q178" s="425"/>
    </row>
    <row r="179" spans="2:18" s="25" customFormat="1" ht="18" thickBot="1" x14ac:dyDescent="0.5">
      <c r="B179" s="26"/>
      <c r="C179" s="121"/>
      <c r="D179" s="56"/>
      <c r="E179" s="56"/>
      <c r="F179" s="56"/>
      <c r="G179" s="57"/>
      <c r="H179" s="56"/>
      <c r="I179" s="105"/>
      <c r="J179" s="434"/>
      <c r="K179" s="174">
        <f>SUM(K177:K178)</f>
        <v>8951153.0700000003</v>
      </c>
      <c r="L179" s="35"/>
      <c r="M179" s="36"/>
      <c r="N179" s="458">
        <f t="shared" si="47"/>
        <v>1.3915484099271637E-3</v>
      </c>
      <c r="O179" s="59"/>
      <c r="P179" s="461">
        <f t="shared" si="39"/>
        <v>1.3915484099271637E-3</v>
      </c>
      <c r="Q179" s="426">
        <v>-2063001.4251650013</v>
      </c>
      <c r="R179" s="426">
        <f t="shared" ref="R179" si="50">P179-K179</f>
        <v>-8951153.0686084516</v>
      </c>
    </row>
    <row r="180" spans="2:18" s="25" customFormat="1" ht="17.5" x14ac:dyDescent="0.45">
      <c r="B180" s="26"/>
      <c r="C180" s="464" t="s">
        <v>311</v>
      </c>
      <c r="D180" s="465"/>
      <c r="E180" s="465"/>
      <c r="F180" s="465"/>
      <c r="G180" s="465"/>
      <c r="H180" s="19"/>
      <c r="I180" s="20"/>
      <c r="J180" s="430"/>
      <c r="K180" s="260"/>
      <c r="L180" s="35"/>
      <c r="M180" s="36"/>
      <c r="N180" s="61"/>
      <c r="O180" s="61"/>
      <c r="P180" s="461">
        <f t="shared" si="39"/>
        <v>0</v>
      </c>
      <c r="Q180" s="425"/>
    </row>
    <row r="181" spans="2:18" s="185" customFormat="1" ht="51" x14ac:dyDescent="0.45">
      <c r="B181" s="176"/>
      <c r="C181" s="207">
        <f>C178+1</f>
        <v>107</v>
      </c>
      <c r="D181" s="208" t="s">
        <v>312</v>
      </c>
      <c r="E181" s="208" t="s">
        <v>313</v>
      </c>
      <c r="F181" s="31"/>
      <c r="G181" s="261" t="s">
        <v>314</v>
      </c>
      <c r="H181" s="73" t="s">
        <v>47</v>
      </c>
      <c r="I181" s="126">
        <v>36</v>
      </c>
      <c r="J181" s="431">
        <v>3225744.3</v>
      </c>
      <c r="K181" s="91">
        <f t="shared" ref="K181:K186" si="51">ROUND(I181*J181,2)</f>
        <v>116126794.8</v>
      </c>
      <c r="L181" s="263"/>
      <c r="M181" s="184"/>
      <c r="N181" s="453">
        <f t="shared" si="47"/>
        <v>1.8053099459942316E-2</v>
      </c>
      <c r="O181" s="262">
        <v>2482296.5</v>
      </c>
      <c r="P181" s="461">
        <f t="shared" si="39"/>
        <v>1.8053099459942316E-2</v>
      </c>
      <c r="Q181" s="425"/>
    </row>
    <row r="182" spans="2:18" s="25" customFormat="1" ht="68" x14ac:dyDescent="0.45">
      <c r="B182" s="26"/>
      <c r="C182" s="37">
        <f>C181+1</f>
        <v>108</v>
      </c>
      <c r="D182" s="38" t="s">
        <v>315</v>
      </c>
      <c r="E182" s="38" t="s">
        <v>313</v>
      </c>
      <c r="F182" s="46"/>
      <c r="G182" s="76" t="s">
        <v>316</v>
      </c>
      <c r="H182" s="46" t="s">
        <v>47</v>
      </c>
      <c r="I182" s="114">
        <v>7</v>
      </c>
      <c r="J182" s="432">
        <v>16671528.640000001</v>
      </c>
      <c r="K182" s="265">
        <f t="shared" si="51"/>
        <v>116700700.48</v>
      </c>
      <c r="L182" s="266"/>
      <c r="M182" s="36"/>
      <c r="N182" s="454">
        <f t="shared" si="47"/>
        <v>1.8142318975037947E-2</v>
      </c>
      <c r="O182" s="264">
        <v>12829187.1</v>
      </c>
      <c r="P182" s="461">
        <f t="shared" si="39"/>
        <v>1.8142318975037947E-2</v>
      </c>
      <c r="Q182" s="425"/>
    </row>
    <row r="183" spans="2:18" s="185" customFormat="1" ht="68" x14ac:dyDescent="0.45">
      <c r="B183" s="176"/>
      <c r="C183" s="177">
        <f>C182+1</f>
        <v>109</v>
      </c>
      <c r="D183" s="38" t="s">
        <v>317</v>
      </c>
      <c r="E183" s="39" t="s">
        <v>313</v>
      </c>
      <c r="F183" s="42"/>
      <c r="G183" s="179" t="s">
        <v>318</v>
      </c>
      <c r="H183" s="46" t="s">
        <v>47</v>
      </c>
      <c r="I183" s="114">
        <v>2</v>
      </c>
      <c r="J183" s="432">
        <v>7300017.9199999999</v>
      </c>
      <c r="K183" s="223">
        <f t="shared" si="51"/>
        <v>14600035.84</v>
      </c>
      <c r="L183" s="267"/>
      <c r="M183" s="184"/>
      <c r="N183" s="454">
        <f t="shared" si="47"/>
        <v>2.2697250844836239E-3</v>
      </c>
      <c r="O183" s="264">
        <v>5617559</v>
      </c>
      <c r="P183" s="461">
        <f t="shared" si="39"/>
        <v>2.2697250844836239E-3</v>
      </c>
      <c r="Q183" s="425"/>
    </row>
    <row r="184" spans="2:18" s="185" customFormat="1" ht="68" x14ac:dyDescent="0.45">
      <c r="B184" s="176"/>
      <c r="C184" s="177">
        <f>C183+1</f>
        <v>110</v>
      </c>
      <c r="D184" s="38" t="s">
        <v>319</v>
      </c>
      <c r="E184" s="39" t="s">
        <v>313</v>
      </c>
      <c r="F184" s="42"/>
      <c r="G184" s="268" t="s">
        <v>320</v>
      </c>
      <c r="H184" s="46" t="s">
        <v>47</v>
      </c>
      <c r="I184" s="114">
        <v>117</v>
      </c>
      <c r="J184" s="432">
        <v>2502735.64</v>
      </c>
      <c r="K184" s="182">
        <f t="shared" si="51"/>
        <v>292820069.88</v>
      </c>
      <c r="L184" s="267"/>
      <c r="M184" s="184"/>
      <c r="N184" s="454">
        <f t="shared" si="47"/>
        <v>4.5521878516627236E-2</v>
      </c>
      <c r="O184" s="264">
        <v>1925922</v>
      </c>
      <c r="P184" s="461">
        <f t="shared" si="39"/>
        <v>4.5521878516627236E-2</v>
      </c>
      <c r="Q184" s="425"/>
    </row>
    <row r="185" spans="2:18" s="25" customFormat="1" ht="34" x14ac:dyDescent="0.45">
      <c r="B185" s="26"/>
      <c r="C185" s="37">
        <f>C184+1</f>
        <v>111</v>
      </c>
      <c r="D185" s="38" t="s">
        <v>321</v>
      </c>
      <c r="E185" s="38" t="s">
        <v>322</v>
      </c>
      <c r="F185" s="46"/>
      <c r="G185" s="41" t="s">
        <v>323</v>
      </c>
      <c r="H185" s="46" t="s">
        <v>18</v>
      </c>
      <c r="I185" s="114">
        <v>265.81</v>
      </c>
      <c r="J185" s="432">
        <v>274591.78000000003</v>
      </c>
      <c r="K185" s="115">
        <f t="shared" si="51"/>
        <v>72989241.040000007</v>
      </c>
      <c r="L185" s="35"/>
      <c r="M185" s="36"/>
      <c r="N185" s="454">
        <f t="shared" si="47"/>
        <v>1.1346924973432778E-2</v>
      </c>
      <c r="O185" s="269">
        <v>211305.72</v>
      </c>
      <c r="P185" s="461">
        <f t="shared" si="39"/>
        <v>1.1346924973432778E-2</v>
      </c>
      <c r="Q185" s="425"/>
    </row>
    <row r="186" spans="2:18" s="247" customFormat="1" ht="51" x14ac:dyDescent="0.45">
      <c r="B186" s="241"/>
      <c r="C186" s="177">
        <f>C185+1</f>
        <v>112</v>
      </c>
      <c r="D186" s="38" t="s">
        <v>324</v>
      </c>
      <c r="E186" s="39" t="s">
        <v>325</v>
      </c>
      <c r="F186" s="242"/>
      <c r="G186" s="270" t="s">
        <v>326</v>
      </c>
      <c r="H186" s="42" t="s">
        <v>22</v>
      </c>
      <c r="I186" s="271">
        <v>76.040000000000006</v>
      </c>
      <c r="J186" s="432">
        <v>778609.72</v>
      </c>
      <c r="K186" s="182">
        <f t="shared" si="51"/>
        <v>59205483.109999999</v>
      </c>
      <c r="L186" s="245"/>
      <c r="M186" s="246"/>
      <c r="N186" s="454">
        <f t="shared" si="47"/>
        <v>9.204098649235817E-3</v>
      </c>
      <c r="O186" s="181">
        <v>599161</v>
      </c>
      <c r="P186" s="461">
        <f t="shared" si="39"/>
        <v>9.204098649235817E-3</v>
      </c>
      <c r="Q186" s="425"/>
    </row>
    <row r="187" spans="2:18" s="25" customFormat="1" ht="18" thickBot="1" x14ac:dyDescent="0.5">
      <c r="B187" s="26"/>
      <c r="C187" s="272"/>
      <c r="D187" s="273"/>
      <c r="E187" s="273"/>
      <c r="F187" s="273"/>
      <c r="G187" s="274"/>
      <c r="H187" s="273"/>
      <c r="I187" s="275"/>
      <c r="J187" s="439"/>
      <c r="K187" s="277">
        <f>SUM(K181:K186)</f>
        <v>672442325.14999998</v>
      </c>
      <c r="L187" s="35"/>
      <c r="M187" s="36"/>
      <c r="N187" s="458">
        <f t="shared" si="47"/>
        <v>0.10453804565875972</v>
      </c>
      <c r="O187" s="276"/>
      <c r="P187" s="461">
        <f t="shared" si="39"/>
        <v>0.10453804565875972</v>
      </c>
      <c r="Q187" s="426">
        <v>-154979525.67416507</v>
      </c>
      <c r="R187" s="426">
        <f t="shared" ref="R187" si="52">P187-K187</f>
        <v>-672442325.04546189</v>
      </c>
    </row>
    <row r="188" spans="2:18" s="25" customFormat="1" ht="17.5" x14ac:dyDescent="0.45">
      <c r="B188" s="26"/>
      <c r="C188" s="464" t="s">
        <v>327</v>
      </c>
      <c r="D188" s="465"/>
      <c r="E188" s="465"/>
      <c r="F188" s="465"/>
      <c r="G188" s="465"/>
      <c r="H188" s="19"/>
      <c r="I188" s="20"/>
      <c r="J188" s="430"/>
      <c r="K188" s="260"/>
      <c r="L188" s="35"/>
      <c r="M188" s="36"/>
      <c r="N188" s="61"/>
      <c r="O188" s="61"/>
      <c r="P188" s="461">
        <f t="shared" si="39"/>
        <v>0</v>
      </c>
      <c r="Q188" s="425"/>
    </row>
    <row r="189" spans="2:18" s="25" customFormat="1" ht="34" x14ac:dyDescent="0.45">
      <c r="B189" s="26"/>
      <c r="C189" s="27">
        <f>C186+1</f>
        <v>113</v>
      </c>
      <c r="D189" s="28" t="s">
        <v>328</v>
      </c>
      <c r="E189" s="28" t="s">
        <v>329</v>
      </c>
      <c r="F189" s="71"/>
      <c r="G189" s="72" t="s">
        <v>330</v>
      </c>
      <c r="H189" s="73" t="s">
        <v>47</v>
      </c>
      <c r="I189" s="126">
        <v>9</v>
      </c>
      <c r="J189" s="431">
        <v>107946.06</v>
      </c>
      <c r="K189" s="91">
        <f>ROUND(I189*J189,2)</f>
        <v>971514.54</v>
      </c>
      <c r="L189" s="35"/>
      <c r="M189" s="36"/>
      <c r="N189" s="453">
        <f t="shared" si="47"/>
        <v>1.510318841367015E-4</v>
      </c>
      <c r="O189" s="33">
        <v>83067.38</v>
      </c>
      <c r="P189" s="461">
        <f t="shared" si="39"/>
        <v>1.510318841367015E-4</v>
      </c>
      <c r="Q189" s="425"/>
    </row>
    <row r="190" spans="2:18" s="25" customFormat="1" ht="34" x14ac:dyDescent="0.45">
      <c r="B190" s="26"/>
      <c r="C190" s="37">
        <f>C189+1</f>
        <v>114</v>
      </c>
      <c r="D190" s="38" t="s">
        <v>331</v>
      </c>
      <c r="E190" s="38" t="s">
        <v>332</v>
      </c>
      <c r="F190" s="46"/>
      <c r="G190" s="278" t="s">
        <v>333</v>
      </c>
      <c r="H190" s="46" t="s">
        <v>47</v>
      </c>
      <c r="I190" s="114">
        <v>19</v>
      </c>
      <c r="J190" s="432">
        <v>126665.36</v>
      </c>
      <c r="K190" s="265">
        <f>ROUND(I190*J190,2)</f>
        <v>2406641.84</v>
      </c>
      <c r="L190" s="35"/>
      <c r="M190" s="36"/>
      <c r="N190" s="454">
        <f t="shared" si="47"/>
        <v>3.7413711948914121E-4</v>
      </c>
      <c r="O190" s="244">
        <v>97472.38</v>
      </c>
      <c r="P190" s="461">
        <f t="shared" si="39"/>
        <v>3.7413711948914121E-4</v>
      </c>
      <c r="Q190" s="425"/>
    </row>
    <row r="191" spans="2:18" s="25" customFormat="1" ht="34" x14ac:dyDescent="0.45">
      <c r="B191" s="26"/>
      <c r="C191" s="37">
        <f>C190+1</f>
        <v>115</v>
      </c>
      <c r="D191" s="38" t="s">
        <v>334</v>
      </c>
      <c r="E191" s="38" t="s">
        <v>335</v>
      </c>
      <c r="F191" s="46"/>
      <c r="G191" s="278" t="s">
        <v>336</v>
      </c>
      <c r="H191" s="46" t="s">
        <v>47</v>
      </c>
      <c r="I191" s="114">
        <v>3</v>
      </c>
      <c r="J191" s="432">
        <v>304054.39</v>
      </c>
      <c r="K191" s="265">
        <f>ROUND(I191*J191,2)</f>
        <v>912163.17</v>
      </c>
      <c r="L191" s="35"/>
      <c r="M191" s="36"/>
      <c r="N191" s="454">
        <f t="shared" si="47"/>
        <v>1.4180510587644561E-4</v>
      </c>
      <c r="O191" s="244">
        <v>233977.98</v>
      </c>
      <c r="P191" s="461">
        <f t="shared" si="39"/>
        <v>1.4180510587644561E-4</v>
      </c>
      <c r="Q191" s="425"/>
    </row>
    <row r="192" spans="2:18" s="25" customFormat="1" ht="17.5" x14ac:dyDescent="0.45">
      <c r="B192" s="26"/>
      <c r="C192" s="48">
        <f>C191+1</f>
        <v>116</v>
      </c>
      <c r="D192" s="38" t="s">
        <v>337</v>
      </c>
      <c r="E192" s="49" t="s">
        <v>338</v>
      </c>
      <c r="F192" s="51"/>
      <c r="G192" s="279" t="s">
        <v>339</v>
      </c>
      <c r="H192" s="51" t="s">
        <v>22</v>
      </c>
      <c r="I192" s="118">
        <v>9.01</v>
      </c>
      <c r="J192" s="432">
        <v>125333.38</v>
      </c>
      <c r="K192" s="155">
        <f>ROUND(I192*J192,2)</f>
        <v>1129253.75</v>
      </c>
      <c r="L192" s="35"/>
      <c r="M192" s="36"/>
      <c r="N192" s="454">
        <f t="shared" si="47"/>
        <v>1.7555405967566441E-4</v>
      </c>
      <c r="O192" s="171">
        <v>96447.39</v>
      </c>
      <c r="P192" s="461">
        <f t="shared" si="39"/>
        <v>1.7555405967566441E-4</v>
      </c>
      <c r="Q192" s="425"/>
    </row>
    <row r="193" spans="2:18" s="25" customFormat="1" ht="18" thickBot="1" x14ac:dyDescent="0.5">
      <c r="B193" s="26"/>
      <c r="C193" s="272"/>
      <c r="D193" s="273"/>
      <c r="E193" s="273"/>
      <c r="F193" s="273"/>
      <c r="G193" s="274"/>
      <c r="H193" s="273"/>
      <c r="I193" s="275"/>
      <c r="J193" s="439"/>
      <c r="K193" s="277">
        <f>SUM(K189:K192)</f>
        <v>5419573.2999999998</v>
      </c>
      <c r="L193" s="35"/>
      <c r="M193" s="36"/>
      <c r="N193" s="458">
        <f t="shared" si="47"/>
        <v>8.4252816917795273E-4</v>
      </c>
      <c r="O193" s="280"/>
      <c r="P193" s="461">
        <f t="shared" si="39"/>
        <v>8.4252816917795273E-4</v>
      </c>
      <c r="Q193" s="426">
        <v>-1249124.4882700006</v>
      </c>
      <c r="R193" s="426">
        <f t="shared" ref="R193" si="53">P193-K193</f>
        <v>-5419573.2991574714</v>
      </c>
    </row>
    <row r="194" spans="2:18" s="17" customFormat="1" ht="17.5" x14ac:dyDescent="0.45">
      <c r="B194" s="18"/>
      <c r="C194" s="464" t="s">
        <v>340</v>
      </c>
      <c r="D194" s="465"/>
      <c r="E194" s="465"/>
      <c r="F194" s="465"/>
      <c r="G194" s="465"/>
      <c r="H194" s="19"/>
      <c r="I194" s="20"/>
      <c r="J194" s="430"/>
      <c r="K194" s="22"/>
      <c r="L194" s="23"/>
      <c r="M194" s="24"/>
      <c r="N194" s="61"/>
      <c r="O194" s="61"/>
      <c r="P194" s="461">
        <f t="shared" si="39"/>
        <v>0</v>
      </c>
      <c r="Q194" s="425"/>
    </row>
    <row r="195" spans="2:18" s="17" customFormat="1" ht="17.5" x14ac:dyDescent="0.45">
      <c r="B195" s="18"/>
      <c r="C195" s="487" t="s">
        <v>341</v>
      </c>
      <c r="D195" s="488"/>
      <c r="E195" s="488"/>
      <c r="F195" s="488"/>
      <c r="G195" s="488"/>
      <c r="H195" s="62"/>
      <c r="I195" s="63"/>
      <c r="J195" s="435"/>
      <c r="K195" s="228"/>
      <c r="L195" s="23"/>
      <c r="M195" s="24"/>
      <c r="N195" s="64"/>
      <c r="O195" s="64"/>
      <c r="P195" s="461">
        <f t="shared" si="39"/>
        <v>0</v>
      </c>
      <c r="Q195" s="425"/>
    </row>
    <row r="196" spans="2:18" s="25" customFormat="1" ht="17.5" x14ac:dyDescent="0.45">
      <c r="B196" s="26"/>
      <c r="C196" s="489" t="s">
        <v>342</v>
      </c>
      <c r="D196" s="490"/>
      <c r="E196" s="490"/>
      <c r="F196" s="490"/>
      <c r="G196" s="490"/>
      <c r="H196" s="66"/>
      <c r="I196" s="67"/>
      <c r="J196" s="436"/>
      <c r="K196" s="69"/>
      <c r="L196" s="35"/>
      <c r="M196" s="36"/>
      <c r="N196" s="68"/>
      <c r="O196" s="68"/>
      <c r="P196" s="461">
        <f t="shared" si="39"/>
        <v>0</v>
      </c>
      <c r="Q196" s="425"/>
    </row>
    <row r="197" spans="2:18" s="25" customFormat="1" ht="17.5" x14ac:dyDescent="0.45">
      <c r="B197" s="26"/>
      <c r="C197" s="37">
        <f>C192+1</f>
        <v>117</v>
      </c>
      <c r="D197" s="38" t="s">
        <v>343</v>
      </c>
      <c r="E197" s="38" t="str">
        <f>E28</f>
        <v>2.01.70</v>
      </c>
      <c r="F197" s="46"/>
      <c r="G197" s="139" t="str">
        <f>G28</f>
        <v>EXCAVACIÓN MANUAL EN MATERIAL COMÚN</v>
      </c>
      <c r="H197" s="281" t="str">
        <f>H28</f>
        <v>M3</v>
      </c>
      <c r="I197" s="282">
        <v>50.2</v>
      </c>
      <c r="J197" s="431">
        <v>91715.63</v>
      </c>
      <c r="K197" s="115">
        <f>ROUND(I197*J197,2)</f>
        <v>4604124.63</v>
      </c>
      <c r="L197" s="35"/>
      <c r="M197" s="36"/>
      <c r="N197" s="453">
        <f t="shared" ref="N197:N234" si="54">K197/$K$527</f>
        <v>7.1575832274120533E-4</v>
      </c>
      <c r="O197" s="186">
        <v>70577.63</v>
      </c>
      <c r="P197" s="461">
        <f t="shared" si="39"/>
        <v>7.1575832274120533E-4</v>
      </c>
      <c r="Q197" s="425"/>
    </row>
    <row r="198" spans="2:18" s="25" customFormat="1" ht="34" x14ac:dyDescent="0.45">
      <c r="B198" s="26"/>
      <c r="C198" s="37">
        <f>C197+1</f>
        <v>118</v>
      </c>
      <c r="D198" s="38" t="s">
        <v>344</v>
      </c>
      <c r="E198" s="38" t="s">
        <v>345</v>
      </c>
      <c r="F198" s="46"/>
      <c r="G198" s="139" t="s">
        <v>346</v>
      </c>
      <c r="H198" s="46" t="s">
        <v>53</v>
      </c>
      <c r="I198" s="43">
        <v>12.55</v>
      </c>
      <c r="J198" s="432">
        <v>161486.32999999999</v>
      </c>
      <c r="K198" s="115">
        <f>ROUND(I198*J198,2)</f>
        <v>2026653.44</v>
      </c>
      <c r="L198" s="35"/>
      <c r="M198" s="36"/>
      <c r="N198" s="454">
        <f t="shared" si="54"/>
        <v>3.1506403139918782E-4</v>
      </c>
      <c r="O198" s="94">
        <v>124268.05</v>
      </c>
      <c r="P198" s="461">
        <f t="shared" si="39"/>
        <v>3.1506403139918782E-4</v>
      </c>
      <c r="Q198" s="425"/>
    </row>
    <row r="199" spans="2:18" s="25" customFormat="1" ht="34" x14ac:dyDescent="0.45">
      <c r="B199" s="26"/>
      <c r="C199" s="37">
        <f>C198+1</f>
        <v>119</v>
      </c>
      <c r="D199" s="38" t="s">
        <v>347</v>
      </c>
      <c r="E199" s="38" t="s">
        <v>348</v>
      </c>
      <c r="F199" s="46"/>
      <c r="G199" s="139" t="s">
        <v>349</v>
      </c>
      <c r="H199" s="46" t="s">
        <v>53</v>
      </c>
      <c r="I199" s="43">
        <v>37.65</v>
      </c>
      <c r="J199" s="432">
        <v>140592</v>
      </c>
      <c r="K199" s="115">
        <f>ROUND(I199*J199,2)</f>
        <v>5293288.8</v>
      </c>
      <c r="L199" s="35"/>
      <c r="M199" s="36"/>
      <c r="N199" s="454">
        <f t="shared" si="54"/>
        <v>8.2289595042365463E-4</v>
      </c>
      <c r="O199" s="94">
        <v>108189.3</v>
      </c>
      <c r="P199" s="461">
        <f t="shared" si="39"/>
        <v>8.2289595042365463E-4</v>
      </c>
      <c r="Q199" s="425"/>
    </row>
    <row r="200" spans="2:18" s="25" customFormat="1" ht="17.5" x14ac:dyDescent="0.45">
      <c r="B200" s="26"/>
      <c r="C200" s="272"/>
      <c r="D200" s="273"/>
      <c r="E200" s="273"/>
      <c r="F200" s="273"/>
      <c r="G200" s="274"/>
      <c r="H200" s="273"/>
      <c r="I200" s="275"/>
      <c r="J200" s="439"/>
      <c r="K200" s="277">
        <f>SUM(K197:K199)</f>
        <v>11924066.870000001</v>
      </c>
      <c r="L200" s="35"/>
      <c r="M200" s="36"/>
      <c r="N200" s="458">
        <f t="shared" si="54"/>
        <v>1.8537183045640479E-3</v>
      </c>
      <c r="O200" s="276"/>
      <c r="P200" s="461">
        <f t="shared" si="39"/>
        <v>1.8537183045640479E-3</v>
      </c>
      <c r="Q200" s="426">
        <v>-2748178.5188950002</v>
      </c>
      <c r="R200" s="426">
        <f t="shared" ref="R200" si="55">P200-K200</f>
        <v>-11924066.868146284</v>
      </c>
    </row>
    <row r="201" spans="2:18" s="25" customFormat="1" ht="17.5" x14ac:dyDescent="0.45">
      <c r="B201" s="26"/>
      <c r="C201" s="489" t="s">
        <v>350</v>
      </c>
      <c r="D201" s="490"/>
      <c r="E201" s="490"/>
      <c r="F201" s="490"/>
      <c r="G201" s="490"/>
      <c r="H201" s="66"/>
      <c r="I201" s="67"/>
      <c r="J201" s="436"/>
      <c r="K201" s="69"/>
      <c r="L201" s="35"/>
      <c r="M201" s="36"/>
      <c r="N201" s="68"/>
      <c r="O201" s="68"/>
      <c r="P201" s="461">
        <f t="shared" si="39"/>
        <v>0</v>
      </c>
      <c r="Q201" s="425"/>
    </row>
    <row r="202" spans="2:18" s="25" customFormat="1" ht="34" x14ac:dyDescent="0.45">
      <c r="B202" s="26"/>
      <c r="C202" s="37">
        <f>C199+1</f>
        <v>120</v>
      </c>
      <c r="D202" s="38" t="s">
        <v>351</v>
      </c>
      <c r="E202" s="38" t="s">
        <v>352</v>
      </c>
      <c r="F202" s="46"/>
      <c r="G202" s="139" t="s">
        <v>353</v>
      </c>
      <c r="H202" s="46" t="s">
        <v>47</v>
      </c>
      <c r="I202" s="43">
        <v>1</v>
      </c>
      <c r="J202" s="431">
        <v>532831.52</v>
      </c>
      <c r="K202" s="115">
        <f t="shared" ref="K202:K207" si="56">ROUND(I202*J202,2)</f>
        <v>532831.52</v>
      </c>
      <c r="L202" s="35"/>
      <c r="M202" s="36"/>
      <c r="N202" s="453">
        <f t="shared" si="54"/>
        <v>8.2834116299507514E-5</v>
      </c>
      <c r="O202" s="94">
        <v>410028.1</v>
      </c>
      <c r="P202" s="461">
        <f t="shared" si="39"/>
        <v>8.2834116299507514E-5</v>
      </c>
      <c r="Q202" s="425"/>
    </row>
    <row r="203" spans="2:18" s="185" customFormat="1" ht="34" x14ac:dyDescent="0.45">
      <c r="B203" s="176"/>
      <c r="C203" s="177">
        <f>C202+1</f>
        <v>121</v>
      </c>
      <c r="D203" s="39" t="s">
        <v>354</v>
      </c>
      <c r="E203" s="39" t="s">
        <v>355</v>
      </c>
      <c r="F203" s="42"/>
      <c r="G203" s="283" t="s">
        <v>356</v>
      </c>
      <c r="H203" s="42" t="s">
        <v>18</v>
      </c>
      <c r="I203" s="43">
        <v>14</v>
      </c>
      <c r="J203" s="432">
        <v>9809.4699999999993</v>
      </c>
      <c r="K203" s="182">
        <f t="shared" si="56"/>
        <v>137332.57999999999</v>
      </c>
      <c r="L203" s="200"/>
      <c r="M203" s="184"/>
      <c r="N203" s="454">
        <f t="shared" si="54"/>
        <v>2.1349755929287775E-5</v>
      </c>
      <c r="O203" s="94">
        <v>7548.65</v>
      </c>
      <c r="P203" s="461">
        <f t="shared" ref="P203:P266" si="57">K203/$K$527</f>
        <v>2.1349755929287775E-5</v>
      </c>
      <c r="Q203" s="425"/>
    </row>
    <row r="204" spans="2:18" s="285" customFormat="1" ht="17.5" x14ac:dyDescent="0.45">
      <c r="B204" s="284"/>
      <c r="C204" s="177">
        <f>C203+1</f>
        <v>122</v>
      </c>
      <c r="D204" s="39" t="s">
        <v>357</v>
      </c>
      <c r="E204" s="39" t="s">
        <v>358</v>
      </c>
      <c r="F204" s="42"/>
      <c r="G204" s="283" t="s">
        <v>359</v>
      </c>
      <c r="H204" s="42" t="s">
        <v>47</v>
      </c>
      <c r="I204" s="43">
        <v>6</v>
      </c>
      <c r="J204" s="432">
        <v>3391.37</v>
      </c>
      <c r="K204" s="182">
        <f t="shared" si="56"/>
        <v>20348.22</v>
      </c>
      <c r="L204" s="200"/>
      <c r="M204" s="184"/>
      <c r="N204" s="454">
        <f t="shared" si="54"/>
        <v>3.1633391770215938E-6</v>
      </c>
      <c r="O204" s="94">
        <v>2609.75</v>
      </c>
      <c r="P204" s="461">
        <f t="shared" si="57"/>
        <v>3.1633391770215938E-6</v>
      </c>
      <c r="Q204" s="425"/>
    </row>
    <row r="205" spans="2:18" s="285" customFormat="1" ht="34" x14ac:dyDescent="0.45">
      <c r="B205" s="284"/>
      <c r="C205" s="177">
        <f>C204+1</f>
        <v>123</v>
      </c>
      <c r="D205" s="39" t="s">
        <v>360</v>
      </c>
      <c r="E205" s="39" t="s">
        <v>33</v>
      </c>
      <c r="F205" s="42"/>
      <c r="G205" s="283" t="s">
        <v>361</v>
      </c>
      <c r="H205" s="42" t="s">
        <v>47</v>
      </c>
      <c r="I205" s="43">
        <v>2</v>
      </c>
      <c r="J205" s="432">
        <v>245668.53</v>
      </c>
      <c r="K205" s="182">
        <f t="shared" si="56"/>
        <v>491337.06</v>
      </c>
      <c r="L205" s="200"/>
      <c r="M205" s="184"/>
      <c r="N205" s="454">
        <f t="shared" si="54"/>
        <v>7.6383377564259145E-5</v>
      </c>
      <c r="O205" s="94">
        <v>189048.5</v>
      </c>
      <c r="P205" s="461">
        <f t="shared" si="57"/>
        <v>7.6383377564259145E-5</v>
      </c>
      <c r="Q205" s="425"/>
    </row>
    <row r="206" spans="2:18" s="285" customFormat="1" ht="34" x14ac:dyDescent="0.45">
      <c r="B206" s="284"/>
      <c r="C206" s="177">
        <f>C205+1</f>
        <v>124</v>
      </c>
      <c r="D206" s="39" t="s">
        <v>362</v>
      </c>
      <c r="E206" s="39" t="s">
        <v>363</v>
      </c>
      <c r="F206" s="42"/>
      <c r="G206" s="283" t="s">
        <v>364</v>
      </c>
      <c r="H206" s="42" t="s">
        <v>18</v>
      </c>
      <c r="I206" s="43">
        <v>45</v>
      </c>
      <c r="J206" s="432">
        <v>39742.83</v>
      </c>
      <c r="K206" s="182">
        <f t="shared" si="56"/>
        <v>1788427.35</v>
      </c>
      <c r="L206" s="200"/>
      <c r="M206" s="184"/>
      <c r="N206" s="454">
        <f t="shared" si="54"/>
        <v>2.7802934613012392E-4</v>
      </c>
      <c r="O206" s="94">
        <v>30583.17</v>
      </c>
      <c r="P206" s="461">
        <f t="shared" si="57"/>
        <v>2.7802934613012392E-4</v>
      </c>
      <c r="Q206" s="425"/>
    </row>
    <row r="207" spans="2:18" s="285" customFormat="1" ht="17.5" x14ac:dyDescent="0.45">
      <c r="B207" s="284"/>
      <c r="C207" s="177">
        <f>C206+1</f>
        <v>125</v>
      </c>
      <c r="D207" s="39" t="s">
        <v>365</v>
      </c>
      <c r="E207" s="39" t="s">
        <v>366</v>
      </c>
      <c r="F207" s="42"/>
      <c r="G207" s="283" t="s">
        <v>367</v>
      </c>
      <c r="H207" s="42" t="s">
        <v>47</v>
      </c>
      <c r="I207" s="43">
        <v>8</v>
      </c>
      <c r="J207" s="432">
        <v>23288.79</v>
      </c>
      <c r="K207" s="182">
        <f t="shared" si="56"/>
        <v>186310.32</v>
      </c>
      <c r="L207" s="200"/>
      <c r="M207" s="184"/>
      <c r="N207" s="454">
        <f t="shared" si="54"/>
        <v>2.896384717382797E-5</v>
      </c>
      <c r="O207" s="94">
        <v>17921.349999999999</v>
      </c>
      <c r="P207" s="461">
        <f t="shared" si="57"/>
        <v>2.896384717382797E-5</v>
      </c>
      <c r="Q207" s="425"/>
    </row>
    <row r="208" spans="2:18" s="25" customFormat="1" ht="17.5" x14ac:dyDescent="0.45">
      <c r="B208" s="26"/>
      <c r="C208" s="272"/>
      <c r="D208" s="273"/>
      <c r="E208" s="273"/>
      <c r="F208" s="273"/>
      <c r="G208" s="274"/>
      <c r="H208" s="273"/>
      <c r="I208" s="275"/>
      <c r="J208" s="439"/>
      <c r="K208" s="277">
        <f>SUM(K202:K207)</f>
        <v>3156587.05</v>
      </c>
      <c r="L208" s="35"/>
      <c r="M208" s="36"/>
      <c r="N208" s="458">
        <f t="shared" si="54"/>
        <v>4.9072378227402787E-4</v>
      </c>
      <c r="O208" s="276"/>
      <c r="P208" s="461">
        <f t="shared" si="57"/>
        <v>4.9072378227402787E-4</v>
      </c>
      <c r="Q208" s="426">
        <v>-727508.90592500009</v>
      </c>
      <c r="R208" s="426">
        <f t="shared" ref="R208" si="58">P208-K208</f>
        <v>-3156587.0495092762</v>
      </c>
    </row>
    <row r="209" spans="2:18" s="25" customFormat="1" ht="17.5" x14ac:dyDescent="0.45">
      <c r="B209" s="26"/>
      <c r="C209" s="489" t="s">
        <v>368</v>
      </c>
      <c r="D209" s="490"/>
      <c r="E209" s="490"/>
      <c r="F209" s="490"/>
      <c r="G209" s="490"/>
      <c r="H209" s="66"/>
      <c r="I209" s="67"/>
      <c r="J209" s="436"/>
      <c r="K209" s="69"/>
      <c r="L209" s="35"/>
      <c r="M209" s="36"/>
      <c r="N209" s="68"/>
      <c r="O209" s="68"/>
      <c r="P209" s="461">
        <f t="shared" si="57"/>
        <v>0</v>
      </c>
      <c r="Q209" s="425"/>
    </row>
    <row r="210" spans="2:18" s="285" customFormat="1" ht="34" x14ac:dyDescent="0.45">
      <c r="B210" s="284"/>
      <c r="C210" s="177">
        <f>C207+1</f>
        <v>126</v>
      </c>
      <c r="D210" s="39" t="s">
        <v>369</v>
      </c>
      <c r="E210" s="39" t="s">
        <v>33</v>
      </c>
      <c r="F210" s="42"/>
      <c r="G210" s="283" t="s">
        <v>370</v>
      </c>
      <c r="H210" s="42" t="s">
        <v>47</v>
      </c>
      <c r="I210" s="43">
        <v>1</v>
      </c>
      <c r="J210" s="431">
        <v>33848601.5</v>
      </c>
      <c r="K210" s="182">
        <f>ROUND(I210*J210,2)</f>
        <v>33848601.5</v>
      </c>
      <c r="L210" s="200"/>
      <c r="M210" s="184"/>
      <c r="N210" s="453">
        <f t="shared" si="54"/>
        <v>5.2621117332298292E-3</v>
      </c>
      <c r="O210" s="94">
        <v>26047404</v>
      </c>
      <c r="P210" s="461">
        <f t="shared" si="57"/>
        <v>5.2621117332298292E-3</v>
      </c>
      <c r="Q210" s="425"/>
    </row>
    <row r="211" spans="2:18" s="285" customFormat="1" ht="34" x14ac:dyDescent="0.45">
      <c r="B211" s="284"/>
      <c r="C211" s="177">
        <f>C210+1</f>
        <v>127</v>
      </c>
      <c r="D211" s="39" t="s">
        <v>371</v>
      </c>
      <c r="E211" s="39" t="s">
        <v>33</v>
      </c>
      <c r="F211" s="42"/>
      <c r="G211" s="283" t="s">
        <v>372</v>
      </c>
      <c r="H211" s="42" t="s">
        <v>47</v>
      </c>
      <c r="I211" s="43">
        <v>1</v>
      </c>
      <c r="J211" s="432">
        <v>16210216.140000001</v>
      </c>
      <c r="K211" s="182">
        <f>ROUND(I211*J211,2)</f>
        <v>16210216.140000001</v>
      </c>
      <c r="L211" s="200"/>
      <c r="M211" s="184"/>
      <c r="N211" s="454">
        <f t="shared" si="54"/>
        <v>2.5200441013341584E-3</v>
      </c>
      <c r="O211" s="94">
        <v>12474194.800000001</v>
      </c>
      <c r="P211" s="461">
        <f t="shared" si="57"/>
        <v>2.5200441013341584E-3</v>
      </c>
      <c r="Q211" s="425"/>
    </row>
    <row r="212" spans="2:18" s="25" customFormat="1" ht="17.5" x14ac:dyDescent="0.45">
      <c r="B212" s="26"/>
      <c r="C212" s="272"/>
      <c r="D212" s="273"/>
      <c r="E212" s="273"/>
      <c r="F212" s="273"/>
      <c r="G212" s="274"/>
      <c r="H212" s="273"/>
      <c r="I212" s="275"/>
      <c r="J212" s="439"/>
      <c r="K212" s="277">
        <f>SUM(K210:K211)</f>
        <v>50058817.640000001</v>
      </c>
      <c r="L212" s="35"/>
      <c r="M212" s="36"/>
      <c r="N212" s="458">
        <f t="shared" si="54"/>
        <v>7.782155834563988E-3</v>
      </c>
      <c r="O212" s="276"/>
      <c r="P212" s="461">
        <f t="shared" si="57"/>
        <v>7.782155834563988E-3</v>
      </c>
      <c r="Q212" s="426">
        <v>-11537218.840600006</v>
      </c>
      <c r="R212" s="426">
        <f t="shared" ref="R212" si="59">P212-K212</f>
        <v>-50058817.632217847</v>
      </c>
    </row>
    <row r="213" spans="2:18" s="25" customFormat="1" ht="17.5" x14ac:dyDescent="0.45">
      <c r="B213" s="26"/>
      <c r="C213" s="489" t="s">
        <v>373</v>
      </c>
      <c r="D213" s="490"/>
      <c r="E213" s="490"/>
      <c r="F213" s="490"/>
      <c r="G213" s="490"/>
      <c r="H213" s="66"/>
      <c r="I213" s="67"/>
      <c r="J213" s="436"/>
      <c r="K213" s="69"/>
      <c r="L213" s="35"/>
      <c r="M213" s="36"/>
      <c r="N213" s="68"/>
      <c r="O213" s="68"/>
      <c r="P213" s="461">
        <f t="shared" si="57"/>
        <v>0</v>
      </c>
      <c r="Q213" s="425"/>
    </row>
    <row r="214" spans="2:18" s="287" customFormat="1" ht="34" x14ac:dyDescent="0.45">
      <c r="B214" s="286"/>
      <c r="C214" s="37">
        <f>C211+1</f>
        <v>128</v>
      </c>
      <c r="D214" s="38" t="s">
        <v>374</v>
      </c>
      <c r="E214" s="38" t="s">
        <v>355</v>
      </c>
      <c r="F214" s="46"/>
      <c r="G214" s="139" t="s">
        <v>356</v>
      </c>
      <c r="H214" s="46" t="s">
        <v>18</v>
      </c>
      <c r="I214" s="43">
        <v>36.6</v>
      </c>
      <c r="J214" s="431">
        <v>9809.4699999999993</v>
      </c>
      <c r="K214" s="115">
        <f t="shared" ref="K214:K230" si="60">ROUND(I214*J214,2)</f>
        <v>359026.6</v>
      </c>
      <c r="L214" s="35"/>
      <c r="M214" s="36"/>
      <c r="N214" s="453">
        <f t="shared" si="54"/>
        <v>5.5814361618503274E-5</v>
      </c>
      <c r="O214" s="94">
        <v>7548.65</v>
      </c>
      <c r="P214" s="461">
        <f t="shared" si="57"/>
        <v>5.5814361618503274E-5</v>
      </c>
      <c r="Q214" s="425"/>
    </row>
    <row r="215" spans="2:18" s="287" customFormat="1" ht="34" x14ac:dyDescent="0.45">
      <c r="B215" s="286"/>
      <c r="C215" s="37">
        <f t="shared" ref="C215:C230" si="61">C214+1</f>
        <v>129</v>
      </c>
      <c r="D215" s="38" t="s">
        <v>375</v>
      </c>
      <c r="E215" s="38" t="s">
        <v>376</v>
      </c>
      <c r="F215" s="46"/>
      <c r="G215" s="139" t="s">
        <v>377</v>
      </c>
      <c r="H215" s="46" t="s">
        <v>18</v>
      </c>
      <c r="I215" s="43">
        <v>141.5</v>
      </c>
      <c r="J215" s="432">
        <v>13769.22</v>
      </c>
      <c r="K215" s="115">
        <f t="shared" si="60"/>
        <v>1948344.63</v>
      </c>
      <c r="L215" s="35"/>
      <c r="M215" s="36"/>
      <c r="N215" s="454">
        <f t="shared" si="54"/>
        <v>3.028901249553347E-4</v>
      </c>
      <c r="O215" s="94">
        <v>10595.78</v>
      </c>
      <c r="P215" s="461">
        <f t="shared" si="57"/>
        <v>3.028901249553347E-4</v>
      </c>
      <c r="Q215" s="425"/>
    </row>
    <row r="216" spans="2:18" s="287" customFormat="1" ht="34" x14ac:dyDescent="0.45">
      <c r="B216" s="286"/>
      <c r="C216" s="37">
        <f t="shared" si="61"/>
        <v>130</v>
      </c>
      <c r="D216" s="38" t="s">
        <v>378</v>
      </c>
      <c r="E216" s="38" t="s">
        <v>379</v>
      </c>
      <c r="F216" s="46"/>
      <c r="G216" s="139" t="s">
        <v>380</v>
      </c>
      <c r="H216" s="46" t="s">
        <v>18</v>
      </c>
      <c r="I216" s="43">
        <v>38.840000000000003</v>
      </c>
      <c r="J216" s="432">
        <v>17494.95</v>
      </c>
      <c r="K216" s="115">
        <f t="shared" si="60"/>
        <v>679503.86</v>
      </c>
      <c r="L216" s="35"/>
      <c r="M216" s="36"/>
      <c r="N216" s="454">
        <f t="shared" si="54"/>
        <v>1.0563583356555984E-4</v>
      </c>
      <c r="O216" s="94">
        <v>13462.83</v>
      </c>
      <c r="P216" s="461">
        <f t="shared" si="57"/>
        <v>1.0563583356555984E-4</v>
      </c>
      <c r="Q216" s="425"/>
    </row>
    <row r="217" spans="2:18" s="287" customFormat="1" ht="34" x14ac:dyDescent="0.45">
      <c r="B217" s="286"/>
      <c r="C217" s="37">
        <f t="shared" si="61"/>
        <v>131</v>
      </c>
      <c r="D217" s="38" t="s">
        <v>381</v>
      </c>
      <c r="E217" s="38" t="s">
        <v>382</v>
      </c>
      <c r="F217" s="46"/>
      <c r="G217" s="139" t="s">
        <v>383</v>
      </c>
      <c r="H217" s="46" t="s">
        <v>18</v>
      </c>
      <c r="I217" s="43">
        <v>28.98</v>
      </c>
      <c r="J217" s="432">
        <v>22001.77</v>
      </c>
      <c r="K217" s="115">
        <f t="shared" si="60"/>
        <v>637611.29</v>
      </c>
      <c r="L217" s="35"/>
      <c r="M217" s="36"/>
      <c r="N217" s="454">
        <f t="shared" si="54"/>
        <v>9.912320455392544E-5</v>
      </c>
      <c r="O217" s="94">
        <v>16930.95</v>
      </c>
      <c r="P217" s="461">
        <f t="shared" si="57"/>
        <v>9.912320455392544E-5</v>
      </c>
      <c r="Q217" s="425"/>
    </row>
    <row r="218" spans="2:18" s="287" customFormat="1" ht="34" x14ac:dyDescent="0.45">
      <c r="B218" s="286"/>
      <c r="C218" s="37">
        <f t="shared" si="61"/>
        <v>132</v>
      </c>
      <c r="D218" s="38" t="s">
        <v>384</v>
      </c>
      <c r="E218" s="38" t="s">
        <v>385</v>
      </c>
      <c r="F218" s="46"/>
      <c r="G218" s="139" t="s">
        <v>386</v>
      </c>
      <c r="H218" s="46" t="s">
        <v>18</v>
      </c>
      <c r="I218" s="43">
        <v>2</v>
      </c>
      <c r="J218" s="432">
        <v>27850.92</v>
      </c>
      <c r="K218" s="115">
        <f t="shared" si="60"/>
        <v>55701.84</v>
      </c>
      <c r="L218" s="35"/>
      <c r="M218" s="36"/>
      <c r="N218" s="454">
        <f t="shared" si="54"/>
        <v>8.6594214483718216E-6</v>
      </c>
      <c r="O218" s="94">
        <v>21432.03</v>
      </c>
      <c r="P218" s="461">
        <f t="shared" si="57"/>
        <v>8.6594214483718216E-6</v>
      </c>
      <c r="Q218" s="425"/>
    </row>
    <row r="219" spans="2:18" s="287" customFormat="1" ht="34" x14ac:dyDescent="0.45">
      <c r="B219" s="286"/>
      <c r="C219" s="37">
        <f t="shared" si="61"/>
        <v>133</v>
      </c>
      <c r="D219" s="38" t="s">
        <v>387</v>
      </c>
      <c r="E219" s="38" t="s">
        <v>388</v>
      </c>
      <c r="F219" s="46"/>
      <c r="G219" s="139" t="s">
        <v>389</v>
      </c>
      <c r="H219" s="46" t="s">
        <v>18</v>
      </c>
      <c r="I219" s="43">
        <v>44</v>
      </c>
      <c r="J219" s="432">
        <v>41423.68</v>
      </c>
      <c r="K219" s="115">
        <f t="shared" si="60"/>
        <v>1822641.92</v>
      </c>
      <c r="L219" s="35"/>
      <c r="M219" s="36"/>
      <c r="N219" s="454">
        <f t="shared" si="54"/>
        <v>2.8334835141441644E-4</v>
      </c>
      <c r="O219" s="94">
        <v>31876.63</v>
      </c>
      <c r="P219" s="461">
        <f t="shared" si="57"/>
        <v>2.8334835141441644E-4</v>
      </c>
      <c r="Q219" s="425"/>
    </row>
    <row r="220" spans="2:18" s="287" customFormat="1" ht="34" x14ac:dyDescent="0.45">
      <c r="B220" s="286"/>
      <c r="C220" s="37">
        <f t="shared" si="61"/>
        <v>134</v>
      </c>
      <c r="D220" s="38" t="s">
        <v>390</v>
      </c>
      <c r="E220" s="38" t="s">
        <v>391</v>
      </c>
      <c r="F220" s="46"/>
      <c r="G220" s="139" t="s">
        <v>392</v>
      </c>
      <c r="H220" s="46" t="s">
        <v>18</v>
      </c>
      <c r="I220" s="43">
        <v>20</v>
      </c>
      <c r="J220" s="432">
        <v>73413.45</v>
      </c>
      <c r="K220" s="115">
        <f t="shared" si="60"/>
        <v>1468269</v>
      </c>
      <c r="L220" s="35"/>
      <c r="M220" s="36"/>
      <c r="N220" s="454">
        <f t="shared" si="54"/>
        <v>2.2825745200839769E-4</v>
      </c>
      <c r="O220" s="94">
        <v>56493.61</v>
      </c>
      <c r="P220" s="461">
        <f t="shared" si="57"/>
        <v>2.2825745200839769E-4</v>
      </c>
      <c r="Q220" s="425"/>
    </row>
    <row r="221" spans="2:18" s="287" customFormat="1" ht="17.5" x14ac:dyDescent="0.45">
      <c r="B221" s="286"/>
      <c r="C221" s="37">
        <f t="shared" si="61"/>
        <v>135</v>
      </c>
      <c r="D221" s="38" t="s">
        <v>393</v>
      </c>
      <c r="E221" s="38" t="s">
        <v>394</v>
      </c>
      <c r="F221" s="46"/>
      <c r="G221" s="139" t="s">
        <v>395</v>
      </c>
      <c r="H221" s="46" t="s">
        <v>47</v>
      </c>
      <c r="I221" s="43">
        <v>19</v>
      </c>
      <c r="J221" s="432">
        <v>3229.76</v>
      </c>
      <c r="K221" s="115">
        <f t="shared" si="60"/>
        <v>61365.440000000002</v>
      </c>
      <c r="L221" s="35"/>
      <c r="M221" s="36"/>
      <c r="N221" s="454">
        <f t="shared" si="54"/>
        <v>9.5398860670450769E-6</v>
      </c>
      <c r="O221" s="94">
        <v>2485.39</v>
      </c>
      <c r="P221" s="461">
        <f t="shared" si="57"/>
        <v>9.5398860670450769E-6</v>
      </c>
      <c r="Q221" s="425"/>
    </row>
    <row r="222" spans="2:18" s="25" customFormat="1" ht="17.5" x14ac:dyDescent="0.45">
      <c r="B222" s="26"/>
      <c r="C222" s="37">
        <f t="shared" si="61"/>
        <v>136</v>
      </c>
      <c r="D222" s="38" t="s">
        <v>396</v>
      </c>
      <c r="E222" s="38" t="s">
        <v>397</v>
      </c>
      <c r="F222" s="46"/>
      <c r="G222" s="139" t="s">
        <v>398</v>
      </c>
      <c r="H222" s="46" t="s">
        <v>47</v>
      </c>
      <c r="I222" s="43">
        <v>99</v>
      </c>
      <c r="J222" s="432">
        <v>4214.79</v>
      </c>
      <c r="K222" s="115">
        <f t="shared" si="60"/>
        <v>417264.21</v>
      </c>
      <c r="L222" s="35"/>
      <c r="M222" s="36"/>
      <c r="N222" s="454">
        <f t="shared" si="54"/>
        <v>6.4867994481186339E-5</v>
      </c>
      <c r="O222" s="94">
        <v>3243.39</v>
      </c>
      <c r="P222" s="461">
        <f t="shared" si="57"/>
        <v>6.4867994481186339E-5</v>
      </c>
      <c r="Q222" s="425"/>
    </row>
    <row r="223" spans="2:18" s="25" customFormat="1" ht="17.5" x14ac:dyDescent="0.45">
      <c r="B223" s="26"/>
      <c r="C223" s="37">
        <f t="shared" si="61"/>
        <v>137</v>
      </c>
      <c r="D223" s="38" t="s">
        <v>399</v>
      </c>
      <c r="E223" s="38" t="s">
        <v>400</v>
      </c>
      <c r="F223" s="46"/>
      <c r="G223" s="139" t="s">
        <v>401</v>
      </c>
      <c r="H223" s="46" t="s">
        <v>47</v>
      </c>
      <c r="I223" s="43">
        <v>28</v>
      </c>
      <c r="J223" s="432">
        <v>5835.91</v>
      </c>
      <c r="K223" s="115">
        <f t="shared" si="60"/>
        <v>163405.48000000001</v>
      </c>
      <c r="L223" s="35"/>
      <c r="M223" s="36"/>
      <c r="N223" s="454">
        <f t="shared" si="54"/>
        <v>2.5403055236478596E-5</v>
      </c>
      <c r="O223" s="94">
        <v>4490.8900000000003</v>
      </c>
      <c r="P223" s="461">
        <f t="shared" si="57"/>
        <v>2.5403055236478596E-5</v>
      </c>
      <c r="Q223" s="425"/>
    </row>
    <row r="224" spans="2:18" s="25" customFormat="1" ht="17.5" x14ac:dyDescent="0.45">
      <c r="B224" s="288"/>
      <c r="C224" s="37">
        <f t="shared" si="61"/>
        <v>138</v>
      </c>
      <c r="D224" s="38" t="s">
        <v>402</v>
      </c>
      <c r="E224" s="38" t="s">
        <v>403</v>
      </c>
      <c r="F224" s="75"/>
      <c r="G224" s="139" t="s">
        <v>404</v>
      </c>
      <c r="H224" s="46" t="s">
        <v>47</v>
      </c>
      <c r="I224" s="43">
        <v>10</v>
      </c>
      <c r="J224" s="432">
        <v>8044.41</v>
      </c>
      <c r="K224" s="115">
        <f t="shared" si="60"/>
        <v>80444.100000000006</v>
      </c>
      <c r="L224" s="35"/>
      <c r="M224" s="36"/>
      <c r="N224" s="454">
        <f t="shared" si="54"/>
        <v>1.2505859141008048E-5</v>
      </c>
      <c r="O224" s="94">
        <v>6190.39</v>
      </c>
      <c r="P224" s="461">
        <f t="shared" si="57"/>
        <v>1.2505859141008048E-5</v>
      </c>
      <c r="Q224" s="425"/>
    </row>
    <row r="225" spans="2:18" s="25" customFormat="1" ht="17.5" x14ac:dyDescent="0.45">
      <c r="B225" s="288"/>
      <c r="C225" s="37">
        <f t="shared" si="61"/>
        <v>139</v>
      </c>
      <c r="D225" s="38" t="s">
        <v>405</v>
      </c>
      <c r="E225" s="38" t="s">
        <v>406</v>
      </c>
      <c r="F225" s="75"/>
      <c r="G225" s="139" t="s">
        <v>407</v>
      </c>
      <c r="H225" s="46" t="s">
        <v>47</v>
      </c>
      <c r="I225" s="43">
        <v>2</v>
      </c>
      <c r="J225" s="432">
        <v>12035.18</v>
      </c>
      <c r="K225" s="115">
        <f t="shared" si="60"/>
        <v>24070.36</v>
      </c>
      <c r="L225" s="35"/>
      <c r="M225" s="36"/>
      <c r="N225" s="454">
        <f t="shared" si="54"/>
        <v>3.741983956975769E-6</v>
      </c>
      <c r="O225" s="94">
        <v>9261.39</v>
      </c>
      <c r="P225" s="461">
        <f t="shared" si="57"/>
        <v>3.741983956975769E-6</v>
      </c>
      <c r="Q225" s="425"/>
    </row>
    <row r="226" spans="2:18" s="25" customFormat="1" ht="17.5" x14ac:dyDescent="0.45">
      <c r="B226" s="26"/>
      <c r="C226" s="37">
        <f t="shared" si="61"/>
        <v>140</v>
      </c>
      <c r="D226" s="38" t="s">
        <v>408</v>
      </c>
      <c r="E226" s="38" t="s">
        <v>409</v>
      </c>
      <c r="F226" s="75"/>
      <c r="G226" s="139" t="s">
        <v>410</v>
      </c>
      <c r="H226" s="46" t="s">
        <v>47</v>
      </c>
      <c r="I226" s="43">
        <v>12</v>
      </c>
      <c r="J226" s="432">
        <v>20592.98</v>
      </c>
      <c r="K226" s="115">
        <f t="shared" si="60"/>
        <v>247115.76</v>
      </c>
      <c r="L226" s="35"/>
      <c r="M226" s="36"/>
      <c r="N226" s="454">
        <f t="shared" si="54"/>
        <v>3.8416675506135951E-5</v>
      </c>
      <c r="O226" s="94">
        <v>15846.85</v>
      </c>
      <c r="P226" s="461">
        <f t="shared" si="57"/>
        <v>3.8416675506135951E-5</v>
      </c>
      <c r="Q226" s="425"/>
    </row>
    <row r="227" spans="2:18" s="25" customFormat="1" ht="17.5" x14ac:dyDescent="0.45">
      <c r="B227" s="26"/>
      <c r="C227" s="37">
        <f t="shared" si="61"/>
        <v>141</v>
      </c>
      <c r="D227" s="38" t="s">
        <v>411</v>
      </c>
      <c r="E227" s="38" t="s">
        <v>412</v>
      </c>
      <c r="F227" s="46"/>
      <c r="G227" s="139" t="s">
        <v>413</v>
      </c>
      <c r="H227" s="46" t="s">
        <v>47</v>
      </c>
      <c r="I227" s="43">
        <v>10</v>
      </c>
      <c r="J227" s="432">
        <v>34788.07</v>
      </c>
      <c r="K227" s="115">
        <f t="shared" si="60"/>
        <v>347880.7</v>
      </c>
      <c r="L227" s="35"/>
      <c r="M227" s="36"/>
      <c r="N227" s="454">
        <f t="shared" si="54"/>
        <v>5.4081617322777911E-5</v>
      </c>
      <c r="O227" s="94">
        <v>26770.35</v>
      </c>
      <c r="P227" s="461">
        <f t="shared" si="57"/>
        <v>5.4081617322777911E-5</v>
      </c>
      <c r="Q227" s="425"/>
    </row>
    <row r="228" spans="2:18" s="25" customFormat="1" ht="34" x14ac:dyDescent="0.45">
      <c r="B228" s="26"/>
      <c r="C228" s="37">
        <f t="shared" si="61"/>
        <v>142</v>
      </c>
      <c r="D228" s="38" t="s">
        <v>414</v>
      </c>
      <c r="E228" s="38" t="s">
        <v>415</v>
      </c>
      <c r="F228" s="158"/>
      <c r="G228" s="289" t="s">
        <v>416</v>
      </c>
      <c r="H228" s="46" t="s">
        <v>47</v>
      </c>
      <c r="I228" s="43">
        <v>1</v>
      </c>
      <c r="J228" s="432">
        <v>32235.57</v>
      </c>
      <c r="K228" s="115">
        <f t="shared" si="60"/>
        <v>32235.57</v>
      </c>
      <c r="L228" s="35"/>
      <c r="M228" s="36"/>
      <c r="N228" s="454">
        <f t="shared" si="54"/>
        <v>5.0113494681412903E-6</v>
      </c>
      <c r="O228" s="94">
        <v>24806.13</v>
      </c>
      <c r="P228" s="461">
        <f t="shared" si="57"/>
        <v>5.0113494681412903E-6</v>
      </c>
      <c r="Q228" s="425"/>
    </row>
    <row r="229" spans="2:18" s="25" customFormat="1" ht="34" x14ac:dyDescent="0.45">
      <c r="B229" s="26"/>
      <c r="C229" s="37">
        <f t="shared" si="61"/>
        <v>143</v>
      </c>
      <c r="D229" s="38" t="s">
        <v>417</v>
      </c>
      <c r="E229" s="38" t="s">
        <v>418</v>
      </c>
      <c r="F229" s="158"/>
      <c r="G229" s="289" t="s">
        <v>419</v>
      </c>
      <c r="H229" s="46" t="s">
        <v>47</v>
      </c>
      <c r="I229" s="43">
        <v>12</v>
      </c>
      <c r="J229" s="432">
        <v>39006.61</v>
      </c>
      <c r="K229" s="115">
        <f t="shared" si="60"/>
        <v>468079.32</v>
      </c>
      <c r="L229" s="35"/>
      <c r="M229" s="36"/>
      <c r="N229" s="454">
        <f t="shared" si="54"/>
        <v>7.276772370800134E-5</v>
      </c>
      <c r="O229" s="94">
        <v>30016.63</v>
      </c>
      <c r="P229" s="461">
        <f t="shared" si="57"/>
        <v>7.276772370800134E-5</v>
      </c>
      <c r="Q229" s="425"/>
    </row>
    <row r="230" spans="2:18" s="25" customFormat="1" ht="34" x14ac:dyDescent="0.45">
      <c r="B230" s="26"/>
      <c r="C230" s="37">
        <f t="shared" si="61"/>
        <v>144</v>
      </c>
      <c r="D230" s="38" t="s">
        <v>420</v>
      </c>
      <c r="E230" s="38" t="s">
        <v>421</v>
      </c>
      <c r="F230" s="80"/>
      <c r="G230" s="141" t="s">
        <v>422</v>
      </c>
      <c r="H230" s="46" t="s">
        <v>47</v>
      </c>
      <c r="I230" s="43">
        <v>4</v>
      </c>
      <c r="J230" s="432">
        <v>52226.63</v>
      </c>
      <c r="K230" s="115">
        <f t="shared" si="60"/>
        <v>208906.52</v>
      </c>
      <c r="L230" s="35"/>
      <c r="M230" s="36"/>
      <c r="N230" s="454">
        <f t="shared" si="54"/>
        <v>3.2476657862517952E-5</v>
      </c>
      <c r="O230" s="94">
        <v>40189.79</v>
      </c>
      <c r="P230" s="461">
        <f t="shared" si="57"/>
        <v>3.2476657862517952E-5</v>
      </c>
      <c r="Q230" s="425"/>
    </row>
    <row r="231" spans="2:18" s="25" customFormat="1" ht="17.5" x14ac:dyDescent="0.45">
      <c r="B231" s="26"/>
      <c r="C231" s="272"/>
      <c r="D231" s="273"/>
      <c r="E231" s="273"/>
      <c r="F231" s="273"/>
      <c r="G231" s="274"/>
      <c r="H231" s="273"/>
      <c r="I231" s="275"/>
      <c r="J231" s="439"/>
      <c r="K231" s="277">
        <f>SUM(K214:K230)</f>
        <v>9021866.5999999996</v>
      </c>
      <c r="L231" s="35"/>
      <c r="M231" s="36"/>
      <c r="N231" s="458">
        <f t="shared" si="54"/>
        <v>1.4025415523147775E-3</v>
      </c>
      <c r="O231" s="276"/>
      <c r="P231" s="461">
        <f t="shared" si="57"/>
        <v>1.4025415523147775E-3</v>
      </c>
      <c r="Q231" s="426">
        <v>-2079298.7745700013</v>
      </c>
      <c r="R231" s="426">
        <f t="shared" ref="R231" si="62">P231-K231</f>
        <v>-9021866.5985974576</v>
      </c>
    </row>
    <row r="232" spans="2:18" s="25" customFormat="1" ht="17.5" x14ac:dyDescent="0.45">
      <c r="B232" s="26"/>
      <c r="C232" s="489" t="s">
        <v>423</v>
      </c>
      <c r="D232" s="490"/>
      <c r="E232" s="490"/>
      <c r="F232" s="490"/>
      <c r="G232" s="490"/>
      <c r="H232" s="66"/>
      <c r="I232" s="67"/>
      <c r="J232" s="436"/>
      <c r="K232" s="69"/>
      <c r="L232" s="35"/>
      <c r="M232" s="36"/>
      <c r="N232" s="68"/>
      <c r="O232" s="68"/>
      <c r="P232" s="461">
        <f t="shared" si="57"/>
        <v>0</v>
      </c>
      <c r="Q232" s="426"/>
    </row>
    <row r="233" spans="2:18" s="25" customFormat="1" ht="34" x14ac:dyDescent="0.45">
      <c r="B233" s="26"/>
      <c r="C233" s="27">
        <f>C230+1</f>
        <v>145</v>
      </c>
      <c r="D233" s="28" t="s">
        <v>424</v>
      </c>
      <c r="E233" s="38" t="s">
        <v>425</v>
      </c>
      <c r="F233" s="71"/>
      <c r="G233" s="153" t="s">
        <v>426</v>
      </c>
      <c r="H233" s="71" t="s">
        <v>47</v>
      </c>
      <c r="I233" s="32">
        <v>48</v>
      </c>
      <c r="J233" s="432">
        <v>146076.76</v>
      </c>
      <c r="K233" s="91">
        <f>ROUND(I233*J233,2)</f>
        <v>7011684.4800000004</v>
      </c>
      <c r="L233" s="35"/>
      <c r="M233" s="36"/>
      <c r="N233" s="454">
        <f t="shared" si="54"/>
        <v>1.0900381562858215E-3</v>
      </c>
      <c r="O233" s="186">
        <v>112409.97</v>
      </c>
      <c r="P233" s="461">
        <f t="shared" si="57"/>
        <v>1.0900381562858215E-3</v>
      </c>
      <c r="Q233" s="426"/>
    </row>
    <row r="234" spans="2:18" s="25" customFormat="1" ht="17.5" x14ac:dyDescent="0.45">
      <c r="B234" s="26"/>
      <c r="C234" s="272"/>
      <c r="D234" s="273"/>
      <c r="E234" s="273"/>
      <c r="F234" s="273"/>
      <c r="G234" s="274"/>
      <c r="H234" s="273"/>
      <c r="I234" s="275"/>
      <c r="J234" s="439"/>
      <c r="K234" s="277">
        <f>SUM(K233)</f>
        <v>7011684.4800000004</v>
      </c>
      <c r="L234" s="35"/>
      <c r="M234" s="36"/>
      <c r="N234" s="458">
        <f t="shared" si="54"/>
        <v>1.0900381562858215E-3</v>
      </c>
      <c r="O234" s="276"/>
      <c r="P234" s="461">
        <f t="shared" si="57"/>
        <v>1.0900381562858215E-3</v>
      </c>
      <c r="Q234" s="426">
        <v>-1616005.72872</v>
      </c>
      <c r="R234" s="426">
        <f t="shared" ref="R234" si="63">P234-K234</f>
        <v>-7011684.4789099619</v>
      </c>
    </row>
    <row r="235" spans="2:18" s="17" customFormat="1" ht="17.5" x14ac:dyDescent="0.45">
      <c r="B235" s="18"/>
      <c r="C235" s="487" t="s">
        <v>427</v>
      </c>
      <c r="D235" s="488"/>
      <c r="E235" s="488"/>
      <c r="F235" s="488"/>
      <c r="G235" s="488"/>
      <c r="H235" s="62"/>
      <c r="I235" s="63"/>
      <c r="J235" s="435"/>
      <c r="K235" s="228"/>
      <c r="L235" s="23"/>
      <c r="M235" s="24"/>
      <c r="N235" s="64"/>
      <c r="O235" s="64"/>
      <c r="P235" s="461">
        <f t="shared" si="57"/>
        <v>0</v>
      </c>
      <c r="Q235" s="425"/>
    </row>
    <row r="236" spans="2:18" s="25" customFormat="1" ht="17.5" x14ac:dyDescent="0.45">
      <c r="B236" s="26"/>
      <c r="C236" s="489" t="s">
        <v>428</v>
      </c>
      <c r="D236" s="490"/>
      <c r="E236" s="490"/>
      <c r="F236" s="490"/>
      <c r="G236" s="490"/>
      <c r="H236" s="66"/>
      <c r="I236" s="67"/>
      <c r="J236" s="436"/>
      <c r="K236" s="69"/>
      <c r="L236" s="35"/>
      <c r="M236" s="36"/>
      <c r="N236" s="68"/>
      <c r="O236" s="68"/>
      <c r="P236" s="461">
        <f t="shared" si="57"/>
        <v>0</v>
      </c>
      <c r="Q236" s="425"/>
    </row>
    <row r="237" spans="2:18" s="25" customFormat="1" ht="17.5" x14ac:dyDescent="0.45">
      <c r="B237" s="26"/>
      <c r="C237" s="37">
        <f>C233+1</f>
        <v>146</v>
      </c>
      <c r="D237" s="156" t="s">
        <v>429</v>
      </c>
      <c r="E237" s="38" t="s">
        <v>430</v>
      </c>
      <c r="F237" s="46"/>
      <c r="G237" s="290" t="s">
        <v>431</v>
      </c>
      <c r="H237" s="291" t="s">
        <v>18</v>
      </c>
      <c r="I237" s="292">
        <v>11.5</v>
      </c>
      <c r="J237" s="432">
        <v>26297.27</v>
      </c>
      <c r="K237" s="115">
        <f t="shared" ref="K237:K242" si="64">ROUND(I237*J237,2)</f>
        <v>302418.61</v>
      </c>
      <c r="L237" s="35"/>
      <c r="M237" s="36"/>
      <c r="N237" s="454">
        <f t="shared" ref="N237:N243" si="65">K237/$K$527</f>
        <v>4.7014069873109991E-5</v>
      </c>
      <c r="O237" s="94">
        <v>20236.45</v>
      </c>
      <c r="P237" s="461">
        <f t="shared" si="57"/>
        <v>4.7014069873109991E-5</v>
      </c>
      <c r="Q237" s="425"/>
    </row>
    <row r="238" spans="2:18" s="25" customFormat="1" ht="17.5" x14ac:dyDescent="0.45">
      <c r="B238" s="26"/>
      <c r="C238" s="37">
        <f>C237+1</f>
        <v>147</v>
      </c>
      <c r="D238" s="156" t="s">
        <v>432</v>
      </c>
      <c r="E238" s="38" t="s">
        <v>433</v>
      </c>
      <c r="F238" s="46"/>
      <c r="G238" s="290" t="s">
        <v>434</v>
      </c>
      <c r="H238" s="291" t="s">
        <v>18</v>
      </c>
      <c r="I238" s="292">
        <v>10</v>
      </c>
      <c r="J238" s="432">
        <v>33022.35</v>
      </c>
      <c r="K238" s="115">
        <f t="shared" si="64"/>
        <v>330223.5</v>
      </c>
      <c r="L238" s="35"/>
      <c r="M238" s="36"/>
      <c r="N238" s="454">
        <f t="shared" si="65"/>
        <v>5.1336624762420995E-5</v>
      </c>
      <c r="O238" s="94">
        <v>25411.58</v>
      </c>
      <c r="P238" s="461">
        <f t="shared" si="57"/>
        <v>5.1336624762420995E-5</v>
      </c>
      <c r="Q238" s="425"/>
    </row>
    <row r="239" spans="2:18" s="25" customFormat="1" ht="17.5" x14ac:dyDescent="0.45">
      <c r="B239" s="26"/>
      <c r="C239" s="37">
        <f>C238+1</f>
        <v>148</v>
      </c>
      <c r="D239" s="156" t="s">
        <v>435</v>
      </c>
      <c r="E239" s="38" t="s">
        <v>436</v>
      </c>
      <c r="F239" s="46"/>
      <c r="G239" s="290" t="s">
        <v>437</v>
      </c>
      <c r="H239" s="291" t="s">
        <v>18</v>
      </c>
      <c r="I239" s="292">
        <v>12</v>
      </c>
      <c r="J239" s="432">
        <v>53761.46</v>
      </c>
      <c r="K239" s="115">
        <f t="shared" si="64"/>
        <v>645137.52</v>
      </c>
      <c r="L239" s="35"/>
      <c r="M239" s="36"/>
      <c r="N239" s="454">
        <f t="shared" si="65"/>
        <v>1.0029323408055112E-4</v>
      </c>
      <c r="O239" s="94">
        <v>41370.879999999997</v>
      </c>
      <c r="P239" s="461">
        <f t="shared" si="57"/>
        <v>1.0029323408055112E-4</v>
      </c>
      <c r="Q239" s="425"/>
    </row>
    <row r="240" spans="2:18" s="25" customFormat="1" ht="17.5" x14ac:dyDescent="0.45">
      <c r="B240" s="26"/>
      <c r="C240" s="37">
        <f>C239+1</f>
        <v>149</v>
      </c>
      <c r="D240" s="156" t="s">
        <v>438</v>
      </c>
      <c r="E240" s="38" t="s">
        <v>439</v>
      </c>
      <c r="F240" s="46"/>
      <c r="G240" s="290" t="s">
        <v>440</v>
      </c>
      <c r="H240" s="291" t="s">
        <v>47</v>
      </c>
      <c r="I240" s="292">
        <v>3</v>
      </c>
      <c r="J240" s="432">
        <v>5853.84</v>
      </c>
      <c r="K240" s="115">
        <f t="shared" si="64"/>
        <v>17561.52</v>
      </c>
      <c r="L240" s="35"/>
      <c r="M240" s="36"/>
      <c r="N240" s="454">
        <f t="shared" si="65"/>
        <v>2.7301181245361143E-6</v>
      </c>
      <c r="O240" s="94">
        <v>4504.6899999999996</v>
      </c>
      <c r="P240" s="461">
        <f t="shared" si="57"/>
        <v>2.7301181245361143E-6</v>
      </c>
      <c r="Q240" s="425"/>
    </row>
    <row r="241" spans="2:18" s="25" customFormat="1" ht="17.5" x14ac:dyDescent="0.45">
      <c r="B241" s="26"/>
      <c r="C241" s="37">
        <f>C240+1</f>
        <v>150</v>
      </c>
      <c r="D241" s="156" t="s">
        <v>441</v>
      </c>
      <c r="E241" s="38" t="s">
        <v>442</v>
      </c>
      <c r="F241" s="46"/>
      <c r="G241" s="290" t="s">
        <v>443</v>
      </c>
      <c r="H241" s="291" t="s">
        <v>47</v>
      </c>
      <c r="I241" s="292">
        <v>10</v>
      </c>
      <c r="J241" s="432">
        <v>6618.6</v>
      </c>
      <c r="K241" s="115">
        <f t="shared" si="64"/>
        <v>66186</v>
      </c>
      <c r="L241" s="35"/>
      <c r="M241" s="36"/>
      <c r="N241" s="454">
        <f t="shared" si="65"/>
        <v>1.0289291484481257E-5</v>
      </c>
      <c r="O241" s="94">
        <v>5093.1899999999996</v>
      </c>
      <c r="P241" s="461">
        <f t="shared" si="57"/>
        <v>1.0289291484481257E-5</v>
      </c>
      <c r="Q241" s="425"/>
    </row>
    <row r="242" spans="2:18" s="25" customFormat="1" ht="17.5" x14ac:dyDescent="0.45">
      <c r="B242" s="26"/>
      <c r="C242" s="37">
        <f>C241+1</f>
        <v>151</v>
      </c>
      <c r="D242" s="156" t="s">
        <v>444</v>
      </c>
      <c r="E242" s="38" t="s">
        <v>445</v>
      </c>
      <c r="F242" s="51"/>
      <c r="G242" s="290" t="s">
        <v>446</v>
      </c>
      <c r="H242" s="291" t="s">
        <v>47</v>
      </c>
      <c r="I242" s="292">
        <v>12</v>
      </c>
      <c r="J242" s="432">
        <v>25124.78</v>
      </c>
      <c r="K242" s="115">
        <f t="shared" si="64"/>
        <v>301497.36</v>
      </c>
      <c r="L242" s="35"/>
      <c r="M242" s="36"/>
      <c r="N242" s="454">
        <f t="shared" si="65"/>
        <v>4.687085212645544E-5</v>
      </c>
      <c r="O242" s="119">
        <v>19334.189999999999</v>
      </c>
      <c r="P242" s="461">
        <f t="shared" si="57"/>
        <v>4.687085212645544E-5</v>
      </c>
      <c r="Q242" s="425"/>
    </row>
    <row r="243" spans="2:18" s="25" customFormat="1" ht="17.5" x14ac:dyDescent="0.45">
      <c r="B243" s="26"/>
      <c r="C243" s="272"/>
      <c r="D243" s="273"/>
      <c r="E243" s="273"/>
      <c r="F243" s="273"/>
      <c r="G243" s="274"/>
      <c r="H243" s="273"/>
      <c r="I243" s="275"/>
      <c r="J243" s="439"/>
      <c r="K243" s="277">
        <f>SUM(K237:K242)</f>
        <v>1663024.5099999998</v>
      </c>
      <c r="L243" s="35"/>
      <c r="M243" s="36"/>
      <c r="N243" s="458">
        <f t="shared" si="65"/>
        <v>2.5853419045155491E-4</v>
      </c>
      <c r="O243" s="276"/>
      <c r="P243" s="461">
        <f t="shared" si="57"/>
        <v>2.5853419045155491E-4</v>
      </c>
      <c r="Q243" s="426">
        <v>-383282.66610500007</v>
      </c>
      <c r="R243" s="426">
        <f t="shared" ref="R243" si="66">P243-K243</f>
        <v>-1663024.5097414656</v>
      </c>
    </row>
    <row r="244" spans="2:18" s="25" customFormat="1" ht="17.5" x14ac:dyDescent="0.45">
      <c r="B244" s="26"/>
      <c r="C244" s="489" t="s">
        <v>447</v>
      </c>
      <c r="D244" s="490"/>
      <c r="E244" s="490"/>
      <c r="F244" s="490"/>
      <c r="G244" s="490"/>
      <c r="H244" s="66"/>
      <c r="I244" s="67"/>
      <c r="J244" s="436"/>
      <c r="K244" s="69"/>
      <c r="L244" s="35"/>
      <c r="M244" s="36"/>
      <c r="N244" s="68"/>
      <c r="O244" s="68"/>
      <c r="P244" s="461">
        <f t="shared" si="57"/>
        <v>0</v>
      </c>
      <c r="Q244" s="426"/>
    </row>
    <row r="245" spans="2:18" s="25" customFormat="1" ht="34" x14ac:dyDescent="0.45">
      <c r="B245" s="26"/>
      <c r="C245" s="27">
        <f>C242+1</f>
        <v>152</v>
      </c>
      <c r="D245" s="28" t="s">
        <v>448</v>
      </c>
      <c r="E245" s="38" t="s">
        <v>449</v>
      </c>
      <c r="F245" s="71"/>
      <c r="G245" s="153" t="s">
        <v>450</v>
      </c>
      <c r="H245" s="71" t="s">
        <v>47</v>
      </c>
      <c r="I245" s="32">
        <v>5</v>
      </c>
      <c r="J245" s="432">
        <v>103622.27</v>
      </c>
      <c r="K245" s="91">
        <f>ROUND(I245*J245,2)</f>
        <v>518111.35</v>
      </c>
      <c r="L245" s="35"/>
      <c r="M245" s="36"/>
      <c r="N245" s="454">
        <f t="shared" ref="N245:N246" si="67">K245/$K$527</f>
        <v>8.054571512960577E-5</v>
      </c>
      <c r="O245" s="186">
        <v>79740.11</v>
      </c>
      <c r="P245" s="461">
        <f t="shared" si="57"/>
        <v>8.054571512960577E-5</v>
      </c>
      <c r="Q245" s="425"/>
    </row>
    <row r="246" spans="2:18" s="25" customFormat="1" ht="18" thickBot="1" x14ac:dyDescent="0.5">
      <c r="B246" s="26"/>
      <c r="C246" s="272"/>
      <c r="D246" s="273"/>
      <c r="E246" s="273"/>
      <c r="F246" s="273"/>
      <c r="G246" s="274"/>
      <c r="H246" s="273"/>
      <c r="I246" s="275"/>
      <c r="J246" s="439"/>
      <c r="K246" s="277">
        <f>SUM(K245)</f>
        <v>518111.35</v>
      </c>
      <c r="L246" s="35"/>
      <c r="M246" s="36"/>
      <c r="N246" s="458">
        <f t="shared" si="67"/>
        <v>8.054571512960577E-5</v>
      </c>
      <c r="O246" s="276"/>
      <c r="P246" s="461">
        <f t="shared" si="57"/>
        <v>8.054571512960577E-5</v>
      </c>
      <c r="Q246" s="426">
        <v>-119410.81472500006</v>
      </c>
      <c r="R246" s="426">
        <f t="shared" ref="R246" si="68">P246-K246</f>
        <v>-518111.34991945425</v>
      </c>
    </row>
    <row r="247" spans="2:18" s="17" customFormat="1" ht="17.5" x14ac:dyDescent="0.45">
      <c r="B247" s="18"/>
      <c r="C247" s="500" t="s">
        <v>451</v>
      </c>
      <c r="D247" s="501"/>
      <c r="E247" s="501"/>
      <c r="F247" s="501"/>
      <c r="G247" s="501"/>
      <c r="H247" s="293"/>
      <c r="I247" s="152"/>
      <c r="J247" s="440"/>
      <c r="K247" s="295"/>
      <c r="L247" s="23"/>
      <c r="M247" s="24"/>
      <c r="N247" s="294"/>
      <c r="O247" s="294"/>
      <c r="P247" s="461">
        <f t="shared" si="57"/>
        <v>0</v>
      </c>
      <c r="Q247" s="426"/>
    </row>
    <row r="248" spans="2:18" s="25" customFormat="1" ht="17.5" x14ac:dyDescent="0.45">
      <c r="B248" s="26"/>
      <c r="C248" s="489" t="s">
        <v>452</v>
      </c>
      <c r="D248" s="490"/>
      <c r="E248" s="490"/>
      <c r="F248" s="490"/>
      <c r="G248" s="490"/>
      <c r="H248" s="66"/>
      <c r="I248" s="67"/>
      <c r="J248" s="436"/>
      <c r="K248" s="69"/>
      <c r="L248" s="35"/>
      <c r="M248" s="36"/>
      <c r="N248" s="68"/>
      <c r="O248" s="68"/>
      <c r="P248" s="461">
        <f t="shared" si="57"/>
        <v>0</v>
      </c>
      <c r="Q248" s="426"/>
    </row>
    <row r="249" spans="2:18" s="25" customFormat="1" ht="17.5" x14ac:dyDescent="0.45">
      <c r="B249" s="26"/>
      <c r="C249" s="27">
        <f>C245+1</f>
        <v>153</v>
      </c>
      <c r="D249" s="28" t="s">
        <v>453</v>
      </c>
      <c r="E249" s="38" t="s">
        <v>454</v>
      </c>
      <c r="F249" s="71"/>
      <c r="G249" s="153" t="s">
        <v>455</v>
      </c>
      <c r="H249" s="71" t="s">
        <v>18</v>
      </c>
      <c r="I249" s="32">
        <v>121.44</v>
      </c>
      <c r="J249" s="432">
        <v>6196.77</v>
      </c>
      <c r="K249" s="91">
        <f>ROUND(I249*J249,2)</f>
        <v>752535.75</v>
      </c>
      <c r="L249" s="35"/>
      <c r="M249" s="36"/>
      <c r="N249" s="454">
        <f t="shared" ref="N249:N250" si="69">K249/$K$527</f>
        <v>1.1698938875657564E-4</v>
      </c>
      <c r="O249" s="186">
        <v>4768.58</v>
      </c>
      <c r="P249" s="461">
        <f t="shared" si="57"/>
        <v>1.1698938875657564E-4</v>
      </c>
      <c r="Q249" s="426"/>
    </row>
    <row r="250" spans="2:18" s="25" customFormat="1" ht="17.5" x14ac:dyDescent="0.45">
      <c r="B250" s="26"/>
      <c r="C250" s="272"/>
      <c r="D250" s="273"/>
      <c r="E250" s="273"/>
      <c r="F250" s="273"/>
      <c r="G250" s="274"/>
      <c r="H250" s="273"/>
      <c r="I250" s="275"/>
      <c r="J250" s="439"/>
      <c r="K250" s="277">
        <f>SUM(K249)</f>
        <v>752535.75</v>
      </c>
      <c r="L250" s="35"/>
      <c r="M250" s="36"/>
      <c r="N250" s="458">
        <f t="shared" si="69"/>
        <v>1.1698938875657564E-4</v>
      </c>
      <c r="O250" s="276"/>
      <c r="P250" s="461">
        <f t="shared" si="57"/>
        <v>1.1698938875657564E-4</v>
      </c>
      <c r="Q250" s="426">
        <v>-173439.35982000001</v>
      </c>
      <c r="R250" s="426">
        <f t="shared" ref="R250" si="70">P250-K250</f>
        <v>-752535.74988301063</v>
      </c>
    </row>
    <row r="251" spans="2:18" s="25" customFormat="1" ht="17.5" x14ac:dyDescent="0.45">
      <c r="B251" s="26"/>
      <c r="C251" s="489" t="s">
        <v>456</v>
      </c>
      <c r="D251" s="490"/>
      <c r="E251" s="490"/>
      <c r="F251" s="490"/>
      <c r="G251" s="490"/>
      <c r="H251" s="66"/>
      <c r="I251" s="67"/>
      <c r="J251" s="436"/>
      <c r="K251" s="69"/>
      <c r="L251" s="35"/>
      <c r="M251" s="36"/>
      <c r="N251" s="68"/>
      <c r="O251" s="68"/>
      <c r="P251" s="461">
        <f t="shared" si="57"/>
        <v>0</v>
      </c>
      <c r="Q251" s="426"/>
    </row>
    <row r="252" spans="2:18" s="25" customFormat="1" ht="17.5" x14ac:dyDescent="0.45">
      <c r="B252" s="26"/>
      <c r="C252" s="37">
        <f>C249+1</f>
        <v>154</v>
      </c>
      <c r="D252" s="38" t="s">
        <v>457</v>
      </c>
      <c r="E252" s="38" t="s">
        <v>64</v>
      </c>
      <c r="F252" s="46"/>
      <c r="G252" s="139" t="s">
        <v>65</v>
      </c>
      <c r="H252" s="281" t="s">
        <v>53</v>
      </c>
      <c r="I252" s="282">
        <v>61.93</v>
      </c>
      <c r="J252" s="432">
        <v>91715.63</v>
      </c>
      <c r="K252" s="115">
        <f>ROUND(I252*J252,2)</f>
        <v>5679948.9699999997</v>
      </c>
      <c r="L252" s="35"/>
      <c r="M252" s="36"/>
      <c r="N252" s="454">
        <f t="shared" ref="N252:N296" si="71">K252/$K$527</f>
        <v>8.8300623348304896E-4</v>
      </c>
      <c r="O252" s="186">
        <v>70577.63</v>
      </c>
      <c r="P252" s="461">
        <f t="shared" si="57"/>
        <v>8.8300623348304896E-4</v>
      </c>
      <c r="Q252" s="426"/>
    </row>
    <row r="253" spans="2:18" s="25" customFormat="1" ht="34" x14ac:dyDescent="0.45">
      <c r="B253" s="26"/>
      <c r="C253" s="37">
        <f>C252+1</f>
        <v>155</v>
      </c>
      <c r="D253" s="38" t="s">
        <v>458</v>
      </c>
      <c r="E253" s="38" t="s">
        <v>345</v>
      </c>
      <c r="F253" s="46"/>
      <c r="G253" s="139" t="s">
        <v>346</v>
      </c>
      <c r="H253" s="46" t="s">
        <v>53</v>
      </c>
      <c r="I253" s="43">
        <v>10.93</v>
      </c>
      <c r="J253" s="432">
        <v>161486.32999999999</v>
      </c>
      <c r="K253" s="115">
        <f>ROUND(I253*J253,2)</f>
        <v>1765045.59</v>
      </c>
      <c r="L253" s="35"/>
      <c r="M253" s="36"/>
      <c r="N253" s="454">
        <f t="shared" si="71"/>
        <v>2.7439441209482665E-4</v>
      </c>
      <c r="O253" s="94">
        <v>124268.05</v>
      </c>
      <c r="P253" s="461">
        <f t="shared" si="57"/>
        <v>2.7439441209482665E-4</v>
      </c>
      <c r="Q253" s="425"/>
    </row>
    <row r="254" spans="2:18" s="25" customFormat="1" ht="17.5" x14ac:dyDescent="0.45">
      <c r="B254" s="26"/>
      <c r="C254" s="37">
        <f>C253+1</f>
        <v>156</v>
      </c>
      <c r="D254" s="38" t="s">
        <v>459</v>
      </c>
      <c r="E254" s="38" t="s">
        <v>460</v>
      </c>
      <c r="F254" s="46"/>
      <c r="G254" s="139" t="s">
        <v>461</v>
      </c>
      <c r="H254" s="46" t="s">
        <v>53</v>
      </c>
      <c r="I254" s="43">
        <v>5.83</v>
      </c>
      <c r="J254" s="432">
        <v>180731.17</v>
      </c>
      <c r="K254" s="115">
        <f>ROUND(I254*J254,2)</f>
        <v>1053662.72</v>
      </c>
      <c r="L254" s="35"/>
      <c r="M254" s="36"/>
      <c r="N254" s="454">
        <f t="shared" si="71"/>
        <v>1.6380265996451452E-4</v>
      </c>
      <c r="O254" s="94">
        <v>139077.47</v>
      </c>
      <c r="P254" s="461">
        <f t="shared" si="57"/>
        <v>1.6380265996451452E-4</v>
      </c>
      <c r="Q254" s="425"/>
    </row>
    <row r="255" spans="2:18" s="25" customFormat="1" ht="34" x14ac:dyDescent="0.45">
      <c r="B255" s="26"/>
      <c r="C255" s="37">
        <f>C254+1</f>
        <v>157</v>
      </c>
      <c r="D255" s="38" t="s">
        <v>462</v>
      </c>
      <c r="E255" s="38" t="s">
        <v>348</v>
      </c>
      <c r="F255" s="46"/>
      <c r="G255" s="139" t="s">
        <v>349</v>
      </c>
      <c r="H255" s="46" t="s">
        <v>53</v>
      </c>
      <c r="I255" s="43">
        <v>45.9</v>
      </c>
      <c r="J255" s="432">
        <v>140592</v>
      </c>
      <c r="K255" s="115">
        <f>ROUND(I255*J255,2)</f>
        <v>6453172.7999999998</v>
      </c>
      <c r="L255" s="35"/>
      <c r="M255" s="36"/>
      <c r="N255" s="454">
        <f t="shared" si="71"/>
        <v>1.0032117961340172E-3</v>
      </c>
      <c r="O255" s="94">
        <v>108189.3</v>
      </c>
      <c r="P255" s="461">
        <f t="shared" si="57"/>
        <v>1.0032117961340172E-3</v>
      </c>
      <c r="Q255" s="425"/>
    </row>
    <row r="256" spans="2:18" s="25" customFormat="1" ht="17.5" x14ac:dyDescent="0.45">
      <c r="B256" s="26"/>
      <c r="C256" s="272"/>
      <c r="D256" s="273"/>
      <c r="E256" s="273"/>
      <c r="F256" s="273"/>
      <c r="G256" s="274"/>
      <c r="H256" s="273"/>
      <c r="I256" s="275"/>
      <c r="J256" s="439"/>
      <c r="K256" s="277">
        <f>SUM(K252:K255)</f>
        <v>14951830.079999998</v>
      </c>
      <c r="L256" s="35"/>
      <c r="M256" s="36"/>
      <c r="N256" s="458">
        <f t="shared" si="71"/>
        <v>2.3244151016764071E-3</v>
      </c>
      <c r="O256" s="276"/>
      <c r="P256" s="461">
        <f t="shared" si="57"/>
        <v>2.3244151016764071E-3</v>
      </c>
      <c r="Q256" s="426">
        <v>-3446100.2900350019</v>
      </c>
      <c r="R256" s="426">
        <f t="shared" ref="R256" si="72">P256-K256</f>
        <v>-14951830.077675583</v>
      </c>
    </row>
    <row r="257" spans="2:18" s="25" customFormat="1" ht="17.5" x14ac:dyDescent="0.45">
      <c r="B257" s="26"/>
      <c r="C257" s="489" t="s">
        <v>463</v>
      </c>
      <c r="D257" s="490"/>
      <c r="E257" s="490"/>
      <c r="F257" s="490"/>
      <c r="G257" s="490"/>
      <c r="H257" s="66"/>
      <c r="I257" s="67"/>
      <c r="J257" s="436"/>
      <c r="K257" s="69"/>
      <c r="L257" s="35"/>
      <c r="M257" s="36"/>
      <c r="N257" s="68"/>
      <c r="O257" s="68"/>
      <c r="P257" s="461">
        <f t="shared" si="57"/>
        <v>0</v>
      </c>
      <c r="Q257" s="425"/>
    </row>
    <row r="258" spans="2:18" s="25" customFormat="1" ht="34" x14ac:dyDescent="0.45">
      <c r="B258" s="26"/>
      <c r="C258" s="37">
        <f>C255+1</f>
        <v>158</v>
      </c>
      <c r="D258" s="178" t="s">
        <v>464</v>
      </c>
      <c r="E258" s="39" t="s">
        <v>465</v>
      </c>
      <c r="F258" s="296"/>
      <c r="G258" s="297" t="s">
        <v>466</v>
      </c>
      <c r="H258" s="42" t="s">
        <v>18</v>
      </c>
      <c r="I258" s="43">
        <v>30</v>
      </c>
      <c r="J258" s="432">
        <v>22964.37</v>
      </c>
      <c r="K258" s="182">
        <f t="shared" ref="K258:K267" si="73">ROUND(I258*J258,2)</f>
        <v>688931.1</v>
      </c>
      <c r="L258" s="35"/>
      <c r="M258" s="36"/>
      <c r="N258" s="454">
        <f t="shared" si="71"/>
        <v>1.0710139456417225E-4</v>
      </c>
      <c r="O258" s="44">
        <v>17671.7</v>
      </c>
      <c r="P258" s="461">
        <f t="shared" si="57"/>
        <v>1.0710139456417225E-4</v>
      </c>
      <c r="Q258" s="425"/>
    </row>
    <row r="259" spans="2:18" s="25" customFormat="1" ht="34" x14ac:dyDescent="0.45">
      <c r="B259" s="26"/>
      <c r="C259" s="37">
        <f t="shared" ref="C259:C267" si="74">C258+1</f>
        <v>159</v>
      </c>
      <c r="D259" s="178" t="s">
        <v>467</v>
      </c>
      <c r="E259" s="39" t="s">
        <v>465</v>
      </c>
      <c r="F259" s="42"/>
      <c r="G259" s="283" t="s">
        <v>468</v>
      </c>
      <c r="H259" s="42" t="s">
        <v>18</v>
      </c>
      <c r="I259" s="43">
        <v>12.5</v>
      </c>
      <c r="J259" s="432">
        <v>29656.799999999999</v>
      </c>
      <c r="K259" s="182">
        <f t="shared" si="73"/>
        <v>370710</v>
      </c>
      <c r="L259" s="35"/>
      <c r="M259" s="36"/>
      <c r="N259" s="454">
        <f t="shared" si="71"/>
        <v>5.763066579355221E-5</v>
      </c>
      <c r="O259" s="44">
        <v>22821.7</v>
      </c>
      <c r="P259" s="461">
        <f t="shared" si="57"/>
        <v>5.763066579355221E-5</v>
      </c>
      <c r="Q259" s="425"/>
    </row>
    <row r="260" spans="2:18" s="185" customFormat="1" ht="34" x14ac:dyDescent="0.45">
      <c r="B260" s="176"/>
      <c r="C260" s="177">
        <f t="shared" si="74"/>
        <v>160</v>
      </c>
      <c r="D260" s="178" t="s">
        <v>469</v>
      </c>
      <c r="E260" s="39" t="s">
        <v>470</v>
      </c>
      <c r="F260" s="42"/>
      <c r="G260" s="283" t="s">
        <v>471</v>
      </c>
      <c r="H260" s="42" t="s">
        <v>18</v>
      </c>
      <c r="I260" s="43">
        <v>84.5</v>
      </c>
      <c r="J260" s="432">
        <v>53310.64</v>
      </c>
      <c r="K260" s="182">
        <f t="shared" si="73"/>
        <v>4504749.08</v>
      </c>
      <c r="L260" s="200"/>
      <c r="M260" s="184"/>
      <c r="N260" s="454">
        <f t="shared" si="71"/>
        <v>7.0030937582825326E-4</v>
      </c>
      <c r="O260" s="94">
        <v>41023.96</v>
      </c>
      <c r="P260" s="461">
        <f t="shared" si="57"/>
        <v>7.0030937582825326E-4</v>
      </c>
      <c r="Q260" s="425"/>
    </row>
    <row r="261" spans="2:18" s="25" customFormat="1" ht="17.5" x14ac:dyDescent="0.45">
      <c r="B261" s="26"/>
      <c r="C261" s="37">
        <f t="shared" si="74"/>
        <v>161</v>
      </c>
      <c r="D261" s="178" t="s">
        <v>472</v>
      </c>
      <c r="E261" s="39" t="s">
        <v>473</v>
      </c>
      <c r="F261" s="42"/>
      <c r="G261" s="298" t="s">
        <v>474</v>
      </c>
      <c r="H261" s="42" t="s">
        <v>47</v>
      </c>
      <c r="I261" s="292">
        <v>21</v>
      </c>
      <c r="J261" s="432">
        <v>11017.15</v>
      </c>
      <c r="K261" s="182">
        <f t="shared" si="73"/>
        <v>231360.15</v>
      </c>
      <c r="L261" s="35"/>
      <c r="M261" s="36"/>
      <c r="N261" s="454">
        <f t="shared" si="71"/>
        <v>3.5967304584705313E-5</v>
      </c>
      <c r="O261" s="44">
        <v>8477.99</v>
      </c>
      <c r="P261" s="461">
        <f t="shared" si="57"/>
        <v>3.5967304584705313E-5</v>
      </c>
      <c r="Q261" s="425"/>
    </row>
    <row r="262" spans="2:18" s="25" customFormat="1" ht="17.5" x14ac:dyDescent="0.45">
      <c r="B262" s="26"/>
      <c r="C262" s="37">
        <f t="shared" si="74"/>
        <v>162</v>
      </c>
      <c r="D262" s="178" t="s">
        <v>475</v>
      </c>
      <c r="E262" s="39" t="s">
        <v>476</v>
      </c>
      <c r="F262" s="42"/>
      <c r="G262" s="298" t="s">
        <v>477</v>
      </c>
      <c r="H262" s="42" t="s">
        <v>47</v>
      </c>
      <c r="I262" s="292">
        <v>9</v>
      </c>
      <c r="J262" s="432">
        <v>18905.11</v>
      </c>
      <c r="K262" s="182">
        <f t="shared" si="73"/>
        <v>170145.99</v>
      </c>
      <c r="L262" s="35"/>
      <c r="M262" s="36"/>
      <c r="N262" s="454">
        <f t="shared" si="71"/>
        <v>2.6450936542858503E-5</v>
      </c>
      <c r="O262" s="44">
        <v>14547.99</v>
      </c>
      <c r="P262" s="461">
        <f t="shared" si="57"/>
        <v>2.6450936542858503E-5</v>
      </c>
      <c r="Q262" s="425"/>
    </row>
    <row r="263" spans="2:18" s="25" customFormat="1" ht="17.5" x14ac:dyDescent="0.45">
      <c r="B263" s="26"/>
      <c r="C263" s="37">
        <f t="shared" si="74"/>
        <v>163</v>
      </c>
      <c r="D263" s="178" t="s">
        <v>478</v>
      </c>
      <c r="E263" s="39" t="s">
        <v>479</v>
      </c>
      <c r="F263" s="42"/>
      <c r="G263" s="298" t="s">
        <v>480</v>
      </c>
      <c r="H263" s="42" t="s">
        <v>47</v>
      </c>
      <c r="I263" s="292">
        <v>88</v>
      </c>
      <c r="J263" s="432">
        <v>29946.959999999999</v>
      </c>
      <c r="K263" s="182">
        <f t="shared" si="73"/>
        <v>2635332.48</v>
      </c>
      <c r="L263" s="35"/>
      <c r="M263" s="36"/>
      <c r="N263" s="454">
        <f t="shared" si="71"/>
        <v>4.0968942140695721E-4</v>
      </c>
      <c r="O263" s="44">
        <v>23044.99</v>
      </c>
      <c r="P263" s="461">
        <f t="shared" si="57"/>
        <v>4.0968942140695721E-4</v>
      </c>
      <c r="Q263" s="425"/>
    </row>
    <row r="264" spans="2:18" s="185" customFormat="1" ht="17.5" x14ac:dyDescent="0.45">
      <c r="B264" s="176"/>
      <c r="C264" s="177">
        <f t="shared" si="74"/>
        <v>164</v>
      </c>
      <c r="D264" s="178" t="s">
        <v>481</v>
      </c>
      <c r="E264" s="39" t="s">
        <v>482</v>
      </c>
      <c r="F264" s="42"/>
      <c r="G264" s="298" t="s">
        <v>483</v>
      </c>
      <c r="H264" s="42" t="s">
        <v>47</v>
      </c>
      <c r="I264" s="292">
        <v>11</v>
      </c>
      <c r="J264" s="432">
        <v>33622.21</v>
      </c>
      <c r="K264" s="182">
        <f t="shared" si="73"/>
        <v>369844.31</v>
      </c>
      <c r="L264" s="200"/>
      <c r="M264" s="184"/>
      <c r="N264" s="454">
        <f t="shared" si="71"/>
        <v>5.7496085417865496E-5</v>
      </c>
      <c r="O264" s="94">
        <v>25873.19</v>
      </c>
      <c r="P264" s="461">
        <f t="shared" si="57"/>
        <v>5.7496085417865496E-5</v>
      </c>
      <c r="Q264" s="425"/>
    </row>
    <row r="265" spans="2:18" s="185" customFormat="1" ht="17.5" x14ac:dyDescent="0.45">
      <c r="B265" s="176"/>
      <c r="C265" s="177">
        <f t="shared" si="74"/>
        <v>165</v>
      </c>
      <c r="D265" s="178" t="s">
        <v>484</v>
      </c>
      <c r="E265" s="39" t="s">
        <v>288</v>
      </c>
      <c r="F265" s="42"/>
      <c r="G265" s="298" t="s">
        <v>485</v>
      </c>
      <c r="H265" s="42" t="s">
        <v>47</v>
      </c>
      <c r="I265" s="292">
        <v>2</v>
      </c>
      <c r="J265" s="432">
        <v>40052.33</v>
      </c>
      <c r="K265" s="182">
        <f t="shared" si="73"/>
        <v>80104.66</v>
      </c>
      <c r="L265" s="200"/>
      <c r="M265" s="184"/>
      <c r="N265" s="454">
        <f t="shared" si="71"/>
        <v>1.2453089716938118E-5</v>
      </c>
      <c r="O265" s="94">
        <v>30821.34</v>
      </c>
      <c r="P265" s="461">
        <f t="shared" si="57"/>
        <v>1.2453089716938118E-5</v>
      </c>
      <c r="Q265" s="425"/>
    </row>
    <row r="266" spans="2:18" s="185" customFormat="1" ht="34" x14ac:dyDescent="0.45">
      <c r="B266" s="176"/>
      <c r="C266" s="177">
        <f t="shared" si="74"/>
        <v>166</v>
      </c>
      <c r="D266" s="178" t="s">
        <v>486</v>
      </c>
      <c r="E266" s="39" t="s">
        <v>487</v>
      </c>
      <c r="F266" s="42"/>
      <c r="G266" s="298" t="s">
        <v>488</v>
      </c>
      <c r="H266" s="42" t="s">
        <v>47</v>
      </c>
      <c r="I266" s="292">
        <v>7</v>
      </c>
      <c r="J266" s="432">
        <v>43645.58</v>
      </c>
      <c r="K266" s="182">
        <f t="shared" si="73"/>
        <v>305519.06</v>
      </c>
      <c r="L266" s="200"/>
      <c r="M266" s="184"/>
      <c r="N266" s="454">
        <f t="shared" si="71"/>
        <v>4.7496066576084334E-5</v>
      </c>
      <c r="O266" s="94">
        <v>33586.44</v>
      </c>
      <c r="P266" s="461">
        <f t="shared" si="57"/>
        <v>4.7496066576084334E-5</v>
      </c>
      <c r="Q266" s="425"/>
    </row>
    <row r="267" spans="2:18" s="25" customFormat="1" ht="34" x14ac:dyDescent="0.45">
      <c r="B267" s="26"/>
      <c r="C267" s="37">
        <f t="shared" si="74"/>
        <v>167</v>
      </c>
      <c r="D267" s="178" t="s">
        <v>489</v>
      </c>
      <c r="E267" s="39" t="s">
        <v>490</v>
      </c>
      <c r="F267" s="42"/>
      <c r="G267" s="298" t="s">
        <v>491</v>
      </c>
      <c r="H267" s="42" t="s">
        <v>47</v>
      </c>
      <c r="I267" s="292">
        <v>1</v>
      </c>
      <c r="J267" s="432">
        <v>29819.48</v>
      </c>
      <c r="K267" s="182">
        <f t="shared" si="73"/>
        <v>29819.48</v>
      </c>
      <c r="L267" s="35"/>
      <c r="M267" s="36"/>
      <c r="N267" s="454">
        <f t="shared" si="71"/>
        <v>4.6357435354253033E-6</v>
      </c>
      <c r="O267" s="94">
        <v>22946.89</v>
      </c>
      <c r="P267" s="461">
        <f t="shared" ref="P267:P325" si="75">K267/$K$527</f>
        <v>4.6357435354253033E-6</v>
      </c>
      <c r="Q267" s="425"/>
    </row>
    <row r="268" spans="2:18" s="25" customFormat="1" ht="17.5" x14ac:dyDescent="0.45">
      <c r="B268" s="26"/>
      <c r="C268" s="272"/>
      <c r="D268" s="273"/>
      <c r="E268" s="273"/>
      <c r="F268" s="273"/>
      <c r="G268" s="274"/>
      <c r="H268" s="273"/>
      <c r="I268" s="275"/>
      <c r="J268" s="439"/>
      <c r="K268" s="277">
        <f>SUM(K258:K267)</f>
        <v>9386516.3100000024</v>
      </c>
      <c r="L268" s="35"/>
      <c r="M268" s="36"/>
      <c r="N268" s="458">
        <f t="shared" si="71"/>
        <v>1.4592300839668124E-3</v>
      </c>
      <c r="O268" s="276"/>
      <c r="P268" s="461">
        <f t="shared" si="75"/>
        <v>1.4592300839668124E-3</v>
      </c>
      <c r="Q268" s="426">
        <v>-2163341.0412850007</v>
      </c>
      <c r="R268" s="426">
        <f t="shared" ref="R268" si="76">P268-K268</f>
        <v>-9386516.3085407726</v>
      </c>
    </row>
    <row r="269" spans="2:18" s="25" customFormat="1" ht="17.5" x14ac:dyDescent="0.45">
      <c r="B269" s="26"/>
      <c r="C269" s="489" t="s">
        <v>492</v>
      </c>
      <c r="D269" s="490"/>
      <c r="E269" s="490"/>
      <c r="F269" s="490"/>
      <c r="G269" s="490"/>
      <c r="H269" s="66"/>
      <c r="I269" s="67"/>
      <c r="J269" s="436"/>
      <c r="K269" s="69"/>
      <c r="L269" s="35"/>
      <c r="M269" s="36"/>
      <c r="N269" s="68"/>
      <c r="O269" s="68"/>
      <c r="P269" s="461">
        <f t="shared" si="75"/>
        <v>0</v>
      </c>
      <c r="Q269" s="425"/>
    </row>
    <row r="270" spans="2:18" s="25" customFormat="1" ht="34" x14ac:dyDescent="0.45">
      <c r="B270" s="26"/>
      <c r="C270" s="37">
        <f>C267+1</f>
        <v>168</v>
      </c>
      <c r="D270" s="38" t="s">
        <v>493</v>
      </c>
      <c r="E270" s="38" t="s">
        <v>33</v>
      </c>
      <c r="F270" s="46"/>
      <c r="G270" s="290" t="s">
        <v>494</v>
      </c>
      <c r="H270" s="291" t="s">
        <v>47</v>
      </c>
      <c r="I270" s="292">
        <v>7</v>
      </c>
      <c r="J270" s="432">
        <v>308887.06</v>
      </c>
      <c r="K270" s="115">
        <f>ROUND(I270*J270,2)</f>
        <v>2162209.42</v>
      </c>
      <c r="L270" s="35"/>
      <c r="M270" s="36"/>
      <c r="N270" s="454">
        <f t="shared" si="71"/>
        <v>3.3613759666502216E-4</v>
      </c>
      <c r="O270" s="44">
        <v>237696.85</v>
      </c>
      <c r="P270" s="461">
        <f t="shared" si="75"/>
        <v>3.3613759666502216E-4</v>
      </c>
      <c r="Q270" s="425"/>
    </row>
    <row r="271" spans="2:18" s="25" customFormat="1" ht="34" x14ac:dyDescent="0.45">
      <c r="B271" s="26"/>
      <c r="C271" s="37">
        <f>C270+1</f>
        <v>169</v>
      </c>
      <c r="D271" s="38" t="s">
        <v>495</v>
      </c>
      <c r="E271" s="38" t="s">
        <v>496</v>
      </c>
      <c r="F271" s="46"/>
      <c r="G271" s="290" t="s">
        <v>497</v>
      </c>
      <c r="H271" s="291" t="s">
        <v>18</v>
      </c>
      <c r="I271" s="292">
        <v>2</v>
      </c>
      <c r="J271" s="432">
        <v>72083.45</v>
      </c>
      <c r="K271" s="115">
        <f>ROUND(I271*J271,2)</f>
        <v>144166.9</v>
      </c>
      <c r="L271" s="35"/>
      <c r="M271" s="36"/>
      <c r="N271" s="454">
        <f t="shared" si="71"/>
        <v>2.2412220960838556E-5</v>
      </c>
      <c r="O271" s="94">
        <v>55470.14</v>
      </c>
      <c r="P271" s="461">
        <f t="shared" si="75"/>
        <v>2.2412220960838556E-5</v>
      </c>
      <c r="Q271" s="425"/>
    </row>
    <row r="272" spans="2:18" s="25" customFormat="1" ht="17.5" x14ac:dyDescent="0.45">
      <c r="B272" s="26"/>
      <c r="C272" s="272"/>
      <c r="D272" s="299"/>
      <c r="E272" s="299"/>
      <c r="F272" s="299"/>
      <c r="G272" s="300"/>
      <c r="H272" s="299"/>
      <c r="I272" s="301"/>
      <c r="J272" s="439"/>
      <c r="K272" s="277">
        <f>SUM(K270:K271)</f>
        <v>2306376.3199999998</v>
      </c>
      <c r="L272" s="35"/>
      <c r="M272" s="36"/>
      <c r="N272" s="458">
        <f t="shared" si="71"/>
        <v>3.5854981762586068E-4</v>
      </c>
      <c r="O272" s="276"/>
      <c r="P272" s="461">
        <f t="shared" si="75"/>
        <v>3.5854981762586068E-4</v>
      </c>
      <c r="Q272" s="426">
        <v>-531558.05988500034</v>
      </c>
      <c r="R272" s="426">
        <f t="shared" ref="R272" si="77">P272-K272</f>
        <v>-2306376.31964145</v>
      </c>
    </row>
    <row r="273" spans="2:18" s="25" customFormat="1" ht="17.5" x14ac:dyDescent="0.45">
      <c r="B273" s="26"/>
      <c r="C273" s="489" t="s">
        <v>498</v>
      </c>
      <c r="D273" s="490"/>
      <c r="E273" s="490"/>
      <c r="F273" s="490"/>
      <c r="G273" s="490"/>
      <c r="H273" s="302"/>
      <c r="I273" s="303"/>
      <c r="J273" s="436"/>
      <c r="K273" s="69"/>
      <c r="L273" s="35"/>
      <c r="M273" s="36"/>
      <c r="N273" s="68"/>
      <c r="O273" s="68"/>
      <c r="P273" s="461">
        <f t="shared" si="75"/>
        <v>0</v>
      </c>
      <c r="Q273" s="426"/>
    </row>
    <row r="274" spans="2:18" s="25" customFormat="1" ht="34" x14ac:dyDescent="0.45">
      <c r="B274" s="26"/>
      <c r="C274" s="37">
        <f>C271+1</f>
        <v>170</v>
      </c>
      <c r="D274" s="39" t="s">
        <v>499</v>
      </c>
      <c r="E274" s="39" t="s">
        <v>470</v>
      </c>
      <c r="F274" s="42"/>
      <c r="G274" s="283" t="s">
        <v>471</v>
      </c>
      <c r="H274" s="42" t="s">
        <v>18</v>
      </c>
      <c r="I274" s="292">
        <v>4</v>
      </c>
      <c r="J274" s="432">
        <v>53310.64</v>
      </c>
      <c r="K274" s="115">
        <f>ROUND(I274*J274,2)</f>
        <v>213242.56</v>
      </c>
      <c r="L274" s="35"/>
      <c r="M274" s="36"/>
      <c r="N274" s="454">
        <f t="shared" si="71"/>
        <v>3.3150739684177671E-5</v>
      </c>
      <c r="O274" s="94">
        <v>41023.96</v>
      </c>
      <c r="P274" s="461">
        <f t="shared" si="75"/>
        <v>3.3150739684177671E-5</v>
      </c>
      <c r="Q274" s="426"/>
    </row>
    <row r="275" spans="2:18" s="25" customFormat="1" ht="17.5" x14ac:dyDescent="0.45">
      <c r="B275" s="26"/>
      <c r="C275" s="37">
        <f>C274+1</f>
        <v>171</v>
      </c>
      <c r="D275" s="39" t="s">
        <v>500</v>
      </c>
      <c r="E275" s="39" t="s">
        <v>479</v>
      </c>
      <c r="F275" s="42"/>
      <c r="G275" s="298" t="s">
        <v>480</v>
      </c>
      <c r="H275" s="42" t="s">
        <v>47</v>
      </c>
      <c r="I275" s="292">
        <v>6</v>
      </c>
      <c r="J275" s="432">
        <v>29946.959999999999</v>
      </c>
      <c r="K275" s="115">
        <f>ROUND(I275*J275,2)</f>
        <v>179681.76</v>
      </c>
      <c r="L275" s="35"/>
      <c r="M275" s="36"/>
      <c r="N275" s="454">
        <f t="shared" si="71"/>
        <v>2.7933369641383449E-5</v>
      </c>
      <c r="O275" s="44">
        <v>23044.99</v>
      </c>
      <c r="P275" s="461">
        <f t="shared" si="75"/>
        <v>2.7933369641383449E-5</v>
      </c>
      <c r="Q275" s="426"/>
    </row>
    <row r="276" spans="2:18" s="25" customFormat="1" ht="17.5" x14ac:dyDescent="0.45">
      <c r="B276" s="26"/>
      <c r="C276" s="272"/>
      <c r="D276" s="273"/>
      <c r="E276" s="273"/>
      <c r="F276" s="273"/>
      <c r="G276" s="274"/>
      <c r="H276" s="273"/>
      <c r="I276" s="275"/>
      <c r="J276" s="439"/>
      <c r="K276" s="277">
        <f>SUM(K274:K275)</f>
        <v>392924.32</v>
      </c>
      <c r="L276" s="35"/>
      <c r="M276" s="36"/>
      <c r="N276" s="458">
        <f t="shared" si="71"/>
        <v>6.1084109325561123E-5</v>
      </c>
      <c r="O276" s="276"/>
      <c r="P276" s="461">
        <f t="shared" si="75"/>
        <v>6.1084109325561123E-5</v>
      </c>
      <c r="Q276" s="426">
        <v>-90558.551110000059</v>
      </c>
      <c r="R276" s="426">
        <f t="shared" ref="R276" si="78">P276-K276</f>
        <v>-392924.3199389159</v>
      </c>
    </row>
    <row r="277" spans="2:18" s="25" customFormat="1" ht="17.5" x14ac:dyDescent="0.45">
      <c r="B277" s="26"/>
      <c r="C277" s="489" t="s">
        <v>501</v>
      </c>
      <c r="D277" s="490"/>
      <c r="E277" s="490"/>
      <c r="F277" s="490"/>
      <c r="G277" s="490"/>
      <c r="H277" s="302"/>
      <c r="I277" s="67"/>
      <c r="J277" s="436"/>
      <c r="K277" s="69"/>
      <c r="L277" s="35"/>
      <c r="M277" s="36"/>
      <c r="N277" s="68"/>
      <c r="O277" s="68"/>
      <c r="P277" s="461">
        <f t="shared" si="75"/>
        <v>0</v>
      </c>
      <c r="Q277" s="426"/>
    </row>
    <row r="278" spans="2:18" s="25" customFormat="1" ht="17.5" x14ac:dyDescent="0.45">
      <c r="B278" s="26"/>
      <c r="C278" s="37">
        <f>C275+1</f>
        <v>172</v>
      </c>
      <c r="D278" s="39" t="s">
        <v>502</v>
      </c>
      <c r="E278" s="39" t="s">
        <v>503</v>
      </c>
      <c r="F278" s="42"/>
      <c r="G278" s="283" t="s">
        <v>504</v>
      </c>
      <c r="H278" s="42" t="s">
        <v>47</v>
      </c>
      <c r="I278" s="292">
        <v>15</v>
      </c>
      <c r="J278" s="432">
        <v>210312.26</v>
      </c>
      <c r="K278" s="115">
        <f>ROUND(I278*J278,2)</f>
        <v>3154683.9</v>
      </c>
      <c r="L278" s="35"/>
      <c r="M278" s="36"/>
      <c r="N278" s="454">
        <f t="shared" si="71"/>
        <v>4.9042791811712626E-4</v>
      </c>
      <c r="O278" s="94">
        <v>161840.91</v>
      </c>
      <c r="P278" s="461">
        <f t="shared" si="75"/>
        <v>4.9042791811712626E-4</v>
      </c>
      <c r="Q278" s="426"/>
    </row>
    <row r="279" spans="2:18" s="25" customFormat="1" ht="17.5" x14ac:dyDescent="0.45">
      <c r="B279" s="26"/>
      <c r="C279" s="37">
        <f>C278+1</f>
        <v>173</v>
      </c>
      <c r="D279" s="39" t="s">
        <v>505</v>
      </c>
      <c r="E279" s="39" t="s">
        <v>506</v>
      </c>
      <c r="F279" s="42"/>
      <c r="G279" s="298" t="s">
        <v>507</v>
      </c>
      <c r="H279" s="42" t="s">
        <v>47</v>
      </c>
      <c r="I279" s="292">
        <v>19</v>
      </c>
      <c r="J279" s="432">
        <v>107369.89</v>
      </c>
      <c r="K279" s="115">
        <f>ROUND(I279*J279,2)</f>
        <v>2040027.91</v>
      </c>
      <c r="L279" s="35"/>
      <c r="M279" s="36"/>
      <c r="N279" s="454">
        <f t="shared" si="71"/>
        <v>3.1714322972331148E-4</v>
      </c>
      <c r="O279" s="94">
        <v>82624</v>
      </c>
      <c r="P279" s="461">
        <f t="shared" si="75"/>
        <v>3.1714322972331148E-4</v>
      </c>
      <c r="Q279" s="426"/>
    </row>
    <row r="280" spans="2:18" s="25" customFormat="1" ht="17.5" x14ac:dyDescent="0.45">
      <c r="B280" s="26"/>
      <c r="C280" s="272"/>
      <c r="D280" s="273"/>
      <c r="E280" s="273"/>
      <c r="F280" s="273"/>
      <c r="G280" s="274"/>
      <c r="H280" s="273"/>
      <c r="I280" s="275"/>
      <c r="J280" s="439"/>
      <c r="K280" s="277">
        <f>SUM(K278:K279)</f>
        <v>5194711.8099999996</v>
      </c>
      <c r="L280" s="35"/>
      <c r="M280" s="36"/>
      <c r="N280" s="458">
        <f t="shared" si="71"/>
        <v>8.0757114784043768E-4</v>
      </c>
      <c r="O280" s="276"/>
      <c r="P280" s="461">
        <f t="shared" si="75"/>
        <v>8.0757114784043768E-4</v>
      </c>
      <c r="Q280" s="426">
        <v>-1197242.1601750008</v>
      </c>
      <c r="R280" s="426">
        <f t="shared" ref="R280" si="79">P280-K280</f>
        <v>-5194711.8091924284</v>
      </c>
    </row>
    <row r="281" spans="2:18" s="25" customFormat="1" ht="17.5" x14ac:dyDescent="0.45">
      <c r="B281" s="26"/>
      <c r="C281" s="489" t="s">
        <v>508</v>
      </c>
      <c r="D281" s="490"/>
      <c r="E281" s="490"/>
      <c r="F281" s="490"/>
      <c r="G281" s="490"/>
      <c r="H281" s="302"/>
      <c r="I281" s="67"/>
      <c r="J281" s="436"/>
      <c r="K281" s="69"/>
      <c r="L281" s="35"/>
      <c r="M281" s="36"/>
      <c r="N281" s="68"/>
      <c r="O281" s="68"/>
      <c r="P281" s="461">
        <f t="shared" si="75"/>
        <v>0</v>
      </c>
      <c r="Q281" s="425"/>
    </row>
    <row r="282" spans="2:18" s="25" customFormat="1" ht="34" x14ac:dyDescent="0.45">
      <c r="B282" s="26"/>
      <c r="C282" s="37">
        <f>C279+1</f>
        <v>174</v>
      </c>
      <c r="D282" s="39" t="s">
        <v>509</v>
      </c>
      <c r="E282" s="39" t="s">
        <v>470</v>
      </c>
      <c r="F282" s="42"/>
      <c r="G282" s="283" t="s">
        <v>471</v>
      </c>
      <c r="H282" s="42" t="s">
        <v>18</v>
      </c>
      <c r="I282" s="43">
        <v>83.86</v>
      </c>
      <c r="J282" s="432">
        <v>53310.64</v>
      </c>
      <c r="K282" s="115">
        <f>ROUND(I282*J282,2)</f>
        <v>4470630.2699999996</v>
      </c>
      <c r="L282" s="35"/>
      <c r="M282" s="36"/>
      <c r="N282" s="454">
        <f t="shared" si="71"/>
        <v>6.9500525741660068E-4</v>
      </c>
      <c r="O282" s="94">
        <v>41023.96</v>
      </c>
      <c r="P282" s="461">
        <f t="shared" si="75"/>
        <v>6.9500525741660068E-4</v>
      </c>
      <c r="Q282" s="425"/>
    </row>
    <row r="283" spans="2:18" s="25" customFormat="1" ht="34" x14ac:dyDescent="0.45">
      <c r="B283" s="26"/>
      <c r="C283" s="37">
        <f>C282+1</f>
        <v>175</v>
      </c>
      <c r="D283" s="39" t="s">
        <v>510</v>
      </c>
      <c r="E283" s="39" t="s">
        <v>511</v>
      </c>
      <c r="F283" s="42"/>
      <c r="G283" s="298" t="s">
        <v>512</v>
      </c>
      <c r="H283" s="42" t="s">
        <v>18</v>
      </c>
      <c r="I283" s="292">
        <v>37.58</v>
      </c>
      <c r="J283" s="432">
        <v>95063.97</v>
      </c>
      <c r="K283" s="115">
        <f>ROUND(I283*J283,2)</f>
        <v>3572503.99</v>
      </c>
      <c r="L283" s="35"/>
      <c r="M283" s="36"/>
      <c r="N283" s="454">
        <f t="shared" si="71"/>
        <v>5.5538232983685844E-4</v>
      </c>
      <c r="O283" s="94">
        <v>73154.27</v>
      </c>
      <c r="P283" s="461">
        <f t="shared" si="75"/>
        <v>5.5538232983685844E-4</v>
      </c>
      <c r="Q283" s="425"/>
    </row>
    <row r="284" spans="2:18" s="25" customFormat="1" ht="17.5" x14ac:dyDescent="0.45">
      <c r="B284" s="26"/>
      <c r="C284" s="272"/>
      <c r="D284" s="273"/>
      <c r="E284" s="273"/>
      <c r="F284" s="273"/>
      <c r="G284" s="274"/>
      <c r="H284" s="273"/>
      <c r="I284" s="275"/>
      <c r="J284" s="439"/>
      <c r="K284" s="277">
        <f>SUM(K282:K283)</f>
        <v>8043134.2599999998</v>
      </c>
      <c r="L284" s="35"/>
      <c r="M284" s="36"/>
      <c r="N284" s="458">
        <f t="shared" si="71"/>
        <v>1.2503875872534591E-3</v>
      </c>
      <c r="O284" s="276"/>
      <c r="P284" s="461">
        <f t="shared" si="75"/>
        <v>1.2503875872534591E-3</v>
      </c>
      <c r="Q284" s="426">
        <v>-1853727.3246200001</v>
      </c>
      <c r="R284" s="426">
        <f t="shared" ref="R284" si="80">P284-K284</f>
        <v>-8043134.2587496126</v>
      </c>
    </row>
    <row r="285" spans="2:18" s="25" customFormat="1" ht="17.5" x14ac:dyDescent="0.45">
      <c r="B285" s="26"/>
      <c r="C285" s="489" t="s">
        <v>513</v>
      </c>
      <c r="D285" s="490"/>
      <c r="E285" s="490"/>
      <c r="F285" s="490"/>
      <c r="G285" s="490"/>
      <c r="H285" s="302"/>
      <c r="I285" s="67"/>
      <c r="J285" s="436"/>
      <c r="K285" s="69"/>
      <c r="L285" s="35"/>
      <c r="M285" s="36"/>
      <c r="N285" s="68"/>
      <c r="O285" s="68"/>
      <c r="P285" s="461">
        <f t="shared" si="75"/>
        <v>0</v>
      </c>
      <c r="Q285" s="425"/>
    </row>
    <row r="286" spans="2:18" s="25" customFormat="1" ht="17.5" x14ac:dyDescent="0.45">
      <c r="B286" s="26"/>
      <c r="C286" s="37">
        <f>C283+1</f>
        <v>176</v>
      </c>
      <c r="D286" s="156" t="s">
        <v>514</v>
      </c>
      <c r="E286" s="38" t="s">
        <v>515</v>
      </c>
      <c r="F286" s="46"/>
      <c r="G286" s="290" t="s">
        <v>516</v>
      </c>
      <c r="H286" s="291" t="s">
        <v>47</v>
      </c>
      <c r="I286" s="292">
        <v>4</v>
      </c>
      <c r="J286" s="432">
        <v>552582.77</v>
      </c>
      <c r="K286" s="115">
        <f>ROUND(I286*J286,2)</f>
        <v>2210331.08</v>
      </c>
      <c r="L286" s="35"/>
      <c r="M286" s="36"/>
      <c r="N286" s="454">
        <f t="shared" si="71"/>
        <v>3.4361860150678781E-4</v>
      </c>
      <c r="O286" s="94">
        <v>425227.22</v>
      </c>
      <c r="P286" s="461">
        <f t="shared" si="75"/>
        <v>3.4361860150678781E-4</v>
      </c>
      <c r="Q286" s="425"/>
    </row>
    <row r="287" spans="2:18" s="25" customFormat="1" ht="17.5" x14ac:dyDescent="0.45">
      <c r="B287" s="26"/>
      <c r="C287" s="37">
        <f>C286+1</f>
        <v>177</v>
      </c>
      <c r="D287" s="156" t="s">
        <v>517</v>
      </c>
      <c r="E287" s="38" t="s">
        <v>518</v>
      </c>
      <c r="F287" s="46"/>
      <c r="G287" s="290" t="s">
        <v>519</v>
      </c>
      <c r="H287" s="291" t="s">
        <v>47</v>
      </c>
      <c r="I287" s="292">
        <v>4</v>
      </c>
      <c r="J287" s="432">
        <v>732351.74</v>
      </c>
      <c r="K287" s="115">
        <f>ROUND(I287*J287,2)</f>
        <v>2929406.96</v>
      </c>
      <c r="L287" s="35"/>
      <c r="M287" s="36"/>
      <c r="N287" s="454">
        <f t="shared" si="71"/>
        <v>4.554063108226532E-4</v>
      </c>
      <c r="O287" s="94">
        <v>563564.25</v>
      </c>
      <c r="P287" s="461">
        <f t="shared" si="75"/>
        <v>4.554063108226532E-4</v>
      </c>
      <c r="Q287" s="425"/>
    </row>
    <row r="288" spans="2:18" s="25" customFormat="1" ht="17.5" x14ac:dyDescent="0.45">
      <c r="B288" s="26"/>
      <c r="C288" s="37">
        <f>C287+1</f>
        <v>178</v>
      </c>
      <c r="D288" s="156" t="s">
        <v>520</v>
      </c>
      <c r="E288" s="38" t="s">
        <v>521</v>
      </c>
      <c r="F288" s="46"/>
      <c r="G288" s="290" t="s">
        <v>522</v>
      </c>
      <c r="H288" s="291" t="s">
        <v>47</v>
      </c>
      <c r="I288" s="292">
        <v>3</v>
      </c>
      <c r="J288" s="432">
        <v>916158.96</v>
      </c>
      <c r="K288" s="115">
        <f>ROUND(I288*J288,2)</f>
        <v>2748476.88</v>
      </c>
      <c r="L288" s="35"/>
      <c r="M288" s="36"/>
      <c r="N288" s="454">
        <f t="shared" si="71"/>
        <v>4.2727887705372149E-4</v>
      </c>
      <c r="O288" s="94">
        <v>705008.82</v>
      </c>
      <c r="P288" s="461">
        <f t="shared" si="75"/>
        <v>4.2727887705372149E-4</v>
      </c>
      <c r="Q288" s="425"/>
    </row>
    <row r="289" spans="2:18" s="25" customFormat="1" ht="17.5" x14ac:dyDescent="0.45">
      <c r="B289" s="26"/>
      <c r="C289" s="37">
        <f>C288+1</f>
        <v>179</v>
      </c>
      <c r="D289" s="156" t="s">
        <v>523</v>
      </c>
      <c r="E289" s="38" t="s">
        <v>524</v>
      </c>
      <c r="F289" s="46"/>
      <c r="G289" s="290" t="s">
        <v>525</v>
      </c>
      <c r="H289" s="291" t="s">
        <v>47</v>
      </c>
      <c r="I289" s="292">
        <v>1</v>
      </c>
      <c r="J289" s="432">
        <v>1390476.24</v>
      </c>
      <c r="K289" s="115">
        <f>ROUND(I289*J289,2)</f>
        <v>1390476.24</v>
      </c>
      <c r="L289" s="35"/>
      <c r="M289" s="36"/>
      <c r="N289" s="454">
        <f t="shared" si="71"/>
        <v>2.1616377082170723E-4</v>
      </c>
      <c r="O289" s="94">
        <v>1070008.6499999999</v>
      </c>
      <c r="P289" s="461">
        <f t="shared" si="75"/>
        <v>2.1616377082170723E-4</v>
      </c>
      <c r="Q289" s="425"/>
    </row>
    <row r="290" spans="2:18" s="25" customFormat="1" ht="34" x14ac:dyDescent="0.45">
      <c r="B290" s="26"/>
      <c r="C290" s="37">
        <f>C289+1</f>
        <v>180</v>
      </c>
      <c r="D290" s="156" t="s">
        <v>526</v>
      </c>
      <c r="E290" s="38" t="s">
        <v>33</v>
      </c>
      <c r="F290" s="46"/>
      <c r="G290" s="290" t="s">
        <v>527</v>
      </c>
      <c r="H290" s="291" t="s">
        <v>47</v>
      </c>
      <c r="I290" s="292">
        <v>1</v>
      </c>
      <c r="J290" s="432">
        <v>1863297.82</v>
      </c>
      <c r="K290" s="115">
        <f>ROUND(I290*J290,2)</f>
        <v>1863297.82</v>
      </c>
      <c r="L290" s="35"/>
      <c r="M290" s="36"/>
      <c r="N290" s="454">
        <f t="shared" si="71"/>
        <v>2.8966872741030563E-4</v>
      </c>
      <c r="O290" s="44">
        <v>1433857.5</v>
      </c>
      <c r="P290" s="461">
        <f t="shared" si="75"/>
        <v>2.8966872741030563E-4</v>
      </c>
      <c r="Q290" s="425"/>
    </row>
    <row r="291" spans="2:18" s="25" customFormat="1" ht="17.5" x14ac:dyDescent="0.45">
      <c r="B291" s="26"/>
      <c r="C291" s="272"/>
      <c r="D291" s="273"/>
      <c r="E291" s="273"/>
      <c r="F291" s="273"/>
      <c r="G291" s="274"/>
      <c r="H291" s="273"/>
      <c r="I291" s="275"/>
      <c r="J291" s="439"/>
      <c r="K291" s="277">
        <f>SUM(K286:K290)</f>
        <v>11141988.98</v>
      </c>
      <c r="L291" s="35"/>
      <c r="M291" s="36"/>
      <c r="N291" s="458">
        <f t="shared" si="71"/>
        <v>1.7321362876151754E-3</v>
      </c>
      <c r="O291" s="276"/>
      <c r="P291" s="461">
        <f t="shared" si="75"/>
        <v>1.7321362876151754E-3</v>
      </c>
      <c r="Q291" s="426">
        <v>-2567930.5177550018</v>
      </c>
      <c r="R291" s="426">
        <f t="shared" ref="R291" si="81">P291-K291</f>
        <v>-11141988.978267863</v>
      </c>
    </row>
    <row r="292" spans="2:18" s="25" customFormat="1" ht="17.5" x14ac:dyDescent="0.45">
      <c r="B292" s="26"/>
      <c r="C292" s="489" t="s">
        <v>528</v>
      </c>
      <c r="D292" s="490"/>
      <c r="E292" s="490"/>
      <c r="F292" s="490"/>
      <c r="G292" s="490"/>
      <c r="H292" s="66"/>
      <c r="I292" s="67"/>
      <c r="J292" s="436"/>
      <c r="K292" s="69"/>
      <c r="L292" s="35"/>
      <c r="M292" s="36"/>
      <c r="N292" s="68"/>
      <c r="O292" s="68"/>
      <c r="P292" s="461">
        <f t="shared" si="75"/>
        <v>0</v>
      </c>
      <c r="Q292" s="425"/>
    </row>
    <row r="293" spans="2:18" s="25" customFormat="1" ht="34" x14ac:dyDescent="0.45">
      <c r="B293" s="26"/>
      <c r="C293" s="37">
        <f>C290+1</f>
        <v>181</v>
      </c>
      <c r="D293" s="156" t="s">
        <v>529</v>
      </c>
      <c r="E293" s="38" t="s">
        <v>530</v>
      </c>
      <c r="F293" s="46"/>
      <c r="G293" s="290" t="s">
        <v>531</v>
      </c>
      <c r="H293" s="291" t="s">
        <v>47</v>
      </c>
      <c r="I293" s="292">
        <v>1</v>
      </c>
      <c r="J293" s="432">
        <v>11988946.720000001</v>
      </c>
      <c r="K293" s="115">
        <f>ROUND(I293*J293,2)</f>
        <v>11988946.720000001</v>
      </c>
      <c r="L293" s="35"/>
      <c r="M293" s="36"/>
      <c r="N293" s="454">
        <f t="shared" si="71"/>
        <v>1.8638045416552668E-3</v>
      </c>
      <c r="O293" s="44">
        <v>9225815.0999999996</v>
      </c>
      <c r="P293" s="461">
        <f t="shared" si="75"/>
        <v>1.8638045416552668E-3</v>
      </c>
      <c r="Q293" s="425"/>
    </row>
    <row r="294" spans="2:18" s="25" customFormat="1" ht="34" x14ac:dyDescent="0.45">
      <c r="B294" s="26"/>
      <c r="C294" s="37">
        <f>C293+1</f>
        <v>182</v>
      </c>
      <c r="D294" s="156" t="s">
        <v>532</v>
      </c>
      <c r="E294" s="38" t="s">
        <v>533</v>
      </c>
      <c r="F294" s="46"/>
      <c r="G294" s="290" t="s">
        <v>534</v>
      </c>
      <c r="H294" s="291" t="s">
        <v>47</v>
      </c>
      <c r="I294" s="292">
        <v>49.72</v>
      </c>
      <c r="J294" s="432">
        <v>93146.54</v>
      </c>
      <c r="K294" s="115">
        <f>ROUND(I294*J294,2)</f>
        <v>4631245.97</v>
      </c>
      <c r="L294" s="35"/>
      <c r="M294" s="36"/>
      <c r="N294" s="454">
        <f t="shared" si="71"/>
        <v>7.1997461278305278E-4</v>
      </c>
      <c r="O294" s="94">
        <v>71678.75</v>
      </c>
      <c r="P294" s="461">
        <f t="shared" si="75"/>
        <v>7.1997461278305278E-4</v>
      </c>
      <c r="Q294" s="425"/>
    </row>
    <row r="295" spans="2:18" s="25" customFormat="1" ht="17.5" x14ac:dyDescent="0.45">
      <c r="B295" s="26"/>
      <c r="C295" s="37">
        <f>C294+1</f>
        <v>183</v>
      </c>
      <c r="D295" s="156" t="s">
        <v>535</v>
      </c>
      <c r="E295" s="38" t="s">
        <v>536</v>
      </c>
      <c r="F295" s="46"/>
      <c r="G295" s="290" t="s">
        <v>537</v>
      </c>
      <c r="H295" s="291" t="s">
        <v>47</v>
      </c>
      <c r="I295" s="292">
        <v>8</v>
      </c>
      <c r="J295" s="432">
        <v>54108.39</v>
      </c>
      <c r="K295" s="115">
        <f>ROUND(I295*J295,2)</f>
        <v>432867.12</v>
      </c>
      <c r="L295" s="35"/>
      <c r="M295" s="36"/>
      <c r="N295" s="454">
        <f t="shared" si="71"/>
        <v>6.7293626623877049E-5</v>
      </c>
      <c r="O295" s="44">
        <v>41637.85</v>
      </c>
      <c r="P295" s="461">
        <f t="shared" si="75"/>
        <v>6.7293626623877049E-5</v>
      </c>
      <c r="Q295" s="425"/>
    </row>
    <row r="296" spans="2:18" s="25" customFormat="1" ht="17.5" x14ac:dyDescent="0.45">
      <c r="B296" s="26"/>
      <c r="C296" s="272"/>
      <c r="D296" s="273"/>
      <c r="E296" s="273"/>
      <c r="F296" s="273"/>
      <c r="G296" s="274"/>
      <c r="H296" s="273"/>
      <c r="I296" s="301"/>
      <c r="J296" s="439"/>
      <c r="K296" s="277">
        <f>SUM(K293:K295)</f>
        <v>17053059.810000002</v>
      </c>
      <c r="L296" s="35"/>
      <c r="M296" s="36"/>
      <c r="N296" s="458">
        <f t="shared" si="71"/>
        <v>2.6510727810621971E-3</v>
      </c>
      <c r="O296" s="276"/>
      <c r="P296" s="461">
        <f t="shared" si="75"/>
        <v>2.6510727810621971E-3</v>
      </c>
      <c r="Q296" s="426">
        <v>-3930274.212325003</v>
      </c>
      <c r="R296" s="426">
        <f t="shared" ref="R296" si="82">P296-K296</f>
        <v>-17053059.807348929</v>
      </c>
    </row>
    <row r="297" spans="2:18" s="17" customFormat="1" ht="17.5" x14ac:dyDescent="0.45">
      <c r="B297" s="18"/>
      <c r="C297" s="487" t="s">
        <v>538</v>
      </c>
      <c r="D297" s="488"/>
      <c r="E297" s="488"/>
      <c r="F297" s="488"/>
      <c r="G297" s="488"/>
      <c r="H297" s="62"/>
      <c r="I297" s="304"/>
      <c r="J297" s="435"/>
      <c r="K297" s="228"/>
      <c r="L297" s="23"/>
      <c r="M297" s="24"/>
      <c r="N297" s="64"/>
      <c r="O297" s="64"/>
      <c r="P297" s="461">
        <f t="shared" si="75"/>
        <v>0</v>
      </c>
      <c r="Q297" s="425"/>
    </row>
    <row r="298" spans="2:18" s="25" customFormat="1" ht="17.5" x14ac:dyDescent="0.45">
      <c r="B298" s="26"/>
      <c r="C298" s="489" t="s">
        <v>539</v>
      </c>
      <c r="D298" s="490"/>
      <c r="E298" s="490"/>
      <c r="F298" s="490"/>
      <c r="G298" s="490"/>
      <c r="H298" s="66"/>
      <c r="I298" s="303"/>
      <c r="J298" s="436"/>
      <c r="K298" s="69"/>
      <c r="L298" s="35"/>
      <c r="M298" s="36"/>
      <c r="N298" s="68"/>
      <c r="O298" s="68"/>
      <c r="P298" s="461">
        <f t="shared" si="75"/>
        <v>0</v>
      </c>
      <c r="Q298" s="425"/>
    </row>
    <row r="299" spans="2:18" s="25" customFormat="1" ht="17.5" x14ac:dyDescent="0.45">
      <c r="B299" s="26"/>
      <c r="C299" s="27">
        <f>C295+1</f>
        <v>184</v>
      </c>
      <c r="D299" s="28" t="s">
        <v>540</v>
      </c>
      <c r="E299" s="38" t="s">
        <v>454</v>
      </c>
      <c r="F299" s="71"/>
      <c r="G299" s="153" t="s">
        <v>455</v>
      </c>
      <c r="H299" s="71" t="s">
        <v>18</v>
      </c>
      <c r="I299" s="32">
        <v>168</v>
      </c>
      <c r="J299" s="432">
        <v>6196.77</v>
      </c>
      <c r="K299" s="91">
        <f>ROUND(I299*J299,2)</f>
        <v>1041057.36</v>
      </c>
      <c r="L299" s="35"/>
      <c r="M299" s="36"/>
      <c r="N299" s="454">
        <f t="shared" ref="N299:N300" si="83">K299/$K$527</f>
        <v>1.618430276660402E-4</v>
      </c>
      <c r="O299" s="186">
        <v>4768.58</v>
      </c>
      <c r="P299" s="461">
        <f t="shared" si="75"/>
        <v>1.618430276660402E-4</v>
      </c>
      <c r="Q299" s="425"/>
    </row>
    <row r="300" spans="2:18" s="25" customFormat="1" ht="17.5" x14ac:dyDescent="0.45">
      <c r="B300" s="26"/>
      <c r="C300" s="272"/>
      <c r="D300" s="273"/>
      <c r="E300" s="273"/>
      <c r="F300" s="273"/>
      <c r="G300" s="274"/>
      <c r="H300" s="273"/>
      <c r="I300" s="275"/>
      <c r="J300" s="439"/>
      <c r="K300" s="277">
        <f>SUM(K299)</f>
        <v>1041057.36</v>
      </c>
      <c r="L300" s="35"/>
      <c r="M300" s="36"/>
      <c r="N300" s="458">
        <f t="shared" si="83"/>
        <v>1.618430276660402E-4</v>
      </c>
      <c r="O300" s="276"/>
      <c r="P300" s="461">
        <f t="shared" si="75"/>
        <v>1.618430276660402E-4</v>
      </c>
      <c r="Q300" s="426">
        <v>-239935.87128000008</v>
      </c>
      <c r="R300" s="426">
        <f t="shared" ref="R300" si="84">P300-K300</f>
        <v>-1041057.359838157</v>
      </c>
    </row>
    <row r="301" spans="2:18" s="25" customFormat="1" ht="17.5" x14ac:dyDescent="0.45">
      <c r="B301" s="26"/>
      <c r="C301" s="489" t="s">
        <v>541</v>
      </c>
      <c r="D301" s="490"/>
      <c r="E301" s="490"/>
      <c r="F301" s="490"/>
      <c r="G301" s="490"/>
      <c r="H301" s="66"/>
      <c r="I301" s="67"/>
      <c r="J301" s="436"/>
      <c r="K301" s="69"/>
      <c r="L301" s="35"/>
      <c r="M301" s="36"/>
      <c r="N301" s="68"/>
      <c r="O301" s="68"/>
      <c r="P301" s="461">
        <f t="shared" si="75"/>
        <v>0</v>
      </c>
      <c r="Q301" s="425"/>
    </row>
    <row r="302" spans="2:18" s="25" customFormat="1" ht="17.5" x14ac:dyDescent="0.45">
      <c r="B302" s="26"/>
      <c r="C302" s="37">
        <f>C299+1</f>
        <v>185</v>
      </c>
      <c r="D302" s="38" t="s">
        <v>542</v>
      </c>
      <c r="E302" s="38" t="s">
        <v>64</v>
      </c>
      <c r="F302" s="46"/>
      <c r="G302" s="139" t="s">
        <v>65</v>
      </c>
      <c r="H302" s="281" t="s">
        <v>53</v>
      </c>
      <c r="I302" s="282">
        <v>91.73</v>
      </c>
      <c r="J302" s="432">
        <v>91715.63</v>
      </c>
      <c r="K302" s="115">
        <f>ROUND(I302*J302,2)</f>
        <v>8413074.7400000002</v>
      </c>
      <c r="L302" s="35"/>
      <c r="M302" s="36"/>
      <c r="N302" s="454">
        <f t="shared" ref="N302:N316" si="85">K302/$K$527</f>
        <v>1.3078986232826634E-3</v>
      </c>
      <c r="O302" s="186">
        <v>70577.63</v>
      </c>
      <c r="P302" s="461">
        <f t="shared" si="75"/>
        <v>1.3078986232826634E-3</v>
      </c>
      <c r="Q302" s="425"/>
    </row>
    <row r="303" spans="2:18" s="25" customFormat="1" ht="34" x14ac:dyDescent="0.45">
      <c r="B303" s="26"/>
      <c r="C303" s="37">
        <f>C302+1</f>
        <v>186</v>
      </c>
      <c r="D303" s="38" t="s">
        <v>543</v>
      </c>
      <c r="E303" s="38" t="s">
        <v>345</v>
      </c>
      <c r="F303" s="46"/>
      <c r="G303" s="139" t="s">
        <v>346</v>
      </c>
      <c r="H303" s="46" t="s">
        <v>53</v>
      </c>
      <c r="I303" s="43">
        <v>17.639999999999997</v>
      </c>
      <c r="J303" s="432">
        <v>161486.32999999999</v>
      </c>
      <c r="K303" s="115">
        <f>ROUND(I303*J303,2)</f>
        <v>2848618.86</v>
      </c>
      <c r="L303" s="35"/>
      <c r="M303" s="36"/>
      <c r="N303" s="454">
        <f t="shared" si="85"/>
        <v>4.4284697335887803E-4</v>
      </c>
      <c r="O303" s="94">
        <v>124268.05</v>
      </c>
      <c r="P303" s="461">
        <f t="shared" si="75"/>
        <v>4.4284697335887803E-4</v>
      </c>
      <c r="Q303" s="425"/>
    </row>
    <row r="304" spans="2:18" s="25" customFormat="1" ht="17.5" x14ac:dyDescent="0.45">
      <c r="B304" s="26"/>
      <c r="C304" s="37">
        <f>C303+1</f>
        <v>187</v>
      </c>
      <c r="D304" s="38" t="s">
        <v>544</v>
      </c>
      <c r="E304" s="38" t="s">
        <v>460</v>
      </c>
      <c r="F304" s="46"/>
      <c r="G304" s="139" t="s">
        <v>461</v>
      </c>
      <c r="H304" s="46" t="s">
        <v>53</v>
      </c>
      <c r="I304" s="43">
        <v>15.29</v>
      </c>
      <c r="J304" s="432">
        <v>180731.17</v>
      </c>
      <c r="K304" s="115">
        <f>ROUND(I304*J304,2)</f>
        <v>2763379.59</v>
      </c>
      <c r="L304" s="35"/>
      <c r="M304" s="36"/>
      <c r="N304" s="454">
        <f t="shared" si="85"/>
        <v>4.2959565593594267E-4</v>
      </c>
      <c r="O304" s="94">
        <v>139077.47</v>
      </c>
      <c r="P304" s="461">
        <f t="shared" si="75"/>
        <v>4.2959565593594267E-4</v>
      </c>
      <c r="Q304" s="425"/>
    </row>
    <row r="305" spans="2:18" s="25" customFormat="1" ht="34" x14ac:dyDescent="0.45">
      <c r="B305" s="26"/>
      <c r="C305" s="37">
        <f>C304+1</f>
        <v>188</v>
      </c>
      <c r="D305" s="38" t="s">
        <v>545</v>
      </c>
      <c r="E305" s="38" t="s">
        <v>348</v>
      </c>
      <c r="F305" s="46"/>
      <c r="G305" s="139" t="s">
        <v>349</v>
      </c>
      <c r="H305" s="46" t="s">
        <v>53</v>
      </c>
      <c r="I305" s="43">
        <v>59.98</v>
      </c>
      <c r="J305" s="432">
        <v>140592</v>
      </c>
      <c r="K305" s="115">
        <f>ROUND(I305*J305,2)</f>
        <v>8432708.1600000001</v>
      </c>
      <c r="L305" s="35"/>
      <c r="M305" s="36"/>
      <c r="N305" s="454">
        <f t="shared" si="85"/>
        <v>1.3109508394797027E-3</v>
      </c>
      <c r="O305" s="94">
        <v>108189.3</v>
      </c>
      <c r="P305" s="461">
        <f t="shared" si="75"/>
        <v>1.3109508394797027E-3</v>
      </c>
      <c r="Q305" s="425"/>
    </row>
    <row r="306" spans="2:18" s="25" customFormat="1" ht="17.5" x14ac:dyDescent="0.45">
      <c r="B306" s="26"/>
      <c r="C306" s="272"/>
      <c r="D306" s="273"/>
      <c r="E306" s="273"/>
      <c r="F306" s="273"/>
      <c r="G306" s="274"/>
      <c r="H306" s="273"/>
      <c r="I306" s="275"/>
      <c r="J306" s="439"/>
      <c r="K306" s="277">
        <f>SUM(K302:K305)</f>
        <v>22457781.350000001</v>
      </c>
      <c r="L306" s="35"/>
      <c r="M306" s="36"/>
      <c r="N306" s="458">
        <f t="shared" si="85"/>
        <v>3.491292092057187E-3</v>
      </c>
      <c r="O306" s="276"/>
      <c r="P306" s="461">
        <f t="shared" si="75"/>
        <v>3.491292092057187E-3</v>
      </c>
      <c r="Q306" s="426">
        <v>-5175662.8124700002</v>
      </c>
      <c r="R306" s="426">
        <f t="shared" ref="R306" si="86">P306-K306</f>
        <v>-22457781.346508708</v>
      </c>
    </row>
    <row r="307" spans="2:18" s="25" customFormat="1" ht="17.5" x14ac:dyDescent="0.45">
      <c r="B307" s="26"/>
      <c r="C307" s="489" t="s">
        <v>546</v>
      </c>
      <c r="D307" s="490"/>
      <c r="E307" s="490"/>
      <c r="F307" s="490"/>
      <c r="G307" s="490"/>
      <c r="H307" s="66"/>
      <c r="I307" s="67"/>
      <c r="J307" s="436"/>
      <c r="K307" s="69"/>
      <c r="L307" s="35"/>
      <c r="M307" s="36"/>
      <c r="N307" s="68"/>
      <c r="O307" s="68"/>
      <c r="P307" s="461">
        <f t="shared" si="75"/>
        <v>0</v>
      </c>
      <c r="Q307" s="425"/>
    </row>
    <row r="308" spans="2:18" s="25" customFormat="1" ht="34" x14ac:dyDescent="0.45">
      <c r="B308" s="26"/>
      <c r="C308" s="37">
        <f>C305+1</f>
        <v>189</v>
      </c>
      <c r="D308" s="178" t="s">
        <v>547</v>
      </c>
      <c r="E308" s="39" t="s">
        <v>470</v>
      </c>
      <c r="F308" s="42"/>
      <c r="G308" s="283" t="s">
        <v>471</v>
      </c>
      <c r="H308" s="42" t="s">
        <v>18</v>
      </c>
      <c r="I308" s="43">
        <v>46.75</v>
      </c>
      <c r="J308" s="432">
        <v>53310.64</v>
      </c>
      <c r="K308" s="182">
        <f>ROUND(I308*J308,2)</f>
        <v>2492272.42</v>
      </c>
      <c r="L308" s="35"/>
      <c r="M308" s="36"/>
      <c r="N308" s="454">
        <f t="shared" si="85"/>
        <v>3.8744927005882653E-4</v>
      </c>
      <c r="O308" s="94">
        <v>41023.96</v>
      </c>
      <c r="P308" s="461">
        <f t="shared" si="75"/>
        <v>3.8744927005882653E-4</v>
      </c>
      <c r="Q308" s="425"/>
    </row>
    <row r="309" spans="2:18" s="25" customFormat="1" ht="17.5" x14ac:dyDescent="0.45">
      <c r="B309" s="26"/>
      <c r="C309" s="37">
        <f>C308+1</f>
        <v>190</v>
      </c>
      <c r="D309" s="178" t="s">
        <v>548</v>
      </c>
      <c r="E309" s="39" t="s">
        <v>549</v>
      </c>
      <c r="F309" s="42"/>
      <c r="G309" s="283" t="s">
        <v>550</v>
      </c>
      <c r="H309" s="42" t="s">
        <v>47</v>
      </c>
      <c r="I309" s="43">
        <v>10</v>
      </c>
      <c r="J309" s="432">
        <v>64759.28</v>
      </c>
      <c r="K309" s="182">
        <f>ROUND(I309*J309,2)</f>
        <v>647592.80000000005</v>
      </c>
      <c r="L309" s="35"/>
      <c r="M309" s="36"/>
      <c r="N309" s="454">
        <f t="shared" si="85"/>
        <v>1.006749325000963E-4</v>
      </c>
      <c r="O309" s="94">
        <v>49834</v>
      </c>
      <c r="P309" s="461">
        <f t="shared" si="75"/>
        <v>1.006749325000963E-4</v>
      </c>
      <c r="Q309" s="425"/>
    </row>
    <row r="310" spans="2:18" s="25" customFormat="1" ht="17.5" x14ac:dyDescent="0.45">
      <c r="B310" s="26"/>
      <c r="C310" s="272"/>
      <c r="D310" s="273"/>
      <c r="E310" s="273"/>
      <c r="F310" s="273"/>
      <c r="G310" s="274"/>
      <c r="H310" s="273"/>
      <c r="I310" s="275"/>
      <c r="J310" s="439"/>
      <c r="K310" s="277">
        <f>SUM(K308:K309)</f>
        <v>3139865.2199999997</v>
      </c>
      <c r="L310" s="35"/>
      <c r="M310" s="36"/>
      <c r="N310" s="458">
        <f t="shared" si="85"/>
        <v>4.881242025589228E-4</v>
      </c>
      <c r="O310" s="276"/>
      <c r="P310" s="461">
        <f t="shared" si="75"/>
        <v>4.881242025589228E-4</v>
      </c>
      <c r="Q310" s="426">
        <v>-723654.9339350001</v>
      </c>
      <c r="R310" s="426">
        <f t="shared" ref="R310" si="87">P310-K310</f>
        <v>-3139865.2195118754</v>
      </c>
    </row>
    <row r="311" spans="2:18" s="25" customFormat="1" ht="17.5" x14ac:dyDescent="0.45">
      <c r="B311" s="26"/>
      <c r="C311" s="489" t="s">
        <v>551</v>
      </c>
      <c r="D311" s="490"/>
      <c r="E311" s="490"/>
      <c r="F311" s="490"/>
      <c r="G311" s="490"/>
      <c r="H311" s="302"/>
      <c r="I311" s="67"/>
      <c r="J311" s="436"/>
      <c r="K311" s="69"/>
      <c r="L311" s="35"/>
      <c r="M311" s="36"/>
      <c r="N311" s="68"/>
      <c r="O311" s="68"/>
      <c r="P311" s="461">
        <f t="shared" si="75"/>
        <v>0</v>
      </c>
      <c r="Q311" s="425"/>
    </row>
    <row r="312" spans="2:18" s="25" customFormat="1" ht="34" x14ac:dyDescent="0.45">
      <c r="B312" s="26"/>
      <c r="C312" s="37">
        <f>C309+1</f>
        <v>191</v>
      </c>
      <c r="D312" s="38" t="s">
        <v>552</v>
      </c>
      <c r="E312" s="39" t="s">
        <v>470</v>
      </c>
      <c r="F312" s="42"/>
      <c r="G312" s="283" t="s">
        <v>471</v>
      </c>
      <c r="H312" s="42" t="s">
        <v>18</v>
      </c>
      <c r="I312" s="292">
        <v>53</v>
      </c>
      <c r="J312" s="432">
        <v>53310.64</v>
      </c>
      <c r="K312" s="115">
        <f>ROUND(I312*J312,2)</f>
        <v>2825463.92</v>
      </c>
      <c r="L312" s="35"/>
      <c r="M312" s="36"/>
      <c r="N312" s="454">
        <f t="shared" si="85"/>
        <v>4.392473008153541E-4</v>
      </c>
      <c r="O312" s="94">
        <v>41023.96</v>
      </c>
      <c r="P312" s="461">
        <f t="shared" si="75"/>
        <v>4.392473008153541E-4</v>
      </c>
      <c r="Q312" s="425"/>
    </row>
    <row r="313" spans="2:18" s="185" customFormat="1" ht="34" x14ac:dyDescent="0.45">
      <c r="B313" s="176"/>
      <c r="C313" s="177">
        <f>C312+1</f>
        <v>192</v>
      </c>
      <c r="D313" s="38" t="s">
        <v>553</v>
      </c>
      <c r="E313" s="39" t="s">
        <v>511</v>
      </c>
      <c r="F313" s="42"/>
      <c r="G313" s="290" t="s">
        <v>512</v>
      </c>
      <c r="H313" s="42" t="s">
        <v>18</v>
      </c>
      <c r="I313" s="292">
        <v>74</v>
      </c>
      <c r="J313" s="432">
        <v>95063.97</v>
      </c>
      <c r="K313" s="182">
        <f>ROUND(I313*J313,2)</f>
        <v>7034733.7800000003</v>
      </c>
      <c r="L313" s="200"/>
      <c r="M313" s="184"/>
      <c r="N313" s="454">
        <f t="shared" si="85"/>
        <v>1.0936214060095282E-3</v>
      </c>
      <c r="O313" s="94">
        <v>73154.27</v>
      </c>
      <c r="P313" s="461">
        <f t="shared" si="75"/>
        <v>1.0936214060095282E-3</v>
      </c>
      <c r="Q313" s="425"/>
    </row>
    <row r="314" spans="2:18" s="185" customFormat="1" ht="34" x14ac:dyDescent="0.45">
      <c r="B314" s="176"/>
      <c r="C314" s="177">
        <f>C313+1</f>
        <v>193</v>
      </c>
      <c r="D314" s="38" t="s">
        <v>554</v>
      </c>
      <c r="E314" s="39" t="s">
        <v>555</v>
      </c>
      <c r="F314" s="305"/>
      <c r="G314" s="290" t="s">
        <v>556</v>
      </c>
      <c r="H314" s="42" t="s">
        <v>18</v>
      </c>
      <c r="I314" s="292">
        <v>17</v>
      </c>
      <c r="J314" s="432">
        <v>131500.04</v>
      </c>
      <c r="K314" s="182">
        <f>ROUND(I314*J314,2)</f>
        <v>2235500.6800000002</v>
      </c>
      <c r="L314" s="200"/>
      <c r="M314" s="184"/>
      <c r="N314" s="454">
        <f t="shared" si="85"/>
        <v>3.4753147357864293E-4</v>
      </c>
      <c r="O314" s="94">
        <v>101192.8</v>
      </c>
      <c r="P314" s="461">
        <f t="shared" si="75"/>
        <v>3.4753147357864293E-4</v>
      </c>
      <c r="Q314" s="425"/>
    </row>
    <row r="315" spans="2:18" s="25" customFormat="1" ht="34" x14ac:dyDescent="0.45">
      <c r="B315" s="26"/>
      <c r="C315" s="37">
        <f>C314+1</f>
        <v>194</v>
      </c>
      <c r="D315" s="38" t="s">
        <v>557</v>
      </c>
      <c r="E315" s="39" t="s">
        <v>558</v>
      </c>
      <c r="F315" s="305"/>
      <c r="G315" s="290" t="s">
        <v>559</v>
      </c>
      <c r="H315" s="42" t="s">
        <v>18</v>
      </c>
      <c r="I315" s="292">
        <v>25</v>
      </c>
      <c r="J315" s="432">
        <v>198261.95</v>
      </c>
      <c r="K315" s="182">
        <f>ROUND(I315*J315,2)</f>
        <v>4956548.75</v>
      </c>
      <c r="L315" s="35"/>
      <c r="M315" s="36"/>
      <c r="N315" s="454">
        <f t="shared" si="85"/>
        <v>7.70546261230339E-4</v>
      </c>
      <c r="O315" s="94">
        <v>152567.87</v>
      </c>
      <c r="P315" s="461">
        <f t="shared" si="75"/>
        <v>7.70546261230339E-4</v>
      </c>
      <c r="Q315" s="425"/>
    </row>
    <row r="316" spans="2:18" s="25" customFormat="1" ht="17.5" x14ac:dyDescent="0.45">
      <c r="B316" s="26"/>
      <c r="C316" s="272"/>
      <c r="D316" s="273"/>
      <c r="E316" s="273"/>
      <c r="F316" s="273"/>
      <c r="G316" s="274"/>
      <c r="H316" s="273"/>
      <c r="I316" s="275"/>
      <c r="J316" s="439"/>
      <c r="K316" s="277">
        <f>SUM(K312:K315)</f>
        <v>17052247.129999999</v>
      </c>
      <c r="L316" s="35"/>
      <c r="M316" s="36"/>
      <c r="N316" s="458">
        <f t="shared" si="85"/>
        <v>2.650946441633864E-3</v>
      </c>
      <c r="O316" s="276"/>
      <c r="P316" s="461">
        <f t="shared" si="75"/>
        <v>2.650946441633864E-3</v>
      </c>
      <c r="Q316" s="426">
        <v>-3930086.9828950018</v>
      </c>
      <c r="R316" s="426">
        <f t="shared" ref="R316" si="88">P316-K316</f>
        <v>-17052247.127349053</v>
      </c>
    </row>
    <row r="317" spans="2:18" s="25" customFormat="1" ht="17.5" x14ac:dyDescent="0.45">
      <c r="B317" s="26"/>
      <c r="C317" s="489" t="s">
        <v>560</v>
      </c>
      <c r="D317" s="490"/>
      <c r="E317" s="490"/>
      <c r="F317" s="490"/>
      <c r="G317" s="490"/>
      <c r="H317" s="302"/>
      <c r="I317" s="67"/>
      <c r="J317" s="436"/>
      <c r="K317" s="69"/>
      <c r="L317" s="35"/>
      <c r="M317" s="36"/>
      <c r="N317" s="68"/>
      <c r="O317" s="68"/>
      <c r="P317" s="461">
        <f t="shared" si="75"/>
        <v>0</v>
      </c>
      <c r="Q317" s="425"/>
    </row>
    <row r="318" spans="2:18" s="25" customFormat="1" ht="17.5" x14ac:dyDescent="0.45">
      <c r="B318" s="26"/>
      <c r="C318" s="37">
        <f>C315+1</f>
        <v>195</v>
      </c>
      <c r="D318" s="39" t="s">
        <v>561</v>
      </c>
      <c r="E318" s="39" t="s">
        <v>562</v>
      </c>
      <c r="F318" s="42"/>
      <c r="G318" s="283" t="s">
        <v>563</v>
      </c>
      <c r="H318" s="42" t="s">
        <v>18</v>
      </c>
      <c r="I318" s="292">
        <v>135</v>
      </c>
      <c r="J318" s="432">
        <v>436250.27</v>
      </c>
      <c r="K318" s="265">
        <f>ROUND(I318*J318,2)</f>
        <v>58893786.450000003</v>
      </c>
      <c r="L318" s="35"/>
      <c r="M318" s="36"/>
      <c r="N318" s="454">
        <f t="shared" ref="N318:N320" si="89">K318/$K$527</f>
        <v>9.1556422114773914E-3</v>
      </c>
      <c r="O318" s="244">
        <v>335706.25</v>
      </c>
      <c r="P318" s="461">
        <f t="shared" si="75"/>
        <v>9.1556422114773914E-3</v>
      </c>
      <c r="Q318" s="425"/>
    </row>
    <row r="319" spans="2:18" s="25" customFormat="1" ht="34" x14ac:dyDescent="0.45">
      <c r="B319" s="26"/>
      <c r="C319" s="37">
        <f>C318+1</f>
        <v>196</v>
      </c>
      <c r="D319" s="39" t="s">
        <v>564</v>
      </c>
      <c r="E319" s="39" t="s">
        <v>565</v>
      </c>
      <c r="F319" s="42"/>
      <c r="G319" s="298" t="s">
        <v>566</v>
      </c>
      <c r="H319" s="42" t="s">
        <v>18</v>
      </c>
      <c r="I319" s="292">
        <v>76</v>
      </c>
      <c r="J319" s="432">
        <v>57902.37</v>
      </c>
      <c r="K319" s="115">
        <f>ROUND(I319*J319,2)</f>
        <v>4400580.12</v>
      </c>
      <c r="L319" s="35"/>
      <c r="M319" s="36"/>
      <c r="N319" s="454">
        <f t="shared" si="89"/>
        <v>6.8411524424339743E-4</v>
      </c>
      <c r="O319" s="94">
        <v>44557.42</v>
      </c>
      <c r="P319" s="461">
        <f t="shared" si="75"/>
        <v>6.8411524424339743E-4</v>
      </c>
      <c r="Q319" s="425"/>
    </row>
    <row r="320" spans="2:18" s="25" customFormat="1" ht="17.5" x14ac:dyDescent="0.45">
      <c r="B320" s="26"/>
      <c r="C320" s="272"/>
      <c r="D320" s="273"/>
      <c r="E320" s="273"/>
      <c r="F320" s="273"/>
      <c r="G320" s="274"/>
      <c r="H320" s="273"/>
      <c r="I320" s="275"/>
      <c r="J320" s="439"/>
      <c r="K320" s="277">
        <f>SUM(K318:K319)</f>
        <v>63294366.57</v>
      </c>
      <c r="L320" s="35"/>
      <c r="M320" s="36"/>
      <c r="N320" s="458">
        <f t="shared" si="89"/>
        <v>9.8397574557207886E-3</v>
      </c>
      <c r="O320" s="276"/>
      <c r="P320" s="461">
        <f t="shared" si="75"/>
        <v>9.8397574557207886E-3</v>
      </c>
      <c r="Q320" s="426">
        <v>-14587658.947165005</v>
      </c>
      <c r="R320" s="426">
        <f t="shared" ref="R320" si="90">P320-K320</f>
        <v>-63294366.560160242</v>
      </c>
    </row>
    <row r="321" spans="2:18" s="25" customFormat="1" ht="17.5" x14ac:dyDescent="0.45">
      <c r="B321" s="26"/>
      <c r="C321" s="489" t="s">
        <v>567</v>
      </c>
      <c r="D321" s="490"/>
      <c r="E321" s="490"/>
      <c r="F321" s="490"/>
      <c r="G321" s="490"/>
      <c r="H321" s="302"/>
      <c r="I321" s="67"/>
      <c r="J321" s="436"/>
      <c r="K321" s="69"/>
      <c r="L321" s="35"/>
      <c r="M321" s="36"/>
      <c r="N321" s="68"/>
      <c r="O321" s="68"/>
      <c r="P321" s="461">
        <f t="shared" si="75"/>
        <v>0</v>
      </c>
      <c r="Q321" s="425"/>
    </row>
    <row r="322" spans="2:18" s="25" customFormat="1" ht="17.5" x14ac:dyDescent="0.45">
      <c r="B322" s="26"/>
      <c r="C322" s="37">
        <f>C319+1</f>
        <v>197</v>
      </c>
      <c r="D322" s="156" t="s">
        <v>568</v>
      </c>
      <c r="E322" s="38" t="s">
        <v>515</v>
      </c>
      <c r="F322" s="46"/>
      <c r="G322" s="290" t="s">
        <v>569</v>
      </c>
      <c r="H322" s="291" t="s">
        <v>47</v>
      </c>
      <c r="I322" s="292">
        <v>10</v>
      </c>
      <c r="J322" s="432">
        <v>552582.77</v>
      </c>
      <c r="K322" s="115">
        <f>ROUND(I322*J322,2)</f>
        <v>5525827.7000000002</v>
      </c>
      <c r="L322" s="35"/>
      <c r="M322" s="36"/>
      <c r="N322" s="454">
        <f t="shared" ref="N322:N325" si="91">K322/$K$527</f>
        <v>8.5904650376696957E-4</v>
      </c>
      <c r="O322" s="94">
        <v>425227.22</v>
      </c>
      <c r="P322" s="461">
        <f t="shared" si="75"/>
        <v>8.5904650376696957E-4</v>
      </c>
      <c r="Q322" s="425"/>
    </row>
    <row r="323" spans="2:18" s="25" customFormat="1" ht="17.5" x14ac:dyDescent="0.45">
      <c r="B323" s="26"/>
      <c r="C323" s="37">
        <f>C322+1</f>
        <v>198</v>
      </c>
      <c r="D323" s="156" t="s">
        <v>570</v>
      </c>
      <c r="E323" s="38" t="s">
        <v>518</v>
      </c>
      <c r="F323" s="46"/>
      <c r="G323" s="290" t="s">
        <v>519</v>
      </c>
      <c r="H323" s="291" t="s">
        <v>47</v>
      </c>
      <c r="I323" s="292">
        <v>1</v>
      </c>
      <c r="J323" s="432">
        <v>732351.74</v>
      </c>
      <c r="K323" s="115">
        <f>ROUND(I323*J323,2)</f>
        <v>732351.74</v>
      </c>
      <c r="L323" s="35"/>
      <c r="M323" s="36"/>
      <c r="N323" s="454">
        <f t="shared" si="91"/>
        <v>1.138515777056633E-4</v>
      </c>
      <c r="O323" s="94">
        <v>563564.25</v>
      </c>
      <c r="P323" s="461">
        <f t="shared" si="75"/>
        <v>1.138515777056633E-4</v>
      </c>
      <c r="Q323" s="425"/>
    </row>
    <row r="324" spans="2:18" s="25" customFormat="1" ht="17.5" x14ac:dyDescent="0.45">
      <c r="B324" s="26"/>
      <c r="C324" s="37">
        <f>C323+1</f>
        <v>199</v>
      </c>
      <c r="D324" s="156" t="s">
        <v>571</v>
      </c>
      <c r="E324" s="38" t="s">
        <v>521</v>
      </c>
      <c r="F324" s="46"/>
      <c r="G324" s="290" t="s">
        <v>522</v>
      </c>
      <c r="H324" s="291" t="s">
        <v>47</v>
      </c>
      <c r="I324" s="292">
        <v>4</v>
      </c>
      <c r="J324" s="432">
        <v>916158.96</v>
      </c>
      <c r="K324" s="115">
        <f>ROUND(I324*J324,2)</f>
        <v>3664635.84</v>
      </c>
      <c r="L324" s="35"/>
      <c r="M324" s="36"/>
      <c r="N324" s="454">
        <f t="shared" si="91"/>
        <v>5.6970516940496195E-4</v>
      </c>
      <c r="O324" s="94">
        <v>705008.82</v>
      </c>
      <c r="P324" s="461">
        <f t="shared" si="75"/>
        <v>5.6970516940496195E-4</v>
      </c>
      <c r="Q324" s="425"/>
    </row>
    <row r="325" spans="2:18" s="25" customFormat="1" ht="17.5" x14ac:dyDescent="0.45">
      <c r="B325" s="26"/>
      <c r="C325" s="272"/>
      <c r="D325" s="273"/>
      <c r="E325" s="273"/>
      <c r="F325" s="273"/>
      <c r="G325" s="274"/>
      <c r="H325" s="273"/>
      <c r="I325" s="275"/>
      <c r="J325" s="439"/>
      <c r="K325" s="277">
        <f>SUM(K322:K324)</f>
        <v>9922815.2800000012</v>
      </c>
      <c r="L325" s="35"/>
      <c r="M325" s="36"/>
      <c r="N325" s="458">
        <f t="shared" si="91"/>
        <v>1.542603250877595E-3</v>
      </c>
      <c r="O325" s="276"/>
      <c r="P325" s="461">
        <f t="shared" si="75"/>
        <v>1.542603250877595E-3</v>
      </c>
      <c r="Q325" s="426">
        <v>-2286943.5831350014</v>
      </c>
      <c r="R325" s="426">
        <f t="shared" ref="R325" si="92">P325-K325</f>
        <v>-9922815.2784573976</v>
      </c>
    </row>
    <row r="326" spans="2:18" s="17" customFormat="1" ht="17.5" x14ac:dyDescent="0.45">
      <c r="B326" s="18"/>
      <c r="C326" s="487" t="s">
        <v>572</v>
      </c>
      <c r="D326" s="488"/>
      <c r="E326" s="488"/>
      <c r="F326" s="488"/>
      <c r="G326" s="488"/>
      <c r="H326" s="62"/>
      <c r="I326" s="63"/>
      <c r="J326" s="435"/>
      <c r="K326" s="228"/>
      <c r="L326" s="23"/>
      <c r="M326" s="24"/>
      <c r="N326" s="64"/>
      <c r="O326" s="64"/>
      <c r="P326" s="461">
        <f>K326/$K$527</f>
        <v>0</v>
      </c>
      <c r="Q326" s="425"/>
    </row>
    <row r="327" spans="2:18" s="25" customFormat="1" ht="17.5" x14ac:dyDescent="0.45">
      <c r="B327" s="26"/>
      <c r="C327" s="489" t="s">
        <v>573</v>
      </c>
      <c r="D327" s="490"/>
      <c r="E327" s="490"/>
      <c r="F327" s="490"/>
      <c r="G327" s="490"/>
      <c r="H327" s="66"/>
      <c r="I327" s="67"/>
      <c r="J327" s="436"/>
      <c r="K327" s="69"/>
      <c r="L327" s="35"/>
      <c r="M327" s="36"/>
      <c r="N327" s="68"/>
      <c r="O327" s="68"/>
      <c r="P327" s="461">
        <f t="shared" ref="P327:P373" si="93">K327/$K$527</f>
        <v>0</v>
      </c>
      <c r="Q327" s="425"/>
    </row>
    <row r="328" spans="2:18" s="25" customFormat="1" ht="34" x14ac:dyDescent="0.45">
      <c r="B328" s="26"/>
      <c r="C328" s="37">
        <f>C324+1</f>
        <v>200</v>
      </c>
      <c r="D328" s="156" t="s">
        <v>574</v>
      </c>
      <c r="E328" s="38" t="s">
        <v>575</v>
      </c>
      <c r="F328" s="46"/>
      <c r="G328" s="290" t="s">
        <v>576</v>
      </c>
      <c r="H328" s="291" t="s">
        <v>18</v>
      </c>
      <c r="I328" s="292">
        <v>135</v>
      </c>
      <c r="J328" s="432">
        <v>57852.25</v>
      </c>
      <c r="K328" s="115">
        <f>ROUND(I328*J328,2)</f>
        <v>7810053.75</v>
      </c>
      <c r="L328" s="35"/>
      <c r="M328" s="36"/>
      <c r="N328" s="454">
        <f t="shared" ref="N328:N392" si="94">K328/$K$527</f>
        <v>1.2141528350892319E-3</v>
      </c>
      <c r="O328" s="44">
        <v>44518.85</v>
      </c>
      <c r="P328" s="461">
        <f t="shared" si="93"/>
        <v>1.2141528350892319E-3</v>
      </c>
      <c r="Q328" s="425"/>
    </row>
    <row r="329" spans="2:18" s="25" customFormat="1" ht="34" x14ac:dyDescent="0.45">
      <c r="B329" s="26"/>
      <c r="C329" s="177">
        <f>C328+1</f>
        <v>201</v>
      </c>
      <c r="D329" s="156" t="s">
        <v>577</v>
      </c>
      <c r="E329" s="38" t="s">
        <v>578</v>
      </c>
      <c r="F329" s="46"/>
      <c r="G329" s="139" t="s">
        <v>579</v>
      </c>
      <c r="H329" s="46" t="s">
        <v>18</v>
      </c>
      <c r="I329" s="43">
        <v>35.019999999999996</v>
      </c>
      <c r="J329" s="432">
        <v>83104.3</v>
      </c>
      <c r="K329" s="115">
        <f>ROUND(I329*J329,2)</f>
        <v>2910312.59</v>
      </c>
      <c r="L329" s="35"/>
      <c r="M329" s="36"/>
      <c r="N329" s="454">
        <f t="shared" si="94"/>
        <v>4.5243789546831032E-4</v>
      </c>
      <c r="O329" s="44">
        <v>63950.98</v>
      </c>
      <c r="P329" s="461">
        <f t="shared" si="93"/>
        <v>4.5243789546831032E-4</v>
      </c>
      <c r="Q329" s="425"/>
    </row>
    <row r="330" spans="2:18" s="25" customFormat="1" ht="34" x14ac:dyDescent="0.45">
      <c r="B330" s="26"/>
      <c r="C330" s="177">
        <f>C329+1</f>
        <v>202</v>
      </c>
      <c r="D330" s="156" t="s">
        <v>580</v>
      </c>
      <c r="E330" s="38" t="s">
        <v>581</v>
      </c>
      <c r="F330" s="46"/>
      <c r="G330" s="290" t="s">
        <v>582</v>
      </c>
      <c r="H330" s="46" t="s">
        <v>18</v>
      </c>
      <c r="I330" s="292">
        <v>40.79</v>
      </c>
      <c r="J330" s="432">
        <v>95606.61</v>
      </c>
      <c r="K330" s="115">
        <f>ROUND(I330*J330,2)</f>
        <v>3899793.62</v>
      </c>
      <c r="L330" s="35"/>
      <c r="M330" s="36"/>
      <c r="N330" s="454">
        <f t="shared" si="94"/>
        <v>6.0626285446318455E-4</v>
      </c>
      <c r="O330" s="44">
        <v>73571.839999999997</v>
      </c>
      <c r="P330" s="461">
        <f t="shared" si="93"/>
        <v>6.0626285446318455E-4</v>
      </c>
      <c r="Q330" s="425"/>
    </row>
    <row r="331" spans="2:18" s="25" customFormat="1" ht="34" x14ac:dyDescent="0.45">
      <c r="B331" s="26"/>
      <c r="C331" s="177">
        <f>C330+1</f>
        <v>203</v>
      </c>
      <c r="D331" s="156" t="s">
        <v>583</v>
      </c>
      <c r="E331" s="38" t="s">
        <v>584</v>
      </c>
      <c r="F331" s="156"/>
      <c r="G331" s="290" t="s">
        <v>585</v>
      </c>
      <c r="H331" s="46" t="s">
        <v>18</v>
      </c>
      <c r="I331" s="292">
        <v>47</v>
      </c>
      <c r="J331" s="432">
        <v>113703.21</v>
      </c>
      <c r="K331" s="115">
        <f>ROUND(I331*J331,2)</f>
        <v>5344050.87</v>
      </c>
      <c r="L331" s="35"/>
      <c r="M331" s="36"/>
      <c r="N331" s="454">
        <f t="shared" si="94"/>
        <v>8.3078743403930812E-4</v>
      </c>
      <c r="O331" s="44">
        <v>87497.66</v>
      </c>
      <c r="P331" s="461">
        <f t="shared" si="93"/>
        <v>8.3078743403930812E-4</v>
      </c>
      <c r="Q331" s="425"/>
    </row>
    <row r="332" spans="2:18" s="25" customFormat="1" ht="17.5" x14ac:dyDescent="0.45">
      <c r="B332" s="26"/>
      <c r="C332" s="272"/>
      <c r="D332" s="273"/>
      <c r="E332" s="273"/>
      <c r="F332" s="273"/>
      <c r="G332" s="274"/>
      <c r="H332" s="273"/>
      <c r="I332" s="275"/>
      <c r="J332" s="439"/>
      <c r="K332" s="277">
        <f>SUM(K328:K331)</f>
        <v>19964210.830000002</v>
      </c>
      <c r="L332" s="35"/>
      <c r="M332" s="36"/>
      <c r="N332" s="458">
        <f t="shared" si="94"/>
        <v>3.1036410190600351E-3</v>
      </c>
      <c r="O332" s="276"/>
      <c r="P332" s="461">
        <f t="shared" si="93"/>
        <v>3.1036410190600351E-3</v>
      </c>
      <c r="Q332" s="426">
        <v>-4601216.5352800023</v>
      </c>
      <c r="R332" s="426">
        <f t="shared" ref="R332" si="95">P332-K332</f>
        <v>-19964210.826896362</v>
      </c>
    </row>
    <row r="333" spans="2:18" s="25" customFormat="1" ht="17.5" x14ac:dyDescent="0.45">
      <c r="B333" s="26"/>
      <c r="C333" s="489" t="s">
        <v>586</v>
      </c>
      <c r="D333" s="490"/>
      <c r="E333" s="490"/>
      <c r="F333" s="490"/>
      <c r="G333" s="490"/>
      <c r="H333" s="66"/>
      <c r="I333" s="67"/>
      <c r="J333" s="436"/>
      <c r="K333" s="69"/>
      <c r="L333" s="35"/>
      <c r="M333" s="36"/>
      <c r="N333" s="68"/>
      <c r="O333" s="68"/>
      <c r="P333" s="461">
        <f t="shared" si="93"/>
        <v>0</v>
      </c>
      <c r="Q333" s="425"/>
    </row>
    <row r="334" spans="2:18" s="25" customFormat="1" ht="34" x14ac:dyDescent="0.45">
      <c r="B334" s="26"/>
      <c r="C334" s="37">
        <f>C331+1</f>
        <v>204</v>
      </c>
      <c r="D334" s="156" t="s">
        <v>587</v>
      </c>
      <c r="E334" s="38" t="s">
        <v>33</v>
      </c>
      <c r="F334" s="156"/>
      <c r="G334" s="290" t="s">
        <v>588</v>
      </c>
      <c r="H334" s="291" t="s">
        <v>18</v>
      </c>
      <c r="I334" s="428">
        <v>146</v>
      </c>
      <c r="J334" s="432">
        <v>353023.6</v>
      </c>
      <c r="K334" s="115">
        <f>ROUND(I334*J334,2)</f>
        <v>51541445.600000001</v>
      </c>
      <c r="L334" s="306"/>
      <c r="M334" s="36"/>
      <c r="N334" s="454">
        <f t="shared" si="94"/>
        <v>8.0126455339487798E-3</v>
      </c>
      <c r="O334" s="44">
        <v>271661.09999999998</v>
      </c>
      <c r="P334" s="461">
        <f t="shared" si="93"/>
        <v>8.0126455339487798E-3</v>
      </c>
      <c r="Q334" s="425"/>
    </row>
    <row r="335" spans="2:18" s="25" customFormat="1" ht="17.5" x14ac:dyDescent="0.45">
      <c r="B335" s="26"/>
      <c r="C335" s="272"/>
      <c r="D335" s="273"/>
      <c r="E335" s="273"/>
      <c r="F335" s="273"/>
      <c r="G335" s="274"/>
      <c r="H335" s="273"/>
      <c r="I335" s="275"/>
      <c r="J335" s="439"/>
      <c r="K335" s="277">
        <f>SUM(K334:K334)</f>
        <v>51541445.600000001</v>
      </c>
      <c r="L335" s="307"/>
      <c r="M335" s="36"/>
      <c r="N335" s="458">
        <f t="shared" si="94"/>
        <v>8.0126455339487798E-3</v>
      </c>
      <c r="O335" s="276"/>
      <c r="P335" s="461">
        <f t="shared" si="93"/>
        <v>8.0126455339487798E-3</v>
      </c>
      <c r="Q335" s="426">
        <v>-11878924.919700004</v>
      </c>
      <c r="R335" s="426">
        <f t="shared" ref="R335" si="96">P335-K335</f>
        <v>-51541445.591987357</v>
      </c>
    </row>
    <row r="336" spans="2:18" s="17" customFormat="1" ht="17.5" x14ac:dyDescent="0.45">
      <c r="B336" s="18"/>
      <c r="C336" s="489" t="s">
        <v>589</v>
      </c>
      <c r="D336" s="490"/>
      <c r="E336" s="490"/>
      <c r="F336" s="490"/>
      <c r="G336" s="490"/>
      <c r="H336" s="66"/>
      <c r="I336" s="67"/>
      <c r="J336" s="436"/>
      <c r="K336" s="69"/>
      <c r="L336" s="23"/>
      <c r="M336" s="24"/>
      <c r="N336" s="68"/>
      <c r="O336" s="68"/>
      <c r="P336" s="461">
        <f t="shared" si="93"/>
        <v>0</v>
      </c>
      <c r="Q336" s="426"/>
    </row>
    <row r="337" spans="2:18" s="25" customFormat="1" ht="34" x14ac:dyDescent="0.45">
      <c r="B337" s="26"/>
      <c r="C337" s="37">
        <f>C334+1</f>
        <v>205</v>
      </c>
      <c r="D337" s="156" t="s">
        <v>590</v>
      </c>
      <c r="E337" s="38" t="s">
        <v>591</v>
      </c>
      <c r="F337" s="71"/>
      <c r="G337" s="153" t="s">
        <v>592</v>
      </c>
      <c r="H337" s="71" t="s">
        <v>47</v>
      </c>
      <c r="I337" s="112">
        <v>1</v>
      </c>
      <c r="J337" s="432">
        <v>569451.94999999995</v>
      </c>
      <c r="K337" s="91">
        <f>ROUND(I337*J337,2)</f>
        <v>569451.94999999995</v>
      </c>
      <c r="L337" s="35"/>
      <c r="M337" s="36"/>
      <c r="N337" s="454">
        <f t="shared" si="94"/>
        <v>8.8527137158254699E-5</v>
      </c>
      <c r="O337" s="33">
        <v>438208.5</v>
      </c>
      <c r="P337" s="461">
        <f t="shared" si="93"/>
        <v>8.8527137158254699E-5</v>
      </c>
      <c r="Q337" s="426"/>
    </row>
    <row r="338" spans="2:18" s="25" customFormat="1" ht="34" x14ac:dyDescent="0.45">
      <c r="B338" s="26"/>
      <c r="C338" s="37">
        <f>C337+1</f>
        <v>206</v>
      </c>
      <c r="D338" s="156" t="s">
        <v>593</v>
      </c>
      <c r="E338" s="38" t="s">
        <v>591</v>
      </c>
      <c r="F338" s="46"/>
      <c r="G338" s="290" t="s">
        <v>594</v>
      </c>
      <c r="H338" s="291" t="s">
        <v>47</v>
      </c>
      <c r="I338" s="308">
        <v>1</v>
      </c>
      <c r="J338" s="432">
        <v>643292.72</v>
      </c>
      <c r="K338" s="115">
        <f>ROUND(I338*J338,2)</f>
        <v>643292.72</v>
      </c>
      <c r="L338" s="35"/>
      <c r="M338" s="36"/>
      <c r="N338" s="454">
        <f t="shared" si="94"/>
        <v>1.0000644102868862E-4</v>
      </c>
      <c r="O338" s="44">
        <v>495030.95</v>
      </c>
      <c r="P338" s="461">
        <f t="shared" si="93"/>
        <v>1.0000644102868862E-4</v>
      </c>
      <c r="Q338" s="426"/>
    </row>
    <row r="339" spans="2:18" s="25" customFormat="1" ht="34" x14ac:dyDescent="0.45">
      <c r="B339" s="26"/>
      <c r="C339" s="37">
        <f>C338+1</f>
        <v>207</v>
      </c>
      <c r="D339" s="156" t="s">
        <v>595</v>
      </c>
      <c r="E339" s="38" t="s">
        <v>591</v>
      </c>
      <c r="F339" s="46"/>
      <c r="G339" s="290" t="s">
        <v>596</v>
      </c>
      <c r="H339" s="291" t="s">
        <v>47</v>
      </c>
      <c r="I339" s="308">
        <v>2</v>
      </c>
      <c r="J339" s="432">
        <v>706203.79</v>
      </c>
      <c r="K339" s="115">
        <f>ROUND(I339*J339,2)</f>
        <v>1412407.58</v>
      </c>
      <c r="L339" s="35"/>
      <c r="M339" s="36"/>
      <c r="N339" s="454">
        <f t="shared" si="94"/>
        <v>2.1957322221483061E-4</v>
      </c>
      <c r="O339" s="44">
        <v>543442.69999999995</v>
      </c>
      <c r="P339" s="461">
        <f t="shared" si="93"/>
        <v>2.1957322221483061E-4</v>
      </c>
      <c r="Q339" s="426"/>
    </row>
    <row r="340" spans="2:18" s="25" customFormat="1" ht="17.5" x14ac:dyDescent="0.45">
      <c r="B340" s="26"/>
      <c r="C340" s="272"/>
      <c r="D340" s="273"/>
      <c r="E340" s="273"/>
      <c r="F340" s="273"/>
      <c r="G340" s="274"/>
      <c r="H340" s="273"/>
      <c r="I340" s="275"/>
      <c r="J340" s="439"/>
      <c r="K340" s="277">
        <f>SUM(K337:K339)</f>
        <v>2625152.25</v>
      </c>
      <c r="L340" s="35"/>
      <c r="M340" s="36"/>
      <c r="N340" s="458">
        <f t="shared" si="94"/>
        <v>4.0810680040177392E-4</v>
      </c>
      <c r="O340" s="276"/>
      <c r="P340" s="461">
        <f t="shared" si="93"/>
        <v>4.0810680040177392E-4</v>
      </c>
      <c r="Q340" s="426">
        <v>-605027.39257500018</v>
      </c>
      <c r="R340" s="426">
        <f t="shared" ref="R340" si="97">P340-K340</f>
        <v>-2625152.2495918931</v>
      </c>
    </row>
    <row r="341" spans="2:18" s="17" customFormat="1" ht="17.5" x14ac:dyDescent="0.45">
      <c r="B341" s="18"/>
      <c r="C341" s="489" t="s">
        <v>597</v>
      </c>
      <c r="D341" s="490"/>
      <c r="E341" s="490"/>
      <c r="F341" s="490"/>
      <c r="G341" s="490"/>
      <c r="H341" s="66"/>
      <c r="I341" s="67"/>
      <c r="J341" s="436"/>
      <c r="K341" s="69"/>
      <c r="L341" s="23"/>
      <c r="M341" s="24"/>
      <c r="N341" s="68"/>
      <c r="O341" s="68"/>
      <c r="P341" s="461">
        <f t="shared" si="93"/>
        <v>0</v>
      </c>
      <c r="Q341" s="425"/>
    </row>
    <row r="342" spans="2:18" s="25" customFormat="1" ht="34" x14ac:dyDescent="0.45">
      <c r="B342" s="26"/>
      <c r="C342" s="37">
        <f>C339+1</f>
        <v>208</v>
      </c>
      <c r="D342" s="156" t="s">
        <v>598</v>
      </c>
      <c r="E342" s="38" t="s">
        <v>599</v>
      </c>
      <c r="F342" s="46"/>
      <c r="G342" s="290" t="s">
        <v>600</v>
      </c>
      <c r="H342" s="291" t="s">
        <v>47</v>
      </c>
      <c r="I342" s="308">
        <v>1</v>
      </c>
      <c r="J342" s="432">
        <v>1456928.97</v>
      </c>
      <c r="K342" s="115">
        <f>ROUND(I342*J342,2)</f>
        <v>1456928.97</v>
      </c>
      <c r="L342" s="35"/>
      <c r="M342" s="36"/>
      <c r="N342" s="454">
        <f t="shared" si="94"/>
        <v>2.2649452821616424E-4</v>
      </c>
      <c r="O342" s="44">
        <v>1121145.8</v>
      </c>
      <c r="P342" s="461">
        <f t="shared" si="93"/>
        <v>2.2649452821616424E-4</v>
      </c>
      <c r="Q342" s="425"/>
    </row>
    <row r="343" spans="2:18" s="25" customFormat="1" ht="34" x14ac:dyDescent="0.45">
      <c r="B343" s="26"/>
      <c r="C343" s="37">
        <f>C342+1</f>
        <v>209</v>
      </c>
      <c r="D343" s="156" t="s">
        <v>601</v>
      </c>
      <c r="E343" s="38" t="s">
        <v>602</v>
      </c>
      <c r="F343" s="46"/>
      <c r="G343" s="290" t="s">
        <v>603</v>
      </c>
      <c r="H343" s="291" t="s">
        <v>47</v>
      </c>
      <c r="I343" s="308">
        <v>2</v>
      </c>
      <c r="J343" s="432">
        <v>2173494.0699999998</v>
      </c>
      <c r="K343" s="115">
        <f>ROUND(I343*J343,2)</f>
        <v>4346988.1399999997</v>
      </c>
      <c r="L343" s="35"/>
      <c r="M343" s="36"/>
      <c r="N343" s="454">
        <f t="shared" si="94"/>
        <v>6.7578382213826199E-4</v>
      </c>
      <c r="O343" s="44">
        <v>1672561.81</v>
      </c>
      <c r="P343" s="461">
        <f t="shared" si="93"/>
        <v>6.7578382213826199E-4</v>
      </c>
      <c r="Q343" s="425"/>
    </row>
    <row r="344" spans="2:18" s="25" customFormat="1" ht="17.5" x14ac:dyDescent="0.45">
      <c r="B344" s="26"/>
      <c r="C344" s="37">
        <f>C343+1</f>
        <v>210</v>
      </c>
      <c r="D344" s="156" t="s">
        <v>604</v>
      </c>
      <c r="E344" s="38" t="s">
        <v>605</v>
      </c>
      <c r="F344" s="46"/>
      <c r="G344" s="290" t="s">
        <v>606</v>
      </c>
      <c r="H344" s="291" t="s">
        <v>47</v>
      </c>
      <c r="I344" s="308">
        <v>1</v>
      </c>
      <c r="J344" s="432">
        <v>528132.06999999995</v>
      </c>
      <c r="K344" s="115">
        <f>ROUND(I344*J344,2)</f>
        <v>528132.06999999995</v>
      </c>
      <c r="L344" s="35"/>
      <c r="M344" s="36"/>
      <c r="N344" s="454">
        <f t="shared" si="94"/>
        <v>8.2103538671810631E-5</v>
      </c>
      <c r="O344" s="44">
        <v>406411.75</v>
      </c>
      <c r="P344" s="461">
        <f t="shared" si="93"/>
        <v>8.2103538671810631E-5</v>
      </c>
      <c r="Q344" s="425"/>
    </row>
    <row r="345" spans="2:18" s="25" customFormat="1" ht="17.5" x14ac:dyDescent="0.45">
      <c r="B345" s="26"/>
      <c r="C345" s="272"/>
      <c r="D345" s="273"/>
      <c r="E345" s="273"/>
      <c r="F345" s="273"/>
      <c r="G345" s="274"/>
      <c r="H345" s="273"/>
      <c r="I345" s="275"/>
      <c r="J345" s="439"/>
      <c r="K345" s="277">
        <f>SUM(K342:K344)</f>
        <v>6332049.1799999997</v>
      </c>
      <c r="L345" s="35"/>
      <c r="M345" s="36"/>
      <c r="N345" s="458">
        <f t="shared" si="94"/>
        <v>9.8438188902623684E-4</v>
      </c>
      <c r="O345" s="276"/>
      <c r="P345" s="461">
        <f t="shared" si="93"/>
        <v>9.8438188902623684E-4</v>
      </c>
      <c r="Q345" s="426">
        <v>-1459368.0104150008</v>
      </c>
      <c r="R345" s="426">
        <f t="shared" ref="R345" si="98">P345-K345</f>
        <v>-6332049.1790156178</v>
      </c>
    </row>
    <row r="346" spans="2:18" s="17" customFormat="1" ht="17.5" x14ac:dyDescent="0.45">
      <c r="B346" s="18"/>
      <c r="C346" s="489" t="s">
        <v>607</v>
      </c>
      <c r="D346" s="490"/>
      <c r="E346" s="490"/>
      <c r="F346" s="490"/>
      <c r="G346" s="490"/>
      <c r="H346" s="66"/>
      <c r="I346" s="67"/>
      <c r="J346" s="436"/>
      <c r="K346" s="69"/>
      <c r="L346" s="23"/>
      <c r="M346" s="24"/>
      <c r="N346" s="68"/>
      <c r="O346" s="68"/>
      <c r="P346" s="461">
        <f t="shared" si="93"/>
        <v>0</v>
      </c>
      <c r="Q346" s="425"/>
    </row>
    <row r="347" spans="2:18" s="25" customFormat="1" ht="68" x14ac:dyDescent="0.45">
      <c r="B347" s="26"/>
      <c r="C347" s="37">
        <f>C344+1</f>
        <v>211</v>
      </c>
      <c r="D347" s="156" t="s">
        <v>608</v>
      </c>
      <c r="E347" s="38" t="s">
        <v>609</v>
      </c>
      <c r="F347" s="46"/>
      <c r="G347" s="290" t="s">
        <v>610</v>
      </c>
      <c r="H347" s="291" t="s">
        <v>47</v>
      </c>
      <c r="I347" s="308">
        <v>66</v>
      </c>
      <c r="J347" s="432">
        <v>282523.2</v>
      </c>
      <c r="K347" s="115">
        <f>ROUND(I347*J347,2)</f>
        <v>18646531.199999999</v>
      </c>
      <c r="L347" s="35"/>
      <c r="M347" s="36"/>
      <c r="N347" s="454">
        <f t="shared" si="94"/>
        <v>2.8987942267439345E-3</v>
      </c>
      <c r="O347" s="251">
        <v>217409.16</v>
      </c>
      <c r="P347" s="461">
        <f t="shared" si="93"/>
        <v>2.8987942267439345E-3</v>
      </c>
      <c r="Q347" s="425"/>
    </row>
    <row r="348" spans="2:18" s="25" customFormat="1" ht="34" x14ac:dyDescent="0.45">
      <c r="B348" s="26"/>
      <c r="C348" s="37">
        <f>C347+1</f>
        <v>212</v>
      </c>
      <c r="D348" s="156" t="s">
        <v>611</v>
      </c>
      <c r="E348" s="38" t="s">
        <v>33</v>
      </c>
      <c r="F348" s="46"/>
      <c r="G348" s="290" t="s">
        <v>612</v>
      </c>
      <c r="H348" s="291" t="s">
        <v>47</v>
      </c>
      <c r="I348" s="308">
        <v>1</v>
      </c>
      <c r="J348" s="432">
        <v>289361.61</v>
      </c>
      <c r="K348" s="115">
        <f>ROUND(I348*J348,2)</f>
        <v>289361.61</v>
      </c>
      <c r="L348" s="35"/>
      <c r="M348" s="36"/>
      <c r="N348" s="454">
        <f t="shared" si="94"/>
        <v>4.4984225511570214E-5</v>
      </c>
      <c r="O348" s="44">
        <v>222671.5</v>
      </c>
      <c r="P348" s="461">
        <f t="shared" si="93"/>
        <v>4.4984225511570214E-5</v>
      </c>
      <c r="Q348" s="425"/>
    </row>
    <row r="349" spans="2:18" s="25" customFormat="1" ht="17.5" x14ac:dyDescent="0.45">
      <c r="B349" s="26"/>
      <c r="C349" s="272"/>
      <c r="D349" s="273"/>
      <c r="E349" s="273"/>
      <c r="F349" s="273"/>
      <c r="G349" s="274"/>
      <c r="H349" s="273"/>
      <c r="I349" s="275"/>
      <c r="J349" s="439"/>
      <c r="K349" s="277">
        <f>SUM(K347:K348)</f>
        <v>18935892.809999999</v>
      </c>
      <c r="L349" s="35"/>
      <c r="M349" s="36"/>
      <c r="N349" s="458">
        <f t="shared" si="94"/>
        <v>2.9437784522555045E-3</v>
      </c>
      <c r="O349" s="276"/>
      <c r="P349" s="461">
        <f t="shared" si="93"/>
        <v>2.9437784522555045E-3</v>
      </c>
      <c r="Q349" s="426">
        <v>-4364216.9799700025</v>
      </c>
      <c r="R349" s="426">
        <f t="shared" ref="R349" si="99">P349-K349</f>
        <v>-18935892.807056218</v>
      </c>
    </row>
    <row r="350" spans="2:18" s="17" customFormat="1" ht="17.5" x14ac:dyDescent="0.45">
      <c r="B350" s="18"/>
      <c r="C350" s="489" t="s">
        <v>613</v>
      </c>
      <c r="D350" s="490"/>
      <c r="E350" s="490"/>
      <c r="F350" s="490"/>
      <c r="G350" s="490"/>
      <c r="H350" s="66"/>
      <c r="I350" s="67"/>
      <c r="J350" s="436"/>
      <c r="K350" s="69"/>
      <c r="L350" s="23"/>
      <c r="M350" s="24"/>
      <c r="N350" s="68"/>
      <c r="O350" s="68"/>
      <c r="P350" s="461">
        <f t="shared" si="93"/>
        <v>0</v>
      </c>
      <c r="Q350" s="425"/>
    </row>
    <row r="351" spans="2:18" s="25" customFormat="1" ht="34" x14ac:dyDescent="0.45">
      <c r="B351" s="26"/>
      <c r="C351" s="37">
        <f>C348+1</f>
        <v>213</v>
      </c>
      <c r="D351" s="156" t="s">
        <v>614</v>
      </c>
      <c r="E351" s="38" t="s">
        <v>615</v>
      </c>
      <c r="F351" s="46"/>
      <c r="G351" s="290" t="s">
        <v>616</v>
      </c>
      <c r="H351" s="309" t="s">
        <v>18</v>
      </c>
      <c r="I351" s="308">
        <v>12</v>
      </c>
      <c r="J351" s="432">
        <v>71089.88</v>
      </c>
      <c r="K351" s="115">
        <f t="shared" ref="K351:K376" si="100">ROUND(I351*J351,2)</f>
        <v>853078.56</v>
      </c>
      <c r="L351" s="35"/>
      <c r="M351" s="36"/>
      <c r="N351" s="454">
        <f t="shared" si="94"/>
        <v>1.3261979818997269E-4</v>
      </c>
      <c r="O351" s="44">
        <v>54705.56</v>
      </c>
      <c r="P351" s="461">
        <f t="shared" si="93"/>
        <v>1.3261979818997269E-4</v>
      </c>
      <c r="Q351" s="425"/>
    </row>
    <row r="352" spans="2:18" s="185" customFormat="1" ht="34" x14ac:dyDescent="0.45">
      <c r="B352" s="176"/>
      <c r="C352" s="177">
        <f t="shared" ref="C352:C376" si="101">C351+1</f>
        <v>214</v>
      </c>
      <c r="D352" s="178" t="s">
        <v>617</v>
      </c>
      <c r="E352" s="39" t="s">
        <v>618</v>
      </c>
      <c r="F352" s="42"/>
      <c r="G352" s="298" t="s">
        <v>619</v>
      </c>
      <c r="H352" s="310" t="s">
        <v>18</v>
      </c>
      <c r="I352" s="308">
        <v>10</v>
      </c>
      <c r="J352" s="432">
        <v>408177.59</v>
      </c>
      <c r="K352" s="182">
        <f t="shared" si="100"/>
        <v>4081775.9</v>
      </c>
      <c r="L352" s="200"/>
      <c r="M352" s="184"/>
      <c r="N352" s="454">
        <f t="shared" si="94"/>
        <v>6.3455386349727764E-4</v>
      </c>
      <c r="O352" s="44">
        <v>314103.57</v>
      </c>
      <c r="P352" s="461">
        <f t="shared" si="93"/>
        <v>6.3455386349727764E-4</v>
      </c>
      <c r="Q352" s="425"/>
    </row>
    <row r="353" spans="2:17" s="25" customFormat="1" ht="34" x14ac:dyDescent="0.45">
      <c r="B353" s="26"/>
      <c r="C353" s="37">
        <f t="shared" si="101"/>
        <v>215</v>
      </c>
      <c r="D353" s="178" t="s">
        <v>620</v>
      </c>
      <c r="E353" s="39" t="s">
        <v>621</v>
      </c>
      <c r="F353" s="42"/>
      <c r="G353" s="298" t="s">
        <v>622</v>
      </c>
      <c r="H353" s="310" t="s">
        <v>18</v>
      </c>
      <c r="I353" s="308">
        <v>15</v>
      </c>
      <c r="J353" s="432">
        <v>619249.5</v>
      </c>
      <c r="K353" s="115">
        <f t="shared" si="100"/>
        <v>9288742.5</v>
      </c>
      <c r="L353" s="35"/>
      <c r="M353" s="36"/>
      <c r="N353" s="454">
        <f t="shared" si="94"/>
        <v>1.4440301439396419E-3</v>
      </c>
      <c r="O353" s="44">
        <v>476529.05</v>
      </c>
      <c r="P353" s="461">
        <f t="shared" si="93"/>
        <v>1.4440301439396419E-3</v>
      </c>
      <c r="Q353" s="425"/>
    </row>
    <row r="354" spans="2:17" s="25" customFormat="1" ht="34" x14ac:dyDescent="0.45">
      <c r="B354" s="26"/>
      <c r="C354" s="37">
        <f t="shared" si="101"/>
        <v>216</v>
      </c>
      <c r="D354" s="178" t="s">
        <v>623</v>
      </c>
      <c r="E354" s="39" t="s">
        <v>33</v>
      </c>
      <c r="F354" s="42"/>
      <c r="G354" s="298" t="s">
        <v>624</v>
      </c>
      <c r="H354" s="310" t="s">
        <v>47</v>
      </c>
      <c r="I354" s="308">
        <v>1</v>
      </c>
      <c r="J354" s="432">
        <v>177737.16</v>
      </c>
      <c r="K354" s="115">
        <f t="shared" si="100"/>
        <v>177737.16</v>
      </c>
      <c r="L354" s="35"/>
      <c r="M354" s="36"/>
      <c r="N354" s="454">
        <f t="shared" si="94"/>
        <v>2.7631061657508879E-5</v>
      </c>
      <c r="O354" s="251">
        <v>136773.5</v>
      </c>
      <c r="P354" s="461">
        <f t="shared" si="93"/>
        <v>2.7631061657508879E-5</v>
      </c>
      <c r="Q354" s="425"/>
    </row>
    <row r="355" spans="2:17" s="25" customFormat="1" ht="34" x14ac:dyDescent="0.45">
      <c r="B355" s="26"/>
      <c r="C355" s="37">
        <f t="shared" si="101"/>
        <v>217</v>
      </c>
      <c r="D355" s="178" t="s">
        <v>625</v>
      </c>
      <c r="E355" s="39" t="s">
        <v>33</v>
      </c>
      <c r="F355" s="42"/>
      <c r="G355" s="298" t="s">
        <v>626</v>
      </c>
      <c r="H355" s="310" t="s">
        <v>47</v>
      </c>
      <c r="I355" s="308">
        <v>2</v>
      </c>
      <c r="J355" s="432">
        <v>20928.900000000001</v>
      </c>
      <c r="K355" s="115">
        <f t="shared" si="100"/>
        <v>41857.800000000003</v>
      </c>
      <c r="L355" s="35"/>
      <c r="M355" s="36"/>
      <c r="N355" s="454">
        <f t="shared" si="94"/>
        <v>6.5072236590686788E-6</v>
      </c>
      <c r="O355" s="44">
        <v>16105.35</v>
      </c>
      <c r="P355" s="461">
        <f t="shared" si="93"/>
        <v>6.5072236590686788E-6</v>
      </c>
      <c r="Q355" s="425"/>
    </row>
    <row r="356" spans="2:17" s="25" customFormat="1" ht="34" x14ac:dyDescent="0.45">
      <c r="B356" s="26"/>
      <c r="C356" s="37">
        <f t="shared" si="101"/>
        <v>218</v>
      </c>
      <c r="D356" s="178" t="s">
        <v>627</v>
      </c>
      <c r="E356" s="39" t="s">
        <v>33</v>
      </c>
      <c r="F356" s="42"/>
      <c r="G356" s="298" t="s">
        <v>628</v>
      </c>
      <c r="H356" s="310" t="s">
        <v>47</v>
      </c>
      <c r="I356" s="308">
        <v>2</v>
      </c>
      <c r="J356" s="432">
        <v>95398.57</v>
      </c>
      <c r="K356" s="115">
        <f t="shared" si="100"/>
        <v>190797.14</v>
      </c>
      <c r="L356" s="35"/>
      <c r="M356" s="36"/>
      <c r="N356" s="454">
        <f t="shared" si="94"/>
        <v>2.9661369290565652E-5</v>
      </c>
      <c r="O356" s="44">
        <v>73411.75</v>
      </c>
      <c r="P356" s="461">
        <f t="shared" si="93"/>
        <v>2.9661369290565652E-5</v>
      </c>
      <c r="Q356" s="425"/>
    </row>
    <row r="357" spans="2:17" s="25" customFormat="1" ht="34" x14ac:dyDescent="0.45">
      <c r="B357" s="26"/>
      <c r="C357" s="37">
        <f t="shared" si="101"/>
        <v>219</v>
      </c>
      <c r="D357" s="178" t="s">
        <v>629</v>
      </c>
      <c r="E357" s="39" t="s">
        <v>33</v>
      </c>
      <c r="F357" s="42"/>
      <c r="G357" s="298" t="s">
        <v>630</v>
      </c>
      <c r="H357" s="310" t="s">
        <v>47</v>
      </c>
      <c r="I357" s="308">
        <v>2</v>
      </c>
      <c r="J357" s="432">
        <v>202492.64</v>
      </c>
      <c r="K357" s="115">
        <f t="shared" si="100"/>
        <v>404985.28</v>
      </c>
      <c r="L357" s="35"/>
      <c r="M357" s="36"/>
      <c r="N357" s="454">
        <f t="shared" si="94"/>
        <v>6.2959109069051728E-5</v>
      </c>
      <c r="O357" s="44">
        <v>155823.5</v>
      </c>
      <c r="P357" s="461">
        <f t="shared" si="93"/>
        <v>6.2959109069051728E-5</v>
      </c>
      <c r="Q357" s="425"/>
    </row>
    <row r="358" spans="2:17" s="185" customFormat="1" ht="34" x14ac:dyDescent="0.45">
      <c r="B358" s="176"/>
      <c r="C358" s="37">
        <f t="shared" si="101"/>
        <v>220</v>
      </c>
      <c r="D358" s="178" t="s">
        <v>631</v>
      </c>
      <c r="E358" s="39" t="s">
        <v>33</v>
      </c>
      <c r="F358" s="42"/>
      <c r="G358" s="298" t="s">
        <v>632</v>
      </c>
      <c r="H358" s="310" t="s">
        <v>47</v>
      </c>
      <c r="I358" s="308">
        <v>1</v>
      </c>
      <c r="J358" s="432">
        <v>663362.59</v>
      </c>
      <c r="K358" s="182">
        <f t="shared" si="100"/>
        <v>663362.59</v>
      </c>
      <c r="L358" s="200"/>
      <c r="M358" s="184"/>
      <c r="N358" s="454">
        <f t="shared" si="94"/>
        <v>1.0312650784773865E-4</v>
      </c>
      <c r="O358" s="44">
        <v>510475.25</v>
      </c>
      <c r="P358" s="461">
        <f t="shared" si="93"/>
        <v>1.0312650784773865E-4</v>
      </c>
      <c r="Q358" s="425"/>
    </row>
    <row r="359" spans="2:17" s="17" customFormat="1" ht="34" x14ac:dyDescent="0.45">
      <c r="B359" s="18"/>
      <c r="C359" s="37">
        <f t="shared" si="101"/>
        <v>221</v>
      </c>
      <c r="D359" s="178" t="s">
        <v>633</v>
      </c>
      <c r="E359" s="39" t="s">
        <v>591</v>
      </c>
      <c r="F359" s="75"/>
      <c r="G359" s="290" t="s">
        <v>634</v>
      </c>
      <c r="H359" s="310" t="s">
        <v>47</v>
      </c>
      <c r="I359" s="308">
        <v>2</v>
      </c>
      <c r="J359" s="432">
        <v>1037882</v>
      </c>
      <c r="K359" s="115">
        <f t="shared" si="100"/>
        <v>2075764</v>
      </c>
      <c r="L359" s="35"/>
      <c r="M359" s="36"/>
      <c r="N359" s="454">
        <f t="shared" si="94"/>
        <v>3.2269877087288474E-4</v>
      </c>
      <c r="O359" s="44">
        <v>798677.95</v>
      </c>
      <c r="P359" s="461">
        <f t="shared" si="93"/>
        <v>3.2269877087288474E-4</v>
      </c>
      <c r="Q359" s="425"/>
    </row>
    <row r="360" spans="2:17" s="17" customFormat="1" ht="34" x14ac:dyDescent="0.45">
      <c r="B360" s="18"/>
      <c r="C360" s="37">
        <f t="shared" si="101"/>
        <v>222</v>
      </c>
      <c r="D360" s="178" t="s">
        <v>635</v>
      </c>
      <c r="E360" s="39" t="s">
        <v>591</v>
      </c>
      <c r="F360" s="75"/>
      <c r="G360" s="290" t="s">
        <v>636</v>
      </c>
      <c r="H360" s="310" t="s">
        <v>47</v>
      </c>
      <c r="I360" s="308">
        <v>1</v>
      </c>
      <c r="J360" s="432">
        <v>1302519.9099999999</v>
      </c>
      <c r="K360" s="115">
        <f t="shared" si="100"/>
        <v>1302519.9099999999</v>
      </c>
      <c r="L360" s="35"/>
      <c r="M360" s="36"/>
      <c r="N360" s="454">
        <f t="shared" si="94"/>
        <v>2.0249005859744192E-4</v>
      </c>
      <c r="O360" s="44">
        <v>1002323.9</v>
      </c>
      <c r="P360" s="461">
        <f t="shared" si="93"/>
        <v>2.0249005859744192E-4</v>
      </c>
      <c r="Q360" s="425"/>
    </row>
    <row r="361" spans="2:17" s="185" customFormat="1" ht="34" x14ac:dyDescent="0.45">
      <c r="B361" s="176"/>
      <c r="C361" s="177">
        <f t="shared" si="101"/>
        <v>223</v>
      </c>
      <c r="D361" s="178" t="s">
        <v>637</v>
      </c>
      <c r="E361" s="39" t="s">
        <v>33</v>
      </c>
      <c r="F361" s="42"/>
      <c r="G361" s="298" t="s">
        <v>638</v>
      </c>
      <c r="H361" s="310" t="s">
        <v>47</v>
      </c>
      <c r="I361" s="308">
        <v>1</v>
      </c>
      <c r="J361" s="432">
        <v>2724683.94</v>
      </c>
      <c r="K361" s="182">
        <f t="shared" si="100"/>
        <v>2724683.94</v>
      </c>
      <c r="L361" s="200"/>
      <c r="M361" s="184"/>
      <c r="N361" s="454">
        <f t="shared" si="94"/>
        <v>4.235800208766935E-4</v>
      </c>
      <c r="O361" s="44">
        <v>2096717.15</v>
      </c>
      <c r="P361" s="461">
        <f t="shared" si="93"/>
        <v>4.235800208766935E-4</v>
      </c>
      <c r="Q361" s="425"/>
    </row>
    <row r="362" spans="2:17" s="25" customFormat="1" ht="34" x14ac:dyDescent="0.45">
      <c r="B362" s="26"/>
      <c r="C362" s="37">
        <f t="shared" si="101"/>
        <v>224</v>
      </c>
      <c r="D362" s="178" t="s">
        <v>639</v>
      </c>
      <c r="E362" s="38" t="s">
        <v>33</v>
      </c>
      <c r="F362" s="51"/>
      <c r="G362" s="290" t="s">
        <v>640</v>
      </c>
      <c r="H362" s="310" t="s">
        <v>47</v>
      </c>
      <c r="I362" s="308">
        <v>1</v>
      </c>
      <c r="J362" s="432">
        <v>856262.06</v>
      </c>
      <c r="K362" s="115">
        <f t="shared" si="100"/>
        <v>856262.06</v>
      </c>
      <c r="L362" s="35"/>
      <c r="M362" s="36"/>
      <c r="N362" s="454">
        <f t="shared" si="94"/>
        <v>1.3311470586592903E-4</v>
      </c>
      <c r="O362" s="44">
        <v>658916.55000000005</v>
      </c>
      <c r="P362" s="461">
        <f t="shared" si="93"/>
        <v>1.3311470586592903E-4</v>
      </c>
      <c r="Q362" s="425"/>
    </row>
    <row r="363" spans="2:17" s="25" customFormat="1" ht="34" x14ac:dyDescent="0.45">
      <c r="B363" s="26"/>
      <c r="C363" s="37">
        <f t="shared" si="101"/>
        <v>225</v>
      </c>
      <c r="D363" s="178" t="s">
        <v>641</v>
      </c>
      <c r="E363" s="38" t="s">
        <v>33</v>
      </c>
      <c r="F363" s="51"/>
      <c r="G363" s="290" t="s">
        <v>642</v>
      </c>
      <c r="H363" s="310" t="s">
        <v>47</v>
      </c>
      <c r="I363" s="308">
        <v>2</v>
      </c>
      <c r="J363" s="432">
        <v>178908.21</v>
      </c>
      <c r="K363" s="115">
        <f t="shared" si="100"/>
        <v>357816.42</v>
      </c>
      <c r="L363" s="35"/>
      <c r="M363" s="36"/>
      <c r="N363" s="454">
        <f t="shared" si="94"/>
        <v>5.5626226744531597E-5</v>
      </c>
      <c r="O363" s="44">
        <v>137674.65</v>
      </c>
      <c r="P363" s="461">
        <f t="shared" si="93"/>
        <v>5.5626226744531597E-5</v>
      </c>
      <c r="Q363" s="425"/>
    </row>
    <row r="364" spans="2:17" s="25" customFormat="1" ht="34" x14ac:dyDescent="0.45">
      <c r="B364" s="26"/>
      <c r="C364" s="37">
        <f t="shared" si="101"/>
        <v>226</v>
      </c>
      <c r="D364" s="178" t="s">
        <v>643</v>
      </c>
      <c r="E364" s="38" t="s">
        <v>33</v>
      </c>
      <c r="F364" s="51"/>
      <c r="G364" s="290" t="s">
        <v>644</v>
      </c>
      <c r="H364" s="310" t="s">
        <v>47</v>
      </c>
      <c r="I364" s="308">
        <v>1</v>
      </c>
      <c r="J364" s="432">
        <v>510351.86</v>
      </c>
      <c r="K364" s="115">
        <f t="shared" si="100"/>
        <v>510351.86</v>
      </c>
      <c r="L364" s="35"/>
      <c r="M364" s="36"/>
      <c r="N364" s="454">
        <f t="shared" si="94"/>
        <v>7.9339422947257275E-5</v>
      </c>
      <c r="O364" s="44">
        <v>392729.4</v>
      </c>
      <c r="P364" s="461">
        <f t="shared" si="93"/>
        <v>7.9339422947257275E-5</v>
      </c>
      <c r="Q364" s="425"/>
    </row>
    <row r="365" spans="2:17" s="25" customFormat="1" ht="34" x14ac:dyDescent="0.45">
      <c r="B365" s="26"/>
      <c r="C365" s="37">
        <f t="shared" si="101"/>
        <v>227</v>
      </c>
      <c r="D365" s="178" t="s">
        <v>645</v>
      </c>
      <c r="E365" s="38" t="s">
        <v>33</v>
      </c>
      <c r="F365" s="51"/>
      <c r="G365" s="290" t="s">
        <v>646</v>
      </c>
      <c r="H365" s="310" t="s">
        <v>47</v>
      </c>
      <c r="I365" s="308">
        <v>6</v>
      </c>
      <c r="J365" s="432">
        <v>167344.67000000001</v>
      </c>
      <c r="K365" s="115">
        <f t="shared" si="100"/>
        <v>1004068.02</v>
      </c>
      <c r="L365" s="35"/>
      <c r="M365" s="36"/>
      <c r="N365" s="454">
        <f t="shared" si="94"/>
        <v>1.5609265596993254E-4</v>
      </c>
      <c r="O365" s="44">
        <v>128776.2</v>
      </c>
      <c r="P365" s="461">
        <f t="shared" si="93"/>
        <v>1.5609265596993254E-4</v>
      </c>
      <c r="Q365" s="425"/>
    </row>
    <row r="366" spans="2:17" s="25" customFormat="1" ht="34" x14ac:dyDescent="0.45">
      <c r="B366" s="26"/>
      <c r="C366" s="37">
        <f t="shared" si="101"/>
        <v>228</v>
      </c>
      <c r="D366" s="178" t="s">
        <v>647</v>
      </c>
      <c r="E366" s="38" t="s">
        <v>33</v>
      </c>
      <c r="F366" s="51"/>
      <c r="G366" s="290" t="s">
        <v>648</v>
      </c>
      <c r="H366" s="310" t="s">
        <v>47</v>
      </c>
      <c r="I366" s="308">
        <v>2</v>
      </c>
      <c r="J366" s="432">
        <v>74666.48</v>
      </c>
      <c r="K366" s="115">
        <f t="shared" si="100"/>
        <v>149332.96</v>
      </c>
      <c r="L366" s="35"/>
      <c r="M366" s="36"/>
      <c r="N366" s="454">
        <f t="shared" si="94"/>
        <v>2.3215337891402714E-5</v>
      </c>
      <c r="O366" s="44">
        <v>57457.85</v>
      </c>
      <c r="P366" s="461">
        <f t="shared" si="93"/>
        <v>2.3215337891402714E-5</v>
      </c>
      <c r="Q366" s="425"/>
    </row>
    <row r="367" spans="2:17" s="25" customFormat="1" ht="34" x14ac:dyDescent="0.45">
      <c r="B367" s="26"/>
      <c r="C367" s="37">
        <f t="shared" si="101"/>
        <v>229</v>
      </c>
      <c r="D367" s="178" t="s">
        <v>649</v>
      </c>
      <c r="E367" s="38" t="s">
        <v>33</v>
      </c>
      <c r="F367" s="51"/>
      <c r="G367" s="290" t="s">
        <v>650</v>
      </c>
      <c r="H367" s="310" t="s">
        <v>47</v>
      </c>
      <c r="I367" s="308">
        <v>2</v>
      </c>
      <c r="J367" s="432">
        <v>222365.96</v>
      </c>
      <c r="K367" s="115">
        <f t="shared" si="100"/>
        <v>444731.92</v>
      </c>
      <c r="L367" s="35"/>
      <c r="M367" s="36"/>
      <c r="N367" s="454">
        <f t="shared" si="94"/>
        <v>6.9138131286571161E-5</v>
      </c>
      <c r="O367" s="44">
        <v>171116.55</v>
      </c>
      <c r="P367" s="461">
        <f t="shared" si="93"/>
        <v>6.9138131286571161E-5</v>
      </c>
      <c r="Q367" s="425"/>
    </row>
    <row r="368" spans="2:17" s="17" customFormat="1" ht="34" x14ac:dyDescent="0.45">
      <c r="B368" s="18"/>
      <c r="C368" s="37">
        <f t="shared" si="101"/>
        <v>230</v>
      </c>
      <c r="D368" s="178" t="s">
        <v>651</v>
      </c>
      <c r="E368" s="38" t="s">
        <v>33</v>
      </c>
      <c r="F368" s="80"/>
      <c r="G368" s="290" t="s">
        <v>652</v>
      </c>
      <c r="H368" s="310" t="s">
        <v>47</v>
      </c>
      <c r="I368" s="308">
        <v>1</v>
      </c>
      <c r="J368" s="432">
        <v>741417.51</v>
      </c>
      <c r="K368" s="115">
        <f t="shared" si="100"/>
        <v>741417.51</v>
      </c>
      <c r="L368" s="35"/>
      <c r="M368" s="36"/>
      <c r="N368" s="454">
        <f t="shared" si="94"/>
        <v>1.1526094449110533E-4</v>
      </c>
      <c r="O368" s="44">
        <v>570540.6</v>
      </c>
      <c r="P368" s="461">
        <f t="shared" si="93"/>
        <v>1.1526094449110533E-4</v>
      </c>
      <c r="Q368" s="425"/>
    </row>
    <row r="369" spans="2:18" s="17" customFormat="1" ht="34" x14ac:dyDescent="0.45">
      <c r="B369" s="18"/>
      <c r="C369" s="37">
        <f t="shared" si="101"/>
        <v>231</v>
      </c>
      <c r="D369" s="178" t="s">
        <v>653</v>
      </c>
      <c r="E369" s="38" t="s">
        <v>33</v>
      </c>
      <c r="F369" s="80"/>
      <c r="G369" s="290" t="s">
        <v>654</v>
      </c>
      <c r="H369" s="310" t="s">
        <v>47</v>
      </c>
      <c r="I369" s="308">
        <v>1</v>
      </c>
      <c r="J369" s="432">
        <v>782351.76</v>
      </c>
      <c r="K369" s="115">
        <f t="shared" si="100"/>
        <v>782351.76</v>
      </c>
      <c r="L369" s="35"/>
      <c r="M369" s="36"/>
      <c r="N369" s="454">
        <f t="shared" si="94"/>
        <v>1.2162459284496606E-4</v>
      </c>
      <c r="O369" s="44">
        <v>602040.6</v>
      </c>
      <c r="P369" s="461">
        <f t="shared" si="93"/>
        <v>1.2162459284496606E-4</v>
      </c>
      <c r="Q369" s="425"/>
    </row>
    <row r="370" spans="2:18" s="17" customFormat="1" ht="51" x14ac:dyDescent="0.45">
      <c r="B370" s="18"/>
      <c r="C370" s="37">
        <f t="shared" si="101"/>
        <v>232</v>
      </c>
      <c r="D370" s="178" t="s">
        <v>655</v>
      </c>
      <c r="E370" s="38" t="s">
        <v>33</v>
      </c>
      <c r="F370" s="80"/>
      <c r="G370" s="290" t="s">
        <v>656</v>
      </c>
      <c r="H370" s="310" t="s">
        <v>47</v>
      </c>
      <c r="I370" s="308">
        <v>1</v>
      </c>
      <c r="J370" s="432">
        <v>19562.28</v>
      </c>
      <c r="K370" s="115">
        <f t="shared" si="100"/>
        <v>19562.28</v>
      </c>
      <c r="L370" s="35"/>
      <c r="M370" s="36"/>
      <c r="N370" s="454">
        <f t="shared" si="94"/>
        <v>3.0411567555228897E-6</v>
      </c>
      <c r="O370" s="44">
        <v>15053.7</v>
      </c>
      <c r="P370" s="461">
        <f t="shared" si="93"/>
        <v>3.0411567555228897E-6</v>
      </c>
      <c r="Q370" s="425"/>
    </row>
    <row r="371" spans="2:18" s="17" customFormat="1" ht="51" x14ac:dyDescent="0.45">
      <c r="B371" s="18"/>
      <c r="C371" s="37">
        <f t="shared" si="101"/>
        <v>233</v>
      </c>
      <c r="D371" s="178" t="s">
        <v>657</v>
      </c>
      <c r="E371" s="38" t="s">
        <v>33</v>
      </c>
      <c r="F371" s="80"/>
      <c r="G371" s="290" t="s">
        <v>658</v>
      </c>
      <c r="H371" s="310" t="s">
        <v>47</v>
      </c>
      <c r="I371" s="308">
        <v>1</v>
      </c>
      <c r="J371" s="432">
        <v>19562.28</v>
      </c>
      <c r="K371" s="115">
        <f t="shared" si="100"/>
        <v>19562.28</v>
      </c>
      <c r="L371" s="35"/>
      <c r="M371" s="36"/>
      <c r="N371" s="454">
        <f t="shared" si="94"/>
        <v>3.0411567555228897E-6</v>
      </c>
      <c r="O371" s="44">
        <v>15053.7</v>
      </c>
      <c r="P371" s="461">
        <f t="shared" si="93"/>
        <v>3.0411567555228897E-6</v>
      </c>
      <c r="Q371" s="425"/>
    </row>
    <row r="372" spans="2:18" s="17" customFormat="1" ht="34" x14ac:dyDescent="0.45">
      <c r="B372" s="18"/>
      <c r="C372" s="37">
        <f t="shared" si="101"/>
        <v>234</v>
      </c>
      <c r="D372" s="178" t="s">
        <v>659</v>
      </c>
      <c r="E372" s="38" t="s">
        <v>660</v>
      </c>
      <c r="F372" s="80"/>
      <c r="G372" s="290" t="s">
        <v>661</v>
      </c>
      <c r="H372" s="310" t="s">
        <v>47</v>
      </c>
      <c r="I372" s="308">
        <v>1</v>
      </c>
      <c r="J372" s="432">
        <v>540152.19999999995</v>
      </c>
      <c r="K372" s="115">
        <f t="shared" si="100"/>
        <v>540152.19999999995</v>
      </c>
      <c r="L372" s="35"/>
      <c r="M372" s="36"/>
      <c r="N372" s="454">
        <f t="shared" si="94"/>
        <v>8.3972190973677453E-5</v>
      </c>
      <c r="O372" s="44">
        <v>415661.56</v>
      </c>
      <c r="P372" s="461">
        <f t="shared" si="93"/>
        <v>8.3972190973677453E-5</v>
      </c>
      <c r="Q372" s="425"/>
    </row>
    <row r="373" spans="2:18" s="25" customFormat="1" ht="34" x14ac:dyDescent="0.45">
      <c r="B373" s="26"/>
      <c r="C373" s="37">
        <f t="shared" si="101"/>
        <v>235</v>
      </c>
      <c r="D373" s="178" t="s">
        <v>662</v>
      </c>
      <c r="E373" s="38" t="s">
        <v>663</v>
      </c>
      <c r="F373" s="51"/>
      <c r="G373" s="290" t="s">
        <v>664</v>
      </c>
      <c r="H373" s="310" t="s">
        <v>47</v>
      </c>
      <c r="I373" s="308">
        <v>1</v>
      </c>
      <c r="J373" s="432">
        <v>1005352.91</v>
      </c>
      <c r="K373" s="115">
        <f t="shared" si="100"/>
        <v>1005352.91</v>
      </c>
      <c r="L373" s="35"/>
      <c r="M373" s="36"/>
      <c r="N373" s="454">
        <f t="shared" si="94"/>
        <v>1.562924052784796E-4</v>
      </c>
      <c r="O373" s="44">
        <v>773645.95</v>
      </c>
      <c r="P373" s="461">
        <f t="shared" si="93"/>
        <v>1.562924052784796E-4</v>
      </c>
      <c r="Q373" s="425"/>
    </row>
    <row r="374" spans="2:18" s="25" customFormat="1" ht="34" x14ac:dyDescent="0.45">
      <c r="B374" s="26"/>
      <c r="C374" s="37">
        <f t="shared" si="101"/>
        <v>236</v>
      </c>
      <c r="D374" s="178" t="s">
        <v>665</v>
      </c>
      <c r="E374" s="38" t="s">
        <v>33</v>
      </c>
      <c r="F374" s="51"/>
      <c r="G374" s="290" t="s">
        <v>666</v>
      </c>
      <c r="H374" s="310" t="s">
        <v>47</v>
      </c>
      <c r="I374" s="308">
        <v>2</v>
      </c>
      <c r="J374" s="432">
        <v>623712.69999999995</v>
      </c>
      <c r="K374" s="115">
        <f t="shared" si="100"/>
        <v>1247425.3999999999</v>
      </c>
      <c r="L374" s="35"/>
      <c r="M374" s="36"/>
      <c r="N374" s="454">
        <f t="shared" si="94"/>
        <v>1.939250528169949E-4</v>
      </c>
      <c r="O374" s="44">
        <v>479963.6</v>
      </c>
      <c r="P374" s="461">
        <f>K374/$K$527</f>
        <v>1.939250528169949E-4</v>
      </c>
      <c r="Q374" s="425"/>
    </row>
    <row r="375" spans="2:18" s="25" customFormat="1" ht="34" x14ac:dyDescent="0.45">
      <c r="B375" s="26"/>
      <c r="C375" s="37">
        <f t="shared" si="101"/>
        <v>237</v>
      </c>
      <c r="D375" s="178" t="s">
        <v>667</v>
      </c>
      <c r="E375" s="38" t="s">
        <v>33</v>
      </c>
      <c r="F375" s="51"/>
      <c r="G375" s="290" t="s">
        <v>668</v>
      </c>
      <c r="H375" s="310" t="s">
        <v>47</v>
      </c>
      <c r="I375" s="308">
        <v>1</v>
      </c>
      <c r="J375" s="432">
        <v>279847.78000000003</v>
      </c>
      <c r="K375" s="115">
        <f t="shared" si="100"/>
        <v>279847.78000000003</v>
      </c>
      <c r="L375" s="35"/>
      <c r="M375" s="36"/>
      <c r="N375" s="454">
        <f t="shared" si="94"/>
        <v>4.3505203210724084E-5</v>
      </c>
      <c r="O375" s="44">
        <v>215350.35</v>
      </c>
      <c r="P375" s="461">
        <f t="shared" ref="P375:P438" si="102">K375/$K$527</f>
        <v>4.3505203210724084E-5</v>
      </c>
      <c r="Q375" s="425"/>
    </row>
    <row r="376" spans="2:18" s="25" customFormat="1" ht="34" x14ac:dyDescent="0.45">
      <c r="B376" s="26"/>
      <c r="C376" s="37">
        <f t="shared" si="101"/>
        <v>238</v>
      </c>
      <c r="D376" s="178" t="s">
        <v>669</v>
      </c>
      <c r="E376" s="38" t="s">
        <v>33</v>
      </c>
      <c r="F376" s="51"/>
      <c r="G376" s="290" t="s">
        <v>670</v>
      </c>
      <c r="H376" s="291" t="s">
        <v>47</v>
      </c>
      <c r="I376" s="308">
        <v>1</v>
      </c>
      <c r="J376" s="432">
        <v>858101.63</v>
      </c>
      <c r="K376" s="115">
        <f t="shared" si="100"/>
        <v>858101.63</v>
      </c>
      <c r="L376" s="35"/>
      <c r="M376" s="36"/>
      <c r="N376" s="454">
        <f t="shared" si="94"/>
        <v>1.3340068586073316E-4</v>
      </c>
      <c r="O376" s="44">
        <v>660332.15</v>
      </c>
      <c r="P376" s="461">
        <f t="shared" si="102"/>
        <v>1.3340068586073316E-4</v>
      </c>
      <c r="Q376" s="425"/>
    </row>
    <row r="377" spans="2:18" s="17" customFormat="1" ht="17.5" x14ac:dyDescent="0.45">
      <c r="B377" s="18"/>
      <c r="C377" s="311"/>
      <c r="D377" s="273"/>
      <c r="E377" s="273"/>
      <c r="F377" s="273"/>
      <c r="G377" s="274"/>
      <c r="H377" s="273"/>
      <c r="I377" s="275"/>
      <c r="J377" s="439"/>
      <c r="K377" s="277">
        <f>SUM(K351:K376)</f>
        <v>30621641.770000007</v>
      </c>
      <c r="L377" s="35"/>
      <c r="M377" s="36"/>
      <c r="N377" s="458">
        <f t="shared" si="94"/>
        <v>4.7604477971911977E-3</v>
      </c>
      <c r="O377" s="276"/>
      <c r="P377" s="461">
        <f t="shared" si="102"/>
        <v>4.7604477971911977E-3</v>
      </c>
      <c r="Q377" s="426">
        <v>-7057469.5529350005</v>
      </c>
      <c r="R377" s="426">
        <f t="shared" ref="R377" si="103">P377-K377</f>
        <v>-30621641.765239559</v>
      </c>
    </row>
    <row r="378" spans="2:18" s="25" customFormat="1" ht="17.5" x14ac:dyDescent="0.45">
      <c r="B378" s="26"/>
      <c r="C378" s="489" t="s">
        <v>671</v>
      </c>
      <c r="D378" s="490"/>
      <c r="E378" s="490"/>
      <c r="F378" s="490"/>
      <c r="G378" s="490"/>
      <c r="H378" s="302"/>
      <c r="I378" s="67"/>
      <c r="J378" s="436"/>
      <c r="K378" s="69"/>
      <c r="L378" s="35"/>
      <c r="M378" s="36"/>
      <c r="N378" s="68"/>
      <c r="O378" s="68"/>
      <c r="P378" s="461">
        <f t="shared" si="102"/>
        <v>0</v>
      </c>
      <c r="Q378" s="426"/>
    </row>
    <row r="379" spans="2:18" s="25" customFormat="1" ht="34" x14ac:dyDescent="0.45">
      <c r="B379" s="26"/>
      <c r="C379" s="37">
        <f>C376+1</f>
        <v>239</v>
      </c>
      <c r="D379" s="39" t="s">
        <v>672</v>
      </c>
      <c r="E379" s="38" t="s">
        <v>33</v>
      </c>
      <c r="F379" s="42"/>
      <c r="G379" s="283" t="s">
        <v>673</v>
      </c>
      <c r="H379" s="42" t="s">
        <v>47</v>
      </c>
      <c r="I379" s="308">
        <v>1</v>
      </c>
      <c r="J379" s="432">
        <v>65310889.890000001</v>
      </c>
      <c r="K379" s="265">
        <f>ROUND(I379*J379,2)</f>
        <v>65310889.890000001</v>
      </c>
      <c r="L379" s="35"/>
      <c r="M379" s="36"/>
      <c r="N379" s="454">
        <f t="shared" si="94"/>
        <v>1.0153246656227449E-2</v>
      </c>
      <c r="O379" s="244">
        <v>50258476.25</v>
      </c>
      <c r="P379" s="461">
        <f t="shared" si="102"/>
        <v>1.0153246656227449E-2</v>
      </c>
      <c r="Q379" s="426"/>
    </row>
    <row r="380" spans="2:18" s="25" customFormat="1" ht="17.5" x14ac:dyDescent="0.45">
      <c r="B380" s="26"/>
      <c r="C380" s="272"/>
      <c r="D380" s="273"/>
      <c r="E380" s="273"/>
      <c r="F380" s="273"/>
      <c r="G380" s="274"/>
      <c r="H380" s="273"/>
      <c r="I380" s="275"/>
      <c r="J380" s="439"/>
      <c r="K380" s="277">
        <f>SUM(K379:K379)</f>
        <v>65310889.890000001</v>
      </c>
      <c r="L380" s="35"/>
      <c r="M380" s="36"/>
      <c r="N380" s="458">
        <f t="shared" si="94"/>
        <v>1.0153246656227449E-2</v>
      </c>
      <c r="O380" s="276"/>
      <c r="P380" s="461">
        <f t="shared" si="102"/>
        <v>1.0153246656227449E-2</v>
      </c>
      <c r="Q380" s="426">
        <v>-15052413.636875004</v>
      </c>
      <c r="R380" s="426">
        <f t="shared" ref="R380" si="104">P380-K380</f>
        <v>-65310889.879846752</v>
      </c>
    </row>
    <row r="381" spans="2:18" s="25" customFormat="1" ht="17.5" x14ac:dyDescent="0.45">
      <c r="B381" s="26"/>
      <c r="C381" s="489" t="s">
        <v>674</v>
      </c>
      <c r="D381" s="490"/>
      <c r="E381" s="490"/>
      <c r="F381" s="490"/>
      <c r="G381" s="490"/>
      <c r="H381" s="302"/>
      <c r="I381" s="67"/>
      <c r="J381" s="436"/>
      <c r="K381" s="69"/>
      <c r="L381" s="35"/>
      <c r="M381" s="36"/>
      <c r="N381" s="68"/>
      <c r="O381" s="68"/>
      <c r="P381" s="461">
        <f t="shared" si="102"/>
        <v>0</v>
      </c>
      <c r="Q381" s="425"/>
    </row>
    <row r="382" spans="2:18" s="17" customFormat="1" ht="34" x14ac:dyDescent="0.45">
      <c r="B382" s="18"/>
      <c r="C382" s="37">
        <f>C379+1</f>
        <v>240</v>
      </c>
      <c r="D382" s="38" t="s">
        <v>675</v>
      </c>
      <c r="E382" s="38" t="s">
        <v>33</v>
      </c>
      <c r="F382" s="71"/>
      <c r="G382" s="290" t="s">
        <v>676</v>
      </c>
      <c r="H382" s="309" t="s">
        <v>47</v>
      </c>
      <c r="I382" s="114">
        <v>43</v>
      </c>
      <c r="J382" s="432">
        <v>11161.47</v>
      </c>
      <c r="K382" s="115">
        <f t="shared" ref="K382:K389" si="105">ROUND(I382*J382,2)</f>
        <v>479943.21</v>
      </c>
      <c r="L382" s="23"/>
      <c r="M382" s="24"/>
      <c r="N382" s="454">
        <f t="shared" si="94"/>
        <v>7.461208690187652E-5</v>
      </c>
      <c r="O382" s="44">
        <v>8589.0499999999993</v>
      </c>
      <c r="P382" s="461">
        <f t="shared" si="102"/>
        <v>7.461208690187652E-5</v>
      </c>
      <c r="Q382" s="425"/>
    </row>
    <row r="383" spans="2:18" s="17" customFormat="1" ht="34" x14ac:dyDescent="0.45">
      <c r="B383" s="18"/>
      <c r="C383" s="37">
        <f t="shared" ref="C383:C389" si="106">C382+1</f>
        <v>241</v>
      </c>
      <c r="D383" s="38" t="s">
        <v>677</v>
      </c>
      <c r="E383" s="38" t="s">
        <v>33</v>
      </c>
      <c r="F383" s="46"/>
      <c r="G383" s="290" t="s">
        <v>678</v>
      </c>
      <c r="H383" s="309" t="s">
        <v>47</v>
      </c>
      <c r="I383" s="114">
        <v>13</v>
      </c>
      <c r="J383" s="432">
        <v>11161.47</v>
      </c>
      <c r="K383" s="115">
        <f t="shared" si="105"/>
        <v>145099.10999999999</v>
      </c>
      <c r="L383" s="23"/>
      <c r="M383" s="24"/>
      <c r="N383" s="454">
        <f t="shared" si="94"/>
        <v>2.2557142551730109E-5</v>
      </c>
      <c r="O383" s="44">
        <v>8589.0499999999993</v>
      </c>
      <c r="P383" s="461">
        <f t="shared" si="102"/>
        <v>2.2557142551730109E-5</v>
      </c>
      <c r="Q383" s="425"/>
    </row>
    <row r="384" spans="2:18" s="17" customFormat="1" ht="34" x14ac:dyDescent="0.45">
      <c r="B384" s="18"/>
      <c r="C384" s="37">
        <f t="shared" si="106"/>
        <v>242</v>
      </c>
      <c r="D384" s="38" t="s">
        <v>679</v>
      </c>
      <c r="E384" s="38" t="s">
        <v>33</v>
      </c>
      <c r="F384" s="46"/>
      <c r="G384" s="290" t="s">
        <v>680</v>
      </c>
      <c r="H384" s="309" t="s">
        <v>47</v>
      </c>
      <c r="I384" s="114">
        <v>15</v>
      </c>
      <c r="J384" s="432">
        <v>12460.97</v>
      </c>
      <c r="K384" s="115">
        <f t="shared" si="105"/>
        <v>186914.55</v>
      </c>
      <c r="L384" s="23"/>
      <c r="M384" s="24"/>
      <c r="N384" s="454">
        <f t="shared" si="94"/>
        <v>2.9057780915006887E-5</v>
      </c>
      <c r="O384" s="44">
        <v>9589.0499999999993</v>
      </c>
      <c r="P384" s="461">
        <f t="shared" si="102"/>
        <v>2.9057780915006887E-5</v>
      </c>
      <c r="Q384" s="425"/>
    </row>
    <row r="385" spans="2:18" s="17" customFormat="1" ht="34" x14ac:dyDescent="0.45">
      <c r="B385" s="18"/>
      <c r="C385" s="37">
        <f t="shared" si="106"/>
        <v>243</v>
      </c>
      <c r="D385" s="38" t="s">
        <v>681</v>
      </c>
      <c r="E385" s="38" t="s">
        <v>33</v>
      </c>
      <c r="F385" s="46"/>
      <c r="G385" s="139" t="s">
        <v>682</v>
      </c>
      <c r="H385" s="309" t="s">
        <v>47</v>
      </c>
      <c r="I385" s="114">
        <v>14</v>
      </c>
      <c r="J385" s="432">
        <v>12460.97</v>
      </c>
      <c r="K385" s="115">
        <f t="shared" si="105"/>
        <v>174453.58</v>
      </c>
      <c r="L385" s="23"/>
      <c r="M385" s="24"/>
      <c r="N385" s="454">
        <f t="shared" si="94"/>
        <v>2.7120595520673096E-5</v>
      </c>
      <c r="O385" s="44">
        <v>9589.0499999999993</v>
      </c>
      <c r="P385" s="461">
        <f t="shared" si="102"/>
        <v>2.7120595520673096E-5</v>
      </c>
      <c r="Q385" s="425"/>
    </row>
    <row r="386" spans="2:18" s="17" customFormat="1" ht="34" x14ac:dyDescent="0.45">
      <c r="B386" s="18"/>
      <c r="C386" s="37">
        <f t="shared" si="106"/>
        <v>244</v>
      </c>
      <c r="D386" s="38" t="s">
        <v>683</v>
      </c>
      <c r="E386" s="38" t="s">
        <v>684</v>
      </c>
      <c r="F386" s="46"/>
      <c r="G386" s="139" t="s">
        <v>685</v>
      </c>
      <c r="H386" s="309" t="s">
        <v>47</v>
      </c>
      <c r="I386" s="114">
        <v>2</v>
      </c>
      <c r="J386" s="432">
        <v>134192.82</v>
      </c>
      <c r="K386" s="115">
        <f t="shared" si="105"/>
        <v>268385.64</v>
      </c>
      <c r="L386" s="23"/>
      <c r="M386" s="24"/>
      <c r="N386" s="454">
        <f t="shared" si="94"/>
        <v>4.1723296168510744E-5</v>
      </c>
      <c r="O386" s="44">
        <v>103264.96000000001</v>
      </c>
      <c r="P386" s="461">
        <f t="shared" si="102"/>
        <v>4.1723296168510744E-5</v>
      </c>
      <c r="Q386" s="425"/>
    </row>
    <row r="387" spans="2:18" s="17" customFormat="1" ht="34" x14ac:dyDescent="0.45">
      <c r="B387" s="18"/>
      <c r="C387" s="37">
        <f t="shared" si="106"/>
        <v>245</v>
      </c>
      <c r="D387" s="38" t="s">
        <v>686</v>
      </c>
      <c r="E387" s="38" t="s">
        <v>687</v>
      </c>
      <c r="F387" s="46"/>
      <c r="G387" s="290" t="s">
        <v>688</v>
      </c>
      <c r="H387" s="309" t="s">
        <v>47</v>
      </c>
      <c r="I387" s="308">
        <v>2</v>
      </c>
      <c r="J387" s="432">
        <v>111845.39</v>
      </c>
      <c r="K387" s="115">
        <f t="shared" si="105"/>
        <v>223690.78</v>
      </c>
      <c r="L387" s="23"/>
      <c r="M387" s="24"/>
      <c r="N387" s="454">
        <f t="shared" si="94"/>
        <v>3.4775022479239869E-5</v>
      </c>
      <c r="O387" s="44">
        <v>86068.02</v>
      </c>
      <c r="P387" s="461">
        <f t="shared" si="102"/>
        <v>3.4775022479239869E-5</v>
      </c>
      <c r="Q387" s="425"/>
    </row>
    <row r="388" spans="2:18" s="17" customFormat="1" ht="34" x14ac:dyDescent="0.45">
      <c r="B388" s="18"/>
      <c r="C388" s="37">
        <f t="shared" si="106"/>
        <v>246</v>
      </c>
      <c r="D388" s="38" t="s">
        <v>689</v>
      </c>
      <c r="E388" s="38" t="s">
        <v>690</v>
      </c>
      <c r="F388" s="46"/>
      <c r="G388" s="290" t="s">
        <v>691</v>
      </c>
      <c r="H388" s="309" t="s">
        <v>47</v>
      </c>
      <c r="I388" s="308">
        <v>4</v>
      </c>
      <c r="J388" s="432">
        <v>135255.13</v>
      </c>
      <c r="K388" s="115">
        <f t="shared" si="105"/>
        <v>541020.52</v>
      </c>
      <c r="L388" s="23"/>
      <c r="M388" s="24"/>
      <c r="N388" s="454">
        <f t="shared" si="94"/>
        <v>8.4107180209796954E-5</v>
      </c>
      <c r="O388" s="44">
        <v>104082.44</v>
      </c>
      <c r="P388" s="461">
        <f t="shared" si="102"/>
        <v>8.4107180209796954E-5</v>
      </c>
      <c r="Q388" s="425"/>
    </row>
    <row r="389" spans="2:18" s="17" customFormat="1" ht="34" x14ac:dyDescent="0.45">
      <c r="B389" s="18"/>
      <c r="C389" s="37">
        <f t="shared" si="106"/>
        <v>247</v>
      </c>
      <c r="D389" s="38" t="s">
        <v>692</v>
      </c>
      <c r="E389" s="38" t="s">
        <v>693</v>
      </c>
      <c r="F389" s="46"/>
      <c r="G389" s="290" t="s">
        <v>694</v>
      </c>
      <c r="H389" s="291" t="s">
        <v>47</v>
      </c>
      <c r="I389" s="308">
        <v>1</v>
      </c>
      <c r="J389" s="432">
        <v>110086.05</v>
      </c>
      <c r="K389" s="115">
        <f t="shared" si="105"/>
        <v>110086.05</v>
      </c>
      <c r="L389" s="23"/>
      <c r="M389" s="24"/>
      <c r="N389" s="454">
        <f t="shared" si="94"/>
        <v>1.7114003819919284E-5</v>
      </c>
      <c r="O389" s="44">
        <v>84714.16</v>
      </c>
      <c r="P389" s="461">
        <f t="shared" si="102"/>
        <v>1.7114003819919284E-5</v>
      </c>
      <c r="Q389" s="425"/>
    </row>
    <row r="390" spans="2:18" s="17" customFormat="1" ht="17.5" x14ac:dyDescent="0.45">
      <c r="B390" s="18"/>
      <c r="C390" s="272"/>
      <c r="D390" s="273"/>
      <c r="E390" s="273"/>
      <c r="F390" s="273"/>
      <c r="G390" s="274"/>
      <c r="H390" s="273"/>
      <c r="I390" s="275"/>
      <c r="J390" s="439"/>
      <c r="K390" s="277">
        <f>SUM(K382:K389)</f>
        <v>2129593.44</v>
      </c>
      <c r="L390" s="23"/>
      <c r="M390" s="24"/>
      <c r="N390" s="458">
        <f t="shared" si="94"/>
        <v>3.3106710856675345E-4</v>
      </c>
      <c r="O390" s="276"/>
      <c r="P390" s="461">
        <f t="shared" si="102"/>
        <v>3.3106710856675345E-4</v>
      </c>
      <c r="Q390" s="426">
        <v>-490814.34943500021</v>
      </c>
      <c r="R390" s="426">
        <f t="shared" ref="R390" si="107">P390-K390</f>
        <v>-2129593.4396689329</v>
      </c>
    </row>
    <row r="391" spans="2:18" s="25" customFormat="1" ht="17.5" x14ac:dyDescent="0.45">
      <c r="B391" s="26"/>
      <c r="C391" s="489" t="s">
        <v>695</v>
      </c>
      <c r="D391" s="490"/>
      <c r="E391" s="490"/>
      <c r="F391" s="490"/>
      <c r="G391" s="490"/>
      <c r="H391" s="302"/>
      <c r="I391" s="67"/>
      <c r="J391" s="436"/>
      <c r="K391" s="69"/>
      <c r="L391" s="35"/>
      <c r="M391" s="36"/>
      <c r="N391" s="68"/>
      <c r="O391" s="68"/>
      <c r="P391" s="461">
        <f t="shared" si="102"/>
        <v>0</v>
      </c>
      <c r="Q391" s="425"/>
    </row>
    <row r="392" spans="2:18" s="25" customFormat="1" ht="34" x14ac:dyDescent="0.45">
      <c r="B392" s="26"/>
      <c r="C392" s="37">
        <f>C389+1</f>
        <v>248</v>
      </c>
      <c r="D392" s="156" t="s">
        <v>696</v>
      </c>
      <c r="E392" s="38" t="s">
        <v>33</v>
      </c>
      <c r="F392" s="46"/>
      <c r="G392" s="290" t="s">
        <v>697</v>
      </c>
      <c r="H392" s="291" t="s">
        <v>18</v>
      </c>
      <c r="I392" s="308">
        <v>479</v>
      </c>
      <c r="J392" s="432">
        <v>8127.59</v>
      </c>
      <c r="K392" s="115">
        <f>ROUND(I392*J392,2)</f>
        <v>3893115.61</v>
      </c>
      <c r="L392" s="35"/>
      <c r="M392" s="36"/>
      <c r="N392" s="454">
        <f t="shared" si="94"/>
        <v>6.0522468942184222E-4</v>
      </c>
      <c r="O392" s="44">
        <v>6254.4</v>
      </c>
      <c r="P392" s="461">
        <f t="shared" si="102"/>
        <v>6.0522468942184222E-4</v>
      </c>
      <c r="Q392" s="425"/>
    </row>
    <row r="393" spans="2:18" s="17" customFormat="1" ht="17.5" x14ac:dyDescent="0.45">
      <c r="B393" s="18"/>
      <c r="C393" s="272"/>
      <c r="D393" s="273"/>
      <c r="E393" s="273"/>
      <c r="F393" s="273"/>
      <c r="G393" s="274"/>
      <c r="H393" s="273"/>
      <c r="I393" s="275"/>
      <c r="J393" s="439"/>
      <c r="K393" s="277">
        <f>SUM(K392)</f>
        <v>3893115.61</v>
      </c>
      <c r="L393" s="23"/>
      <c r="M393" s="24"/>
      <c r="N393" s="458">
        <f t="shared" ref="N393" si="108">K393/$K$527</f>
        <v>6.0522468942184222E-4</v>
      </c>
      <c r="O393" s="276"/>
      <c r="P393" s="461">
        <f t="shared" si="102"/>
        <v>6.0522468942184222E-4</v>
      </c>
      <c r="Q393" s="426">
        <v>-897259.35120000038</v>
      </c>
      <c r="R393" s="426">
        <f t="shared" ref="R393" si="109">P393-K393</f>
        <v>-3893115.6093947752</v>
      </c>
    </row>
    <row r="394" spans="2:18" s="17" customFormat="1" ht="17.5" x14ac:dyDescent="0.45">
      <c r="B394" s="18"/>
      <c r="C394" s="487" t="s">
        <v>698</v>
      </c>
      <c r="D394" s="488"/>
      <c r="E394" s="488"/>
      <c r="F394" s="488"/>
      <c r="G394" s="488"/>
      <c r="H394" s="62"/>
      <c r="I394" s="63"/>
      <c r="J394" s="435"/>
      <c r="K394" s="312"/>
      <c r="L394" s="23"/>
      <c r="M394" s="24"/>
      <c r="N394" s="64"/>
      <c r="O394" s="64"/>
      <c r="P394" s="461">
        <f t="shared" si="102"/>
        <v>0</v>
      </c>
      <c r="Q394" s="425"/>
    </row>
    <row r="395" spans="2:18" s="25" customFormat="1" ht="17.5" x14ac:dyDescent="0.45">
      <c r="B395" s="26"/>
      <c r="C395" s="489" t="s">
        <v>699</v>
      </c>
      <c r="D395" s="490"/>
      <c r="E395" s="490"/>
      <c r="F395" s="490"/>
      <c r="G395" s="490"/>
      <c r="H395" s="66"/>
      <c r="I395" s="67"/>
      <c r="J395" s="436"/>
      <c r="K395" s="69"/>
      <c r="L395" s="35"/>
      <c r="M395" s="36"/>
      <c r="N395" s="68"/>
      <c r="O395" s="68"/>
      <c r="P395" s="461">
        <f t="shared" si="102"/>
        <v>0</v>
      </c>
      <c r="Q395" s="425"/>
    </row>
    <row r="396" spans="2:18" s="185" customFormat="1" ht="34" x14ac:dyDescent="0.45">
      <c r="B396" s="176"/>
      <c r="C396" s="207">
        <f>C392+1</f>
        <v>249</v>
      </c>
      <c r="D396" s="208" t="s">
        <v>700</v>
      </c>
      <c r="E396" s="39" t="s">
        <v>33</v>
      </c>
      <c r="F396" s="31"/>
      <c r="G396" s="313" t="s">
        <v>701</v>
      </c>
      <c r="H396" s="31" t="s">
        <v>18</v>
      </c>
      <c r="I396" s="112">
        <v>90</v>
      </c>
      <c r="J396" s="432">
        <v>15720.05</v>
      </c>
      <c r="K396" s="211">
        <f t="shared" ref="K396:K405" si="110">ROUND(I396*J396,2)</f>
        <v>1414804.5</v>
      </c>
      <c r="L396" s="200"/>
      <c r="M396" s="184"/>
      <c r="N396" s="454">
        <f t="shared" ref="N396:N406" si="111">K396/$K$527</f>
        <v>2.1994584797473425E-4</v>
      </c>
      <c r="O396" s="33">
        <v>12097</v>
      </c>
      <c r="P396" s="461">
        <f t="shared" si="102"/>
        <v>2.1994584797473425E-4</v>
      </c>
      <c r="Q396" s="425"/>
    </row>
    <row r="397" spans="2:18" s="185" customFormat="1" ht="34" x14ac:dyDescent="0.45">
      <c r="B397" s="176"/>
      <c r="C397" s="177">
        <f t="shared" ref="C397:C405" si="112">C396+1</f>
        <v>250</v>
      </c>
      <c r="D397" s="39" t="s">
        <v>702</v>
      </c>
      <c r="E397" s="39" t="s">
        <v>33</v>
      </c>
      <c r="F397" s="42"/>
      <c r="G397" s="298" t="s">
        <v>703</v>
      </c>
      <c r="H397" s="314" t="s">
        <v>47</v>
      </c>
      <c r="I397" s="308">
        <v>14</v>
      </c>
      <c r="J397" s="432">
        <v>48269.93</v>
      </c>
      <c r="K397" s="182">
        <f t="shared" si="110"/>
        <v>675779.02</v>
      </c>
      <c r="L397" s="200"/>
      <c r="M397" s="184"/>
      <c r="N397" s="454">
        <f t="shared" si="111"/>
        <v>1.0505676904295604E-4</v>
      </c>
      <c r="O397" s="44">
        <v>37145</v>
      </c>
      <c r="P397" s="461">
        <f t="shared" si="102"/>
        <v>1.0505676904295604E-4</v>
      </c>
      <c r="Q397" s="425"/>
    </row>
    <row r="398" spans="2:18" s="25" customFormat="1" ht="17.5" x14ac:dyDescent="0.45">
      <c r="B398" s="26"/>
      <c r="C398" s="37">
        <f t="shared" si="112"/>
        <v>251</v>
      </c>
      <c r="D398" s="39" t="s">
        <v>704</v>
      </c>
      <c r="E398" s="38" t="s">
        <v>705</v>
      </c>
      <c r="F398" s="46"/>
      <c r="G398" s="290" t="s">
        <v>706</v>
      </c>
      <c r="H398" s="291" t="s">
        <v>18</v>
      </c>
      <c r="I398" s="308">
        <v>56</v>
      </c>
      <c r="J398" s="432">
        <v>12629</v>
      </c>
      <c r="K398" s="115">
        <f t="shared" si="110"/>
        <v>707224</v>
      </c>
      <c r="L398" s="35"/>
      <c r="M398" s="36"/>
      <c r="N398" s="454">
        <f t="shared" si="111"/>
        <v>1.0994521319947983E-4</v>
      </c>
      <c r="O398" s="44">
        <v>9718.35</v>
      </c>
      <c r="P398" s="461">
        <f t="shared" si="102"/>
        <v>1.0994521319947983E-4</v>
      </c>
      <c r="Q398" s="425"/>
    </row>
    <row r="399" spans="2:18" s="25" customFormat="1" ht="17.5" x14ac:dyDescent="0.45">
      <c r="B399" s="26"/>
      <c r="C399" s="37">
        <f t="shared" si="112"/>
        <v>252</v>
      </c>
      <c r="D399" s="39" t="s">
        <v>707</v>
      </c>
      <c r="E399" s="38" t="s">
        <v>708</v>
      </c>
      <c r="F399" s="46"/>
      <c r="G399" s="290" t="s">
        <v>709</v>
      </c>
      <c r="H399" s="291" t="s">
        <v>47</v>
      </c>
      <c r="I399" s="308">
        <v>8</v>
      </c>
      <c r="J399" s="432">
        <v>22842.1</v>
      </c>
      <c r="K399" s="115">
        <f t="shared" si="110"/>
        <v>182736.8</v>
      </c>
      <c r="L399" s="35"/>
      <c r="M399" s="36"/>
      <c r="N399" s="454">
        <f t="shared" si="111"/>
        <v>2.8408306894832053E-5</v>
      </c>
      <c r="O399" s="44">
        <v>17577.61</v>
      </c>
      <c r="P399" s="461">
        <f t="shared" si="102"/>
        <v>2.8408306894832053E-5</v>
      </c>
      <c r="Q399" s="425"/>
    </row>
    <row r="400" spans="2:18" s="185" customFormat="1" ht="34" x14ac:dyDescent="0.45">
      <c r="B400" s="176"/>
      <c r="C400" s="37">
        <f t="shared" si="112"/>
        <v>253</v>
      </c>
      <c r="D400" s="39" t="s">
        <v>710</v>
      </c>
      <c r="E400" s="39" t="s">
        <v>33</v>
      </c>
      <c r="F400" s="42"/>
      <c r="G400" s="298" t="s">
        <v>711</v>
      </c>
      <c r="H400" s="314" t="s">
        <v>18</v>
      </c>
      <c r="I400" s="308">
        <v>134</v>
      </c>
      <c r="J400" s="432">
        <v>2954.74</v>
      </c>
      <c r="K400" s="182">
        <f t="shared" si="110"/>
        <v>395935.16</v>
      </c>
      <c r="L400" s="200"/>
      <c r="M400" s="184"/>
      <c r="N400" s="454">
        <f t="shared" si="111"/>
        <v>6.1552175236375117E-5</v>
      </c>
      <c r="O400" s="44">
        <v>2273.75</v>
      </c>
      <c r="P400" s="461">
        <f t="shared" si="102"/>
        <v>6.1552175236375117E-5</v>
      </c>
      <c r="Q400" s="425"/>
    </row>
    <row r="401" spans="2:18" s="25" customFormat="1" ht="17.5" x14ac:dyDescent="0.45">
      <c r="B401" s="26"/>
      <c r="C401" s="37">
        <f t="shared" si="112"/>
        <v>254</v>
      </c>
      <c r="D401" s="39" t="s">
        <v>712</v>
      </c>
      <c r="E401" s="38" t="s">
        <v>64</v>
      </c>
      <c r="F401" s="46"/>
      <c r="G401" s="290" t="s">
        <v>65</v>
      </c>
      <c r="H401" s="291" t="s">
        <v>53</v>
      </c>
      <c r="I401" s="308">
        <v>53.6</v>
      </c>
      <c r="J401" s="432">
        <v>91715.63</v>
      </c>
      <c r="K401" s="115">
        <f t="shared" si="110"/>
        <v>4915957.7699999996</v>
      </c>
      <c r="L401" s="35"/>
      <c r="M401" s="36"/>
      <c r="N401" s="454">
        <f t="shared" si="111"/>
        <v>7.6423597771326955E-4</v>
      </c>
      <c r="O401" s="44">
        <v>70577.63</v>
      </c>
      <c r="P401" s="461">
        <f t="shared" si="102"/>
        <v>7.6423597771326955E-4</v>
      </c>
      <c r="Q401" s="425"/>
    </row>
    <row r="402" spans="2:18" s="25" customFormat="1" ht="34" x14ac:dyDescent="0.45">
      <c r="B402" s="26"/>
      <c r="C402" s="37">
        <f t="shared" si="112"/>
        <v>255</v>
      </c>
      <c r="D402" s="39" t="s">
        <v>713</v>
      </c>
      <c r="E402" s="38" t="s">
        <v>345</v>
      </c>
      <c r="F402" s="46"/>
      <c r="G402" s="290" t="s">
        <v>346</v>
      </c>
      <c r="H402" s="291" t="s">
        <v>53</v>
      </c>
      <c r="I402" s="308">
        <v>10.049999999999999</v>
      </c>
      <c r="J402" s="432">
        <v>161486.32999999999</v>
      </c>
      <c r="K402" s="115">
        <f t="shared" si="110"/>
        <v>1622937.62</v>
      </c>
      <c r="L402" s="35"/>
      <c r="M402" s="36"/>
      <c r="N402" s="454">
        <f t="shared" si="111"/>
        <v>2.5230227288717069E-4</v>
      </c>
      <c r="O402" s="44">
        <v>124268.05</v>
      </c>
      <c r="P402" s="461">
        <f t="shared" si="102"/>
        <v>2.5230227288717069E-4</v>
      </c>
      <c r="Q402" s="425"/>
    </row>
    <row r="403" spans="2:18" s="25" customFormat="1" ht="34" x14ac:dyDescent="0.45">
      <c r="B403" s="26"/>
      <c r="C403" s="37">
        <f t="shared" si="112"/>
        <v>256</v>
      </c>
      <c r="D403" s="39" t="s">
        <v>714</v>
      </c>
      <c r="E403" s="38" t="s">
        <v>715</v>
      </c>
      <c r="F403" s="46"/>
      <c r="G403" s="290" t="s">
        <v>716</v>
      </c>
      <c r="H403" s="291" t="s">
        <v>53</v>
      </c>
      <c r="I403" s="308">
        <v>43.550000000000004</v>
      </c>
      <c r="J403" s="432">
        <v>41249.160000000003</v>
      </c>
      <c r="K403" s="115">
        <f t="shared" si="110"/>
        <v>1796400.92</v>
      </c>
      <c r="L403" s="35"/>
      <c r="M403" s="36"/>
      <c r="N403" s="454">
        <f t="shared" si="111"/>
        <v>2.7926891924078044E-4</v>
      </c>
      <c r="O403" s="44">
        <v>31742.33</v>
      </c>
      <c r="P403" s="461">
        <f t="shared" si="102"/>
        <v>2.7926891924078044E-4</v>
      </c>
      <c r="Q403" s="425"/>
    </row>
    <row r="404" spans="2:18" s="25" customFormat="1" ht="34" x14ac:dyDescent="0.45">
      <c r="B404" s="26"/>
      <c r="C404" s="37">
        <f t="shared" si="112"/>
        <v>257</v>
      </c>
      <c r="D404" s="39" t="s">
        <v>717</v>
      </c>
      <c r="E404" s="39" t="s">
        <v>33</v>
      </c>
      <c r="F404" s="42"/>
      <c r="G404" s="298" t="s">
        <v>718</v>
      </c>
      <c r="H404" s="314" t="s">
        <v>47</v>
      </c>
      <c r="I404" s="308">
        <v>1</v>
      </c>
      <c r="J404" s="432">
        <v>323223.86</v>
      </c>
      <c r="K404" s="115">
        <f t="shared" si="110"/>
        <v>323223.86</v>
      </c>
      <c r="L404" s="35"/>
      <c r="M404" s="36"/>
      <c r="N404" s="454">
        <f t="shared" si="111"/>
        <v>5.0248459043893897E-5</v>
      </c>
      <c r="O404" s="44">
        <v>248729.4</v>
      </c>
      <c r="P404" s="461">
        <f t="shared" si="102"/>
        <v>5.0248459043893897E-5</v>
      </c>
      <c r="Q404" s="425"/>
    </row>
    <row r="405" spans="2:18" s="25" customFormat="1" ht="34" x14ac:dyDescent="0.45">
      <c r="B405" s="26"/>
      <c r="C405" s="37">
        <f t="shared" si="112"/>
        <v>258</v>
      </c>
      <c r="D405" s="79" t="s">
        <v>719</v>
      </c>
      <c r="E405" s="39" t="s">
        <v>33</v>
      </c>
      <c r="F405" s="42"/>
      <c r="G405" s="298" t="s">
        <v>720</v>
      </c>
      <c r="H405" s="314" t="s">
        <v>47</v>
      </c>
      <c r="I405" s="308">
        <v>2</v>
      </c>
      <c r="J405" s="432">
        <v>114013.84</v>
      </c>
      <c r="K405" s="115">
        <f t="shared" si="110"/>
        <v>228027.68</v>
      </c>
      <c r="L405" s="35"/>
      <c r="M405" s="36"/>
      <c r="N405" s="454">
        <f t="shared" si="111"/>
        <v>3.5449237996706502E-5</v>
      </c>
      <c r="O405" s="44">
        <v>87736.7</v>
      </c>
      <c r="P405" s="461">
        <f t="shared" si="102"/>
        <v>3.5449237996706502E-5</v>
      </c>
      <c r="Q405" s="425"/>
    </row>
    <row r="406" spans="2:18" s="25" customFormat="1" ht="18" thickBot="1" x14ac:dyDescent="0.5">
      <c r="B406" s="26"/>
      <c r="C406" s="272"/>
      <c r="D406" s="273"/>
      <c r="E406" s="273"/>
      <c r="F406" s="273"/>
      <c r="G406" s="274"/>
      <c r="H406" s="273"/>
      <c r="I406" s="275"/>
      <c r="J406" s="439"/>
      <c r="K406" s="277">
        <f>SUM(K396:K405)</f>
        <v>12263027.33</v>
      </c>
      <c r="L406" s="35"/>
      <c r="M406" s="36"/>
      <c r="N406" s="458">
        <f t="shared" si="111"/>
        <v>1.9064131792301984E-3</v>
      </c>
      <c r="O406" s="276"/>
      <c r="P406" s="461">
        <f t="shared" si="102"/>
        <v>1.9064131792301984E-3</v>
      </c>
      <c r="Q406" s="426">
        <v>-2826299.7724400014</v>
      </c>
      <c r="R406" s="426">
        <f t="shared" ref="R406" si="113">P406-K406</f>
        <v>-12263027.328093586</v>
      </c>
    </row>
    <row r="407" spans="2:18" s="17" customFormat="1" ht="17.5" x14ac:dyDescent="0.45">
      <c r="B407" s="18"/>
      <c r="C407" s="464" t="s">
        <v>721</v>
      </c>
      <c r="D407" s="465"/>
      <c r="E407" s="465"/>
      <c r="F407" s="465"/>
      <c r="G407" s="465"/>
      <c r="H407" s="19"/>
      <c r="I407" s="20"/>
      <c r="J407" s="430"/>
      <c r="K407" s="22"/>
      <c r="L407" s="23"/>
      <c r="M407" s="24"/>
      <c r="N407" s="61"/>
      <c r="O407" s="61"/>
      <c r="P407" s="461">
        <f t="shared" si="102"/>
        <v>0</v>
      </c>
      <c r="Q407" s="425"/>
    </row>
    <row r="408" spans="2:18" s="17" customFormat="1" ht="17.5" x14ac:dyDescent="0.45">
      <c r="B408" s="18"/>
      <c r="C408" s="487" t="s">
        <v>722</v>
      </c>
      <c r="D408" s="488"/>
      <c r="E408" s="488"/>
      <c r="F408" s="488"/>
      <c r="G408" s="488"/>
      <c r="H408" s="62"/>
      <c r="I408" s="63"/>
      <c r="J408" s="435"/>
      <c r="K408" s="228"/>
      <c r="L408" s="23"/>
      <c r="M408" s="24"/>
      <c r="N408" s="64"/>
      <c r="O408" s="64"/>
      <c r="P408" s="461">
        <f t="shared" si="102"/>
        <v>0</v>
      </c>
      <c r="Q408" s="425"/>
    </row>
    <row r="409" spans="2:18" s="25" customFormat="1" ht="34" x14ac:dyDescent="0.45">
      <c r="B409" s="26"/>
      <c r="C409" s="27">
        <f>C405+1</f>
        <v>259</v>
      </c>
      <c r="D409" s="28" t="s">
        <v>723</v>
      </c>
      <c r="E409" s="38" t="s">
        <v>33</v>
      </c>
      <c r="F409" s="28"/>
      <c r="G409" s="153" t="s">
        <v>724</v>
      </c>
      <c r="H409" s="71" t="s">
        <v>47</v>
      </c>
      <c r="I409" s="32">
        <v>1</v>
      </c>
      <c r="J409" s="432">
        <v>3195933.25</v>
      </c>
      <c r="K409" s="91">
        <f>ROUND(I409*J409,2)</f>
        <v>3195933.25</v>
      </c>
      <c r="L409" s="35"/>
      <c r="M409" s="36"/>
      <c r="N409" s="454">
        <f t="shared" ref="N409:N474" si="114">K409/$K$527</f>
        <v>4.9684055199280066E-4</v>
      </c>
      <c r="O409" s="33">
        <v>2459356.1</v>
      </c>
      <c r="P409" s="461">
        <f t="shared" si="102"/>
        <v>4.9684055199280066E-4</v>
      </c>
      <c r="Q409" s="425"/>
    </row>
    <row r="410" spans="2:18" s="25" customFormat="1" ht="34" x14ac:dyDescent="0.45">
      <c r="B410" s="26"/>
      <c r="C410" s="37">
        <f>C409+1</f>
        <v>260</v>
      </c>
      <c r="D410" s="156" t="s">
        <v>725</v>
      </c>
      <c r="E410" s="38" t="s">
        <v>33</v>
      </c>
      <c r="F410" s="156"/>
      <c r="G410" s="139" t="s">
        <v>726</v>
      </c>
      <c r="H410" s="46" t="s">
        <v>18</v>
      </c>
      <c r="I410" s="43">
        <v>100</v>
      </c>
      <c r="J410" s="432">
        <v>195609.71</v>
      </c>
      <c r="K410" s="115">
        <f>ROUND(I410*J410,2)</f>
        <v>19560971</v>
      </c>
      <c r="L410" s="35"/>
      <c r="M410" s="36"/>
      <c r="N410" s="454">
        <f t="shared" si="114"/>
        <v>3.0409532580679419E-3</v>
      </c>
      <c r="O410" s="44">
        <v>150526.9</v>
      </c>
      <c r="P410" s="461">
        <f t="shared" si="102"/>
        <v>3.0409532580679419E-3</v>
      </c>
      <c r="Q410" s="425"/>
    </row>
    <row r="411" spans="2:18" s="25" customFormat="1" ht="34" x14ac:dyDescent="0.45">
      <c r="B411" s="26"/>
      <c r="C411" s="37">
        <f>C410+1</f>
        <v>261</v>
      </c>
      <c r="D411" s="156" t="s">
        <v>727</v>
      </c>
      <c r="E411" s="38" t="s">
        <v>33</v>
      </c>
      <c r="F411" s="156"/>
      <c r="G411" s="139" t="s">
        <v>728</v>
      </c>
      <c r="H411" s="46" t="s">
        <v>18</v>
      </c>
      <c r="I411" s="43">
        <v>84</v>
      </c>
      <c r="J411" s="432">
        <v>208894.75</v>
      </c>
      <c r="K411" s="115">
        <f>ROUND(I411*J411,2)</f>
        <v>17547159</v>
      </c>
      <c r="L411" s="35"/>
      <c r="M411" s="36"/>
      <c r="N411" s="454">
        <f t="shared" si="114"/>
        <v>2.7278855600208298E-3</v>
      </c>
      <c r="O411" s="44">
        <v>160750.1</v>
      </c>
      <c r="P411" s="461">
        <f t="shared" si="102"/>
        <v>2.7278855600208298E-3</v>
      </c>
      <c r="Q411" s="425"/>
    </row>
    <row r="412" spans="2:18" s="25" customFormat="1" ht="34" x14ac:dyDescent="0.45">
      <c r="B412" s="26"/>
      <c r="C412" s="37">
        <f>C411+1</f>
        <v>262</v>
      </c>
      <c r="D412" s="156" t="s">
        <v>729</v>
      </c>
      <c r="E412" s="38" t="s">
        <v>730</v>
      </c>
      <c r="F412" s="156"/>
      <c r="G412" s="139" t="s">
        <v>731</v>
      </c>
      <c r="H412" s="46" t="s">
        <v>47</v>
      </c>
      <c r="I412" s="43">
        <v>2</v>
      </c>
      <c r="J412" s="432">
        <v>2561749.94</v>
      </c>
      <c r="K412" s="115">
        <f>ROUND(I412*J412,2)</f>
        <v>5123499.88</v>
      </c>
      <c r="L412" s="35"/>
      <c r="M412" s="36"/>
      <c r="N412" s="454">
        <f t="shared" si="114"/>
        <v>7.9650052406890785E-4</v>
      </c>
      <c r="O412" s="44">
        <v>1971335.08</v>
      </c>
      <c r="P412" s="461">
        <f t="shared" si="102"/>
        <v>7.9650052406890785E-4</v>
      </c>
      <c r="Q412" s="425"/>
    </row>
    <row r="413" spans="2:18" s="25" customFormat="1" ht="17.5" x14ac:dyDescent="0.45">
      <c r="B413" s="26"/>
      <c r="C413" s="272"/>
      <c r="D413" s="273"/>
      <c r="E413" s="273"/>
      <c r="F413" s="273"/>
      <c r="G413" s="274"/>
      <c r="H413" s="273"/>
      <c r="I413" s="275"/>
      <c r="J413" s="439"/>
      <c r="K413" s="277">
        <f>SUM(K409:K412)</f>
        <v>45427563.130000003</v>
      </c>
      <c r="L413" s="35"/>
      <c r="M413" s="36"/>
      <c r="N413" s="458">
        <f t="shared" si="114"/>
        <v>7.0621798941504802E-3</v>
      </c>
      <c r="O413" s="276"/>
      <c r="P413" s="461">
        <f t="shared" si="102"/>
        <v>7.0621798941504802E-3</v>
      </c>
      <c r="Q413" s="426">
        <v>-10469838.535670005</v>
      </c>
      <c r="R413" s="426">
        <f t="shared" ref="R413" si="115">P413-K413</f>
        <v>-45427563.122937821</v>
      </c>
    </row>
    <row r="414" spans="2:18" s="25" customFormat="1" ht="17.5" x14ac:dyDescent="0.45">
      <c r="B414" s="26"/>
      <c r="C414" s="487" t="s">
        <v>732</v>
      </c>
      <c r="D414" s="488"/>
      <c r="E414" s="488"/>
      <c r="F414" s="488"/>
      <c r="G414" s="488"/>
      <c r="H414" s="66"/>
      <c r="I414" s="67"/>
      <c r="J414" s="436"/>
      <c r="K414" s="69"/>
      <c r="L414" s="35"/>
      <c r="M414" s="36"/>
      <c r="N414" s="68"/>
      <c r="O414" s="68"/>
      <c r="P414" s="461">
        <f t="shared" si="102"/>
        <v>0</v>
      </c>
      <c r="Q414" s="425"/>
    </row>
    <row r="415" spans="2:18" s="25" customFormat="1" ht="51" x14ac:dyDescent="0.45">
      <c r="B415" s="26"/>
      <c r="C415" s="37">
        <f>C412+1</f>
        <v>263</v>
      </c>
      <c r="D415" s="156" t="s">
        <v>733</v>
      </c>
      <c r="E415" s="38" t="s">
        <v>734</v>
      </c>
      <c r="F415" s="156"/>
      <c r="G415" s="139" t="s">
        <v>735</v>
      </c>
      <c r="H415" s="46" t="s">
        <v>47</v>
      </c>
      <c r="I415" s="43">
        <v>1</v>
      </c>
      <c r="J415" s="432">
        <v>35983339.920000002</v>
      </c>
      <c r="K415" s="115">
        <f t="shared" ref="K415:K429" si="116">ROUND(I415*J415,2)</f>
        <v>35983339.920000002</v>
      </c>
      <c r="L415" s="35"/>
      <c r="M415" s="36"/>
      <c r="N415" s="454">
        <f t="shared" si="114"/>
        <v>5.5939786816252748E-3</v>
      </c>
      <c r="O415" s="44">
        <v>27690142.300000001</v>
      </c>
      <c r="P415" s="461">
        <f t="shared" si="102"/>
        <v>5.5939786816252748E-3</v>
      </c>
      <c r="Q415" s="425"/>
    </row>
    <row r="416" spans="2:18" s="25" customFormat="1" ht="17.5" x14ac:dyDescent="0.45">
      <c r="B416" s="26"/>
      <c r="C416" s="37">
        <f t="shared" ref="C416:C429" si="117">C415+1</f>
        <v>264</v>
      </c>
      <c r="D416" s="156" t="s">
        <v>736</v>
      </c>
      <c r="E416" s="38" t="s">
        <v>737</v>
      </c>
      <c r="F416" s="156"/>
      <c r="G416" s="139" t="s">
        <v>738</v>
      </c>
      <c r="H416" s="46" t="s">
        <v>47</v>
      </c>
      <c r="I416" s="43">
        <v>1</v>
      </c>
      <c r="J416" s="432">
        <v>23379191.699999999</v>
      </c>
      <c r="K416" s="115">
        <f t="shared" si="116"/>
        <v>23379191.699999999</v>
      </c>
      <c r="L416" s="35"/>
      <c r="M416" s="36"/>
      <c r="N416" s="454">
        <f t="shared" si="114"/>
        <v>3.634534766761322E-3</v>
      </c>
      <c r="O416" s="44">
        <v>17990913.199999999</v>
      </c>
      <c r="P416" s="461">
        <f t="shared" si="102"/>
        <v>3.634534766761322E-3</v>
      </c>
      <c r="Q416" s="425"/>
    </row>
    <row r="417" spans="2:18" s="25" customFormat="1" ht="34" x14ac:dyDescent="0.45">
      <c r="B417" s="26"/>
      <c r="C417" s="37">
        <f t="shared" si="117"/>
        <v>265</v>
      </c>
      <c r="D417" s="156" t="s">
        <v>739</v>
      </c>
      <c r="E417" s="38" t="s">
        <v>33</v>
      </c>
      <c r="F417" s="156"/>
      <c r="G417" s="139" t="s">
        <v>740</v>
      </c>
      <c r="H417" s="46" t="s">
        <v>47</v>
      </c>
      <c r="I417" s="43">
        <v>1</v>
      </c>
      <c r="J417" s="432">
        <v>10681596.51</v>
      </c>
      <c r="K417" s="115">
        <f t="shared" si="116"/>
        <v>10681596.51</v>
      </c>
      <c r="L417" s="35"/>
      <c r="M417" s="36"/>
      <c r="N417" s="454">
        <f t="shared" si="114"/>
        <v>1.6605635634576452E-3</v>
      </c>
      <c r="O417" s="44">
        <v>8219774.1500000004</v>
      </c>
      <c r="P417" s="461">
        <f t="shared" si="102"/>
        <v>1.6605635634576452E-3</v>
      </c>
      <c r="Q417" s="425"/>
    </row>
    <row r="418" spans="2:18" s="185" customFormat="1" ht="34" x14ac:dyDescent="0.45">
      <c r="B418" s="176"/>
      <c r="C418" s="177">
        <f t="shared" si="117"/>
        <v>266</v>
      </c>
      <c r="D418" s="156" t="s">
        <v>741</v>
      </c>
      <c r="E418" s="38" t="s">
        <v>33</v>
      </c>
      <c r="F418" s="178"/>
      <c r="G418" s="283" t="s">
        <v>742</v>
      </c>
      <c r="H418" s="46" t="s">
        <v>47</v>
      </c>
      <c r="I418" s="43">
        <v>1</v>
      </c>
      <c r="J418" s="432">
        <v>18616713.48</v>
      </c>
      <c r="K418" s="182">
        <f t="shared" si="116"/>
        <v>18616713.48</v>
      </c>
      <c r="L418" s="200"/>
      <c r="M418" s="184"/>
      <c r="N418" s="454">
        <f t="shared" si="114"/>
        <v>2.8941587568185327E-3</v>
      </c>
      <c r="O418" s="44">
        <v>14326058.85</v>
      </c>
      <c r="P418" s="461">
        <f t="shared" si="102"/>
        <v>2.8941587568185327E-3</v>
      </c>
      <c r="Q418" s="425"/>
    </row>
    <row r="419" spans="2:18" s="185" customFormat="1" ht="34" x14ac:dyDescent="0.45">
      <c r="B419" s="176"/>
      <c r="C419" s="177">
        <f t="shared" si="117"/>
        <v>267</v>
      </c>
      <c r="D419" s="156" t="s">
        <v>743</v>
      </c>
      <c r="E419" s="39" t="s">
        <v>33</v>
      </c>
      <c r="F419" s="178"/>
      <c r="G419" s="283" t="s">
        <v>744</v>
      </c>
      <c r="H419" s="46" t="s">
        <v>47</v>
      </c>
      <c r="I419" s="43">
        <v>1</v>
      </c>
      <c r="J419" s="432">
        <v>13205668.25</v>
      </c>
      <c r="K419" s="182">
        <f t="shared" si="116"/>
        <v>13205668.25</v>
      </c>
      <c r="L419" s="200"/>
      <c r="M419" s="184"/>
      <c r="N419" s="454">
        <f t="shared" si="114"/>
        <v>2.0529563634546504E-3</v>
      </c>
      <c r="O419" s="44">
        <v>10162114.85</v>
      </c>
      <c r="P419" s="461">
        <f t="shared" si="102"/>
        <v>2.0529563634546504E-3</v>
      </c>
      <c r="Q419" s="425"/>
    </row>
    <row r="420" spans="2:18" s="185" customFormat="1" ht="34" x14ac:dyDescent="0.45">
      <c r="B420" s="176"/>
      <c r="C420" s="177">
        <f t="shared" si="117"/>
        <v>268</v>
      </c>
      <c r="D420" s="156" t="s">
        <v>745</v>
      </c>
      <c r="E420" s="39" t="s">
        <v>33</v>
      </c>
      <c r="F420" s="178"/>
      <c r="G420" s="283" t="s">
        <v>746</v>
      </c>
      <c r="H420" s="42" t="s">
        <v>18</v>
      </c>
      <c r="I420" s="43">
        <v>15</v>
      </c>
      <c r="J420" s="432">
        <v>2643604.8199999998</v>
      </c>
      <c r="K420" s="182">
        <f t="shared" si="116"/>
        <v>39654072.299999997</v>
      </c>
      <c r="L420" s="200"/>
      <c r="M420" s="184"/>
      <c r="N420" s="454">
        <f t="shared" si="114"/>
        <v>6.1646316206054761E-3</v>
      </c>
      <c r="O420" s="251">
        <v>2034324.6</v>
      </c>
      <c r="P420" s="461">
        <f t="shared" si="102"/>
        <v>6.1646316206054761E-3</v>
      </c>
      <c r="Q420" s="425"/>
    </row>
    <row r="421" spans="2:18" s="185" customFormat="1" ht="34" x14ac:dyDescent="0.45">
      <c r="B421" s="176"/>
      <c r="C421" s="177">
        <f t="shared" si="117"/>
        <v>269</v>
      </c>
      <c r="D421" s="156" t="s">
        <v>747</v>
      </c>
      <c r="E421" s="39" t="s">
        <v>33</v>
      </c>
      <c r="F421" s="178"/>
      <c r="G421" s="283" t="s">
        <v>748</v>
      </c>
      <c r="H421" s="42" t="s">
        <v>18</v>
      </c>
      <c r="I421" s="43">
        <v>15</v>
      </c>
      <c r="J421" s="432">
        <v>312125.09000000003</v>
      </c>
      <c r="K421" s="182">
        <f t="shared" si="116"/>
        <v>4681876.3499999996</v>
      </c>
      <c r="L421" s="200"/>
      <c r="M421" s="184"/>
      <c r="N421" s="454">
        <f t="shared" si="114"/>
        <v>7.2784562383962142E-4</v>
      </c>
      <c r="O421" s="44">
        <v>240188.6</v>
      </c>
      <c r="P421" s="461">
        <f t="shared" si="102"/>
        <v>7.2784562383962142E-4</v>
      </c>
      <c r="Q421" s="425"/>
    </row>
    <row r="422" spans="2:18" s="17" customFormat="1" ht="34" x14ac:dyDescent="0.45">
      <c r="B422" s="18"/>
      <c r="C422" s="37">
        <f t="shared" si="117"/>
        <v>270</v>
      </c>
      <c r="D422" s="156" t="s">
        <v>749</v>
      </c>
      <c r="E422" s="189" t="s">
        <v>33</v>
      </c>
      <c r="F422" s="315"/>
      <c r="G422" s="140" t="s">
        <v>750</v>
      </c>
      <c r="H422" s="46" t="s">
        <v>18</v>
      </c>
      <c r="I422" s="43">
        <v>10</v>
      </c>
      <c r="J422" s="432">
        <v>1763458.67</v>
      </c>
      <c r="K422" s="115">
        <f t="shared" si="116"/>
        <v>17634586.699999999</v>
      </c>
      <c r="L422" s="35"/>
      <c r="M422" s="36"/>
      <c r="N422" s="454">
        <f t="shared" si="114"/>
        <v>2.7414770912981053E-3</v>
      </c>
      <c r="O422" s="251">
        <v>1357028.6</v>
      </c>
      <c r="P422" s="461">
        <f t="shared" si="102"/>
        <v>2.7414770912981053E-3</v>
      </c>
      <c r="Q422" s="425"/>
    </row>
    <row r="423" spans="2:18" s="255" customFormat="1" ht="34" x14ac:dyDescent="0.45">
      <c r="B423" s="248"/>
      <c r="C423" s="188">
        <f t="shared" si="117"/>
        <v>271</v>
      </c>
      <c r="D423" s="156" t="s">
        <v>751</v>
      </c>
      <c r="E423" s="249" t="s">
        <v>33</v>
      </c>
      <c r="F423" s="316"/>
      <c r="G423" s="317" t="s">
        <v>752</v>
      </c>
      <c r="H423" s="46" t="s">
        <v>18</v>
      </c>
      <c r="I423" s="47">
        <v>10</v>
      </c>
      <c r="J423" s="432">
        <v>312125.09000000003</v>
      </c>
      <c r="K423" s="252">
        <f t="shared" si="116"/>
        <v>3121250.9</v>
      </c>
      <c r="L423" s="253"/>
      <c r="M423" s="254"/>
      <c r="N423" s="454">
        <f t="shared" si="114"/>
        <v>4.8523041589308095E-4</v>
      </c>
      <c r="O423" s="251">
        <v>240188.6</v>
      </c>
      <c r="P423" s="461">
        <f t="shared" si="102"/>
        <v>4.8523041589308095E-4</v>
      </c>
      <c r="Q423" s="425"/>
    </row>
    <row r="424" spans="2:18" s="255" customFormat="1" ht="34" x14ac:dyDescent="0.45">
      <c r="B424" s="248"/>
      <c r="C424" s="188">
        <f t="shared" si="117"/>
        <v>272</v>
      </c>
      <c r="D424" s="156" t="s">
        <v>753</v>
      </c>
      <c r="E424" s="249" t="s">
        <v>33</v>
      </c>
      <c r="F424" s="316"/>
      <c r="G424" s="317" t="s">
        <v>754</v>
      </c>
      <c r="H424" s="46" t="s">
        <v>18</v>
      </c>
      <c r="I424" s="47">
        <v>62</v>
      </c>
      <c r="J424" s="432">
        <v>1335826.48</v>
      </c>
      <c r="K424" s="252">
        <f t="shared" si="116"/>
        <v>82821241.760000005</v>
      </c>
      <c r="L424" s="253"/>
      <c r="M424" s="254"/>
      <c r="N424" s="454">
        <f t="shared" si="114"/>
        <v>1.2875410170962612E-2</v>
      </c>
      <c r="O424" s="251">
        <v>1027954.2</v>
      </c>
      <c r="P424" s="461">
        <f t="shared" si="102"/>
        <v>1.2875410170962612E-2</v>
      </c>
      <c r="Q424" s="425"/>
    </row>
    <row r="425" spans="2:18" s="255" customFormat="1" ht="51" x14ac:dyDescent="0.45">
      <c r="B425" s="248"/>
      <c r="C425" s="188">
        <f t="shared" si="117"/>
        <v>273</v>
      </c>
      <c r="D425" s="156" t="s">
        <v>755</v>
      </c>
      <c r="E425" s="249" t="s">
        <v>33</v>
      </c>
      <c r="F425" s="316"/>
      <c r="G425" s="317" t="s">
        <v>756</v>
      </c>
      <c r="H425" s="46" t="s">
        <v>18</v>
      </c>
      <c r="I425" s="47">
        <v>45</v>
      </c>
      <c r="J425" s="432">
        <v>278232.05</v>
      </c>
      <c r="K425" s="252">
        <f t="shared" si="116"/>
        <v>12520442.25</v>
      </c>
      <c r="L425" s="253"/>
      <c r="M425" s="254"/>
      <c r="N425" s="454">
        <f t="shared" si="114"/>
        <v>1.9464309646279325E-3</v>
      </c>
      <c r="O425" s="251">
        <v>214107</v>
      </c>
      <c r="P425" s="461">
        <f t="shared" si="102"/>
        <v>1.9464309646279325E-3</v>
      </c>
      <c r="Q425" s="425"/>
    </row>
    <row r="426" spans="2:18" s="151" customFormat="1" ht="51" x14ac:dyDescent="0.45">
      <c r="B426" s="143"/>
      <c r="C426" s="188">
        <f t="shared" si="117"/>
        <v>274</v>
      </c>
      <c r="D426" s="156" t="s">
        <v>757</v>
      </c>
      <c r="E426" s="189" t="s">
        <v>33</v>
      </c>
      <c r="F426" s="315"/>
      <c r="G426" s="140" t="s">
        <v>758</v>
      </c>
      <c r="H426" s="46" t="s">
        <v>18</v>
      </c>
      <c r="I426" s="47">
        <v>33</v>
      </c>
      <c r="J426" s="432">
        <v>69425.53</v>
      </c>
      <c r="K426" s="252">
        <f t="shared" si="116"/>
        <v>2291042.4900000002</v>
      </c>
      <c r="L426" s="149"/>
      <c r="M426" s="150"/>
      <c r="N426" s="454">
        <f t="shared" si="114"/>
        <v>3.5616601672471118E-4</v>
      </c>
      <c r="O426" s="251">
        <v>53424.800000000003</v>
      </c>
      <c r="P426" s="461">
        <f t="shared" si="102"/>
        <v>3.5616601672471118E-4</v>
      </c>
      <c r="Q426" s="425"/>
    </row>
    <row r="427" spans="2:18" s="151" customFormat="1" ht="51" x14ac:dyDescent="0.45">
      <c r="B427" s="143"/>
      <c r="C427" s="319">
        <f t="shared" si="117"/>
        <v>275</v>
      </c>
      <c r="D427" s="156" t="s">
        <v>759</v>
      </c>
      <c r="E427" s="189" t="s">
        <v>33</v>
      </c>
      <c r="F427" s="315"/>
      <c r="G427" s="140" t="s">
        <v>760</v>
      </c>
      <c r="H427" s="46" t="s">
        <v>18</v>
      </c>
      <c r="I427" s="43">
        <v>10</v>
      </c>
      <c r="J427" s="432">
        <v>1201816.52</v>
      </c>
      <c r="K427" s="265">
        <f t="shared" si="116"/>
        <v>12018165.199999999</v>
      </c>
      <c r="L427" s="149"/>
      <c r="M427" s="150"/>
      <c r="N427" s="454">
        <f t="shared" si="114"/>
        <v>1.8683468535860902E-3</v>
      </c>
      <c r="O427" s="244">
        <v>924829.95</v>
      </c>
      <c r="P427" s="461">
        <f t="shared" si="102"/>
        <v>1.8683468535860902E-3</v>
      </c>
      <c r="Q427" s="425"/>
    </row>
    <row r="428" spans="2:18" s="151" customFormat="1" ht="51" x14ac:dyDescent="0.45">
      <c r="B428" s="143"/>
      <c r="C428" s="319">
        <f t="shared" si="117"/>
        <v>276</v>
      </c>
      <c r="D428" s="156" t="s">
        <v>761</v>
      </c>
      <c r="E428" s="189" t="s">
        <v>33</v>
      </c>
      <c r="F428" s="315"/>
      <c r="G428" s="140" t="s">
        <v>762</v>
      </c>
      <c r="H428" s="46" t="s">
        <v>18</v>
      </c>
      <c r="I428" s="47">
        <v>45</v>
      </c>
      <c r="J428" s="432">
        <v>60913.8</v>
      </c>
      <c r="K428" s="320">
        <f t="shared" si="116"/>
        <v>2741121</v>
      </c>
      <c r="L428" s="149"/>
      <c r="M428" s="150"/>
      <c r="N428" s="454">
        <f t="shared" si="114"/>
        <v>4.2613533017908238E-4</v>
      </c>
      <c r="O428" s="251">
        <v>46874.8</v>
      </c>
      <c r="P428" s="461">
        <f t="shared" si="102"/>
        <v>4.2613533017908238E-4</v>
      </c>
      <c r="Q428" s="425"/>
    </row>
    <row r="429" spans="2:18" s="25" customFormat="1" ht="68" x14ac:dyDescent="0.45">
      <c r="B429" s="26"/>
      <c r="C429" s="37">
        <f t="shared" si="117"/>
        <v>277</v>
      </c>
      <c r="D429" s="156" t="s">
        <v>763</v>
      </c>
      <c r="E429" s="38" t="s">
        <v>33</v>
      </c>
      <c r="F429" s="156"/>
      <c r="G429" s="139" t="s">
        <v>764</v>
      </c>
      <c r="H429" s="46" t="s">
        <v>47</v>
      </c>
      <c r="I429" s="43">
        <v>1</v>
      </c>
      <c r="J429" s="432">
        <v>198395571.47</v>
      </c>
      <c r="K429" s="115">
        <f t="shared" si="116"/>
        <v>198395571.47</v>
      </c>
      <c r="L429" s="35"/>
      <c r="M429" s="36"/>
      <c r="N429" s="454">
        <f t="shared" si="114"/>
        <v>3.0842623275089347E-2</v>
      </c>
      <c r="O429" s="171">
        <v>152670697.55000001</v>
      </c>
      <c r="P429" s="461">
        <f t="shared" si="102"/>
        <v>3.0842623275089347E-2</v>
      </c>
      <c r="Q429" s="425"/>
    </row>
    <row r="430" spans="2:18" s="17" customFormat="1" ht="17.5" x14ac:dyDescent="0.45">
      <c r="B430" s="18"/>
      <c r="C430" s="311"/>
      <c r="D430" s="273"/>
      <c r="E430" s="273"/>
      <c r="F430" s="273"/>
      <c r="G430" s="274"/>
      <c r="H430" s="273"/>
      <c r="I430" s="275"/>
      <c r="J430" s="439"/>
      <c r="K430" s="277">
        <f>SUM(K415:K429)</f>
        <v>477745880.27999997</v>
      </c>
      <c r="L430" s="35"/>
      <c r="M430" s="36"/>
      <c r="N430" s="458">
        <f t="shared" si="114"/>
        <v>7.4270489494923472E-2</v>
      </c>
      <c r="O430" s="276"/>
      <c r="P430" s="461">
        <f t="shared" si="102"/>
        <v>7.4270489494923472E-2</v>
      </c>
      <c r="Q430" s="426">
        <v>-131047327.01624</v>
      </c>
      <c r="R430" s="426">
        <f t="shared" ref="R430" si="118">P430-K430</f>
        <v>-477745880.20572948</v>
      </c>
    </row>
    <row r="431" spans="2:18" s="17" customFormat="1" ht="17.5" x14ac:dyDescent="0.45">
      <c r="B431" s="18"/>
      <c r="C431" s="487" t="s">
        <v>765</v>
      </c>
      <c r="D431" s="488"/>
      <c r="E431" s="488"/>
      <c r="F431" s="488"/>
      <c r="G431" s="488"/>
      <c r="H431" s="66"/>
      <c r="I431" s="67"/>
      <c r="J431" s="441"/>
      <c r="K431" s="69"/>
      <c r="L431" s="35"/>
      <c r="M431" s="36"/>
      <c r="N431" s="70"/>
      <c r="O431" s="70"/>
      <c r="P431" s="461">
        <f t="shared" si="102"/>
        <v>0</v>
      </c>
      <c r="Q431" s="426"/>
    </row>
    <row r="432" spans="2:18" s="185" customFormat="1" ht="51" x14ac:dyDescent="0.45">
      <c r="B432" s="176"/>
      <c r="C432" s="207">
        <f>C429+1</f>
        <v>278</v>
      </c>
      <c r="D432" s="208" t="s">
        <v>766</v>
      </c>
      <c r="E432" s="208" t="s">
        <v>767</v>
      </c>
      <c r="F432" s="31"/>
      <c r="G432" s="313" t="s">
        <v>768</v>
      </c>
      <c r="H432" s="31" t="s">
        <v>47</v>
      </c>
      <c r="I432" s="32">
        <v>4</v>
      </c>
      <c r="J432" s="432">
        <v>776554.08</v>
      </c>
      <c r="K432" s="211">
        <f>ROUND(I432*J432,2)</f>
        <v>3106216.32</v>
      </c>
      <c r="L432" s="200"/>
      <c r="M432" s="184"/>
      <c r="N432" s="454">
        <f t="shared" si="114"/>
        <v>4.8289313646893156E-4</v>
      </c>
      <c r="O432" s="33">
        <v>597579.13</v>
      </c>
      <c r="P432" s="461">
        <f t="shared" si="102"/>
        <v>4.8289313646893156E-4</v>
      </c>
      <c r="Q432" s="426"/>
    </row>
    <row r="433" spans="2:18" s="17" customFormat="1" ht="17.5" x14ac:dyDescent="0.45">
      <c r="B433" s="18"/>
      <c r="C433" s="311"/>
      <c r="D433" s="273"/>
      <c r="E433" s="273"/>
      <c r="F433" s="273"/>
      <c r="G433" s="274"/>
      <c r="H433" s="273"/>
      <c r="I433" s="275"/>
      <c r="J433" s="439"/>
      <c r="K433" s="277">
        <f>SUM(K432:K432)</f>
        <v>3106216.32</v>
      </c>
      <c r="L433" s="35"/>
      <c r="M433" s="36"/>
      <c r="N433" s="458">
        <f t="shared" si="114"/>
        <v>4.8289313646893156E-4</v>
      </c>
      <c r="O433" s="276"/>
      <c r="P433" s="461">
        <f t="shared" si="102"/>
        <v>4.8289313646893156E-4</v>
      </c>
      <c r="Q433" s="426">
        <v>-715899.7977400003</v>
      </c>
      <c r="R433" s="426">
        <f t="shared" ref="R433" si="119">P433-K433</f>
        <v>-3106216.3195171067</v>
      </c>
    </row>
    <row r="434" spans="2:18" s="17" customFormat="1" ht="17.5" x14ac:dyDescent="0.45">
      <c r="B434" s="26"/>
      <c r="C434" s="487" t="s">
        <v>769</v>
      </c>
      <c r="D434" s="488"/>
      <c r="E434" s="488"/>
      <c r="F434" s="488"/>
      <c r="G434" s="488"/>
      <c r="H434" s="62"/>
      <c r="I434" s="63"/>
      <c r="J434" s="435"/>
      <c r="K434" s="65"/>
      <c r="L434" s="35"/>
      <c r="M434" s="36"/>
      <c r="N434" s="64"/>
      <c r="O434" s="64"/>
      <c r="P434" s="461">
        <f t="shared" si="102"/>
        <v>0</v>
      </c>
      <c r="Q434" s="425"/>
    </row>
    <row r="435" spans="2:18" s="185" customFormat="1" ht="51" x14ac:dyDescent="0.45">
      <c r="B435" s="176"/>
      <c r="C435" s="321">
        <f>C432+1</f>
        <v>279</v>
      </c>
      <c r="D435" s="208" t="s">
        <v>770</v>
      </c>
      <c r="E435" s="39" t="s">
        <v>771</v>
      </c>
      <c r="F435" s="208"/>
      <c r="G435" s="298" t="s">
        <v>772</v>
      </c>
      <c r="H435" s="314" t="s">
        <v>47</v>
      </c>
      <c r="I435" s="292">
        <v>184</v>
      </c>
      <c r="J435" s="432">
        <v>218768.36</v>
      </c>
      <c r="K435" s="322">
        <f t="shared" ref="K435:K447" si="120">ROUND(I435*J435,2)</f>
        <v>40253378.240000002</v>
      </c>
      <c r="L435" s="200"/>
      <c r="M435" s="184"/>
      <c r="N435" s="454">
        <f t="shared" si="114"/>
        <v>6.2577998662320597E-3</v>
      </c>
      <c r="O435" s="33">
        <v>168348.1</v>
      </c>
      <c r="P435" s="461">
        <f t="shared" si="102"/>
        <v>6.2577998662320597E-3</v>
      </c>
      <c r="Q435" s="425"/>
    </row>
    <row r="436" spans="2:18" s="185" customFormat="1" ht="51" x14ac:dyDescent="0.45">
      <c r="B436" s="176"/>
      <c r="C436" s="177">
        <f t="shared" ref="C436:C447" si="121">C435+1</f>
        <v>280</v>
      </c>
      <c r="D436" s="178" t="s">
        <v>773</v>
      </c>
      <c r="E436" s="39" t="s">
        <v>774</v>
      </c>
      <c r="F436" s="178"/>
      <c r="G436" s="283" t="s">
        <v>775</v>
      </c>
      <c r="H436" s="42" t="s">
        <v>47</v>
      </c>
      <c r="I436" s="43">
        <v>20</v>
      </c>
      <c r="J436" s="432">
        <v>291783.03999999998</v>
      </c>
      <c r="K436" s="182">
        <f t="shared" si="120"/>
        <v>5835660.7999999998</v>
      </c>
      <c r="L436" s="200"/>
      <c r="M436" s="184"/>
      <c r="N436" s="454">
        <f t="shared" si="114"/>
        <v>9.0721323203942026E-4</v>
      </c>
      <c r="O436" s="44">
        <v>224534.85</v>
      </c>
      <c r="P436" s="461">
        <f t="shared" si="102"/>
        <v>9.0721323203942026E-4</v>
      </c>
      <c r="Q436" s="425"/>
    </row>
    <row r="437" spans="2:18" s="185" customFormat="1" ht="51" x14ac:dyDescent="0.45">
      <c r="B437" s="176"/>
      <c r="C437" s="177">
        <f t="shared" si="121"/>
        <v>281</v>
      </c>
      <c r="D437" s="178" t="s">
        <v>776</v>
      </c>
      <c r="E437" s="39" t="s">
        <v>777</v>
      </c>
      <c r="F437" s="178"/>
      <c r="G437" s="283" t="s">
        <v>778</v>
      </c>
      <c r="H437" s="42" t="s">
        <v>47</v>
      </c>
      <c r="I437" s="43">
        <v>6</v>
      </c>
      <c r="J437" s="432">
        <v>239659.12</v>
      </c>
      <c r="K437" s="182">
        <f t="shared" si="120"/>
        <v>1437954.72</v>
      </c>
      <c r="L437" s="200"/>
      <c r="M437" s="184"/>
      <c r="N437" s="454">
        <f t="shared" si="114"/>
        <v>2.2354478674592253E-4</v>
      </c>
      <c r="O437" s="44">
        <v>184424.1</v>
      </c>
      <c r="P437" s="461">
        <f t="shared" si="102"/>
        <v>2.2354478674592253E-4</v>
      </c>
      <c r="Q437" s="425"/>
    </row>
    <row r="438" spans="2:18" s="185" customFormat="1" ht="51" x14ac:dyDescent="0.45">
      <c r="B438" s="176"/>
      <c r="C438" s="177">
        <f t="shared" si="121"/>
        <v>282</v>
      </c>
      <c r="D438" s="178" t="s">
        <v>779</v>
      </c>
      <c r="E438" s="39" t="s">
        <v>780</v>
      </c>
      <c r="F438" s="178"/>
      <c r="G438" s="283" t="s">
        <v>781</v>
      </c>
      <c r="H438" s="42" t="s">
        <v>47</v>
      </c>
      <c r="I438" s="43">
        <v>4</v>
      </c>
      <c r="J438" s="432">
        <v>292727.51</v>
      </c>
      <c r="K438" s="182">
        <f t="shared" si="120"/>
        <v>1170910.04</v>
      </c>
      <c r="L438" s="200"/>
      <c r="M438" s="184"/>
      <c r="N438" s="454">
        <f t="shared" si="114"/>
        <v>1.8202995654164941E-4</v>
      </c>
      <c r="O438" s="44">
        <v>225261.65</v>
      </c>
      <c r="P438" s="461">
        <f t="shared" si="102"/>
        <v>1.8202995654164941E-4</v>
      </c>
      <c r="Q438" s="425"/>
    </row>
    <row r="439" spans="2:18" s="185" customFormat="1" ht="51" x14ac:dyDescent="0.45">
      <c r="B439" s="176"/>
      <c r="C439" s="177">
        <f t="shared" si="121"/>
        <v>283</v>
      </c>
      <c r="D439" s="178" t="s">
        <v>782</v>
      </c>
      <c r="E439" s="39" t="s">
        <v>783</v>
      </c>
      <c r="F439" s="178"/>
      <c r="G439" s="283" t="s">
        <v>784</v>
      </c>
      <c r="H439" s="42" t="s">
        <v>47</v>
      </c>
      <c r="I439" s="43">
        <v>15</v>
      </c>
      <c r="J439" s="432">
        <v>226656.78</v>
      </c>
      <c r="K439" s="182">
        <f t="shared" si="120"/>
        <v>3399851.7</v>
      </c>
      <c r="L439" s="200"/>
      <c r="M439" s="184"/>
      <c r="N439" s="454">
        <f t="shared" si="114"/>
        <v>5.2854176329297927E-4</v>
      </c>
      <c r="O439" s="44">
        <v>174418.45</v>
      </c>
      <c r="P439" s="461">
        <f t="shared" ref="P439:P492" si="122">K439/$K$527</f>
        <v>5.2854176329297927E-4</v>
      </c>
      <c r="Q439" s="425"/>
    </row>
    <row r="440" spans="2:18" s="25" customFormat="1" ht="34" x14ac:dyDescent="0.45">
      <c r="B440" s="26"/>
      <c r="C440" s="37">
        <f t="shared" si="121"/>
        <v>284</v>
      </c>
      <c r="D440" s="178" t="s">
        <v>785</v>
      </c>
      <c r="E440" s="38" t="s">
        <v>786</v>
      </c>
      <c r="F440" s="156"/>
      <c r="G440" s="139" t="s">
        <v>787</v>
      </c>
      <c r="H440" s="42" t="s">
        <v>47</v>
      </c>
      <c r="I440" s="43">
        <v>5</v>
      </c>
      <c r="J440" s="432">
        <v>611809.49</v>
      </c>
      <c r="K440" s="115">
        <f t="shared" si="120"/>
        <v>3059047.45</v>
      </c>
      <c r="L440" s="35"/>
      <c r="M440" s="36"/>
      <c r="N440" s="454">
        <f t="shared" si="114"/>
        <v>4.7556025258980907E-4</v>
      </c>
      <c r="O440" s="181">
        <v>470803.76</v>
      </c>
      <c r="P440" s="461">
        <f t="shared" si="122"/>
        <v>4.7556025258980907E-4</v>
      </c>
      <c r="Q440" s="425"/>
    </row>
    <row r="441" spans="2:18" s="185" customFormat="1" ht="34" x14ac:dyDescent="0.45">
      <c r="B441" s="176"/>
      <c r="C441" s="177">
        <f t="shared" si="121"/>
        <v>285</v>
      </c>
      <c r="D441" s="178" t="s">
        <v>788</v>
      </c>
      <c r="E441" s="39" t="s">
        <v>789</v>
      </c>
      <c r="F441" s="178"/>
      <c r="G441" s="283" t="s">
        <v>790</v>
      </c>
      <c r="H441" s="42" t="s">
        <v>47</v>
      </c>
      <c r="I441" s="43">
        <v>2</v>
      </c>
      <c r="J441" s="432">
        <v>932705.42</v>
      </c>
      <c r="K441" s="182">
        <f t="shared" si="120"/>
        <v>1865410.84</v>
      </c>
      <c r="L441" s="200"/>
      <c r="M441" s="184"/>
      <c r="N441" s="454">
        <f t="shared" si="114"/>
        <v>2.8999721800790238E-4</v>
      </c>
      <c r="O441" s="44">
        <v>717741.76</v>
      </c>
      <c r="P441" s="461">
        <f t="shared" si="122"/>
        <v>2.8999721800790238E-4</v>
      </c>
      <c r="Q441" s="425"/>
    </row>
    <row r="442" spans="2:18" s="185" customFormat="1" ht="34" x14ac:dyDescent="0.45">
      <c r="B442" s="176"/>
      <c r="C442" s="177">
        <f t="shared" si="121"/>
        <v>286</v>
      </c>
      <c r="D442" s="178" t="s">
        <v>791</v>
      </c>
      <c r="E442" s="39" t="s">
        <v>792</v>
      </c>
      <c r="F442" s="178"/>
      <c r="G442" s="283" t="s">
        <v>793</v>
      </c>
      <c r="H442" s="42" t="s">
        <v>47</v>
      </c>
      <c r="I442" s="43">
        <v>1</v>
      </c>
      <c r="J442" s="432">
        <v>1128563.46</v>
      </c>
      <c r="K442" s="182">
        <f t="shared" si="120"/>
        <v>1128563.46</v>
      </c>
      <c r="L442" s="200"/>
      <c r="M442" s="184"/>
      <c r="N442" s="454">
        <f t="shared" si="114"/>
        <v>1.7544674702617928E-4</v>
      </c>
      <c r="O442" s="44">
        <v>868459.76</v>
      </c>
      <c r="P442" s="461">
        <f t="shared" si="122"/>
        <v>1.7544674702617928E-4</v>
      </c>
      <c r="Q442" s="425"/>
    </row>
    <row r="443" spans="2:18" s="185" customFormat="1" ht="34" x14ac:dyDescent="0.45">
      <c r="B443" s="176"/>
      <c r="C443" s="177">
        <f t="shared" si="121"/>
        <v>287</v>
      </c>
      <c r="D443" s="178" t="s">
        <v>794</v>
      </c>
      <c r="E443" s="39" t="s">
        <v>795</v>
      </c>
      <c r="F443" s="178"/>
      <c r="G443" s="139" t="s">
        <v>796</v>
      </c>
      <c r="H443" s="42" t="s">
        <v>47</v>
      </c>
      <c r="I443" s="43">
        <v>3</v>
      </c>
      <c r="J443" s="432">
        <v>713879.94</v>
      </c>
      <c r="K443" s="182">
        <f t="shared" si="120"/>
        <v>2141639.8199999998</v>
      </c>
      <c r="L443" s="200"/>
      <c r="M443" s="184"/>
      <c r="N443" s="454">
        <f t="shared" si="114"/>
        <v>3.3293984169993607E-4</v>
      </c>
      <c r="O443" s="44">
        <v>549349.69999999995</v>
      </c>
      <c r="P443" s="461">
        <f t="shared" si="122"/>
        <v>3.3293984169993607E-4</v>
      </c>
      <c r="Q443" s="425"/>
    </row>
    <row r="444" spans="2:18" s="185" customFormat="1" ht="34" x14ac:dyDescent="0.45">
      <c r="B444" s="176"/>
      <c r="C444" s="177">
        <f t="shared" si="121"/>
        <v>288</v>
      </c>
      <c r="D444" s="178" t="s">
        <v>797</v>
      </c>
      <c r="E444" s="39" t="s">
        <v>798</v>
      </c>
      <c r="F444" s="178"/>
      <c r="G444" s="139" t="s">
        <v>799</v>
      </c>
      <c r="H444" s="42" t="s">
        <v>47</v>
      </c>
      <c r="I444" s="43">
        <v>1</v>
      </c>
      <c r="J444" s="432">
        <v>845697.95</v>
      </c>
      <c r="K444" s="182">
        <f t="shared" si="120"/>
        <v>845697.95</v>
      </c>
      <c r="L444" s="200"/>
      <c r="M444" s="184"/>
      <c r="N444" s="454">
        <f t="shared" si="114"/>
        <v>1.3147240678358345E-4</v>
      </c>
      <c r="O444" s="44">
        <v>650787.18999999994</v>
      </c>
      <c r="P444" s="461">
        <f t="shared" si="122"/>
        <v>1.3147240678358345E-4</v>
      </c>
      <c r="Q444" s="425"/>
    </row>
    <row r="445" spans="2:18" s="185" customFormat="1" ht="34" x14ac:dyDescent="0.45">
      <c r="B445" s="176"/>
      <c r="C445" s="177">
        <f t="shared" si="121"/>
        <v>289</v>
      </c>
      <c r="D445" s="178" t="s">
        <v>800</v>
      </c>
      <c r="E445" s="39" t="s">
        <v>801</v>
      </c>
      <c r="F445" s="178"/>
      <c r="G445" s="139" t="s">
        <v>802</v>
      </c>
      <c r="H445" s="42" t="s">
        <v>47</v>
      </c>
      <c r="I445" s="43">
        <v>1</v>
      </c>
      <c r="J445" s="432">
        <v>976933.15</v>
      </c>
      <c r="K445" s="182">
        <f t="shared" si="120"/>
        <v>976933.15</v>
      </c>
      <c r="L445" s="200"/>
      <c r="M445" s="184"/>
      <c r="N445" s="454">
        <f t="shared" si="114"/>
        <v>1.5187426255102967E-4</v>
      </c>
      <c r="O445" s="44">
        <v>751776.18</v>
      </c>
      <c r="P445" s="461">
        <f t="shared" si="122"/>
        <v>1.5187426255102967E-4</v>
      </c>
      <c r="Q445" s="425"/>
    </row>
    <row r="446" spans="2:18" s="17" customFormat="1" ht="34" x14ac:dyDescent="0.45">
      <c r="B446" s="26"/>
      <c r="C446" s="177">
        <f t="shared" si="121"/>
        <v>290</v>
      </c>
      <c r="D446" s="178" t="s">
        <v>803</v>
      </c>
      <c r="E446" s="39" t="s">
        <v>804</v>
      </c>
      <c r="F446" s="323"/>
      <c r="G446" s="139" t="s">
        <v>805</v>
      </c>
      <c r="H446" s="42" t="s">
        <v>47</v>
      </c>
      <c r="I446" s="43">
        <v>3</v>
      </c>
      <c r="J446" s="432">
        <v>1156423.6599999999</v>
      </c>
      <c r="K446" s="182">
        <f t="shared" si="120"/>
        <v>3469270.98</v>
      </c>
      <c r="L446" s="35"/>
      <c r="M446" s="36"/>
      <c r="N446" s="454">
        <f t="shared" si="114"/>
        <v>5.3933370126419398E-4</v>
      </c>
      <c r="O446" s="44">
        <v>889898.93</v>
      </c>
      <c r="P446" s="461">
        <f t="shared" si="122"/>
        <v>5.3933370126419398E-4</v>
      </c>
      <c r="Q446" s="425"/>
    </row>
    <row r="447" spans="2:18" s="17" customFormat="1" ht="34" x14ac:dyDescent="0.45">
      <c r="B447" s="26"/>
      <c r="C447" s="37">
        <f t="shared" si="121"/>
        <v>291</v>
      </c>
      <c r="D447" s="178" t="s">
        <v>806</v>
      </c>
      <c r="E447" s="39" t="s">
        <v>807</v>
      </c>
      <c r="F447" s="323"/>
      <c r="G447" s="283" t="s">
        <v>808</v>
      </c>
      <c r="H447" s="42" t="s">
        <v>47</v>
      </c>
      <c r="I447" s="43">
        <v>3</v>
      </c>
      <c r="J447" s="432">
        <v>694289.71</v>
      </c>
      <c r="K447" s="182">
        <f t="shared" si="120"/>
        <v>2082869.13</v>
      </c>
      <c r="L447" s="35"/>
      <c r="M447" s="36"/>
      <c r="N447" s="454">
        <f t="shared" si="114"/>
        <v>3.2380333609219292E-4</v>
      </c>
      <c r="O447" s="44">
        <v>534274.5</v>
      </c>
      <c r="P447" s="461">
        <f t="shared" si="122"/>
        <v>3.2380333609219292E-4</v>
      </c>
      <c r="Q447" s="425"/>
    </row>
    <row r="448" spans="2:18" s="17" customFormat="1" ht="18" thickBot="1" x14ac:dyDescent="0.5">
      <c r="B448" s="26"/>
      <c r="C448" s="272"/>
      <c r="D448" s="273"/>
      <c r="E448" s="273"/>
      <c r="F448" s="273"/>
      <c r="G448" s="274"/>
      <c r="H448" s="273"/>
      <c r="I448" s="275"/>
      <c r="J448" s="439"/>
      <c r="K448" s="324">
        <f>SUM(K435:K447)</f>
        <v>67667188.280000001</v>
      </c>
      <c r="L448" s="35"/>
      <c r="M448" s="36"/>
      <c r="N448" s="458">
        <f t="shared" si="114"/>
        <v>1.0519557370866859E-2</v>
      </c>
      <c r="O448" s="276"/>
      <c r="P448" s="461">
        <f t="shared" si="122"/>
        <v>1.0519557370866859E-2</v>
      </c>
      <c r="Q448" s="426">
        <v>-15595477.201904997</v>
      </c>
      <c r="R448" s="426">
        <f t="shared" ref="R448" si="123">P448-K448</f>
        <v>-67667188.269480437</v>
      </c>
    </row>
    <row r="449" spans="2:18" s="17" customFormat="1" ht="17.5" x14ac:dyDescent="0.45">
      <c r="B449" s="26"/>
      <c r="C449" s="487" t="s">
        <v>809</v>
      </c>
      <c r="D449" s="488"/>
      <c r="E449" s="488"/>
      <c r="F449" s="488"/>
      <c r="G449" s="488"/>
      <c r="H449" s="62"/>
      <c r="I449" s="63"/>
      <c r="J449" s="435"/>
      <c r="K449" s="65"/>
      <c r="L449" s="35"/>
      <c r="M449" s="36"/>
      <c r="N449" s="64"/>
      <c r="O449" s="64"/>
      <c r="P449" s="461">
        <f t="shared" si="122"/>
        <v>0</v>
      </c>
      <c r="Q449" s="425"/>
    </row>
    <row r="450" spans="2:18" s="185" customFormat="1" ht="51" x14ac:dyDescent="0.45">
      <c r="B450" s="176"/>
      <c r="C450" s="207">
        <f>C447+1</f>
        <v>292</v>
      </c>
      <c r="D450" s="178" t="s">
        <v>810</v>
      </c>
      <c r="E450" s="39" t="s">
        <v>811</v>
      </c>
      <c r="F450" s="208"/>
      <c r="G450" s="313" t="s">
        <v>812</v>
      </c>
      <c r="H450" s="31" t="s">
        <v>47</v>
      </c>
      <c r="I450" s="32">
        <v>112</v>
      </c>
      <c r="J450" s="432">
        <v>245357.43</v>
      </c>
      <c r="K450" s="211">
        <f t="shared" ref="K450:K458" si="124">ROUND(I450*J450,2)</f>
        <v>27480032.16</v>
      </c>
      <c r="L450" s="200"/>
      <c r="M450" s="184"/>
      <c r="N450" s="454">
        <f t="shared" si="114"/>
        <v>4.2720524113431697E-3</v>
      </c>
      <c r="O450" s="33">
        <v>188809.1</v>
      </c>
      <c r="P450" s="461">
        <f t="shared" si="122"/>
        <v>4.2720524113431697E-3</v>
      </c>
      <c r="Q450" s="425"/>
    </row>
    <row r="451" spans="2:18" s="25" customFormat="1" ht="68" x14ac:dyDescent="0.45">
      <c r="B451" s="26"/>
      <c r="C451" s="177">
        <f t="shared" ref="C451:C458" si="125">C450+1</f>
        <v>293</v>
      </c>
      <c r="D451" s="156" t="s">
        <v>813</v>
      </c>
      <c r="E451" s="38" t="s">
        <v>814</v>
      </c>
      <c r="F451" s="156"/>
      <c r="G451" s="290" t="s">
        <v>815</v>
      </c>
      <c r="H451" s="325" t="s">
        <v>18</v>
      </c>
      <c r="I451" s="326">
        <v>10</v>
      </c>
      <c r="J451" s="432">
        <v>120231.43</v>
      </c>
      <c r="K451" s="115">
        <f t="shared" si="124"/>
        <v>1202314.3</v>
      </c>
      <c r="L451" s="35"/>
      <c r="M451" s="36"/>
      <c r="N451" s="454">
        <f t="shared" si="114"/>
        <v>1.8691207035717588E-4</v>
      </c>
      <c r="O451" s="327">
        <v>92521.3</v>
      </c>
      <c r="P451" s="461">
        <f t="shared" si="122"/>
        <v>1.8691207035717588E-4</v>
      </c>
      <c r="Q451" s="425"/>
    </row>
    <row r="452" spans="2:18" s="25" customFormat="1" ht="68" x14ac:dyDescent="0.45">
      <c r="B452" s="26"/>
      <c r="C452" s="177">
        <f t="shared" si="125"/>
        <v>294</v>
      </c>
      <c r="D452" s="156" t="s">
        <v>816</v>
      </c>
      <c r="E452" s="38" t="s">
        <v>817</v>
      </c>
      <c r="F452" s="156"/>
      <c r="G452" s="290" t="s">
        <v>818</v>
      </c>
      <c r="H452" s="325" t="s">
        <v>18</v>
      </c>
      <c r="I452" s="326">
        <v>10</v>
      </c>
      <c r="J452" s="432">
        <v>58202.14</v>
      </c>
      <c r="K452" s="115">
        <f t="shared" si="124"/>
        <v>582021.4</v>
      </c>
      <c r="L452" s="35"/>
      <c r="M452" s="36"/>
      <c r="N452" s="454">
        <f t="shared" si="114"/>
        <v>9.0481186879489006E-5</v>
      </c>
      <c r="O452" s="327">
        <v>44788.1</v>
      </c>
      <c r="P452" s="461">
        <f t="shared" si="122"/>
        <v>9.0481186879489006E-5</v>
      </c>
      <c r="Q452" s="425"/>
    </row>
    <row r="453" spans="2:18" s="25" customFormat="1" ht="68" x14ac:dyDescent="0.45">
      <c r="B453" s="26"/>
      <c r="C453" s="177">
        <f t="shared" si="125"/>
        <v>295</v>
      </c>
      <c r="D453" s="156" t="s">
        <v>819</v>
      </c>
      <c r="E453" s="38" t="s">
        <v>820</v>
      </c>
      <c r="F453" s="156"/>
      <c r="G453" s="290" t="s">
        <v>821</v>
      </c>
      <c r="H453" s="325" t="s">
        <v>18</v>
      </c>
      <c r="I453" s="326">
        <v>30</v>
      </c>
      <c r="J453" s="432">
        <v>44109.58</v>
      </c>
      <c r="K453" s="115">
        <f t="shared" si="124"/>
        <v>1323287.3999999999</v>
      </c>
      <c r="L453" s="35"/>
      <c r="M453" s="36"/>
      <c r="N453" s="454">
        <f t="shared" si="114"/>
        <v>2.057185775895407E-4</v>
      </c>
      <c r="O453" s="327">
        <v>33943.5</v>
      </c>
      <c r="P453" s="461">
        <f t="shared" si="122"/>
        <v>2.057185775895407E-4</v>
      </c>
      <c r="Q453" s="425"/>
    </row>
    <row r="454" spans="2:18" s="25" customFormat="1" ht="68" x14ac:dyDescent="0.45">
      <c r="B454" s="26"/>
      <c r="C454" s="177">
        <f t="shared" si="125"/>
        <v>296</v>
      </c>
      <c r="D454" s="156" t="s">
        <v>822</v>
      </c>
      <c r="E454" s="38" t="s">
        <v>820</v>
      </c>
      <c r="F454" s="156"/>
      <c r="G454" s="290" t="s">
        <v>823</v>
      </c>
      <c r="H454" s="325" t="s">
        <v>18</v>
      </c>
      <c r="I454" s="326">
        <v>10</v>
      </c>
      <c r="J454" s="432">
        <v>44109.58</v>
      </c>
      <c r="K454" s="115">
        <f t="shared" si="124"/>
        <v>441095.8</v>
      </c>
      <c r="L454" s="35"/>
      <c r="M454" s="36"/>
      <c r="N454" s="454">
        <f t="shared" si="114"/>
        <v>6.8572859196513571E-5</v>
      </c>
      <c r="O454" s="327">
        <v>33943.5</v>
      </c>
      <c r="P454" s="461">
        <f t="shared" si="122"/>
        <v>6.8572859196513571E-5</v>
      </c>
      <c r="Q454" s="425"/>
    </row>
    <row r="455" spans="2:18" s="25" customFormat="1" ht="34" x14ac:dyDescent="0.45">
      <c r="B455" s="26"/>
      <c r="C455" s="177">
        <f t="shared" si="125"/>
        <v>297</v>
      </c>
      <c r="D455" s="156" t="s">
        <v>824</v>
      </c>
      <c r="E455" s="38" t="s">
        <v>786</v>
      </c>
      <c r="F455" s="156"/>
      <c r="G455" s="139" t="s">
        <v>787</v>
      </c>
      <c r="H455" s="46" t="s">
        <v>47</v>
      </c>
      <c r="I455" s="292">
        <v>4</v>
      </c>
      <c r="J455" s="432">
        <v>611809.49</v>
      </c>
      <c r="K455" s="115">
        <f t="shared" si="124"/>
        <v>2447237.96</v>
      </c>
      <c r="L455" s="35"/>
      <c r="M455" s="36"/>
      <c r="N455" s="454">
        <f t="shared" si="114"/>
        <v>3.8044820207184724E-4</v>
      </c>
      <c r="O455" s="328">
        <v>470803.76</v>
      </c>
      <c r="P455" s="461">
        <f t="shared" si="122"/>
        <v>3.8044820207184724E-4</v>
      </c>
      <c r="Q455" s="425"/>
    </row>
    <row r="456" spans="2:18" s="25" customFormat="1" ht="34" x14ac:dyDescent="0.45">
      <c r="B456" s="26"/>
      <c r="C456" s="37">
        <f t="shared" si="125"/>
        <v>298</v>
      </c>
      <c r="D456" s="156" t="s">
        <v>825</v>
      </c>
      <c r="E456" s="38" t="s">
        <v>804</v>
      </c>
      <c r="F456" s="156"/>
      <c r="G456" s="139" t="s">
        <v>805</v>
      </c>
      <c r="H456" s="46" t="s">
        <v>47</v>
      </c>
      <c r="I456" s="292">
        <v>1</v>
      </c>
      <c r="J456" s="432">
        <v>1156423.6599999999</v>
      </c>
      <c r="K456" s="115">
        <f t="shared" si="124"/>
        <v>1156423.6599999999</v>
      </c>
      <c r="L456" s="35"/>
      <c r="M456" s="36"/>
      <c r="N456" s="454">
        <f t="shared" si="114"/>
        <v>1.7977790042139798E-4</v>
      </c>
      <c r="O456" s="328">
        <v>889898.93</v>
      </c>
      <c r="P456" s="461">
        <f t="shared" si="122"/>
        <v>1.7977790042139798E-4</v>
      </c>
      <c r="Q456" s="425"/>
    </row>
    <row r="457" spans="2:18" s="25" customFormat="1" ht="34" x14ac:dyDescent="0.45">
      <c r="B457" s="26"/>
      <c r="C457" s="37">
        <f t="shared" si="125"/>
        <v>299</v>
      </c>
      <c r="D457" s="156" t="s">
        <v>826</v>
      </c>
      <c r="E457" s="38" t="s">
        <v>807</v>
      </c>
      <c r="F457" s="156"/>
      <c r="G457" s="139" t="s">
        <v>808</v>
      </c>
      <c r="H457" s="46" t="s">
        <v>47</v>
      </c>
      <c r="I457" s="43">
        <v>1</v>
      </c>
      <c r="J457" s="432">
        <v>694289.71</v>
      </c>
      <c r="K457" s="115">
        <f t="shared" si="124"/>
        <v>694289.71</v>
      </c>
      <c r="L457" s="35"/>
      <c r="M457" s="36"/>
      <c r="N457" s="454">
        <f t="shared" si="114"/>
        <v>1.0793444536406431E-4</v>
      </c>
      <c r="O457" s="44">
        <v>534274.5</v>
      </c>
      <c r="P457" s="461">
        <f t="shared" si="122"/>
        <v>1.0793444536406431E-4</v>
      </c>
      <c r="Q457" s="425"/>
    </row>
    <row r="458" spans="2:18" s="185" customFormat="1" ht="34" x14ac:dyDescent="0.45">
      <c r="B458" s="176"/>
      <c r="C458" s="37">
        <f t="shared" si="125"/>
        <v>300</v>
      </c>
      <c r="D458" s="156" t="s">
        <v>827</v>
      </c>
      <c r="E458" s="39" t="s">
        <v>33</v>
      </c>
      <c r="F458" s="178"/>
      <c r="G458" s="283" t="s">
        <v>828</v>
      </c>
      <c r="H458" s="42" t="s">
        <v>47</v>
      </c>
      <c r="I458" s="43">
        <v>1</v>
      </c>
      <c r="J458" s="432">
        <v>43080567.490000002</v>
      </c>
      <c r="K458" s="182">
        <f t="shared" si="124"/>
        <v>43080567.490000002</v>
      </c>
      <c r="L458" s="200"/>
      <c r="M458" s="184"/>
      <c r="N458" s="454">
        <f t="shared" si="114"/>
        <v>6.6973153872643314E-3</v>
      </c>
      <c r="O458" s="44">
        <v>33151648.699999999</v>
      </c>
      <c r="P458" s="461">
        <f t="shared" si="122"/>
        <v>6.6973153872643314E-3</v>
      </c>
      <c r="Q458" s="425"/>
    </row>
    <row r="459" spans="2:18" s="25" customFormat="1" ht="17.5" x14ac:dyDescent="0.45">
      <c r="B459" s="26"/>
      <c r="C459" s="272"/>
      <c r="D459" s="273"/>
      <c r="E459" s="273"/>
      <c r="F459" s="273"/>
      <c r="G459" s="274"/>
      <c r="H459" s="273"/>
      <c r="I459" s="275"/>
      <c r="J459" s="439"/>
      <c r="K459" s="277">
        <f>SUM(K450:K458)</f>
        <v>78407269.879999995</v>
      </c>
      <c r="L459" s="35"/>
      <c r="M459" s="36"/>
      <c r="N459" s="458">
        <f t="shared" si="114"/>
        <v>1.2189213040487529E-2</v>
      </c>
      <c r="O459" s="276"/>
      <c r="P459" s="461">
        <f t="shared" si="122"/>
        <v>1.2189213040487529E-2</v>
      </c>
      <c r="Q459" s="426">
        <v>-18070778.865815006</v>
      </c>
      <c r="R459" s="426">
        <f t="shared" ref="R459" si="126">P459-K459</f>
        <v>-78407269.867810786</v>
      </c>
    </row>
    <row r="460" spans="2:18" s="17" customFormat="1" ht="17.5" x14ac:dyDescent="0.45">
      <c r="B460" s="26"/>
      <c r="C460" s="487" t="s">
        <v>829</v>
      </c>
      <c r="D460" s="488"/>
      <c r="E460" s="488"/>
      <c r="F460" s="488"/>
      <c r="G460" s="488"/>
      <c r="H460" s="62"/>
      <c r="I460" s="63"/>
      <c r="J460" s="435"/>
      <c r="K460" s="65"/>
      <c r="L460" s="35"/>
      <c r="M460" s="36"/>
      <c r="N460" s="64"/>
      <c r="O460" s="64"/>
      <c r="P460" s="461">
        <f t="shared" si="122"/>
        <v>0</v>
      </c>
      <c r="Q460" s="426"/>
    </row>
    <row r="461" spans="2:18" s="185" customFormat="1" ht="51" x14ac:dyDescent="0.45">
      <c r="B461" s="176"/>
      <c r="C461" s="207">
        <f>C458+1</f>
        <v>301</v>
      </c>
      <c r="D461" s="178" t="s">
        <v>830</v>
      </c>
      <c r="E461" s="39" t="s">
        <v>831</v>
      </c>
      <c r="F461" s="208"/>
      <c r="G461" s="313" t="s">
        <v>832</v>
      </c>
      <c r="H461" s="31" t="s">
        <v>47</v>
      </c>
      <c r="I461" s="32">
        <v>204</v>
      </c>
      <c r="J461" s="432">
        <v>197862.45</v>
      </c>
      <c r="K461" s="211">
        <f t="shared" ref="K461:K474" si="127">ROUND(I461*J461,2)</f>
        <v>40363939.799999997</v>
      </c>
      <c r="L461" s="200"/>
      <c r="M461" s="184"/>
      <c r="N461" s="454">
        <f t="shared" si="114"/>
        <v>6.2749877929509871E-3</v>
      </c>
      <c r="O461" s="33">
        <v>152260.45000000001</v>
      </c>
      <c r="P461" s="461">
        <f t="shared" si="122"/>
        <v>6.2749877929509871E-3</v>
      </c>
      <c r="Q461" s="425"/>
    </row>
    <row r="462" spans="2:18" s="185" customFormat="1" ht="51" x14ac:dyDescent="0.45">
      <c r="B462" s="176"/>
      <c r="C462" s="177">
        <f t="shared" ref="C462:C474" si="128">C461+1</f>
        <v>302</v>
      </c>
      <c r="D462" s="178" t="s">
        <v>833</v>
      </c>
      <c r="E462" s="39" t="s">
        <v>834</v>
      </c>
      <c r="F462" s="178"/>
      <c r="G462" s="283" t="s">
        <v>835</v>
      </c>
      <c r="H462" s="77" t="s">
        <v>47</v>
      </c>
      <c r="I462" s="78">
        <v>25</v>
      </c>
      <c r="J462" s="432">
        <v>193686.38</v>
      </c>
      <c r="K462" s="182">
        <f t="shared" si="127"/>
        <v>4842159.5</v>
      </c>
      <c r="L462" s="200"/>
      <c r="M462" s="184"/>
      <c r="N462" s="454">
        <f t="shared" si="114"/>
        <v>7.5276328090306127E-4</v>
      </c>
      <c r="O462" s="44">
        <v>149046.85</v>
      </c>
      <c r="P462" s="461">
        <f t="shared" si="122"/>
        <v>7.5276328090306127E-4</v>
      </c>
      <c r="Q462" s="425"/>
    </row>
    <row r="463" spans="2:18" s="185" customFormat="1" ht="51" x14ac:dyDescent="0.45">
      <c r="B463" s="176"/>
      <c r="C463" s="177">
        <f t="shared" si="128"/>
        <v>303</v>
      </c>
      <c r="D463" s="178" t="s">
        <v>836</v>
      </c>
      <c r="E463" s="39" t="s">
        <v>837</v>
      </c>
      <c r="F463" s="178"/>
      <c r="G463" s="283" t="s">
        <v>838</v>
      </c>
      <c r="H463" s="77" t="s">
        <v>47</v>
      </c>
      <c r="I463" s="78">
        <v>3</v>
      </c>
      <c r="J463" s="432">
        <v>221513.74</v>
      </c>
      <c r="K463" s="182">
        <f t="shared" si="127"/>
        <v>664541.22</v>
      </c>
      <c r="L463" s="200"/>
      <c r="M463" s="184"/>
      <c r="N463" s="454">
        <f t="shared" si="114"/>
        <v>1.0330973795111934E-4</v>
      </c>
      <c r="O463" s="44">
        <v>170460.75</v>
      </c>
      <c r="P463" s="461">
        <f t="shared" si="122"/>
        <v>1.0330973795111934E-4</v>
      </c>
      <c r="Q463" s="425"/>
    </row>
    <row r="464" spans="2:18" s="185" customFormat="1" ht="51" x14ac:dyDescent="0.45">
      <c r="B464" s="176"/>
      <c r="C464" s="177">
        <f t="shared" si="128"/>
        <v>304</v>
      </c>
      <c r="D464" s="178" t="s">
        <v>839</v>
      </c>
      <c r="E464" s="39" t="s">
        <v>840</v>
      </c>
      <c r="F464" s="178"/>
      <c r="G464" s="283" t="s">
        <v>841</v>
      </c>
      <c r="H464" s="77" t="s">
        <v>47</v>
      </c>
      <c r="I464" s="78">
        <v>5</v>
      </c>
      <c r="J464" s="432">
        <v>215705.93</v>
      </c>
      <c r="K464" s="182">
        <f t="shared" si="127"/>
        <v>1078529.6499999999</v>
      </c>
      <c r="L464" s="200"/>
      <c r="M464" s="184"/>
      <c r="N464" s="454">
        <f t="shared" si="114"/>
        <v>1.6766847888534657E-4</v>
      </c>
      <c r="O464" s="44">
        <v>165991.48000000001</v>
      </c>
      <c r="P464" s="461">
        <f t="shared" si="122"/>
        <v>1.6766847888534657E-4</v>
      </c>
      <c r="Q464" s="425"/>
    </row>
    <row r="465" spans="2:18" s="185" customFormat="1" ht="68" x14ac:dyDescent="0.45">
      <c r="B465" s="176"/>
      <c r="C465" s="177">
        <f t="shared" si="128"/>
        <v>305</v>
      </c>
      <c r="D465" s="178" t="s">
        <v>842</v>
      </c>
      <c r="E465" s="39" t="s">
        <v>843</v>
      </c>
      <c r="F465" s="178"/>
      <c r="G465" s="283" t="s">
        <v>844</v>
      </c>
      <c r="H465" s="77" t="s">
        <v>47</v>
      </c>
      <c r="I465" s="78">
        <v>8</v>
      </c>
      <c r="J465" s="432">
        <v>278951.25</v>
      </c>
      <c r="K465" s="182">
        <f t="shared" si="127"/>
        <v>2231610</v>
      </c>
      <c r="L465" s="200"/>
      <c r="M465" s="184"/>
      <c r="N465" s="454">
        <f t="shared" si="114"/>
        <v>3.4692662752973765E-4</v>
      </c>
      <c r="O465" s="44">
        <v>214660.45</v>
      </c>
      <c r="P465" s="461">
        <f t="shared" si="122"/>
        <v>3.4692662752973765E-4</v>
      </c>
      <c r="Q465" s="425"/>
    </row>
    <row r="466" spans="2:18" s="185" customFormat="1" ht="34" x14ac:dyDescent="0.45">
      <c r="B466" s="176"/>
      <c r="C466" s="177">
        <f t="shared" si="128"/>
        <v>306</v>
      </c>
      <c r="D466" s="178" t="s">
        <v>845</v>
      </c>
      <c r="E466" s="39" t="s">
        <v>846</v>
      </c>
      <c r="F466" s="178"/>
      <c r="G466" s="283" t="s">
        <v>847</v>
      </c>
      <c r="H466" s="77" t="s">
        <v>47</v>
      </c>
      <c r="I466" s="78">
        <v>149</v>
      </c>
      <c r="J466" s="432">
        <v>264518.03000000003</v>
      </c>
      <c r="K466" s="182">
        <f t="shared" si="127"/>
        <v>39413186.469999999</v>
      </c>
      <c r="L466" s="329"/>
      <c r="M466" s="184"/>
      <c r="N466" s="454">
        <f t="shared" si="114"/>
        <v>6.1271834515160732E-3</v>
      </c>
      <c r="O466" s="44">
        <v>203553.7</v>
      </c>
      <c r="P466" s="461">
        <f t="shared" si="122"/>
        <v>6.1271834515160732E-3</v>
      </c>
      <c r="Q466" s="425"/>
    </row>
    <row r="467" spans="2:18" s="25" customFormat="1" ht="34" x14ac:dyDescent="0.45">
      <c r="B467" s="26"/>
      <c r="C467" s="37">
        <f t="shared" si="128"/>
        <v>307</v>
      </c>
      <c r="D467" s="178" t="s">
        <v>848</v>
      </c>
      <c r="E467" s="38" t="s">
        <v>33</v>
      </c>
      <c r="F467" s="156"/>
      <c r="G467" s="139" t="s">
        <v>849</v>
      </c>
      <c r="H467" s="77" t="s">
        <v>47</v>
      </c>
      <c r="I467" s="78">
        <v>18</v>
      </c>
      <c r="J467" s="432">
        <v>417037.49</v>
      </c>
      <c r="K467" s="115">
        <f t="shared" si="127"/>
        <v>7506674.8200000003</v>
      </c>
      <c r="L467" s="35"/>
      <c r="M467" s="36"/>
      <c r="N467" s="454">
        <f t="shared" si="114"/>
        <v>1.166989473637867E-3</v>
      </c>
      <c r="O467" s="44">
        <v>320921.5</v>
      </c>
      <c r="P467" s="461">
        <f t="shared" si="122"/>
        <v>1.166989473637867E-3</v>
      </c>
      <c r="Q467" s="425"/>
    </row>
    <row r="468" spans="2:18" s="25" customFormat="1" ht="34" x14ac:dyDescent="0.45">
      <c r="B468" s="26"/>
      <c r="C468" s="37">
        <f t="shared" si="128"/>
        <v>308</v>
      </c>
      <c r="D468" s="178" t="s">
        <v>850</v>
      </c>
      <c r="E468" s="38" t="s">
        <v>33</v>
      </c>
      <c r="F468" s="156"/>
      <c r="G468" s="139" t="s">
        <v>851</v>
      </c>
      <c r="H468" s="77" t="s">
        <v>47</v>
      </c>
      <c r="I468" s="78">
        <v>7</v>
      </c>
      <c r="J468" s="432">
        <v>234057.49</v>
      </c>
      <c r="K468" s="115">
        <f t="shared" si="127"/>
        <v>1638402.43</v>
      </c>
      <c r="L468" s="35"/>
      <c r="M468" s="36"/>
      <c r="N468" s="454">
        <f t="shared" si="114"/>
        <v>2.5470643597063421E-4</v>
      </c>
      <c r="O468" s="44">
        <v>180113.5</v>
      </c>
      <c r="P468" s="461">
        <f t="shared" si="122"/>
        <v>2.5470643597063421E-4</v>
      </c>
      <c r="Q468" s="425"/>
    </row>
    <row r="469" spans="2:18" s="25" customFormat="1" ht="34" x14ac:dyDescent="0.45">
      <c r="B469" s="26"/>
      <c r="C469" s="37">
        <f t="shared" si="128"/>
        <v>309</v>
      </c>
      <c r="D469" s="178" t="s">
        <v>852</v>
      </c>
      <c r="E469" s="38" t="s">
        <v>33</v>
      </c>
      <c r="F469" s="156"/>
      <c r="G469" s="139" t="s">
        <v>853</v>
      </c>
      <c r="H469" s="77" t="s">
        <v>47</v>
      </c>
      <c r="I469" s="78">
        <v>2</v>
      </c>
      <c r="J469" s="432">
        <v>132540.54999999999</v>
      </c>
      <c r="K469" s="115">
        <f t="shared" si="127"/>
        <v>265081.09999999998</v>
      </c>
      <c r="L469" s="35"/>
      <c r="M469" s="36"/>
      <c r="N469" s="454">
        <f t="shared" si="114"/>
        <v>4.1209571585031941E-5</v>
      </c>
      <c r="O469" s="44">
        <v>101993.5</v>
      </c>
      <c r="P469" s="461">
        <f t="shared" si="122"/>
        <v>4.1209571585031941E-5</v>
      </c>
      <c r="Q469" s="425"/>
    </row>
    <row r="470" spans="2:18" s="185" customFormat="1" ht="17.5" x14ac:dyDescent="0.45">
      <c r="B470" s="176"/>
      <c r="C470" s="177">
        <f t="shared" si="128"/>
        <v>310</v>
      </c>
      <c r="D470" s="178" t="s">
        <v>854</v>
      </c>
      <c r="E470" s="39" t="s">
        <v>855</v>
      </c>
      <c r="F470" s="178"/>
      <c r="G470" s="283" t="s">
        <v>856</v>
      </c>
      <c r="H470" s="77" t="s">
        <v>47</v>
      </c>
      <c r="I470" s="78">
        <v>4</v>
      </c>
      <c r="J470" s="432">
        <v>173660.12</v>
      </c>
      <c r="K470" s="182">
        <f t="shared" si="127"/>
        <v>694640.48</v>
      </c>
      <c r="L470" s="200"/>
      <c r="M470" s="184"/>
      <c r="N470" s="454">
        <f t="shared" si="114"/>
        <v>1.0798897615266026E-4</v>
      </c>
      <c r="O470" s="44">
        <v>133636.10999999999</v>
      </c>
      <c r="P470" s="461">
        <f t="shared" si="122"/>
        <v>1.0798897615266026E-4</v>
      </c>
      <c r="Q470" s="425"/>
    </row>
    <row r="471" spans="2:18" s="185" customFormat="1" ht="34" x14ac:dyDescent="0.45">
      <c r="B471" s="176"/>
      <c r="C471" s="177">
        <f t="shared" si="128"/>
        <v>311</v>
      </c>
      <c r="D471" s="178" t="s">
        <v>857</v>
      </c>
      <c r="E471" s="39" t="s">
        <v>858</v>
      </c>
      <c r="F471" s="178"/>
      <c r="G471" s="283" t="s">
        <v>859</v>
      </c>
      <c r="H471" s="77" t="s">
        <v>47</v>
      </c>
      <c r="I471" s="78">
        <v>18</v>
      </c>
      <c r="J471" s="432">
        <v>588803.87</v>
      </c>
      <c r="K471" s="182">
        <f t="shared" si="127"/>
        <v>10598469.66</v>
      </c>
      <c r="L471" s="200"/>
      <c r="M471" s="184"/>
      <c r="N471" s="454">
        <f t="shared" si="114"/>
        <v>1.6476406433561623E-3</v>
      </c>
      <c r="O471" s="44">
        <v>453100.32</v>
      </c>
      <c r="P471" s="461">
        <f t="shared" si="122"/>
        <v>1.6476406433561623E-3</v>
      </c>
      <c r="Q471" s="425"/>
    </row>
    <row r="472" spans="2:18" s="25" customFormat="1" ht="34" x14ac:dyDescent="0.45">
      <c r="B472" s="26"/>
      <c r="C472" s="177">
        <f t="shared" si="128"/>
        <v>312</v>
      </c>
      <c r="D472" s="178" t="s">
        <v>860</v>
      </c>
      <c r="E472" s="38" t="s">
        <v>33</v>
      </c>
      <c r="F472" s="156"/>
      <c r="G472" s="139" t="s">
        <v>861</v>
      </c>
      <c r="H472" s="318" t="s">
        <v>18</v>
      </c>
      <c r="I472" s="78">
        <v>170</v>
      </c>
      <c r="J472" s="432">
        <v>39584.199999999997</v>
      </c>
      <c r="K472" s="115">
        <f t="shared" si="127"/>
        <v>6729314</v>
      </c>
      <c r="L472" s="35"/>
      <c r="M472" s="36"/>
      <c r="N472" s="454">
        <f t="shared" si="114"/>
        <v>1.0461407735261308E-3</v>
      </c>
      <c r="O472" s="44">
        <v>30461.1</v>
      </c>
      <c r="P472" s="461">
        <f t="shared" si="122"/>
        <v>1.0461407735261308E-3</v>
      </c>
      <c r="Q472" s="425"/>
    </row>
    <row r="473" spans="2:18" s="185" customFormat="1" ht="34" x14ac:dyDescent="0.45">
      <c r="B473" s="176"/>
      <c r="C473" s="177">
        <f t="shared" si="128"/>
        <v>313</v>
      </c>
      <c r="D473" s="178" t="s">
        <v>862</v>
      </c>
      <c r="E473" s="39" t="s">
        <v>863</v>
      </c>
      <c r="F473" s="178"/>
      <c r="G473" s="283" t="s">
        <v>864</v>
      </c>
      <c r="H473" s="77" t="s">
        <v>47</v>
      </c>
      <c r="I473" s="78">
        <v>10</v>
      </c>
      <c r="J473" s="432">
        <v>186051.48</v>
      </c>
      <c r="K473" s="182">
        <f t="shared" si="127"/>
        <v>1860514.8</v>
      </c>
      <c r="L473" s="200"/>
      <c r="M473" s="184"/>
      <c r="N473" s="454">
        <f t="shared" ref="N473" si="129">K473/$K$527</f>
        <v>2.8923607845150555E-4</v>
      </c>
      <c r="O473" s="44">
        <v>143171.59</v>
      </c>
      <c r="P473" s="461">
        <f t="shared" si="122"/>
        <v>2.8923607845150555E-4</v>
      </c>
      <c r="Q473" s="425"/>
    </row>
    <row r="474" spans="2:18" s="185" customFormat="1" ht="17.5" x14ac:dyDescent="0.45">
      <c r="B474" s="176"/>
      <c r="C474" s="177">
        <f t="shared" si="128"/>
        <v>314</v>
      </c>
      <c r="D474" s="178" t="s">
        <v>865</v>
      </c>
      <c r="E474" s="39" t="s">
        <v>866</v>
      </c>
      <c r="F474" s="178"/>
      <c r="G474" s="283" t="s">
        <v>867</v>
      </c>
      <c r="H474" s="77" t="s">
        <v>47</v>
      </c>
      <c r="I474" s="78">
        <v>2</v>
      </c>
      <c r="J474" s="432">
        <v>172805.51</v>
      </c>
      <c r="K474" s="182">
        <f t="shared" si="127"/>
        <v>345611.02</v>
      </c>
      <c r="L474" s="200"/>
      <c r="M474" s="184"/>
      <c r="N474" s="454">
        <f t="shared" si="114"/>
        <v>5.3728772323888455E-5</v>
      </c>
      <c r="O474" s="44">
        <v>132978.46</v>
      </c>
      <c r="P474" s="461">
        <f t="shared" si="122"/>
        <v>5.3728772323888455E-5</v>
      </c>
      <c r="Q474" s="425"/>
    </row>
    <row r="475" spans="2:18" s="17" customFormat="1" ht="17.5" x14ac:dyDescent="0.45">
      <c r="B475" s="18"/>
      <c r="C475" s="311"/>
      <c r="D475" s="273"/>
      <c r="E475" s="273"/>
      <c r="F475" s="273"/>
      <c r="G475" s="274"/>
      <c r="H475" s="273"/>
      <c r="I475" s="275"/>
      <c r="J475" s="439"/>
      <c r="K475" s="277">
        <f>SUM(K461:K474)</f>
        <v>118232674.94999997</v>
      </c>
      <c r="L475" s="35"/>
      <c r="M475" s="36"/>
      <c r="N475" s="458">
        <f t="shared" ref="N475" si="130">K475/$K$527</f>
        <v>1.8380480094740203E-2</v>
      </c>
      <c r="O475" s="276"/>
      <c r="P475" s="461">
        <f t="shared" si="122"/>
        <v>1.8380480094740203E-2</v>
      </c>
      <c r="Q475" s="426">
        <v>-27249470.232940003</v>
      </c>
      <c r="R475" s="426">
        <f t="shared" ref="R475" si="131">P475-K475</f>
        <v>-118232674.9316195</v>
      </c>
    </row>
    <row r="476" spans="2:18" s="17" customFormat="1" ht="17.5" x14ac:dyDescent="0.45">
      <c r="B476" s="26"/>
      <c r="C476" s="487" t="s">
        <v>868</v>
      </c>
      <c r="D476" s="488"/>
      <c r="E476" s="488"/>
      <c r="F476" s="488"/>
      <c r="G476" s="488"/>
      <c r="H476" s="62"/>
      <c r="I476" s="63"/>
      <c r="J476" s="435"/>
      <c r="K476" s="65"/>
      <c r="L476" s="35"/>
      <c r="M476" s="36"/>
      <c r="N476" s="64"/>
      <c r="O476" s="64"/>
      <c r="P476" s="461">
        <f t="shared" si="122"/>
        <v>0</v>
      </c>
      <c r="Q476" s="425"/>
    </row>
    <row r="477" spans="2:18" s="185" customFormat="1" ht="17.5" x14ac:dyDescent="0.45">
      <c r="B477" s="176"/>
      <c r="C477" s="207">
        <f>C474+1</f>
        <v>315</v>
      </c>
      <c r="D477" s="208" t="s">
        <v>869</v>
      </c>
      <c r="E477" s="39" t="s">
        <v>870</v>
      </c>
      <c r="F477" s="31"/>
      <c r="G477" s="330" t="s">
        <v>871</v>
      </c>
      <c r="H477" s="331" t="s">
        <v>18</v>
      </c>
      <c r="I477" s="74">
        <v>4280</v>
      </c>
      <c r="J477" s="432">
        <v>9842.39</v>
      </c>
      <c r="K477" s="211">
        <f t="shared" ref="K477:K490" si="132">ROUND(I477*J477,2)</f>
        <v>42125429.200000003</v>
      </c>
      <c r="L477" s="200"/>
      <c r="M477" s="184"/>
      <c r="N477" s="454">
        <f t="shared" ref="N477:N523" si="133">K477/$K$527</f>
        <v>6.5488293588927887E-3</v>
      </c>
      <c r="O477" s="33">
        <v>7573.98</v>
      </c>
      <c r="P477" s="461">
        <f t="shared" si="122"/>
        <v>6.5488293588927887E-3</v>
      </c>
      <c r="Q477" s="425"/>
    </row>
    <row r="478" spans="2:18" s="185" customFormat="1" ht="68" x14ac:dyDescent="0.45">
      <c r="B478" s="176"/>
      <c r="C478" s="177">
        <f t="shared" ref="C478:C490" si="134">C477+1</f>
        <v>316</v>
      </c>
      <c r="D478" s="178" t="s">
        <v>872</v>
      </c>
      <c r="E478" s="39" t="s">
        <v>873</v>
      </c>
      <c r="F478" s="42"/>
      <c r="G478" s="283" t="s">
        <v>874</v>
      </c>
      <c r="H478" s="77" t="s">
        <v>47</v>
      </c>
      <c r="I478" s="78">
        <v>53</v>
      </c>
      <c r="J478" s="432">
        <v>205151.52</v>
      </c>
      <c r="K478" s="182">
        <f t="shared" si="132"/>
        <v>10873030.560000001</v>
      </c>
      <c r="L478" s="200"/>
      <c r="M478" s="184"/>
      <c r="N478" s="454">
        <f t="shared" si="133"/>
        <v>1.6903239469300527E-3</v>
      </c>
      <c r="O478" s="44">
        <v>157869.57999999999</v>
      </c>
      <c r="P478" s="461">
        <f t="shared" si="122"/>
        <v>1.6903239469300527E-3</v>
      </c>
      <c r="Q478" s="425"/>
    </row>
    <row r="479" spans="2:18" s="185" customFormat="1" ht="17.5" x14ac:dyDescent="0.45">
      <c r="B479" s="176"/>
      <c r="C479" s="177">
        <f t="shared" si="134"/>
        <v>317</v>
      </c>
      <c r="D479" s="178" t="s">
        <v>875</v>
      </c>
      <c r="E479" s="39" t="s">
        <v>876</v>
      </c>
      <c r="F479" s="42"/>
      <c r="G479" s="283" t="s">
        <v>877</v>
      </c>
      <c r="H479" s="77" t="s">
        <v>47</v>
      </c>
      <c r="I479" s="78">
        <v>107</v>
      </c>
      <c r="J479" s="432">
        <v>28528.66</v>
      </c>
      <c r="K479" s="182">
        <f t="shared" si="132"/>
        <v>3052566.62</v>
      </c>
      <c r="L479" s="200"/>
      <c r="M479" s="184"/>
      <c r="N479" s="454">
        <f t="shared" si="133"/>
        <v>4.7455274119870868E-4</v>
      </c>
      <c r="O479" s="44">
        <v>21953.57</v>
      </c>
      <c r="P479" s="461">
        <f t="shared" si="122"/>
        <v>4.7455274119870868E-4</v>
      </c>
      <c r="Q479" s="425"/>
    </row>
    <row r="480" spans="2:18" s="185" customFormat="1" ht="17.5" x14ac:dyDescent="0.45">
      <c r="B480" s="176"/>
      <c r="C480" s="177">
        <f t="shared" si="134"/>
        <v>318</v>
      </c>
      <c r="D480" s="178" t="s">
        <v>878</v>
      </c>
      <c r="E480" s="39" t="s">
        <v>879</v>
      </c>
      <c r="F480" s="42"/>
      <c r="G480" s="283" t="s">
        <v>880</v>
      </c>
      <c r="H480" s="77" t="s">
        <v>47</v>
      </c>
      <c r="I480" s="78">
        <v>107</v>
      </c>
      <c r="J480" s="432">
        <v>31842.39</v>
      </c>
      <c r="K480" s="182">
        <f t="shared" si="132"/>
        <v>3407135.73</v>
      </c>
      <c r="L480" s="200"/>
      <c r="M480" s="184"/>
      <c r="N480" s="454">
        <f t="shared" si="133"/>
        <v>5.2967414034933106E-4</v>
      </c>
      <c r="O480" s="44">
        <v>24503.57</v>
      </c>
      <c r="P480" s="461">
        <f t="shared" si="122"/>
        <v>5.2967414034933106E-4</v>
      </c>
      <c r="Q480" s="425"/>
    </row>
    <row r="481" spans="1:18" s="185" customFormat="1" ht="17.5" x14ac:dyDescent="0.45">
      <c r="B481" s="176"/>
      <c r="C481" s="177">
        <f t="shared" si="134"/>
        <v>319</v>
      </c>
      <c r="D481" s="178" t="s">
        <v>881</v>
      </c>
      <c r="E481" s="39" t="s">
        <v>882</v>
      </c>
      <c r="F481" s="42"/>
      <c r="G481" s="283" t="s">
        <v>883</v>
      </c>
      <c r="H481" s="77" t="s">
        <v>47</v>
      </c>
      <c r="I481" s="78">
        <v>2</v>
      </c>
      <c r="J481" s="432">
        <v>1623227.68</v>
      </c>
      <c r="K481" s="182">
        <f t="shared" si="132"/>
        <v>3246455.36</v>
      </c>
      <c r="L481" s="200"/>
      <c r="M481" s="184"/>
      <c r="N481" s="454">
        <f t="shared" si="133"/>
        <v>5.0469473136911932E-4</v>
      </c>
      <c r="O481" s="44">
        <v>1249117.1100000001</v>
      </c>
      <c r="P481" s="461">
        <f t="shared" si="122"/>
        <v>5.0469473136911932E-4</v>
      </c>
      <c r="Q481" s="425"/>
    </row>
    <row r="482" spans="1:18" s="185" customFormat="1" ht="17.5" x14ac:dyDescent="0.45">
      <c r="B482" s="176"/>
      <c r="C482" s="177">
        <f t="shared" si="134"/>
        <v>320</v>
      </c>
      <c r="D482" s="178" t="s">
        <v>884</v>
      </c>
      <c r="E482" s="39" t="s">
        <v>885</v>
      </c>
      <c r="F482" s="42"/>
      <c r="G482" s="283" t="s">
        <v>886</v>
      </c>
      <c r="H482" s="77" t="s">
        <v>47</v>
      </c>
      <c r="I482" s="78">
        <v>2</v>
      </c>
      <c r="J482" s="432">
        <v>394680.38</v>
      </c>
      <c r="K482" s="182">
        <f t="shared" si="132"/>
        <v>789360.76</v>
      </c>
      <c r="L482" s="200"/>
      <c r="M482" s="184"/>
      <c r="N482" s="454">
        <f t="shared" si="133"/>
        <v>1.2271421367134519E-4</v>
      </c>
      <c r="O482" s="44">
        <v>303717.11</v>
      </c>
      <c r="P482" s="461">
        <f t="shared" si="122"/>
        <v>1.2271421367134519E-4</v>
      </c>
      <c r="Q482" s="425"/>
    </row>
    <row r="483" spans="1:18" s="185" customFormat="1" ht="34" x14ac:dyDescent="0.45">
      <c r="B483" s="176"/>
      <c r="C483" s="177">
        <f t="shared" si="134"/>
        <v>321</v>
      </c>
      <c r="D483" s="178" t="s">
        <v>887</v>
      </c>
      <c r="E483" s="39" t="s">
        <v>888</v>
      </c>
      <c r="F483" s="42"/>
      <c r="G483" s="283" t="s">
        <v>889</v>
      </c>
      <c r="H483" s="77" t="s">
        <v>47</v>
      </c>
      <c r="I483" s="78">
        <v>1</v>
      </c>
      <c r="J483" s="432">
        <v>2703034.12</v>
      </c>
      <c r="K483" s="182">
        <f t="shared" si="132"/>
        <v>2703034.12</v>
      </c>
      <c r="L483" s="200"/>
      <c r="M483" s="184"/>
      <c r="N483" s="454">
        <f t="shared" si="133"/>
        <v>4.2021433465050444E-4</v>
      </c>
      <c r="O483" s="44">
        <v>2080057.04</v>
      </c>
      <c r="P483" s="461">
        <f t="shared" si="122"/>
        <v>4.2021433465050444E-4</v>
      </c>
      <c r="Q483" s="425"/>
    </row>
    <row r="484" spans="1:18" s="185" customFormat="1" ht="34" x14ac:dyDescent="0.45">
      <c r="B484" s="176"/>
      <c r="C484" s="177">
        <f t="shared" si="134"/>
        <v>322</v>
      </c>
      <c r="D484" s="178" t="s">
        <v>890</v>
      </c>
      <c r="E484" s="39" t="s">
        <v>891</v>
      </c>
      <c r="F484" s="42"/>
      <c r="G484" s="283" t="s">
        <v>892</v>
      </c>
      <c r="H484" s="77" t="s">
        <v>47</v>
      </c>
      <c r="I484" s="78">
        <v>2</v>
      </c>
      <c r="J484" s="432">
        <v>1312532.06</v>
      </c>
      <c r="K484" s="182">
        <f t="shared" si="132"/>
        <v>2625064.12</v>
      </c>
      <c r="L484" s="200"/>
      <c r="M484" s="184"/>
      <c r="N484" s="454">
        <f t="shared" si="133"/>
        <v>4.0809309969076969E-4</v>
      </c>
      <c r="O484" s="44">
        <v>1010028.52</v>
      </c>
      <c r="P484" s="461">
        <f t="shared" si="122"/>
        <v>4.0809309969076969E-4</v>
      </c>
      <c r="Q484" s="425"/>
    </row>
    <row r="485" spans="1:18" s="185" customFormat="1" ht="34" x14ac:dyDescent="0.45">
      <c r="B485" s="176"/>
      <c r="C485" s="177">
        <f t="shared" si="134"/>
        <v>323</v>
      </c>
      <c r="D485" s="178" t="s">
        <v>893</v>
      </c>
      <c r="E485" s="39" t="s">
        <v>33</v>
      </c>
      <c r="F485" s="42"/>
      <c r="G485" s="283" t="s">
        <v>894</v>
      </c>
      <c r="H485" s="77" t="s">
        <v>18</v>
      </c>
      <c r="I485" s="78">
        <v>162.5</v>
      </c>
      <c r="J485" s="432">
        <v>38445.25</v>
      </c>
      <c r="K485" s="182">
        <f t="shared" si="132"/>
        <v>6247353.1299999999</v>
      </c>
      <c r="L485" s="200"/>
      <c r="M485" s="184"/>
      <c r="N485" s="454">
        <f t="shared" si="133"/>
        <v>9.7121502071520146E-4</v>
      </c>
      <c r="O485" s="44">
        <v>29584.65</v>
      </c>
      <c r="P485" s="461">
        <f t="shared" si="122"/>
        <v>9.7121502071520146E-4</v>
      </c>
      <c r="Q485" s="425"/>
    </row>
    <row r="486" spans="1:18" s="185" customFormat="1" ht="34" x14ac:dyDescent="0.45">
      <c r="B486" s="176"/>
      <c r="C486" s="177">
        <f t="shared" si="134"/>
        <v>324</v>
      </c>
      <c r="D486" s="178" t="s">
        <v>895</v>
      </c>
      <c r="E486" s="39" t="s">
        <v>33</v>
      </c>
      <c r="F486" s="42"/>
      <c r="G486" s="283" t="s">
        <v>896</v>
      </c>
      <c r="H486" s="77" t="s">
        <v>47</v>
      </c>
      <c r="I486" s="78">
        <v>3</v>
      </c>
      <c r="J486" s="432">
        <v>724761.69</v>
      </c>
      <c r="K486" s="182">
        <f t="shared" si="132"/>
        <v>2174285.0699999998</v>
      </c>
      <c r="L486" s="200"/>
      <c r="M486" s="184"/>
      <c r="N486" s="454">
        <f t="shared" si="133"/>
        <v>3.3801488011944719E-4</v>
      </c>
      <c r="O486" s="44">
        <v>557723.5</v>
      </c>
      <c r="P486" s="461">
        <f t="shared" si="122"/>
        <v>3.3801488011944719E-4</v>
      </c>
      <c r="Q486" s="425"/>
    </row>
    <row r="487" spans="1:18" s="185" customFormat="1" ht="34" x14ac:dyDescent="0.45">
      <c r="B487" s="176"/>
      <c r="C487" s="177">
        <f t="shared" si="134"/>
        <v>325</v>
      </c>
      <c r="D487" s="178" t="s">
        <v>897</v>
      </c>
      <c r="E487" s="39" t="s">
        <v>33</v>
      </c>
      <c r="F487" s="42"/>
      <c r="G487" s="283" t="s">
        <v>898</v>
      </c>
      <c r="H487" s="77" t="s">
        <v>47</v>
      </c>
      <c r="I487" s="78">
        <v>48</v>
      </c>
      <c r="J487" s="432">
        <v>128213.87</v>
      </c>
      <c r="K487" s="182">
        <f t="shared" si="132"/>
        <v>6154265.7599999998</v>
      </c>
      <c r="L487" s="200"/>
      <c r="M487" s="184"/>
      <c r="N487" s="454">
        <f t="shared" si="133"/>
        <v>9.5674363577799776E-4</v>
      </c>
      <c r="O487" s="44">
        <v>98664</v>
      </c>
      <c r="P487" s="461">
        <f t="shared" si="122"/>
        <v>9.5674363577799776E-4</v>
      </c>
      <c r="Q487" s="425"/>
    </row>
    <row r="488" spans="1:18" s="185" customFormat="1" ht="34" x14ac:dyDescent="0.45">
      <c r="B488" s="176"/>
      <c r="C488" s="177">
        <f t="shared" si="134"/>
        <v>326</v>
      </c>
      <c r="D488" s="178" t="s">
        <v>899</v>
      </c>
      <c r="E488" s="39" t="s">
        <v>33</v>
      </c>
      <c r="F488" s="42"/>
      <c r="G488" s="283" t="s">
        <v>900</v>
      </c>
      <c r="H488" s="77" t="s">
        <v>47</v>
      </c>
      <c r="I488" s="78">
        <v>3</v>
      </c>
      <c r="J488" s="432">
        <v>154097.76</v>
      </c>
      <c r="K488" s="182">
        <f t="shared" si="132"/>
        <v>462293.28</v>
      </c>
      <c r="L488" s="200"/>
      <c r="M488" s="184"/>
      <c r="N488" s="454">
        <f t="shared" si="133"/>
        <v>7.1868224537468788E-5</v>
      </c>
      <c r="O488" s="44">
        <v>118582.35</v>
      </c>
      <c r="P488" s="461">
        <f t="shared" si="122"/>
        <v>7.1868224537468788E-5</v>
      </c>
      <c r="Q488" s="425"/>
    </row>
    <row r="489" spans="1:18" s="185" customFormat="1" ht="34" x14ac:dyDescent="0.45">
      <c r="B489" s="176"/>
      <c r="C489" s="177">
        <f t="shared" si="134"/>
        <v>327</v>
      </c>
      <c r="D489" s="178" t="s">
        <v>901</v>
      </c>
      <c r="E489" s="39" t="s">
        <v>902</v>
      </c>
      <c r="F489" s="42"/>
      <c r="G489" s="283" t="s">
        <v>903</v>
      </c>
      <c r="H489" s="77" t="s">
        <v>18</v>
      </c>
      <c r="I489" s="78">
        <v>17</v>
      </c>
      <c r="J489" s="432">
        <v>186390.31</v>
      </c>
      <c r="K489" s="182">
        <f t="shared" si="132"/>
        <v>3168635.27</v>
      </c>
      <c r="L489" s="200"/>
      <c r="M489" s="184"/>
      <c r="N489" s="454">
        <f t="shared" si="133"/>
        <v>4.9259680145405317E-4</v>
      </c>
      <c r="O489" s="44">
        <v>143432.33000000002</v>
      </c>
      <c r="P489" s="461">
        <f t="shared" si="122"/>
        <v>4.9259680145405317E-4</v>
      </c>
      <c r="Q489" s="425"/>
    </row>
    <row r="490" spans="1:18" s="185" customFormat="1" ht="34" x14ac:dyDescent="0.45">
      <c r="B490" s="176"/>
      <c r="C490" s="177">
        <f t="shared" si="134"/>
        <v>328</v>
      </c>
      <c r="D490" s="178" t="s">
        <v>904</v>
      </c>
      <c r="E490" s="39" t="s">
        <v>905</v>
      </c>
      <c r="F490" s="212"/>
      <c r="G490" s="283" t="s">
        <v>906</v>
      </c>
      <c r="H490" s="77" t="s">
        <v>18</v>
      </c>
      <c r="I490" s="78">
        <v>40</v>
      </c>
      <c r="J490" s="432">
        <v>103701.66</v>
      </c>
      <c r="K490" s="182">
        <f t="shared" si="132"/>
        <v>4148066.4</v>
      </c>
      <c r="L490" s="200"/>
      <c r="M490" s="184"/>
      <c r="N490" s="454">
        <f t="shared" si="133"/>
        <v>6.4485940057690174E-4</v>
      </c>
      <c r="O490" s="53">
        <v>79801.2</v>
      </c>
      <c r="P490" s="461">
        <f t="shared" si="122"/>
        <v>6.4485940057690174E-4</v>
      </c>
      <c r="Q490" s="425"/>
    </row>
    <row r="491" spans="1:18" s="17" customFormat="1" ht="17.5" x14ac:dyDescent="0.45">
      <c r="A491" s="25"/>
      <c r="B491" s="26"/>
      <c r="C491" s="272"/>
      <c r="D491" s="273"/>
      <c r="E491" s="273"/>
      <c r="F491" s="273"/>
      <c r="G491" s="274"/>
      <c r="H491" s="273"/>
      <c r="I491" s="275"/>
      <c r="J491" s="439"/>
      <c r="K491" s="277">
        <f>SUM(K477:K490)</f>
        <v>91176975.379999995</v>
      </c>
      <c r="L491" s="35"/>
      <c r="M491" s="36"/>
      <c r="N491" s="458">
        <f t="shared" si="133"/>
        <v>1.4174394529933689E-2</v>
      </c>
      <c r="O491" s="276"/>
      <c r="P491" s="461">
        <f t="shared" si="122"/>
        <v>1.4174394529933689E-2</v>
      </c>
      <c r="Q491" s="426">
        <v>-21013851.87328501</v>
      </c>
      <c r="R491" s="426">
        <f t="shared" ref="R491" si="135">P491-K491</f>
        <v>-91176975.365825593</v>
      </c>
    </row>
    <row r="492" spans="1:18" s="17" customFormat="1" ht="17.5" x14ac:dyDescent="0.45">
      <c r="B492" s="26"/>
      <c r="C492" s="487" t="s">
        <v>907</v>
      </c>
      <c r="D492" s="488"/>
      <c r="E492" s="488"/>
      <c r="F492" s="488"/>
      <c r="G492" s="488"/>
      <c r="H492" s="62"/>
      <c r="I492" s="63"/>
      <c r="J492" s="435"/>
      <c r="K492" s="65"/>
      <c r="L492" s="35"/>
      <c r="M492" s="36"/>
      <c r="N492" s="64"/>
      <c r="O492" s="64"/>
      <c r="P492" s="461">
        <f t="shared" si="122"/>
        <v>0</v>
      </c>
      <c r="Q492" s="425"/>
    </row>
    <row r="493" spans="1:18" s="25" customFormat="1" ht="51" x14ac:dyDescent="0.45">
      <c r="B493" s="26"/>
      <c r="C493" s="27">
        <f>C490+1</f>
        <v>329</v>
      </c>
      <c r="D493" s="28" t="s">
        <v>908</v>
      </c>
      <c r="E493" s="38" t="s">
        <v>909</v>
      </c>
      <c r="F493" s="71"/>
      <c r="G493" s="30" t="s">
        <v>910</v>
      </c>
      <c r="H493" s="332" t="s">
        <v>47</v>
      </c>
      <c r="I493" s="32">
        <v>1</v>
      </c>
      <c r="J493" s="432">
        <v>7965761.2599999998</v>
      </c>
      <c r="K493" s="91">
        <f t="shared" ref="K493:K500" si="136">ROUND(I493*J493,2)</f>
        <v>7965761.2599999998</v>
      </c>
      <c r="L493" s="35"/>
      <c r="M493" s="36"/>
      <c r="N493" s="454">
        <f t="shared" si="133"/>
        <v>1.2383591620573637E-3</v>
      </c>
      <c r="O493" s="33">
        <v>6129866.2999999998</v>
      </c>
      <c r="P493" s="461">
        <f>K493/$K$527</f>
        <v>1.2383591620573637E-3</v>
      </c>
      <c r="Q493" s="425"/>
    </row>
    <row r="494" spans="1:18" s="25" customFormat="1" ht="51" x14ac:dyDescent="0.45">
      <c r="B494" s="26"/>
      <c r="C494" s="333">
        <f t="shared" ref="C494:C500" si="137">C493+1</f>
        <v>330</v>
      </c>
      <c r="D494" s="156" t="s">
        <v>911</v>
      </c>
      <c r="E494" s="38" t="s">
        <v>912</v>
      </c>
      <c r="F494" s="46"/>
      <c r="G494" s="334" t="s">
        <v>913</v>
      </c>
      <c r="H494" s="309" t="s">
        <v>47</v>
      </c>
      <c r="I494" s="292">
        <v>50</v>
      </c>
      <c r="J494" s="432">
        <v>399076.02</v>
      </c>
      <c r="K494" s="115">
        <f t="shared" si="136"/>
        <v>19953801</v>
      </c>
      <c r="L494" s="35"/>
      <c r="M494" s="36"/>
      <c r="N494" s="454">
        <f t="shared" si="133"/>
        <v>3.1020227043836095E-3</v>
      </c>
      <c r="O494" s="44">
        <v>307099.67</v>
      </c>
      <c r="P494" s="461">
        <f t="shared" ref="P494:P501" si="138">K494/$K$527</f>
        <v>3.1020227043836095E-3</v>
      </c>
      <c r="Q494" s="425"/>
    </row>
    <row r="495" spans="1:18" s="25" customFormat="1" ht="34" x14ac:dyDescent="0.45">
      <c r="B495" s="26"/>
      <c r="C495" s="333">
        <f t="shared" si="137"/>
        <v>331</v>
      </c>
      <c r="D495" s="156" t="s">
        <v>914</v>
      </c>
      <c r="E495" s="38" t="s">
        <v>915</v>
      </c>
      <c r="F495" s="46"/>
      <c r="G495" s="334" t="s">
        <v>916</v>
      </c>
      <c r="H495" s="309" t="s">
        <v>47</v>
      </c>
      <c r="I495" s="292">
        <v>27</v>
      </c>
      <c r="J495" s="432">
        <v>325248.18</v>
      </c>
      <c r="K495" s="115">
        <f t="shared" si="136"/>
        <v>8781700.8599999994</v>
      </c>
      <c r="L495" s="35"/>
      <c r="M495" s="36"/>
      <c r="N495" s="454">
        <f t="shared" si="133"/>
        <v>1.3652053285900299E-3</v>
      </c>
      <c r="O495" s="44">
        <v>250287.17</v>
      </c>
      <c r="P495" s="461">
        <f t="shared" si="138"/>
        <v>1.3652053285900299E-3</v>
      </c>
      <c r="Q495" s="425"/>
    </row>
    <row r="496" spans="1:18" s="25" customFormat="1" ht="51" x14ac:dyDescent="0.45">
      <c r="B496" s="26"/>
      <c r="C496" s="333">
        <f t="shared" si="137"/>
        <v>332</v>
      </c>
      <c r="D496" s="156" t="s">
        <v>917</v>
      </c>
      <c r="E496" s="38" t="s">
        <v>918</v>
      </c>
      <c r="F496" s="46"/>
      <c r="G496" s="334" t="s">
        <v>919</v>
      </c>
      <c r="H496" s="309" t="s">
        <v>47</v>
      </c>
      <c r="I496" s="292">
        <v>5</v>
      </c>
      <c r="J496" s="432">
        <v>353187.43</v>
      </c>
      <c r="K496" s="115">
        <f t="shared" si="136"/>
        <v>1765937.15</v>
      </c>
      <c r="L496" s="35"/>
      <c r="M496" s="36"/>
      <c r="N496" s="454">
        <f t="shared" si="133"/>
        <v>2.745330142269377E-4</v>
      </c>
      <c r="O496" s="44">
        <v>271787.17</v>
      </c>
      <c r="P496" s="461">
        <f t="shared" si="138"/>
        <v>2.745330142269377E-4</v>
      </c>
      <c r="Q496" s="425"/>
    </row>
    <row r="497" spans="2:18" s="25" customFormat="1" ht="51" x14ac:dyDescent="0.45">
      <c r="B497" s="26"/>
      <c r="C497" s="333">
        <f t="shared" si="137"/>
        <v>333</v>
      </c>
      <c r="D497" s="156" t="s">
        <v>920</v>
      </c>
      <c r="E497" s="38" t="s">
        <v>921</v>
      </c>
      <c r="F497" s="46"/>
      <c r="G497" s="334" t="s">
        <v>922</v>
      </c>
      <c r="H497" s="309" t="s">
        <v>47</v>
      </c>
      <c r="I497" s="292">
        <v>9</v>
      </c>
      <c r="J497" s="432">
        <v>766103.97</v>
      </c>
      <c r="K497" s="115">
        <f t="shared" si="136"/>
        <v>6894935.7300000004</v>
      </c>
      <c r="L497" s="35"/>
      <c r="M497" s="36"/>
      <c r="N497" s="454">
        <f t="shared" si="133"/>
        <v>1.0718883675208436E-3</v>
      </c>
      <c r="O497" s="44">
        <v>589537.49</v>
      </c>
      <c r="P497" s="461">
        <f t="shared" si="138"/>
        <v>1.0718883675208436E-3</v>
      </c>
      <c r="Q497" s="425"/>
    </row>
    <row r="498" spans="2:18" s="25" customFormat="1" ht="34" x14ac:dyDescent="0.45">
      <c r="B498" s="26"/>
      <c r="C498" s="333">
        <f t="shared" si="137"/>
        <v>334</v>
      </c>
      <c r="D498" s="156" t="s">
        <v>923</v>
      </c>
      <c r="E498" s="38" t="s">
        <v>924</v>
      </c>
      <c r="F498" s="46"/>
      <c r="G498" s="334" t="s">
        <v>925</v>
      </c>
      <c r="H498" s="309" t="s">
        <v>47</v>
      </c>
      <c r="I498" s="292">
        <v>9</v>
      </c>
      <c r="J498" s="432">
        <v>599780.96</v>
      </c>
      <c r="K498" s="115">
        <f t="shared" si="136"/>
        <v>5398028.6399999997</v>
      </c>
      <c r="L498" s="35"/>
      <c r="M498" s="36"/>
      <c r="N498" s="454">
        <f t="shared" si="133"/>
        <v>8.3917883115066532E-4</v>
      </c>
      <c r="O498" s="44">
        <v>461547.49</v>
      </c>
      <c r="P498" s="461">
        <f t="shared" si="138"/>
        <v>8.3917883115066532E-4</v>
      </c>
      <c r="Q498" s="425"/>
    </row>
    <row r="499" spans="2:18" s="25" customFormat="1" ht="34" x14ac:dyDescent="0.45">
      <c r="B499" s="26"/>
      <c r="C499" s="333">
        <f t="shared" si="137"/>
        <v>335</v>
      </c>
      <c r="D499" s="156" t="s">
        <v>926</v>
      </c>
      <c r="E499" s="38" t="s">
        <v>33</v>
      </c>
      <c r="F499" s="46"/>
      <c r="G499" s="334" t="s">
        <v>927</v>
      </c>
      <c r="H499" s="309" t="s">
        <v>47</v>
      </c>
      <c r="I499" s="292">
        <v>2</v>
      </c>
      <c r="J499" s="432">
        <v>462422.14</v>
      </c>
      <c r="K499" s="115">
        <f t="shared" si="136"/>
        <v>924844.28</v>
      </c>
      <c r="L499" s="35"/>
      <c r="M499" s="36"/>
      <c r="N499" s="454">
        <f t="shared" si="133"/>
        <v>1.4377651428814552E-4</v>
      </c>
      <c r="O499" s="44">
        <v>355846.2</v>
      </c>
      <c r="P499" s="461">
        <f t="shared" si="138"/>
        <v>1.4377651428814552E-4</v>
      </c>
      <c r="Q499" s="425"/>
    </row>
    <row r="500" spans="2:18" s="25" customFormat="1" ht="51" x14ac:dyDescent="0.45">
      <c r="B500" s="26"/>
      <c r="C500" s="333">
        <f t="shared" si="137"/>
        <v>336</v>
      </c>
      <c r="D500" s="156" t="s">
        <v>928</v>
      </c>
      <c r="E500" s="38" t="s">
        <v>33</v>
      </c>
      <c r="F500" s="51"/>
      <c r="G500" s="334" t="s">
        <v>929</v>
      </c>
      <c r="H500" s="309" t="s">
        <v>18</v>
      </c>
      <c r="I500" s="292">
        <v>35</v>
      </c>
      <c r="J500" s="432">
        <v>39584.199999999997</v>
      </c>
      <c r="K500" s="115">
        <f t="shared" si="136"/>
        <v>1385447</v>
      </c>
      <c r="L500" s="35"/>
      <c r="M500" s="36"/>
      <c r="N500" s="454">
        <f t="shared" si="133"/>
        <v>2.1538192396126224E-4</v>
      </c>
      <c r="O500" s="53">
        <v>30461.1</v>
      </c>
      <c r="P500" s="461">
        <f t="shared" si="138"/>
        <v>2.1538192396126224E-4</v>
      </c>
      <c r="Q500" s="425"/>
    </row>
    <row r="501" spans="2:18" s="17" customFormat="1" ht="18" thickBot="1" x14ac:dyDescent="0.5">
      <c r="B501" s="18"/>
      <c r="C501" s="311"/>
      <c r="D501" s="273"/>
      <c r="E501" s="273"/>
      <c r="F501" s="273"/>
      <c r="G501" s="274"/>
      <c r="H501" s="273"/>
      <c r="I501" s="275"/>
      <c r="J501" s="439"/>
      <c r="K501" s="277">
        <f>SUM(K493:K500)</f>
        <v>53070455.920000002</v>
      </c>
      <c r="L501" s="35"/>
      <c r="M501" s="36"/>
      <c r="N501" s="458">
        <f t="shared" si="133"/>
        <v>8.2503458461788571E-3</v>
      </c>
      <c r="O501" s="276"/>
      <c r="P501" s="461">
        <f t="shared" si="138"/>
        <v>8.2503458461788571E-3</v>
      </c>
      <c r="Q501" s="426">
        <v>-12231320.920520008</v>
      </c>
      <c r="R501" s="426">
        <f t="shared" ref="R501" si="139">P501-K501</f>
        <v>-53070455.911749654</v>
      </c>
    </row>
    <row r="502" spans="2:18" s="17" customFormat="1" ht="17.5" x14ac:dyDescent="0.45">
      <c r="B502" s="18"/>
      <c r="C502" s="502" t="s">
        <v>930</v>
      </c>
      <c r="D502" s="503"/>
      <c r="E502" s="503"/>
      <c r="F502" s="503"/>
      <c r="G502" s="503"/>
      <c r="H502" s="335"/>
      <c r="I502" s="336"/>
      <c r="J502" s="442"/>
      <c r="K502" s="338"/>
      <c r="L502" s="23"/>
      <c r="M502" s="24"/>
      <c r="N502" s="337"/>
      <c r="O502" s="337"/>
      <c r="P502" s="461">
        <f>K502/$K$527</f>
        <v>0</v>
      </c>
      <c r="Q502" s="425"/>
    </row>
    <row r="503" spans="2:18" s="185" customFormat="1" ht="34" x14ac:dyDescent="0.45">
      <c r="B503" s="176"/>
      <c r="C503" s="321">
        <f>C500+1</f>
        <v>337</v>
      </c>
      <c r="D503" s="178" t="s">
        <v>931</v>
      </c>
      <c r="E503" s="178" t="str">
        <f>E98</f>
        <v>2.08.02</v>
      </c>
      <c r="F503" s="178">
        <f>F98</f>
        <v>0</v>
      </c>
      <c r="G503" s="339" t="str">
        <f>G98</f>
        <v>SUMINISTRO E INSTALACIÓN DE TEJA DE BARRO TIPO ESPAÑOLA SOBRE LÁMINA DE FIBROCEMENTO DE E= 10 MM.</v>
      </c>
      <c r="H503" s="178" t="str">
        <f>H98</f>
        <v>M2</v>
      </c>
      <c r="I503" s="292">
        <v>888.15</v>
      </c>
      <c r="J503" s="432">
        <v>304366.68</v>
      </c>
      <c r="K503" s="322">
        <f>ROUND(I503*J503,2)</f>
        <v>270323266.83999997</v>
      </c>
      <c r="L503" s="200"/>
      <c r="M503" s="184"/>
      <c r="N503" s="454">
        <f t="shared" si="133"/>
        <v>4.202452010325395E-2</v>
      </c>
      <c r="O503" s="328">
        <v>234218.3</v>
      </c>
      <c r="P503" s="461">
        <f t="shared" ref="P503:P527" si="140">K503/$K$527</f>
        <v>4.202452010325395E-2</v>
      </c>
      <c r="Q503" s="425"/>
    </row>
    <row r="504" spans="2:18" s="17" customFormat="1" ht="18" thickBot="1" x14ac:dyDescent="0.5">
      <c r="B504" s="18"/>
      <c r="C504" s="311"/>
      <c r="D504" s="273"/>
      <c r="E504" s="273"/>
      <c r="F504" s="273"/>
      <c r="G504" s="274"/>
      <c r="H504" s="273"/>
      <c r="I504" s="275"/>
      <c r="J504" s="439"/>
      <c r="K504" s="277">
        <f>SUM(K503:K503)</f>
        <v>270323266.83999997</v>
      </c>
      <c r="L504" s="35"/>
      <c r="M504" s="36"/>
      <c r="N504" s="458">
        <f t="shared" si="133"/>
        <v>4.202452010325395E-2</v>
      </c>
      <c r="O504" s="276"/>
      <c r="P504" s="461">
        <f t="shared" si="140"/>
        <v>4.202452010325395E-2</v>
      </c>
      <c r="Q504" s="426">
        <v>-48350992.081665009</v>
      </c>
      <c r="R504" s="426">
        <f t="shared" ref="R504" si="141">P504-K504</f>
        <v>-270323266.79797548</v>
      </c>
    </row>
    <row r="505" spans="2:18" s="17" customFormat="1" ht="17.5" x14ac:dyDescent="0.45">
      <c r="B505" s="18"/>
      <c r="C505" s="502" t="s">
        <v>932</v>
      </c>
      <c r="D505" s="503"/>
      <c r="E505" s="503"/>
      <c r="F505" s="503"/>
      <c r="G505" s="503"/>
      <c r="H505" s="335"/>
      <c r="I505" s="336"/>
      <c r="J505" s="442"/>
      <c r="K505" s="338"/>
      <c r="L505" s="23"/>
      <c r="M505" s="24"/>
      <c r="N505" s="337"/>
      <c r="O505" s="337"/>
      <c r="P505" s="461">
        <f t="shared" si="140"/>
        <v>0</v>
      </c>
      <c r="Q505" s="425"/>
    </row>
    <row r="506" spans="2:18" s="25" customFormat="1" ht="34" x14ac:dyDescent="0.45">
      <c r="B506" s="26"/>
      <c r="C506" s="321">
        <f>C503+1</f>
        <v>338</v>
      </c>
      <c r="D506" s="28" t="s">
        <v>933</v>
      </c>
      <c r="E506" s="28" t="str">
        <f>E27</f>
        <v>2.02.15</v>
      </c>
      <c r="F506" s="28"/>
      <c r="G506" s="72" t="s">
        <v>62</v>
      </c>
      <c r="H506" s="340" t="s">
        <v>53</v>
      </c>
      <c r="I506" s="292">
        <v>886.5</v>
      </c>
      <c r="J506" s="432">
        <v>35028.22</v>
      </c>
      <c r="K506" s="91">
        <f t="shared" ref="K506:K522" si="142">ROUND(I506*J506,2)</f>
        <v>31052517.030000001</v>
      </c>
      <c r="L506" s="35"/>
      <c r="M506" s="36"/>
      <c r="N506" s="454">
        <f t="shared" si="133"/>
        <v>4.8274317687802288E-3</v>
      </c>
      <c r="O506" s="44">
        <v>26955.15</v>
      </c>
      <c r="P506" s="461">
        <f t="shared" si="140"/>
        <v>4.8274317687802288E-3</v>
      </c>
      <c r="Q506" s="425"/>
    </row>
    <row r="507" spans="2:18" s="25" customFormat="1" ht="17.5" x14ac:dyDescent="0.45">
      <c r="B507" s="26"/>
      <c r="C507" s="333">
        <f t="shared" ref="C507:C522" si="143">C506+1</f>
        <v>339</v>
      </c>
      <c r="D507" s="156" t="s">
        <v>934</v>
      </c>
      <c r="E507" s="38" t="str">
        <f>E28</f>
        <v>2.01.70</v>
      </c>
      <c r="F507" s="38"/>
      <c r="G507" s="76" t="s">
        <v>65</v>
      </c>
      <c r="H507" s="340" t="s">
        <v>53</v>
      </c>
      <c r="I507" s="292">
        <v>65</v>
      </c>
      <c r="J507" s="432">
        <v>91715.63</v>
      </c>
      <c r="K507" s="115">
        <f t="shared" si="142"/>
        <v>5961515.9500000002</v>
      </c>
      <c r="L507" s="35"/>
      <c r="M507" s="36"/>
      <c r="N507" s="454">
        <f t="shared" si="133"/>
        <v>9.2677870393941604E-4</v>
      </c>
      <c r="O507" s="44">
        <v>70577.63</v>
      </c>
      <c r="P507" s="461">
        <f t="shared" si="140"/>
        <v>9.2677870393941604E-4</v>
      </c>
      <c r="Q507" s="425"/>
    </row>
    <row r="508" spans="2:18" s="25" customFormat="1" ht="17.5" x14ac:dyDescent="0.45">
      <c r="B508" s="26"/>
      <c r="C508" s="333">
        <f t="shared" si="143"/>
        <v>340</v>
      </c>
      <c r="D508" s="156" t="s">
        <v>935</v>
      </c>
      <c r="E508" s="38" t="str">
        <f>E29</f>
        <v>2.01.06</v>
      </c>
      <c r="F508" s="38"/>
      <c r="G508" s="76" t="s">
        <v>68</v>
      </c>
      <c r="H508" s="340" t="s">
        <v>22</v>
      </c>
      <c r="I508" s="292">
        <v>2130</v>
      </c>
      <c r="J508" s="432">
        <v>10632.29</v>
      </c>
      <c r="K508" s="115">
        <f t="shared" si="142"/>
        <v>22646777.699999999</v>
      </c>
      <c r="L508" s="35"/>
      <c r="M508" s="36"/>
      <c r="N508" s="454">
        <f t="shared" si="133"/>
        <v>3.5206735101010788E-3</v>
      </c>
      <c r="O508" s="44">
        <v>8181.83</v>
      </c>
      <c r="P508" s="461">
        <f t="shared" si="140"/>
        <v>3.5206735101010788E-3</v>
      </c>
      <c r="Q508" s="425"/>
    </row>
    <row r="509" spans="2:18" s="25" customFormat="1" ht="17.5" x14ac:dyDescent="0.45">
      <c r="B509" s="26"/>
      <c r="C509" s="333">
        <f t="shared" si="143"/>
        <v>341</v>
      </c>
      <c r="D509" s="156" t="s">
        <v>936</v>
      </c>
      <c r="E509" s="38" t="str">
        <f>E30</f>
        <v>2.05.06</v>
      </c>
      <c r="F509" s="46"/>
      <c r="G509" s="76" t="s">
        <v>71</v>
      </c>
      <c r="H509" s="340" t="s">
        <v>53</v>
      </c>
      <c r="I509" s="292">
        <v>886.5</v>
      </c>
      <c r="J509" s="432">
        <v>120702.54</v>
      </c>
      <c r="K509" s="115">
        <f t="shared" si="142"/>
        <v>107002801.70999999</v>
      </c>
      <c r="L509" s="35"/>
      <c r="M509" s="36"/>
      <c r="N509" s="454">
        <f t="shared" si="133"/>
        <v>1.6634681298920304E-2</v>
      </c>
      <c r="O509" s="44">
        <v>92883.83</v>
      </c>
      <c r="P509" s="461">
        <f t="shared" si="140"/>
        <v>1.6634681298920304E-2</v>
      </c>
      <c r="Q509" s="425"/>
    </row>
    <row r="510" spans="2:18" s="25" customFormat="1" ht="17.5" x14ac:dyDescent="0.45">
      <c r="B510" s="26"/>
      <c r="C510" s="333">
        <f t="shared" si="143"/>
        <v>342</v>
      </c>
      <c r="D510" s="156" t="s">
        <v>937</v>
      </c>
      <c r="E510" s="38" t="s">
        <v>938</v>
      </c>
      <c r="F510" s="46"/>
      <c r="G510" s="341" t="s">
        <v>939</v>
      </c>
      <c r="H510" s="340" t="s">
        <v>47</v>
      </c>
      <c r="I510" s="308">
        <v>35</v>
      </c>
      <c r="J510" s="432">
        <v>107180.65</v>
      </c>
      <c r="K510" s="115">
        <f t="shared" si="142"/>
        <v>3751322.75</v>
      </c>
      <c r="L510" s="35"/>
      <c r="M510" s="36"/>
      <c r="N510" s="454">
        <f t="shared" si="133"/>
        <v>5.8318153729060242E-4</v>
      </c>
      <c r="O510" s="44">
        <v>82478.38</v>
      </c>
      <c r="P510" s="461">
        <f t="shared" si="140"/>
        <v>5.8318153729060242E-4</v>
      </c>
      <c r="Q510" s="425"/>
    </row>
    <row r="511" spans="2:18" s="25" customFormat="1" ht="17.5" x14ac:dyDescent="0.45">
      <c r="B511" s="26"/>
      <c r="C511" s="333">
        <f t="shared" si="143"/>
        <v>343</v>
      </c>
      <c r="D511" s="156" t="s">
        <v>940</v>
      </c>
      <c r="E511" s="38" t="s">
        <v>941</v>
      </c>
      <c r="F511" s="46"/>
      <c r="G511" s="341" t="s">
        <v>942</v>
      </c>
      <c r="H511" s="340" t="s">
        <v>22</v>
      </c>
      <c r="I511" s="308">
        <v>180</v>
      </c>
      <c r="J511" s="432">
        <v>69725.45</v>
      </c>
      <c r="K511" s="115">
        <f t="shared" si="142"/>
        <v>12550581</v>
      </c>
      <c r="L511" s="35"/>
      <c r="M511" s="36"/>
      <c r="N511" s="454">
        <f t="shared" si="133"/>
        <v>1.9511163419543747E-3</v>
      </c>
      <c r="O511" s="44">
        <v>53655.6</v>
      </c>
      <c r="P511" s="461">
        <f t="shared" si="140"/>
        <v>1.9511163419543747E-3</v>
      </c>
      <c r="Q511" s="425"/>
    </row>
    <row r="512" spans="2:18" s="25" customFormat="1" ht="34" x14ac:dyDescent="0.45">
      <c r="B512" s="26"/>
      <c r="C512" s="333">
        <f t="shared" si="143"/>
        <v>344</v>
      </c>
      <c r="D512" s="156" t="s">
        <v>943</v>
      </c>
      <c r="E512" s="38" t="s">
        <v>87</v>
      </c>
      <c r="F512" s="46"/>
      <c r="G512" s="341" t="s">
        <v>88</v>
      </c>
      <c r="H512" s="340" t="s">
        <v>89</v>
      </c>
      <c r="I512" s="308">
        <v>2035.8000000000002</v>
      </c>
      <c r="J512" s="432">
        <v>9973.73</v>
      </c>
      <c r="K512" s="115">
        <f t="shared" si="142"/>
        <v>20304519.530000001</v>
      </c>
      <c r="L512" s="35"/>
      <c r="M512" s="36"/>
      <c r="N512" s="454">
        <f t="shared" si="133"/>
        <v>3.1565454914409749E-3</v>
      </c>
      <c r="O512" s="44">
        <v>7675.05</v>
      </c>
      <c r="P512" s="461">
        <f t="shared" si="140"/>
        <v>3.1565454914409749E-3</v>
      </c>
      <c r="Q512" s="425"/>
    </row>
    <row r="513" spans="2:18" s="25" customFormat="1" ht="51" x14ac:dyDescent="0.45">
      <c r="B513" s="26"/>
      <c r="C513" s="333">
        <f t="shared" si="143"/>
        <v>345</v>
      </c>
      <c r="D513" s="156" t="s">
        <v>944</v>
      </c>
      <c r="E513" s="156" t="s">
        <v>945</v>
      </c>
      <c r="F513" s="291"/>
      <c r="G513" s="342" t="s">
        <v>946</v>
      </c>
      <c r="H513" s="340" t="s">
        <v>22</v>
      </c>
      <c r="I513" s="308">
        <v>688</v>
      </c>
      <c r="J513" s="432">
        <v>184869.47</v>
      </c>
      <c r="K513" s="115">
        <f t="shared" si="142"/>
        <v>127190195.36</v>
      </c>
      <c r="L513" s="35"/>
      <c r="M513" s="36"/>
      <c r="N513" s="454">
        <f t="shared" si="133"/>
        <v>1.9773018372875765E-2</v>
      </c>
      <c r="O513" s="328">
        <v>142262</v>
      </c>
      <c r="P513" s="461">
        <f t="shared" si="140"/>
        <v>1.9773018372875765E-2</v>
      </c>
      <c r="Q513" s="425"/>
    </row>
    <row r="514" spans="2:18" s="25" customFormat="1" ht="34" x14ac:dyDescent="0.45">
      <c r="B514" s="26"/>
      <c r="C514" s="333">
        <f t="shared" si="143"/>
        <v>346</v>
      </c>
      <c r="D514" s="156" t="s">
        <v>947</v>
      </c>
      <c r="E514" s="156" t="s">
        <v>945</v>
      </c>
      <c r="F514" s="46"/>
      <c r="G514" s="341" t="s">
        <v>948</v>
      </c>
      <c r="H514" s="340" t="s">
        <v>22</v>
      </c>
      <c r="I514" s="308">
        <v>1433.53</v>
      </c>
      <c r="J514" s="432">
        <v>122102.32</v>
      </c>
      <c r="K514" s="115">
        <f t="shared" si="142"/>
        <v>175037338.78999999</v>
      </c>
      <c r="L514" s="35"/>
      <c r="M514" s="36"/>
      <c r="N514" s="454">
        <f t="shared" si="133"/>
        <v>2.7211346802620003E-2</v>
      </c>
      <c r="O514" s="44">
        <v>93961</v>
      </c>
      <c r="P514" s="461">
        <f t="shared" si="140"/>
        <v>2.7211346802620003E-2</v>
      </c>
      <c r="Q514" s="425"/>
    </row>
    <row r="515" spans="2:18" s="25" customFormat="1" ht="34" x14ac:dyDescent="0.45">
      <c r="B515" s="26"/>
      <c r="C515" s="333">
        <f t="shared" si="143"/>
        <v>347</v>
      </c>
      <c r="D515" s="156" t="s">
        <v>949</v>
      </c>
      <c r="E515" s="38" t="s">
        <v>950</v>
      </c>
      <c r="F515" s="46"/>
      <c r="G515" s="341" t="s">
        <v>951</v>
      </c>
      <c r="H515" s="340" t="s">
        <v>18</v>
      </c>
      <c r="I515" s="308">
        <v>260</v>
      </c>
      <c r="J515" s="432">
        <v>96474.04</v>
      </c>
      <c r="K515" s="115">
        <f t="shared" si="142"/>
        <v>25083250.399999999</v>
      </c>
      <c r="L515" s="35"/>
      <c r="M515" s="36"/>
      <c r="N515" s="454">
        <f t="shared" si="133"/>
        <v>3.8994481422631832E-3</v>
      </c>
      <c r="O515" s="44">
        <v>74239.350000000006</v>
      </c>
      <c r="P515" s="461">
        <f t="shared" si="140"/>
        <v>3.8994481422631832E-3</v>
      </c>
      <c r="Q515" s="425"/>
    </row>
    <row r="516" spans="2:18" s="17" customFormat="1" ht="34" x14ac:dyDescent="0.45">
      <c r="B516" s="18"/>
      <c r="C516" s="333">
        <f t="shared" si="143"/>
        <v>348</v>
      </c>
      <c r="D516" s="156" t="s">
        <v>952</v>
      </c>
      <c r="E516" s="38" t="s">
        <v>953</v>
      </c>
      <c r="F516" s="46"/>
      <c r="G516" s="341" t="s">
        <v>954</v>
      </c>
      <c r="H516" s="340" t="s">
        <v>18</v>
      </c>
      <c r="I516" s="308">
        <v>302</v>
      </c>
      <c r="J516" s="432">
        <v>100457.09</v>
      </c>
      <c r="K516" s="115">
        <f t="shared" si="142"/>
        <v>30338041.18</v>
      </c>
      <c r="L516" s="35"/>
      <c r="M516" s="36"/>
      <c r="N516" s="454">
        <f t="shared" si="133"/>
        <v>4.7163591812349392E-3</v>
      </c>
      <c r="O516" s="44">
        <v>77304.42</v>
      </c>
      <c r="P516" s="461">
        <f t="shared" si="140"/>
        <v>4.7163591812349392E-3</v>
      </c>
      <c r="Q516" s="425"/>
    </row>
    <row r="517" spans="2:18" s="25" customFormat="1" ht="34" x14ac:dyDescent="0.45">
      <c r="B517" s="26"/>
      <c r="C517" s="333">
        <f t="shared" si="143"/>
        <v>349</v>
      </c>
      <c r="D517" s="156" t="s">
        <v>955</v>
      </c>
      <c r="E517" s="38" t="s">
        <v>33</v>
      </c>
      <c r="F517" s="46"/>
      <c r="G517" s="341" t="s">
        <v>956</v>
      </c>
      <c r="H517" s="340" t="s">
        <v>22</v>
      </c>
      <c r="I517" s="308">
        <v>861</v>
      </c>
      <c r="J517" s="432">
        <v>91251.15</v>
      </c>
      <c r="K517" s="115">
        <f t="shared" si="142"/>
        <v>78567240.150000006</v>
      </c>
      <c r="L517" s="35"/>
      <c r="M517" s="36"/>
      <c r="N517" s="454">
        <f t="shared" si="133"/>
        <v>1.2214082057150891E-2</v>
      </c>
      <c r="O517" s="44">
        <v>70220.2</v>
      </c>
      <c r="P517" s="461">
        <f t="shared" si="140"/>
        <v>1.2214082057150891E-2</v>
      </c>
      <c r="Q517" s="425"/>
    </row>
    <row r="518" spans="2:18" s="25" customFormat="1" ht="34" x14ac:dyDescent="0.45">
      <c r="B518" s="26"/>
      <c r="C518" s="333">
        <f t="shared" si="143"/>
        <v>350</v>
      </c>
      <c r="D518" s="156" t="s">
        <v>957</v>
      </c>
      <c r="E518" s="38" t="s">
        <v>33</v>
      </c>
      <c r="F518" s="46"/>
      <c r="G518" s="341" t="s">
        <v>958</v>
      </c>
      <c r="H518" s="340" t="s">
        <v>47</v>
      </c>
      <c r="I518" s="308">
        <v>10</v>
      </c>
      <c r="J518" s="432">
        <v>1106357.2</v>
      </c>
      <c r="K518" s="115">
        <f t="shared" si="142"/>
        <v>11063572</v>
      </c>
      <c r="L518" s="35"/>
      <c r="M518" s="36"/>
      <c r="N518" s="454">
        <f t="shared" si="133"/>
        <v>1.7199455650370964E-3</v>
      </c>
      <c r="O518" s="44">
        <v>851371.45</v>
      </c>
      <c r="P518" s="461">
        <f t="shared" si="140"/>
        <v>1.7199455650370964E-3</v>
      </c>
      <c r="Q518" s="425"/>
    </row>
    <row r="519" spans="2:18" s="25" customFormat="1" ht="34" x14ac:dyDescent="0.45">
      <c r="B519" s="26"/>
      <c r="C519" s="333">
        <f t="shared" si="143"/>
        <v>351</v>
      </c>
      <c r="D519" s="156" t="s">
        <v>959</v>
      </c>
      <c r="E519" s="38" t="s">
        <v>33</v>
      </c>
      <c r="F519" s="46"/>
      <c r="G519" s="341" t="s">
        <v>960</v>
      </c>
      <c r="H519" s="340" t="s">
        <v>47</v>
      </c>
      <c r="I519" s="308">
        <v>12</v>
      </c>
      <c r="J519" s="432">
        <v>67186.100000000006</v>
      </c>
      <c r="K519" s="115">
        <f t="shared" si="142"/>
        <v>806233.2</v>
      </c>
      <c r="L519" s="35"/>
      <c r="M519" s="36"/>
      <c r="N519" s="454">
        <f t="shared" si="133"/>
        <v>1.2533720725328731E-4</v>
      </c>
      <c r="O519" s="44">
        <v>51701.5</v>
      </c>
      <c r="P519" s="461">
        <f t="shared" si="140"/>
        <v>1.2533720725328731E-4</v>
      </c>
      <c r="Q519" s="425"/>
    </row>
    <row r="520" spans="2:18" s="25" customFormat="1" ht="17.5" x14ac:dyDescent="0.45">
      <c r="B520" s="26"/>
      <c r="C520" s="333">
        <f t="shared" si="143"/>
        <v>352</v>
      </c>
      <c r="D520" s="156" t="s">
        <v>961</v>
      </c>
      <c r="E520" s="38" t="s">
        <v>962</v>
      </c>
      <c r="F520" s="46"/>
      <c r="G520" s="341" t="s">
        <v>963</v>
      </c>
      <c r="H520" s="340" t="s">
        <v>22</v>
      </c>
      <c r="I520" s="308">
        <v>52.31</v>
      </c>
      <c r="J520" s="432">
        <v>170934.29</v>
      </c>
      <c r="K520" s="115">
        <f t="shared" si="142"/>
        <v>8941572.7100000009</v>
      </c>
      <c r="L520" s="35"/>
      <c r="M520" s="36"/>
      <c r="N520" s="454">
        <f t="shared" si="133"/>
        <v>1.3900590448565103E-3</v>
      </c>
      <c r="O520" s="44">
        <v>131538.51</v>
      </c>
      <c r="P520" s="461">
        <f t="shared" si="140"/>
        <v>1.3900590448565103E-3</v>
      </c>
      <c r="Q520" s="425"/>
    </row>
    <row r="521" spans="2:18" s="25" customFormat="1" ht="17.5" x14ac:dyDescent="0.45">
      <c r="B521" s="26"/>
      <c r="C521" s="333">
        <f t="shared" si="143"/>
        <v>353</v>
      </c>
      <c r="D521" s="156" t="s">
        <v>964</v>
      </c>
      <c r="E521" s="38" t="s">
        <v>114</v>
      </c>
      <c r="F521" s="46"/>
      <c r="G521" s="341" t="s">
        <v>115</v>
      </c>
      <c r="H521" s="340" t="s">
        <v>53</v>
      </c>
      <c r="I521" s="308">
        <v>14.61</v>
      </c>
      <c r="J521" s="432">
        <v>1981855.18</v>
      </c>
      <c r="K521" s="115">
        <f t="shared" si="142"/>
        <v>28954904.18</v>
      </c>
      <c r="L521" s="35"/>
      <c r="M521" s="36"/>
      <c r="N521" s="454">
        <f t="shared" si="133"/>
        <v>4.5013363704294674E-3</v>
      </c>
      <c r="O521" s="44">
        <v>1525090.56</v>
      </c>
      <c r="P521" s="461">
        <f t="shared" si="140"/>
        <v>4.5013363704294674E-3</v>
      </c>
      <c r="Q521" s="425"/>
    </row>
    <row r="522" spans="2:18" s="25" customFormat="1" ht="34" x14ac:dyDescent="0.45">
      <c r="B522" s="26"/>
      <c r="C522" s="333">
        <f t="shared" si="143"/>
        <v>354</v>
      </c>
      <c r="D522" s="156" t="s">
        <v>965</v>
      </c>
      <c r="E522" s="49" t="s">
        <v>966</v>
      </c>
      <c r="F522" s="51"/>
      <c r="G522" s="172" t="s">
        <v>967</v>
      </c>
      <c r="H522" s="340" t="s">
        <v>53</v>
      </c>
      <c r="I522" s="308">
        <v>9.8999999999999986</v>
      </c>
      <c r="J522" s="432">
        <v>1769050.51</v>
      </c>
      <c r="K522" s="115">
        <f t="shared" si="142"/>
        <v>17513600.050000001</v>
      </c>
      <c r="L522" s="35"/>
      <c r="M522" s="36"/>
      <c r="N522" s="454">
        <f t="shared" si="133"/>
        <v>2.7226684775794809E-3</v>
      </c>
      <c r="O522" s="44">
        <v>1361331.67</v>
      </c>
      <c r="P522" s="461">
        <f t="shared" si="140"/>
        <v>2.7226684775794809E-3</v>
      </c>
      <c r="Q522" s="425"/>
    </row>
    <row r="523" spans="2:18" s="17" customFormat="1" ht="18" thickBot="1" x14ac:dyDescent="0.5">
      <c r="B523" s="18"/>
      <c r="C523" s="343"/>
      <c r="D523" s="344"/>
      <c r="E523" s="344"/>
      <c r="F523" s="344"/>
      <c r="G523" s="345"/>
      <c r="H523" s="344"/>
      <c r="I523" s="275"/>
      <c r="J523" s="443"/>
      <c r="K523" s="277">
        <f>SUM(K506:K522)</f>
        <v>706765983.68999982</v>
      </c>
      <c r="L523" s="35"/>
      <c r="M523" s="36"/>
      <c r="N523" s="458">
        <f t="shared" si="133"/>
        <v>0.10987400987372757</v>
      </c>
      <c r="O523" s="346"/>
      <c r="P523" s="461">
        <f t="shared" si="140"/>
        <v>0.10987400987372757</v>
      </c>
      <c r="Q523" s="426">
        <v>-162892103.51735008</v>
      </c>
      <c r="R523" s="426">
        <f t="shared" ref="R523" si="144">P523-K523</f>
        <v>-706765983.58012581</v>
      </c>
    </row>
    <row r="524" spans="2:18" s="17" customFormat="1" ht="17.5" x14ac:dyDescent="0.45">
      <c r="B524" s="18"/>
      <c r="C524" s="502" t="s">
        <v>968</v>
      </c>
      <c r="D524" s="503"/>
      <c r="E524" s="503"/>
      <c r="F524" s="503"/>
      <c r="G524" s="503"/>
      <c r="H524" s="335"/>
      <c r="I524" s="336"/>
      <c r="J524" s="442"/>
      <c r="K524" s="338"/>
      <c r="L524" s="23"/>
      <c r="M524" s="24"/>
      <c r="N524" s="337"/>
      <c r="O524" s="337"/>
      <c r="P524" s="461">
        <f t="shared" si="140"/>
        <v>0</v>
      </c>
      <c r="Q524" s="425"/>
    </row>
    <row r="525" spans="2:18" s="185" customFormat="1" ht="34" x14ac:dyDescent="0.45">
      <c r="B525" s="176"/>
      <c r="C525" s="321">
        <f>C522+1</f>
        <v>355</v>
      </c>
      <c r="D525" s="178" t="s">
        <v>969</v>
      </c>
      <c r="E525" s="178" t="s">
        <v>970</v>
      </c>
      <c r="F525" s="178">
        <f>F128</f>
        <v>0</v>
      </c>
      <c r="G525" s="339" t="s">
        <v>971</v>
      </c>
      <c r="H525" s="178" t="s">
        <v>22</v>
      </c>
      <c r="I525" s="428">
        <v>500</v>
      </c>
      <c r="J525" s="432">
        <v>9286.77</v>
      </c>
      <c r="K525" s="322">
        <f>ROUND(I525*J525,2)</f>
        <v>4643385</v>
      </c>
      <c r="L525" s="200"/>
      <c r="M525" s="184"/>
      <c r="N525" s="328">
        <v>7146.42</v>
      </c>
      <c r="O525" s="328">
        <v>7146.42</v>
      </c>
      <c r="P525" s="461">
        <f t="shared" si="140"/>
        <v>7.2186174930752723E-4</v>
      </c>
      <c r="Q525" s="425"/>
    </row>
    <row r="526" spans="2:18" s="17" customFormat="1" ht="18" thickBot="1" x14ac:dyDescent="0.5">
      <c r="B526" s="18"/>
      <c r="C526" s="311"/>
      <c r="D526" s="273"/>
      <c r="E526" s="273"/>
      <c r="F526" s="273"/>
      <c r="G526" s="274"/>
      <c r="H526" s="273"/>
      <c r="I526" s="275"/>
      <c r="J526" s="439"/>
      <c r="K526" s="277">
        <f>SUM(K525:K525)</f>
        <v>4643385</v>
      </c>
      <c r="L526" s="35"/>
      <c r="M526" s="36"/>
      <c r="N526" s="458">
        <f t="shared" ref="N526" si="145">K526/$K$527</f>
        <v>7.2186174930752723E-4</v>
      </c>
      <c r="O526" s="276"/>
      <c r="P526" s="461">
        <f t="shared" si="140"/>
        <v>7.2186174930752723E-4</v>
      </c>
      <c r="Q526" s="426">
        <v>-1926317.5110000009</v>
      </c>
      <c r="R526" s="426">
        <f t="shared" ref="R526" si="146">P526-K526</f>
        <v>-4643384.9992781384</v>
      </c>
    </row>
    <row r="527" spans="2:18" s="17" customFormat="1" ht="18" thickBot="1" x14ac:dyDescent="0.5">
      <c r="B527" s="18"/>
      <c r="C527" s="515" t="s">
        <v>972</v>
      </c>
      <c r="D527" s="516"/>
      <c r="E527" s="517"/>
      <c r="F527" s="516"/>
      <c r="G527" s="518"/>
      <c r="H527" s="516"/>
      <c r="I527" s="519"/>
      <c r="J527" s="520"/>
      <c r="K527" s="347">
        <f>ROUND((K23+K31+K37+K40+K44+K47+K53+K57+K67+K71+K75+K82+K86+K89+K92+K96+K101+K108+K113+K123+K127+K133+K143+K149+K152+K160+K175+K179+K187+K193+K200+K208+K212+K231+K234+K243+K246+K250+K256+K268+K272+K276+K280+K284+K291+K296+K300+K306+K310+K316+K320+K325+K332+K335+K340+K345+K349+K377+K380+K390+K393+K406+K413+K430+K433+K448+K459+K475+K491+K501+K504+K523+K526),0)</f>
        <v>6432512880</v>
      </c>
      <c r="L527" s="348"/>
      <c r="M527" s="349"/>
      <c r="N527" s="350"/>
      <c r="O527" s="350"/>
      <c r="P527" s="461">
        <f t="shared" si="140"/>
        <v>1</v>
      </c>
      <c r="Q527" s="425">
        <v>-1491889103.3532553</v>
      </c>
    </row>
    <row r="528" spans="2:18" s="17" customFormat="1" ht="17.5" x14ac:dyDescent="0.45">
      <c r="B528" s="18"/>
      <c r="C528" s="351"/>
      <c r="D528" s="351"/>
      <c r="E528" s="352"/>
      <c r="F528" s="352"/>
      <c r="G528" s="353"/>
      <c r="H528" s="352"/>
      <c r="I528" s="354"/>
      <c r="J528" s="444"/>
      <c r="K528" s="356"/>
      <c r="L528" s="357"/>
      <c r="M528" s="349"/>
      <c r="N528" s="355"/>
      <c r="O528" s="355"/>
      <c r="P528" s="356"/>
    </row>
    <row r="529" spans="1:16" s="17" customFormat="1" ht="17.5" x14ac:dyDescent="0.45">
      <c r="B529" s="18"/>
      <c r="C529" s="358"/>
      <c r="D529" s="358"/>
      <c r="E529" s="359"/>
      <c r="F529" s="359"/>
      <c r="G529" s="360"/>
      <c r="H529" s="359"/>
      <c r="I529" s="354"/>
      <c r="J529" s="444"/>
      <c r="K529" s="361"/>
      <c r="L529" s="357"/>
      <c r="M529" s="349"/>
      <c r="N529" s="355"/>
      <c r="O529" s="355"/>
      <c r="P529" s="361"/>
    </row>
    <row r="530" spans="1:16" s="17" customFormat="1" ht="17.5" x14ac:dyDescent="0.45">
      <c r="B530" s="18"/>
      <c r="C530" s="349"/>
      <c r="D530" s="362"/>
      <c r="E530" s="363"/>
      <c r="F530" s="363"/>
      <c r="G530" s="364" t="s">
        <v>973</v>
      </c>
      <c r="H530" s="365"/>
      <c r="I530" s="275"/>
      <c r="J530" s="445"/>
      <c r="K530" s="367">
        <f>K527</f>
        <v>6432512880</v>
      </c>
      <c r="L530" s="348"/>
      <c r="M530" s="349"/>
      <c r="N530" s="366"/>
      <c r="O530" s="366"/>
      <c r="P530" s="361"/>
    </row>
    <row r="531" spans="1:16" s="17" customFormat="1" ht="17.5" x14ac:dyDescent="0.45">
      <c r="B531" s="18"/>
      <c r="C531" s="349"/>
      <c r="D531" s="368"/>
      <c r="E531" s="368"/>
      <c r="F531" s="368"/>
      <c r="G531" s="521" t="s">
        <v>974</v>
      </c>
      <c r="H531" s="522"/>
      <c r="I531" s="523"/>
      <c r="J531" s="524"/>
      <c r="K531" s="369">
        <v>6432512</v>
      </c>
      <c r="L531" s="357"/>
      <c r="M531" s="349"/>
      <c r="N531" s="350"/>
      <c r="O531" s="350"/>
      <c r="P531" s="361"/>
    </row>
    <row r="532" spans="1:16" s="17" customFormat="1" ht="17.5" x14ac:dyDescent="0.45">
      <c r="B532" s="18"/>
      <c r="C532" s="349"/>
      <c r="D532" s="368"/>
      <c r="E532" s="368"/>
      <c r="F532" s="370"/>
      <c r="G532" s="521" t="s">
        <v>975</v>
      </c>
      <c r="H532" s="522"/>
      <c r="I532" s="523"/>
      <c r="J532" s="524"/>
      <c r="K532" s="369">
        <v>6432512</v>
      </c>
      <c r="L532" s="357"/>
      <c r="M532" s="349"/>
      <c r="N532" s="350"/>
      <c r="O532" s="350"/>
      <c r="P532" s="361"/>
    </row>
    <row r="533" spans="1:16" s="17" customFormat="1" ht="32.25" customHeight="1" x14ac:dyDescent="0.45">
      <c r="B533" s="18"/>
      <c r="C533" s="349"/>
      <c r="D533" s="368"/>
      <c r="E533" s="368"/>
      <c r="F533" s="370"/>
      <c r="G533" s="521" t="s">
        <v>1020</v>
      </c>
      <c r="H533" s="522"/>
      <c r="I533" s="523"/>
      <c r="J533" s="524"/>
      <c r="K533" s="371">
        <v>96656890</v>
      </c>
      <c r="L533" s="357"/>
      <c r="M533" s="349"/>
      <c r="N533" s="350"/>
      <c r="O533" s="350"/>
      <c r="P533" s="361"/>
    </row>
    <row r="534" spans="1:16" s="17" customFormat="1" ht="18" thickBot="1" x14ac:dyDescent="0.5">
      <c r="B534" s="18"/>
      <c r="C534" s="349"/>
      <c r="D534" s="368"/>
      <c r="E534" s="368"/>
      <c r="F534" s="368"/>
      <c r="G534" s="372" t="s">
        <v>976</v>
      </c>
      <c r="H534" s="373"/>
      <c r="I534" s="374"/>
      <c r="J534" s="446"/>
      <c r="K534" s="376">
        <f>ROUND((K530+K531+K532+K533),0)</f>
        <v>6542034794</v>
      </c>
      <c r="L534" s="348"/>
      <c r="M534" s="349"/>
      <c r="N534" s="375">
        <f>J534*0.07</f>
        <v>0</v>
      </c>
      <c r="O534" s="375">
        <f>K534*0.07</f>
        <v>457942435.58000004</v>
      </c>
      <c r="P534" s="361"/>
    </row>
    <row r="535" spans="1:16" s="17" customFormat="1" ht="17.5" x14ac:dyDescent="0.45">
      <c r="B535" s="18"/>
      <c r="C535" s="349"/>
      <c r="D535" s="368"/>
      <c r="E535" s="368"/>
      <c r="F535" s="368"/>
      <c r="G535" s="377"/>
      <c r="H535" s="368"/>
      <c r="I535" s="378"/>
      <c r="J535" s="447"/>
      <c r="K535" s="380"/>
      <c r="L535" s="348"/>
      <c r="M535" s="349"/>
      <c r="N535" s="379"/>
      <c r="O535" s="379"/>
      <c r="P535" s="361"/>
    </row>
    <row r="536" spans="1:16" s="390" customFormat="1" ht="18" thickBot="1" x14ac:dyDescent="0.5">
      <c r="A536" s="381"/>
      <c r="B536" s="382"/>
      <c r="C536" s="383"/>
      <c r="D536" s="384"/>
      <c r="E536" s="384"/>
      <c r="F536" s="384"/>
      <c r="G536" s="385"/>
      <c r="H536" s="384"/>
      <c r="I536" s="386"/>
      <c r="J536" s="448"/>
      <c r="K536" s="388"/>
      <c r="L536" s="389"/>
      <c r="M536" s="381"/>
      <c r="N536" s="387"/>
      <c r="O536" s="387">
        <v>6542034794</v>
      </c>
      <c r="P536" s="361"/>
    </row>
    <row r="537" spans="1:16" s="390" customFormat="1" ht="17.5" x14ac:dyDescent="0.45">
      <c r="A537" s="381"/>
      <c r="B537" s="382"/>
      <c r="C537" s="391"/>
      <c r="D537" s="525"/>
      <c r="E537" s="525"/>
      <c r="F537" s="525"/>
      <c r="G537" s="525"/>
      <c r="H537" s="525"/>
      <c r="I537" s="525"/>
      <c r="J537" s="525"/>
      <c r="K537" s="526"/>
      <c r="L537" s="392"/>
      <c r="M537" s="393"/>
      <c r="N537" s="387"/>
      <c r="O537" s="387">
        <f>K534-O536</f>
        <v>0</v>
      </c>
      <c r="P537" s="361"/>
    </row>
    <row r="538" spans="1:16" s="390" customFormat="1" ht="17.5" x14ac:dyDescent="0.45">
      <c r="A538" s="381"/>
      <c r="B538" s="382"/>
      <c r="C538" s="507" t="s">
        <v>977</v>
      </c>
      <c r="D538" s="508"/>
      <c r="E538" s="508"/>
      <c r="F538" s="508"/>
      <c r="G538" s="508"/>
      <c r="H538" s="527" t="s">
        <v>978</v>
      </c>
      <c r="I538" s="527"/>
      <c r="J538" s="527"/>
      <c r="K538" s="394" t="s">
        <v>979</v>
      </c>
      <c r="L538" s="395"/>
      <c r="M538" s="396"/>
      <c r="N538" s="387"/>
      <c r="O538" s="387"/>
      <c r="P538" s="361"/>
    </row>
    <row r="539" spans="1:16" s="390" customFormat="1" ht="17.5" x14ac:dyDescent="0.45">
      <c r="A539" s="381"/>
      <c r="B539" s="382"/>
      <c r="C539" s="507" t="s">
        <v>980</v>
      </c>
      <c r="D539" s="508"/>
      <c r="E539" s="508"/>
      <c r="F539" s="508"/>
      <c r="G539" s="508"/>
      <c r="H539" s="504" t="s">
        <v>981</v>
      </c>
      <c r="I539" s="504"/>
      <c r="J539" s="449" t="s">
        <v>982</v>
      </c>
      <c r="K539" s="397">
        <v>0.24</v>
      </c>
      <c r="L539" s="395"/>
      <c r="M539" s="396"/>
      <c r="N539" s="387"/>
      <c r="O539" s="387"/>
    </row>
    <row r="540" spans="1:16" s="390" customFormat="1" ht="17.5" x14ac:dyDescent="0.45">
      <c r="A540" s="381"/>
      <c r="B540" s="382"/>
      <c r="C540" s="507" t="s">
        <v>983</v>
      </c>
      <c r="D540" s="508"/>
      <c r="E540" s="508"/>
      <c r="F540" s="508"/>
      <c r="G540" s="508"/>
      <c r="H540" s="509" t="s">
        <v>984</v>
      </c>
      <c r="I540" s="510"/>
      <c r="J540" s="449" t="s">
        <v>985</v>
      </c>
      <c r="K540" s="397">
        <v>0</v>
      </c>
      <c r="L540" s="395"/>
      <c r="M540" s="396"/>
      <c r="N540" s="387"/>
      <c r="O540" s="387"/>
    </row>
    <row r="541" spans="1:16" s="402" customFormat="1" ht="17.5" x14ac:dyDescent="0.45">
      <c r="A541" s="381"/>
      <c r="B541" s="382"/>
      <c r="C541" s="398"/>
      <c r="D541" s="399"/>
      <c r="E541" s="400"/>
      <c r="F541" s="400"/>
      <c r="G541" s="401"/>
      <c r="H541" s="511" t="s">
        <v>986</v>
      </c>
      <c r="I541" s="504"/>
      <c r="J541" s="449" t="s">
        <v>987</v>
      </c>
      <c r="K541" s="397">
        <v>0.05</v>
      </c>
      <c r="L541" s="389"/>
      <c r="M541" s="381"/>
      <c r="N541" s="387"/>
      <c r="O541" s="387"/>
    </row>
    <row r="542" spans="1:16" s="402" customFormat="1" ht="34" x14ac:dyDescent="0.45">
      <c r="A542" s="381"/>
      <c r="B542" s="382"/>
      <c r="C542" s="403"/>
      <c r="D542" s="399"/>
      <c r="E542" s="404"/>
      <c r="F542" s="404"/>
      <c r="G542" s="405"/>
      <c r="H542" s="512" t="s">
        <v>988</v>
      </c>
      <c r="I542" s="513"/>
      <c r="J542" s="514"/>
      <c r="K542" s="406" t="s">
        <v>989</v>
      </c>
      <c r="L542" s="389"/>
      <c r="M542" s="381"/>
      <c r="N542" s="387"/>
      <c r="O542" s="387"/>
    </row>
    <row r="543" spans="1:16" ht="17.5" x14ac:dyDescent="0.45">
      <c r="A543" s="1"/>
      <c r="B543" s="2"/>
      <c r="C543" s="403"/>
      <c r="D543" s="404"/>
      <c r="E543" s="404"/>
      <c r="F543" s="404"/>
      <c r="G543" s="405"/>
      <c r="H543" s="504" t="s">
        <v>990</v>
      </c>
      <c r="I543" s="504"/>
      <c r="J543" s="449" t="s">
        <v>991</v>
      </c>
      <c r="K543" s="407" t="s">
        <v>992</v>
      </c>
      <c r="L543" s="3"/>
      <c r="M543" s="1"/>
      <c r="N543" s="387"/>
      <c r="O543" s="387"/>
    </row>
    <row r="544" spans="1:16" s="411" customFormat="1" ht="18" thickBot="1" x14ac:dyDescent="0.5">
      <c r="A544" s="1"/>
      <c r="B544" s="2"/>
      <c r="C544" s="408"/>
      <c r="D544" s="409"/>
      <c r="E544" s="409"/>
      <c r="F544" s="409"/>
      <c r="G544" s="410"/>
      <c r="H544" s="505"/>
      <c r="I544" s="505"/>
      <c r="J544" s="505"/>
      <c r="K544" s="506"/>
      <c r="L544" s="3"/>
      <c r="M544" s="1"/>
      <c r="N544" s="387"/>
      <c r="O544" s="387"/>
    </row>
    <row r="545" spans="1:15" s="411" customFormat="1" ht="18" thickBot="1" x14ac:dyDescent="0.5">
      <c r="A545" s="1"/>
      <c r="B545" s="412"/>
      <c r="C545" s="413"/>
      <c r="D545" s="414"/>
      <c r="E545" s="415"/>
      <c r="F545" s="414"/>
      <c r="G545" s="416"/>
      <c r="H545" s="415"/>
      <c r="I545" s="417"/>
      <c r="J545" s="450"/>
      <c r="K545" s="413"/>
      <c r="L545" s="418"/>
      <c r="M545" s="1"/>
      <c r="N545" s="387"/>
      <c r="O545" s="387"/>
    </row>
    <row r="546" spans="1:15" s="411" customFormat="1" ht="18" thickTop="1" x14ac:dyDescent="0.45">
      <c r="A546" s="1"/>
      <c r="B546" s="1"/>
      <c r="C546" s="1"/>
      <c r="D546" s="419"/>
      <c r="E546" s="420"/>
      <c r="F546" s="419"/>
      <c r="G546" s="419"/>
      <c r="H546" s="420"/>
      <c r="I546" s="421"/>
      <c r="J546" s="451"/>
      <c r="K546" s="1"/>
      <c r="L546" s="1"/>
      <c r="M546" s="1"/>
      <c r="N546" s="387"/>
      <c r="O546" s="387"/>
    </row>
  </sheetData>
  <mergeCells count="120">
    <mergeCell ref="H543:I543"/>
    <mergeCell ref="H544:K544"/>
    <mergeCell ref="C539:G539"/>
    <mergeCell ref="H539:I539"/>
    <mergeCell ref="C540:G540"/>
    <mergeCell ref="H540:I540"/>
    <mergeCell ref="H541:I541"/>
    <mergeCell ref="H542:J542"/>
    <mergeCell ref="C527:J527"/>
    <mergeCell ref="G531:J531"/>
    <mergeCell ref="G532:J532"/>
    <mergeCell ref="G533:J533"/>
    <mergeCell ref="D537:K537"/>
    <mergeCell ref="C538:G538"/>
    <mergeCell ref="H538:J538"/>
    <mergeCell ref="C460:G460"/>
    <mergeCell ref="C476:G476"/>
    <mergeCell ref="C492:G492"/>
    <mergeCell ref="C502:G502"/>
    <mergeCell ref="C505:G505"/>
    <mergeCell ref="C524:G524"/>
    <mergeCell ref="C407:G407"/>
    <mergeCell ref="C408:G408"/>
    <mergeCell ref="C414:G414"/>
    <mergeCell ref="C431:G431"/>
    <mergeCell ref="C434:G434"/>
    <mergeCell ref="C449:G449"/>
    <mergeCell ref="C350:G350"/>
    <mergeCell ref="C378:G378"/>
    <mergeCell ref="C381:G381"/>
    <mergeCell ref="C391:G391"/>
    <mergeCell ref="C394:G394"/>
    <mergeCell ref="C395:G395"/>
    <mergeCell ref="C326:G326"/>
    <mergeCell ref="C327:G327"/>
    <mergeCell ref="C333:G333"/>
    <mergeCell ref="C336:G336"/>
    <mergeCell ref="C341:G341"/>
    <mergeCell ref="C346:G346"/>
    <mergeCell ref="C298:G298"/>
    <mergeCell ref="C301:G301"/>
    <mergeCell ref="C307:G307"/>
    <mergeCell ref="C311:G311"/>
    <mergeCell ref="C317:G317"/>
    <mergeCell ref="C321:G321"/>
    <mergeCell ref="C273:G273"/>
    <mergeCell ref="C277:G277"/>
    <mergeCell ref="C281:G281"/>
    <mergeCell ref="C285:G285"/>
    <mergeCell ref="C292:G292"/>
    <mergeCell ref="C297:G297"/>
    <mergeCell ref="C244:G244"/>
    <mergeCell ref="C247:G247"/>
    <mergeCell ref="C248:G248"/>
    <mergeCell ref="C251:G251"/>
    <mergeCell ref="C257:G257"/>
    <mergeCell ref="C269:G269"/>
    <mergeCell ref="C201:G201"/>
    <mergeCell ref="C209:G209"/>
    <mergeCell ref="C213:G213"/>
    <mergeCell ref="C232:G232"/>
    <mergeCell ref="C235:G235"/>
    <mergeCell ref="C236:G236"/>
    <mergeCell ref="C176:G176"/>
    <mergeCell ref="C180:G180"/>
    <mergeCell ref="C188:G188"/>
    <mergeCell ref="C194:G194"/>
    <mergeCell ref="C195:G195"/>
    <mergeCell ref="C196:G196"/>
    <mergeCell ref="C145:G145"/>
    <mergeCell ref="C150:G150"/>
    <mergeCell ref="C153:G153"/>
    <mergeCell ref="C154:G154"/>
    <mergeCell ref="C161:G161"/>
    <mergeCell ref="C162:G162"/>
    <mergeCell ref="C114:G114"/>
    <mergeCell ref="C124:G124"/>
    <mergeCell ref="C128:G128"/>
    <mergeCell ref="C129:G129"/>
    <mergeCell ref="C134:G134"/>
    <mergeCell ref="C144:G144"/>
    <mergeCell ref="C90:G90"/>
    <mergeCell ref="C93:G93"/>
    <mergeCell ref="C97:G97"/>
    <mergeCell ref="C102:G102"/>
    <mergeCell ref="C103:G103"/>
    <mergeCell ref="C109:G109"/>
    <mergeCell ref="C72:G72"/>
    <mergeCell ref="C76:G76"/>
    <mergeCell ref="C77:G77"/>
    <mergeCell ref="C83:G83"/>
    <mergeCell ref="C87:G87"/>
    <mergeCell ref="C45:G45"/>
    <mergeCell ref="C48:G48"/>
    <mergeCell ref="C54:G54"/>
    <mergeCell ref="C58:G58"/>
    <mergeCell ref="C68:G68"/>
    <mergeCell ref="C25:G25"/>
    <mergeCell ref="C26:G26"/>
    <mergeCell ref="C32:G32"/>
    <mergeCell ref="C38:G38"/>
    <mergeCell ref="C41:G41"/>
    <mergeCell ref="C42:G42"/>
    <mergeCell ref="I7:I8"/>
    <mergeCell ref="J7:J8"/>
    <mergeCell ref="K7:K8"/>
    <mergeCell ref="O7:O8"/>
    <mergeCell ref="C9:G9"/>
    <mergeCell ref="C24:G24"/>
    <mergeCell ref="C1:F1"/>
    <mergeCell ref="G1:K1"/>
    <mergeCell ref="C3:K4"/>
    <mergeCell ref="C5:K5"/>
    <mergeCell ref="C6:K6"/>
    <mergeCell ref="C7:C8"/>
    <mergeCell ref="D7:D8"/>
    <mergeCell ref="E7:F7"/>
    <mergeCell ref="G7:G8"/>
    <mergeCell ref="H7:H8"/>
    <mergeCell ref="N7:N8"/>
  </mergeCells>
  <printOptions horizontalCentered="1"/>
  <pageMargins left="0.31496062992125984" right="0.11811023622047245" top="0.86614173228346458" bottom="0.55118110236220474" header="0.31496062992125984" footer="0.31496062992125984"/>
  <pageSetup scale="50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  <rowBreaks count="12" manualBreakCount="12">
    <brk id="53" max="11" man="1"/>
    <brk id="98" max="11" man="1"/>
    <brk id="143" max="11" man="1"/>
    <brk id="182" max="11" man="1"/>
    <brk id="227" max="11" man="1"/>
    <brk id="282" max="11" man="1"/>
    <brk id="335" max="11" man="1"/>
    <brk id="373" max="11" man="1"/>
    <brk id="419" max="11" man="1"/>
    <brk id="450" max="11" man="1"/>
    <brk id="484" max="11" man="1"/>
    <brk id="520" max="11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2FBA5-C7B7-4221-999C-364FD3C97042}">
  <dimension ref="A1:O546"/>
  <sheetViews>
    <sheetView view="pageBreakPreview" zoomScale="80" zoomScaleNormal="70" zoomScaleSheetLayoutView="80" workbookViewId="0">
      <selection activeCell="C6" sqref="C6:K6"/>
    </sheetView>
  </sheetViews>
  <sheetFormatPr baseColWidth="10" defaultColWidth="11.453125" defaultRowHeight="17" x14ac:dyDescent="0.45"/>
  <cols>
    <col min="1" max="2" width="3.453125" style="5" customWidth="1"/>
    <col min="3" max="3" width="7" style="5" bestFit="1" customWidth="1"/>
    <col min="4" max="4" width="12.26953125" style="422" customWidth="1"/>
    <col min="5" max="5" width="20.81640625" style="423" bestFit="1" customWidth="1"/>
    <col min="6" max="6" width="16.1796875" style="422" hidden="1" customWidth="1"/>
    <col min="7" max="7" width="68.1796875" style="422" customWidth="1"/>
    <col min="8" max="8" width="8.54296875" style="423" customWidth="1"/>
    <col min="9" max="9" width="13.7265625" style="424" bestFit="1" customWidth="1"/>
    <col min="10" max="10" width="20.1796875" style="452" bestFit="1" customWidth="1"/>
    <col min="11" max="11" width="26.81640625" style="5" bestFit="1" customWidth="1"/>
    <col min="12" max="12" width="4" style="5" customWidth="1"/>
    <col min="13" max="13" width="3.453125" style="5" customWidth="1"/>
    <col min="14" max="14" width="22.81640625" style="5" bestFit="1" customWidth="1"/>
    <col min="15" max="15" width="20" style="5" bestFit="1" customWidth="1"/>
    <col min="16" max="16384" width="11.453125" style="5"/>
  </cols>
  <sheetData>
    <row r="1" spans="1:13" ht="30" x14ac:dyDescent="0.45">
      <c r="A1" s="1"/>
      <c r="B1" s="2"/>
      <c r="C1" s="466" t="s">
        <v>0</v>
      </c>
      <c r="D1" s="467"/>
      <c r="E1" s="467"/>
      <c r="F1" s="467"/>
      <c r="G1" s="468" t="s">
        <v>996</v>
      </c>
      <c r="H1" s="469"/>
      <c r="I1" s="469"/>
      <c r="J1" s="469"/>
      <c r="K1" s="469"/>
      <c r="L1" s="3"/>
      <c r="M1" s="1"/>
    </row>
    <row r="2" spans="1:13" ht="18" thickBot="1" x14ac:dyDescent="0.5">
      <c r="A2" s="1"/>
      <c r="B2" s="2"/>
      <c r="C2" s="6"/>
      <c r="D2" s="7" t="s">
        <v>2</v>
      </c>
      <c r="E2" s="6"/>
      <c r="F2" s="7"/>
      <c r="G2" s="8"/>
      <c r="H2" s="8"/>
      <c r="I2" s="9"/>
      <c r="J2" s="429"/>
      <c r="K2" s="8"/>
      <c r="L2" s="3"/>
      <c r="M2" s="1"/>
    </row>
    <row r="3" spans="1:13" s="14" customFormat="1" ht="34.5" hidden="1" customHeight="1" x14ac:dyDescent="0.45">
      <c r="A3" s="10"/>
      <c r="B3" s="11"/>
      <c r="C3" s="470" t="s">
        <v>3</v>
      </c>
      <c r="D3" s="471"/>
      <c r="E3" s="471"/>
      <c r="F3" s="471"/>
      <c r="G3" s="471"/>
      <c r="H3" s="471"/>
      <c r="I3" s="471"/>
      <c r="J3" s="471"/>
      <c r="K3" s="472"/>
      <c r="L3" s="12"/>
      <c r="M3" s="10"/>
    </row>
    <row r="4" spans="1:13" ht="34.5" hidden="1" customHeight="1" thickBot="1" x14ac:dyDescent="0.5">
      <c r="A4" s="1"/>
      <c r="B4" s="15"/>
      <c r="C4" s="473"/>
      <c r="D4" s="474"/>
      <c r="E4" s="474"/>
      <c r="F4" s="474"/>
      <c r="G4" s="474"/>
      <c r="H4" s="474"/>
      <c r="I4" s="474"/>
      <c r="J4" s="474"/>
      <c r="K4" s="475"/>
      <c r="L4" s="3"/>
      <c r="M4" s="1"/>
    </row>
    <row r="5" spans="1:13" ht="71.25" hidden="1" customHeight="1" thickBot="1" x14ac:dyDescent="0.5">
      <c r="A5" s="1"/>
      <c r="B5" s="15"/>
      <c r="C5" s="476" t="s">
        <v>4</v>
      </c>
      <c r="D5" s="477"/>
      <c r="E5" s="477"/>
      <c r="F5" s="477"/>
      <c r="G5" s="477"/>
      <c r="H5" s="477"/>
      <c r="I5" s="477"/>
      <c r="J5" s="477"/>
      <c r="K5" s="478"/>
      <c r="L5" s="3"/>
      <c r="M5" s="1"/>
    </row>
    <row r="6" spans="1:13" ht="69.75" customHeight="1" thickBot="1" x14ac:dyDescent="0.5">
      <c r="A6" s="1"/>
      <c r="B6" s="2"/>
      <c r="C6" s="479" t="s">
        <v>1021</v>
      </c>
      <c r="D6" s="480"/>
      <c r="E6" s="480"/>
      <c r="F6" s="480"/>
      <c r="G6" s="480"/>
      <c r="H6" s="480"/>
      <c r="I6" s="480"/>
      <c r="J6" s="480"/>
      <c r="K6" s="481"/>
      <c r="L6" s="3"/>
      <c r="M6" s="1"/>
    </row>
    <row r="7" spans="1:13" ht="17.5" x14ac:dyDescent="0.45">
      <c r="A7" s="1"/>
      <c r="B7" s="2"/>
      <c r="C7" s="482" t="s">
        <v>5</v>
      </c>
      <c r="D7" s="484" t="s">
        <v>6</v>
      </c>
      <c r="E7" s="486" t="s">
        <v>7</v>
      </c>
      <c r="F7" s="486"/>
      <c r="G7" s="482" t="s">
        <v>8</v>
      </c>
      <c r="H7" s="484" t="s">
        <v>9</v>
      </c>
      <c r="I7" s="491" t="s">
        <v>10</v>
      </c>
      <c r="J7" s="493" t="s">
        <v>994</v>
      </c>
      <c r="K7" s="495" t="s">
        <v>11</v>
      </c>
      <c r="L7" s="3"/>
      <c r="M7" s="1"/>
    </row>
    <row r="8" spans="1:13" ht="18" thickBot="1" x14ac:dyDescent="0.5">
      <c r="A8" s="1"/>
      <c r="B8" s="2"/>
      <c r="C8" s="483"/>
      <c r="D8" s="485"/>
      <c r="E8" s="16" t="s">
        <v>12</v>
      </c>
      <c r="F8" s="16" t="s">
        <v>13</v>
      </c>
      <c r="G8" s="483"/>
      <c r="H8" s="485"/>
      <c r="I8" s="492"/>
      <c r="J8" s="494"/>
      <c r="K8" s="496"/>
      <c r="L8" s="3"/>
      <c r="M8" s="1"/>
    </row>
    <row r="9" spans="1:13" s="17" customFormat="1" ht="17.5" x14ac:dyDescent="0.45">
      <c r="B9" s="18"/>
      <c r="C9" s="464" t="s">
        <v>14</v>
      </c>
      <c r="D9" s="465"/>
      <c r="E9" s="465"/>
      <c r="F9" s="465"/>
      <c r="G9" s="465"/>
      <c r="H9" s="19"/>
      <c r="I9" s="20"/>
      <c r="J9" s="430"/>
      <c r="K9" s="22"/>
      <c r="L9" s="23"/>
      <c r="M9" s="24"/>
    </row>
    <row r="10" spans="1:13" s="25" customFormat="1" ht="34" x14ac:dyDescent="0.45">
      <c r="B10" s="26"/>
      <c r="C10" s="27">
        <v>1</v>
      </c>
      <c r="D10" s="28" t="s">
        <v>15</v>
      </c>
      <c r="E10" s="28" t="s">
        <v>16</v>
      </c>
      <c r="F10" s="29"/>
      <c r="G10" s="30" t="s">
        <v>17</v>
      </c>
      <c r="H10" s="31" t="s">
        <v>18</v>
      </c>
      <c r="I10" s="32">
        <v>362</v>
      </c>
      <c r="J10" s="431"/>
      <c r="K10" s="34">
        <f t="shared" ref="K10:K22" si="0">ROUND(I10*J10,2)</f>
        <v>0</v>
      </c>
      <c r="L10" s="35"/>
      <c r="M10" s="36"/>
    </row>
    <row r="11" spans="1:13" s="25" customFormat="1" ht="17.5" x14ac:dyDescent="0.45">
      <c r="B11" s="26"/>
      <c r="C11" s="37">
        <f t="shared" ref="C11:C22" si="1">C10+1</f>
        <v>2</v>
      </c>
      <c r="D11" s="38" t="s">
        <v>19</v>
      </c>
      <c r="E11" s="39" t="s">
        <v>20</v>
      </c>
      <c r="F11" s="40"/>
      <c r="G11" s="41" t="s">
        <v>21</v>
      </c>
      <c r="H11" s="42" t="s">
        <v>22</v>
      </c>
      <c r="I11" s="43">
        <v>42</v>
      </c>
      <c r="J11" s="432"/>
      <c r="K11" s="45">
        <f t="shared" si="0"/>
        <v>0</v>
      </c>
      <c r="L11" s="35"/>
      <c r="M11" s="36"/>
    </row>
    <row r="12" spans="1:13" s="25" customFormat="1" ht="34" x14ac:dyDescent="0.45">
      <c r="B12" s="26"/>
      <c r="C12" s="37">
        <f t="shared" si="1"/>
        <v>3</v>
      </c>
      <c r="D12" s="38" t="s">
        <v>23</v>
      </c>
      <c r="E12" s="38" t="s">
        <v>24</v>
      </c>
      <c r="F12" s="38"/>
      <c r="G12" s="41" t="s">
        <v>25</v>
      </c>
      <c r="H12" s="46" t="s">
        <v>22</v>
      </c>
      <c r="I12" s="43">
        <v>476.84</v>
      </c>
      <c r="J12" s="432"/>
      <c r="K12" s="45">
        <f t="shared" si="0"/>
        <v>0</v>
      </c>
      <c r="L12" s="35"/>
      <c r="M12" s="36"/>
    </row>
    <row r="13" spans="1:13" s="25" customFormat="1" ht="34" x14ac:dyDescent="0.45">
      <c r="B13" s="26"/>
      <c r="C13" s="37">
        <f t="shared" si="1"/>
        <v>4</v>
      </c>
      <c r="D13" s="38" t="s">
        <v>26</v>
      </c>
      <c r="E13" s="38" t="s">
        <v>27</v>
      </c>
      <c r="F13" s="38"/>
      <c r="G13" s="41" t="s">
        <v>28</v>
      </c>
      <c r="H13" s="46" t="s">
        <v>22</v>
      </c>
      <c r="I13" s="43">
        <v>544.91</v>
      </c>
      <c r="J13" s="432"/>
      <c r="K13" s="45">
        <f t="shared" si="0"/>
        <v>0</v>
      </c>
      <c r="L13" s="35"/>
      <c r="M13" s="36"/>
    </row>
    <row r="14" spans="1:13" s="25" customFormat="1" ht="34" x14ac:dyDescent="0.45">
      <c r="B14" s="26"/>
      <c r="C14" s="37">
        <f t="shared" si="1"/>
        <v>5</v>
      </c>
      <c r="D14" s="38" t="s">
        <v>29</v>
      </c>
      <c r="E14" s="38" t="s">
        <v>30</v>
      </c>
      <c r="F14" s="38"/>
      <c r="G14" s="41" t="s">
        <v>31</v>
      </c>
      <c r="H14" s="46" t="s">
        <v>18</v>
      </c>
      <c r="I14" s="43">
        <v>155.54</v>
      </c>
      <c r="J14" s="432"/>
      <c r="K14" s="45">
        <f t="shared" si="0"/>
        <v>0</v>
      </c>
      <c r="L14" s="35"/>
      <c r="M14" s="36"/>
    </row>
    <row r="15" spans="1:13" s="25" customFormat="1" ht="51" x14ac:dyDescent="0.45">
      <c r="B15" s="26"/>
      <c r="C15" s="37">
        <f t="shared" si="1"/>
        <v>6</v>
      </c>
      <c r="D15" s="38" t="s">
        <v>32</v>
      </c>
      <c r="E15" s="38" t="s">
        <v>33</v>
      </c>
      <c r="F15" s="38"/>
      <c r="G15" s="41" t="s">
        <v>34</v>
      </c>
      <c r="H15" s="46" t="s">
        <v>18</v>
      </c>
      <c r="I15" s="43">
        <v>108</v>
      </c>
      <c r="J15" s="432"/>
      <c r="K15" s="45">
        <f t="shared" si="0"/>
        <v>0</v>
      </c>
      <c r="L15" s="35"/>
      <c r="M15" s="36"/>
    </row>
    <row r="16" spans="1:13" s="25" customFormat="1" ht="34" x14ac:dyDescent="0.45">
      <c r="B16" s="26"/>
      <c r="C16" s="37">
        <f t="shared" si="1"/>
        <v>7</v>
      </c>
      <c r="D16" s="38" t="s">
        <v>35</v>
      </c>
      <c r="E16" s="38" t="s">
        <v>36</v>
      </c>
      <c r="F16" s="38"/>
      <c r="G16" s="41" t="s">
        <v>37</v>
      </c>
      <c r="H16" s="46" t="s">
        <v>22</v>
      </c>
      <c r="I16" s="43">
        <v>529.22</v>
      </c>
      <c r="J16" s="432"/>
      <c r="K16" s="45">
        <f t="shared" si="0"/>
        <v>0</v>
      </c>
      <c r="L16" s="35"/>
      <c r="M16" s="36"/>
    </row>
    <row r="17" spans="2:15" s="25" customFormat="1" ht="34" x14ac:dyDescent="0.45">
      <c r="B17" s="26"/>
      <c r="C17" s="37">
        <f t="shared" si="1"/>
        <v>8</v>
      </c>
      <c r="D17" s="38" t="s">
        <v>38</v>
      </c>
      <c r="E17" s="38" t="s">
        <v>39</v>
      </c>
      <c r="F17" s="40"/>
      <c r="G17" s="41" t="s">
        <v>40</v>
      </c>
      <c r="H17" s="42" t="s">
        <v>18</v>
      </c>
      <c r="I17" s="43">
        <v>212.63</v>
      </c>
      <c r="J17" s="432"/>
      <c r="K17" s="45">
        <f t="shared" si="0"/>
        <v>0</v>
      </c>
      <c r="L17" s="35"/>
      <c r="M17" s="36"/>
    </row>
    <row r="18" spans="2:15" s="25" customFormat="1" ht="17.5" x14ac:dyDescent="0.45">
      <c r="B18" s="26"/>
      <c r="C18" s="37">
        <f t="shared" si="1"/>
        <v>9</v>
      </c>
      <c r="D18" s="38" t="s">
        <v>41</v>
      </c>
      <c r="E18" s="38" t="s">
        <v>42</v>
      </c>
      <c r="F18" s="38"/>
      <c r="G18" s="41" t="s">
        <v>43</v>
      </c>
      <c r="H18" s="46" t="s">
        <v>22</v>
      </c>
      <c r="I18" s="43">
        <v>635.23</v>
      </c>
      <c r="J18" s="432"/>
      <c r="K18" s="45">
        <f t="shared" si="0"/>
        <v>0</v>
      </c>
      <c r="L18" s="35"/>
      <c r="M18" s="36"/>
    </row>
    <row r="19" spans="2:15" s="25" customFormat="1" ht="34" x14ac:dyDescent="0.45">
      <c r="B19" s="26"/>
      <c r="C19" s="37">
        <f t="shared" si="1"/>
        <v>10</v>
      </c>
      <c r="D19" s="38" t="s">
        <v>44</v>
      </c>
      <c r="E19" s="38" t="s">
        <v>33</v>
      </c>
      <c r="F19" s="38" t="s">
        <v>45</v>
      </c>
      <c r="G19" s="41" t="s">
        <v>46</v>
      </c>
      <c r="H19" s="46" t="s">
        <v>47</v>
      </c>
      <c r="I19" s="43">
        <v>1</v>
      </c>
      <c r="J19" s="432"/>
      <c r="K19" s="45">
        <f t="shared" si="0"/>
        <v>0</v>
      </c>
      <c r="L19" s="35"/>
      <c r="M19" s="36"/>
    </row>
    <row r="20" spans="2:15" s="25" customFormat="1" ht="34" x14ac:dyDescent="0.45">
      <c r="B20" s="26"/>
      <c r="C20" s="37">
        <f t="shared" si="1"/>
        <v>11</v>
      </c>
      <c r="D20" s="38" t="s">
        <v>48</v>
      </c>
      <c r="E20" s="38" t="s">
        <v>33</v>
      </c>
      <c r="F20" s="38"/>
      <c r="G20" s="41" t="s">
        <v>49</v>
      </c>
      <c r="H20" s="46" t="s">
        <v>47</v>
      </c>
      <c r="I20" s="43">
        <v>1</v>
      </c>
      <c r="J20" s="432"/>
      <c r="K20" s="45">
        <f t="shared" si="0"/>
        <v>0</v>
      </c>
      <c r="L20" s="35"/>
      <c r="M20" s="36"/>
    </row>
    <row r="21" spans="2:15" s="25" customFormat="1" ht="17.5" x14ac:dyDescent="0.45">
      <c r="B21" s="26"/>
      <c r="C21" s="37">
        <f t="shared" si="1"/>
        <v>12</v>
      </c>
      <c r="D21" s="38" t="s">
        <v>50</v>
      </c>
      <c r="E21" s="38" t="s">
        <v>51</v>
      </c>
      <c r="F21" s="38"/>
      <c r="G21" s="41" t="s">
        <v>52</v>
      </c>
      <c r="H21" s="46" t="s">
        <v>53</v>
      </c>
      <c r="I21" s="47">
        <v>2070.1999999999998</v>
      </c>
      <c r="J21" s="432"/>
      <c r="K21" s="45">
        <f t="shared" si="0"/>
        <v>0</v>
      </c>
      <c r="L21" s="35"/>
      <c r="M21" s="36"/>
    </row>
    <row r="22" spans="2:15" s="25" customFormat="1" ht="34" x14ac:dyDescent="0.45">
      <c r="B22" s="26"/>
      <c r="C22" s="48">
        <f t="shared" si="1"/>
        <v>13</v>
      </c>
      <c r="D22" s="49" t="s">
        <v>54</v>
      </c>
      <c r="E22" s="49" t="s">
        <v>55</v>
      </c>
      <c r="F22" s="49"/>
      <c r="G22" s="50" t="s">
        <v>56</v>
      </c>
      <c r="H22" s="51" t="s">
        <v>47</v>
      </c>
      <c r="I22" s="52">
        <v>28</v>
      </c>
      <c r="J22" s="433"/>
      <c r="K22" s="54">
        <f t="shared" si="0"/>
        <v>0</v>
      </c>
      <c r="L22" s="35"/>
      <c r="M22" s="36"/>
    </row>
    <row r="23" spans="2:15" s="17" customFormat="1" ht="18" thickBot="1" x14ac:dyDescent="0.5">
      <c r="B23" s="18"/>
      <c r="C23" s="55"/>
      <c r="D23" s="56"/>
      <c r="E23" s="56"/>
      <c r="F23" s="56"/>
      <c r="G23" s="57"/>
      <c r="H23" s="56"/>
      <c r="I23" s="58"/>
      <c r="J23" s="434"/>
      <c r="K23" s="60">
        <f>SUM(K10:K22)</f>
        <v>0</v>
      </c>
      <c r="L23" s="23"/>
      <c r="M23" s="24"/>
      <c r="N23" s="426">
        <v>3889962.73</v>
      </c>
      <c r="O23" s="426" t="e">
        <f>#REF!-K23</f>
        <v>#REF!</v>
      </c>
    </row>
    <row r="24" spans="2:15" s="17" customFormat="1" ht="17.5" x14ac:dyDescent="0.45">
      <c r="B24" s="18"/>
      <c r="C24" s="464" t="s">
        <v>57</v>
      </c>
      <c r="D24" s="465"/>
      <c r="E24" s="465"/>
      <c r="F24" s="465"/>
      <c r="G24" s="465"/>
      <c r="H24" s="19"/>
      <c r="I24" s="20"/>
      <c r="J24" s="430"/>
      <c r="K24" s="22"/>
      <c r="L24" s="23"/>
      <c r="M24" s="24"/>
      <c r="N24" s="425"/>
    </row>
    <row r="25" spans="2:15" s="25" customFormat="1" ht="17.5" x14ac:dyDescent="0.45">
      <c r="B25" s="26"/>
      <c r="C25" s="487" t="s">
        <v>58</v>
      </c>
      <c r="D25" s="488"/>
      <c r="E25" s="488"/>
      <c r="F25" s="488"/>
      <c r="G25" s="488"/>
      <c r="H25" s="62"/>
      <c r="I25" s="63"/>
      <c r="J25" s="435"/>
      <c r="K25" s="65"/>
      <c r="L25" s="35"/>
      <c r="M25" s="36"/>
      <c r="N25" s="425"/>
    </row>
    <row r="26" spans="2:15" s="25" customFormat="1" ht="17.5" x14ac:dyDescent="0.45">
      <c r="B26" s="26"/>
      <c r="C26" s="489" t="s">
        <v>59</v>
      </c>
      <c r="D26" s="490"/>
      <c r="E26" s="490"/>
      <c r="F26" s="490"/>
      <c r="G26" s="490"/>
      <c r="H26" s="66"/>
      <c r="I26" s="67"/>
      <c r="J26" s="436"/>
      <c r="K26" s="69"/>
      <c r="L26" s="35"/>
      <c r="M26" s="36"/>
      <c r="N26" s="425"/>
    </row>
    <row r="27" spans="2:15" s="25" customFormat="1" ht="34" x14ac:dyDescent="0.45">
      <c r="B27" s="26"/>
      <c r="C27" s="27">
        <f>C22+1</f>
        <v>14</v>
      </c>
      <c r="D27" s="28" t="s">
        <v>60</v>
      </c>
      <c r="E27" s="28" t="s">
        <v>61</v>
      </c>
      <c r="F27" s="71"/>
      <c r="G27" s="72" t="s">
        <v>62</v>
      </c>
      <c r="H27" s="73" t="s">
        <v>53</v>
      </c>
      <c r="I27" s="74">
        <v>418.41</v>
      </c>
      <c r="J27" s="431"/>
      <c r="K27" s="34">
        <f>ROUND(I27*J27,2)</f>
        <v>0</v>
      </c>
      <c r="L27" s="35"/>
      <c r="M27" s="36"/>
      <c r="N27" s="425"/>
    </row>
    <row r="28" spans="2:15" s="25" customFormat="1" ht="17.5" x14ac:dyDescent="0.45">
      <c r="B28" s="26"/>
      <c r="C28" s="37">
        <f>C27+1</f>
        <v>15</v>
      </c>
      <c r="D28" s="38" t="s">
        <v>63</v>
      </c>
      <c r="E28" s="38" t="s">
        <v>64</v>
      </c>
      <c r="F28" s="75"/>
      <c r="G28" s="76" t="s">
        <v>65</v>
      </c>
      <c r="H28" s="77" t="s">
        <v>53</v>
      </c>
      <c r="I28" s="78">
        <v>121.79</v>
      </c>
      <c r="J28" s="432"/>
      <c r="K28" s="45">
        <f>ROUND(I28*J28,2)</f>
        <v>0</v>
      </c>
      <c r="L28" s="35"/>
      <c r="M28" s="36"/>
      <c r="N28" s="425"/>
    </row>
    <row r="29" spans="2:15" s="25" customFormat="1" ht="17.5" x14ac:dyDescent="0.45">
      <c r="B29" s="26"/>
      <c r="C29" s="37">
        <f>C28+1</f>
        <v>16</v>
      </c>
      <c r="D29" s="38" t="s">
        <v>66</v>
      </c>
      <c r="E29" s="38" t="s">
        <v>67</v>
      </c>
      <c r="F29" s="46"/>
      <c r="G29" s="76" t="s">
        <v>68</v>
      </c>
      <c r="H29" s="77" t="s">
        <v>53</v>
      </c>
      <c r="I29" s="78">
        <v>635.23</v>
      </c>
      <c r="J29" s="432"/>
      <c r="K29" s="45">
        <f>ROUND(I29*J29,2)</f>
        <v>0</v>
      </c>
      <c r="L29" s="35"/>
      <c r="M29" s="36"/>
      <c r="N29" s="425"/>
    </row>
    <row r="30" spans="2:15" s="25" customFormat="1" ht="17.5" x14ac:dyDescent="0.45">
      <c r="B30" s="26"/>
      <c r="C30" s="48">
        <f>C29+1</f>
        <v>17</v>
      </c>
      <c r="D30" s="49" t="s">
        <v>69</v>
      </c>
      <c r="E30" s="79" t="s">
        <v>70</v>
      </c>
      <c r="F30" s="80"/>
      <c r="G30" s="81" t="s">
        <v>71</v>
      </c>
      <c r="H30" s="82" t="s">
        <v>53</v>
      </c>
      <c r="I30" s="83">
        <v>158.81</v>
      </c>
      <c r="J30" s="433"/>
      <c r="K30" s="54">
        <f>ROUND(I30*J30,2)</f>
        <v>0</v>
      </c>
      <c r="L30" s="35"/>
      <c r="M30" s="36"/>
      <c r="N30" s="425"/>
    </row>
    <row r="31" spans="2:15" s="25" customFormat="1" ht="17.5" x14ac:dyDescent="0.45">
      <c r="B31" s="26"/>
      <c r="C31" s="84"/>
      <c r="D31" s="85"/>
      <c r="E31" s="85"/>
      <c r="F31" s="85"/>
      <c r="G31" s="86"/>
      <c r="H31" s="85"/>
      <c r="I31" s="87"/>
      <c r="J31" s="437"/>
      <c r="K31" s="89">
        <f>SUM(K27:K30)</f>
        <v>0</v>
      </c>
      <c r="L31" s="35"/>
      <c r="M31" s="36"/>
      <c r="N31" s="426">
        <v>-11926722.289425008</v>
      </c>
      <c r="O31" s="426" t="e">
        <f>#REF!-K31</f>
        <v>#REF!</v>
      </c>
    </row>
    <row r="32" spans="2:15" s="25" customFormat="1" ht="17.5" x14ac:dyDescent="0.45">
      <c r="B32" s="26"/>
      <c r="C32" s="489" t="s">
        <v>72</v>
      </c>
      <c r="D32" s="490"/>
      <c r="E32" s="490"/>
      <c r="F32" s="490"/>
      <c r="G32" s="490"/>
      <c r="H32" s="66"/>
      <c r="I32" s="67"/>
      <c r="J32" s="436"/>
      <c r="K32" s="69"/>
      <c r="L32" s="35"/>
      <c r="M32" s="36"/>
      <c r="N32" s="425"/>
    </row>
    <row r="33" spans="2:15" s="25" customFormat="1" ht="17.5" x14ac:dyDescent="0.45">
      <c r="B33" s="26"/>
      <c r="C33" s="27">
        <f>C30+1</f>
        <v>18</v>
      </c>
      <c r="D33" s="28" t="s">
        <v>73</v>
      </c>
      <c r="E33" s="28" t="s">
        <v>74</v>
      </c>
      <c r="F33" s="71"/>
      <c r="G33" s="90" t="s">
        <v>75</v>
      </c>
      <c r="H33" s="71" t="s">
        <v>22</v>
      </c>
      <c r="I33" s="32">
        <v>71.650000000000006</v>
      </c>
      <c r="J33" s="431"/>
      <c r="K33" s="91">
        <f>ROUND(I33*J33,2)</f>
        <v>0</v>
      </c>
      <c r="L33" s="35"/>
      <c r="M33" s="36"/>
      <c r="N33" s="425"/>
    </row>
    <row r="34" spans="2:15" s="25" customFormat="1" ht="17.5" x14ac:dyDescent="0.45">
      <c r="B34" s="26"/>
      <c r="C34" s="37">
        <f>C33+1</f>
        <v>19</v>
      </c>
      <c r="D34" s="38" t="s">
        <v>76</v>
      </c>
      <c r="E34" s="38" t="s">
        <v>77</v>
      </c>
      <c r="F34" s="46"/>
      <c r="G34" s="92" t="s">
        <v>78</v>
      </c>
      <c r="H34" s="46" t="s">
        <v>53</v>
      </c>
      <c r="I34" s="43">
        <v>12.34</v>
      </c>
      <c r="J34" s="432"/>
      <c r="K34" s="93">
        <f>ROUND(I34*J34,2)</f>
        <v>0</v>
      </c>
      <c r="L34" s="35"/>
      <c r="M34" s="36"/>
      <c r="N34" s="425"/>
    </row>
    <row r="35" spans="2:15" s="25" customFormat="1" ht="34" x14ac:dyDescent="0.45">
      <c r="B35" s="26"/>
      <c r="C35" s="37">
        <f>C34+1</f>
        <v>20</v>
      </c>
      <c r="D35" s="38" t="s">
        <v>79</v>
      </c>
      <c r="E35" s="38" t="s">
        <v>80</v>
      </c>
      <c r="F35" s="46"/>
      <c r="G35" s="92" t="s">
        <v>81</v>
      </c>
      <c r="H35" s="46" t="s">
        <v>53</v>
      </c>
      <c r="I35" s="43">
        <v>24.17</v>
      </c>
      <c r="J35" s="432"/>
      <c r="K35" s="93">
        <f>ROUND(I35*J35,2)</f>
        <v>0</v>
      </c>
      <c r="L35" s="35"/>
      <c r="M35" s="36"/>
      <c r="N35" s="425"/>
    </row>
    <row r="36" spans="2:15" s="25" customFormat="1" ht="34" x14ac:dyDescent="0.45">
      <c r="B36" s="26"/>
      <c r="C36" s="48">
        <f>C35+1</f>
        <v>21</v>
      </c>
      <c r="D36" s="49" t="s">
        <v>82</v>
      </c>
      <c r="E36" s="49" t="s">
        <v>83</v>
      </c>
      <c r="F36" s="51"/>
      <c r="G36" s="95" t="s">
        <v>84</v>
      </c>
      <c r="H36" s="51" t="s">
        <v>53</v>
      </c>
      <c r="I36" s="52">
        <v>42.95</v>
      </c>
      <c r="J36" s="433"/>
      <c r="K36" s="97">
        <f>ROUND(I36*J36,2)</f>
        <v>0</v>
      </c>
      <c r="L36" s="35"/>
      <c r="M36" s="36"/>
      <c r="N36" s="425"/>
    </row>
    <row r="37" spans="2:15" s="25" customFormat="1" ht="17.5" x14ac:dyDescent="0.45">
      <c r="B37" s="26"/>
      <c r="C37" s="84"/>
      <c r="D37" s="85"/>
      <c r="E37" s="85"/>
      <c r="F37" s="85"/>
      <c r="G37" s="86"/>
      <c r="H37" s="85"/>
      <c r="I37" s="87"/>
      <c r="J37" s="437"/>
      <c r="K37" s="89">
        <f>SUM(K33:K36)</f>
        <v>0</v>
      </c>
      <c r="L37" s="35"/>
      <c r="M37" s="36"/>
      <c r="N37" s="426">
        <v>-22408125.418595001</v>
      </c>
      <c r="O37" s="426" t="e">
        <f>#REF!-K37</f>
        <v>#REF!</v>
      </c>
    </row>
    <row r="38" spans="2:15" s="25" customFormat="1" ht="17.5" x14ac:dyDescent="0.45">
      <c r="B38" s="26"/>
      <c r="C38" s="489" t="s">
        <v>85</v>
      </c>
      <c r="D38" s="490"/>
      <c r="E38" s="490"/>
      <c r="F38" s="490"/>
      <c r="G38" s="490"/>
      <c r="H38" s="66"/>
      <c r="I38" s="67"/>
      <c r="J38" s="436"/>
      <c r="K38" s="69"/>
      <c r="L38" s="35"/>
      <c r="M38" s="36"/>
      <c r="N38" s="425"/>
    </row>
    <row r="39" spans="2:15" s="25" customFormat="1" ht="34" x14ac:dyDescent="0.45">
      <c r="B39" s="26"/>
      <c r="C39" s="98">
        <f>C36+1</f>
        <v>22</v>
      </c>
      <c r="D39" s="99" t="s">
        <v>86</v>
      </c>
      <c r="E39" s="99" t="s">
        <v>87</v>
      </c>
      <c r="F39" s="100"/>
      <c r="G39" s="101" t="s">
        <v>88</v>
      </c>
      <c r="H39" s="100" t="s">
        <v>89</v>
      </c>
      <c r="I39" s="102">
        <v>5067.2700000000004</v>
      </c>
      <c r="J39" s="438"/>
      <c r="K39" s="104">
        <f>ROUND(I39*J39,2)</f>
        <v>0</v>
      </c>
      <c r="L39" s="35"/>
      <c r="M39" s="36"/>
      <c r="N39" s="425"/>
    </row>
    <row r="40" spans="2:15" s="17" customFormat="1" ht="18" thickBot="1" x14ac:dyDescent="0.5">
      <c r="B40" s="18"/>
      <c r="C40" s="55"/>
      <c r="D40" s="56"/>
      <c r="E40" s="56"/>
      <c r="F40" s="56"/>
      <c r="G40" s="57"/>
      <c r="H40" s="56"/>
      <c r="I40" s="105"/>
      <c r="J40" s="434"/>
      <c r="K40" s="60">
        <f>SUM(K39:K39)</f>
        <v>0</v>
      </c>
      <c r="L40" s="35"/>
      <c r="M40" s="36"/>
      <c r="N40" s="426">
        <v>-11648028.144110002</v>
      </c>
      <c r="O40" s="426" t="e">
        <f>#REF!-K40</f>
        <v>#REF!</v>
      </c>
    </row>
    <row r="41" spans="2:15" s="25" customFormat="1" ht="17.5" x14ac:dyDescent="0.45">
      <c r="B41" s="26"/>
      <c r="C41" s="487" t="s">
        <v>90</v>
      </c>
      <c r="D41" s="488"/>
      <c r="E41" s="488"/>
      <c r="F41" s="488"/>
      <c r="G41" s="488"/>
      <c r="H41" s="62"/>
      <c r="I41" s="106"/>
      <c r="J41" s="435"/>
      <c r="K41" s="107"/>
      <c r="L41" s="35"/>
      <c r="M41" s="36"/>
      <c r="N41" s="426"/>
    </row>
    <row r="42" spans="2:15" s="25" customFormat="1" ht="17.5" x14ac:dyDescent="0.45">
      <c r="B42" s="26"/>
      <c r="C42" s="489" t="s">
        <v>91</v>
      </c>
      <c r="D42" s="490"/>
      <c r="E42" s="490"/>
      <c r="F42" s="490"/>
      <c r="G42" s="490"/>
      <c r="H42" s="66"/>
      <c r="I42" s="67"/>
      <c r="J42" s="436"/>
      <c r="K42" s="69"/>
      <c r="L42" s="35"/>
      <c r="M42" s="36"/>
      <c r="N42" s="426"/>
    </row>
    <row r="43" spans="2:15" s="25" customFormat="1" ht="34" x14ac:dyDescent="0.45">
      <c r="B43" s="26"/>
      <c r="C43" s="98">
        <f>C39+1</f>
        <v>23</v>
      </c>
      <c r="D43" s="99" t="s">
        <v>92</v>
      </c>
      <c r="E43" s="99" t="s">
        <v>93</v>
      </c>
      <c r="F43" s="100"/>
      <c r="G43" s="101" t="s">
        <v>94</v>
      </c>
      <c r="H43" s="100" t="s">
        <v>53</v>
      </c>
      <c r="I43" s="108">
        <v>49.24</v>
      </c>
      <c r="J43" s="438"/>
      <c r="K43" s="104">
        <f>ROUND(I43*J43,2)</f>
        <v>0</v>
      </c>
      <c r="L43" s="35"/>
      <c r="M43" s="36"/>
      <c r="N43" s="426"/>
    </row>
    <row r="44" spans="2:15" s="25" customFormat="1" ht="17.5" x14ac:dyDescent="0.45">
      <c r="B44" s="26"/>
      <c r="C44" s="84"/>
      <c r="D44" s="85"/>
      <c r="E44" s="85"/>
      <c r="F44" s="85"/>
      <c r="G44" s="86"/>
      <c r="H44" s="85"/>
      <c r="I44" s="87"/>
      <c r="J44" s="437"/>
      <c r="K44" s="89">
        <f>SUM(K43:K43)</f>
        <v>0</v>
      </c>
      <c r="L44" s="35"/>
      <c r="M44" s="36"/>
      <c r="N44" s="426">
        <v>-21262802.508875012</v>
      </c>
      <c r="O44" s="426" t="e">
        <f>#REF!-K44</f>
        <v>#REF!</v>
      </c>
    </row>
    <row r="45" spans="2:15" s="25" customFormat="1" ht="17.5" x14ac:dyDescent="0.45">
      <c r="B45" s="26"/>
      <c r="C45" s="489" t="s">
        <v>95</v>
      </c>
      <c r="D45" s="490"/>
      <c r="E45" s="490"/>
      <c r="F45" s="490"/>
      <c r="G45" s="490"/>
      <c r="H45" s="66"/>
      <c r="I45" s="67"/>
      <c r="J45" s="436"/>
      <c r="K45" s="69"/>
      <c r="L45" s="35"/>
      <c r="M45" s="36"/>
      <c r="N45" s="426"/>
      <c r="O45" s="426"/>
    </row>
    <row r="46" spans="2:15" s="25" customFormat="1" ht="17.5" x14ac:dyDescent="0.45">
      <c r="B46" s="26"/>
      <c r="C46" s="98">
        <f>C43+1</f>
        <v>24</v>
      </c>
      <c r="D46" s="99" t="s">
        <v>96</v>
      </c>
      <c r="E46" s="99" t="s">
        <v>97</v>
      </c>
      <c r="F46" s="100"/>
      <c r="G46" s="110" t="s">
        <v>98</v>
      </c>
      <c r="H46" s="100" t="s">
        <v>53</v>
      </c>
      <c r="I46" s="108">
        <v>77.94</v>
      </c>
      <c r="J46" s="438"/>
      <c r="K46" s="104">
        <f>ROUND(I46*J46,2)</f>
        <v>0</v>
      </c>
      <c r="L46" s="35"/>
      <c r="M46" s="36"/>
      <c r="N46" s="426"/>
      <c r="O46" s="426"/>
    </row>
    <row r="47" spans="2:15" s="25" customFormat="1" ht="17.5" x14ac:dyDescent="0.45">
      <c r="B47" s="26"/>
      <c r="C47" s="84"/>
      <c r="D47" s="85"/>
      <c r="E47" s="85"/>
      <c r="F47" s="85"/>
      <c r="G47" s="86"/>
      <c r="H47" s="85"/>
      <c r="I47" s="87"/>
      <c r="J47" s="437"/>
      <c r="K47" s="89">
        <f>SUM(K46:K46)</f>
        <v>0</v>
      </c>
      <c r="L47" s="35"/>
      <c r="M47" s="36"/>
      <c r="N47" s="426">
        <v>-34414634.253445014</v>
      </c>
      <c r="O47" s="426" t="e">
        <f>#REF!-K47</f>
        <v>#REF!</v>
      </c>
    </row>
    <row r="48" spans="2:15" s="25" customFormat="1" ht="17.5" x14ac:dyDescent="0.45">
      <c r="B48" s="26"/>
      <c r="C48" s="489" t="s">
        <v>99</v>
      </c>
      <c r="D48" s="490"/>
      <c r="E48" s="490"/>
      <c r="F48" s="490"/>
      <c r="G48" s="490"/>
      <c r="H48" s="66"/>
      <c r="I48" s="67"/>
      <c r="J48" s="436"/>
      <c r="K48" s="69"/>
      <c r="L48" s="35"/>
      <c r="M48" s="36"/>
      <c r="N48" s="425"/>
    </row>
    <row r="49" spans="2:15" s="25" customFormat="1" ht="17.5" x14ac:dyDescent="0.45">
      <c r="B49" s="26"/>
      <c r="C49" s="27">
        <f>C46+1</f>
        <v>25</v>
      </c>
      <c r="D49" s="28" t="s">
        <v>100</v>
      </c>
      <c r="E49" s="28" t="s">
        <v>101</v>
      </c>
      <c r="F49" s="71"/>
      <c r="G49" s="111" t="s">
        <v>102</v>
      </c>
      <c r="H49" s="71" t="s">
        <v>22</v>
      </c>
      <c r="I49" s="112">
        <v>635.23</v>
      </c>
      <c r="J49" s="431"/>
      <c r="K49" s="91">
        <f>ROUND(I49*J49,2)</f>
        <v>0</v>
      </c>
      <c r="L49" s="35"/>
      <c r="M49" s="36"/>
      <c r="N49" s="425"/>
    </row>
    <row r="50" spans="2:15" s="25" customFormat="1" ht="17.5" x14ac:dyDescent="0.45">
      <c r="B50" s="26"/>
      <c r="C50" s="37">
        <f>C49+1</f>
        <v>26</v>
      </c>
      <c r="D50" s="38" t="s">
        <v>103</v>
      </c>
      <c r="E50" s="38" t="s">
        <v>104</v>
      </c>
      <c r="F50" s="46"/>
      <c r="G50" s="113" t="s">
        <v>105</v>
      </c>
      <c r="H50" s="46" t="s">
        <v>22</v>
      </c>
      <c r="I50" s="114">
        <v>120.25</v>
      </c>
      <c r="J50" s="432"/>
      <c r="K50" s="115">
        <f>ROUND(I50*J50,2)</f>
        <v>0</v>
      </c>
      <c r="L50" s="35"/>
      <c r="M50" s="36"/>
      <c r="N50" s="425"/>
    </row>
    <row r="51" spans="2:15" s="25" customFormat="1" ht="34" x14ac:dyDescent="0.45">
      <c r="B51" s="26"/>
      <c r="C51" s="37">
        <f>C50+1</f>
        <v>27</v>
      </c>
      <c r="D51" s="38" t="s">
        <v>106</v>
      </c>
      <c r="E51" s="38" t="s">
        <v>107</v>
      </c>
      <c r="F51" s="46"/>
      <c r="G51" s="113" t="s">
        <v>108</v>
      </c>
      <c r="H51" s="46" t="s">
        <v>22</v>
      </c>
      <c r="I51" s="114">
        <v>499.46</v>
      </c>
      <c r="J51" s="432"/>
      <c r="K51" s="115">
        <f>ROUND(I51*J51,2)</f>
        <v>0</v>
      </c>
      <c r="L51" s="35"/>
      <c r="M51" s="36"/>
      <c r="N51" s="425"/>
    </row>
    <row r="52" spans="2:15" s="25" customFormat="1" ht="51" x14ac:dyDescent="0.45">
      <c r="B52" s="26"/>
      <c r="C52" s="48">
        <f>C51+1</f>
        <v>28</v>
      </c>
      <c r="D52" s="49" t="s">
        <v>109</v>
      </c>
      <c r="E52" s="116" t="s">
        <v>110</v>
      </c>
      <c r="F52" s="51"/>
      <c r="G52" s="117" t="s">
        <v>111</v>
      </c>
      <c r="H52" s="51" t="s">
        <v>22</v>
      </c>
      <c r="I52" s="118">
        <v>635.23</v>
      </c>
      <c r="J52" s="433"/>
      <c r="K52" s="120">
        <f>ROUND(I52*J52,2)</f>
        <v>0</v>
      </c>
      <c r="L52" s="35"/>
      <c r="M52" s="36"/>
      <c r="N52" s="425"/>
    </row>
    <row r="53" spans="2:15" s="25" customFormat="1" ht="18" thickBot="1" x14ac:dyDescent="0.5">
      <c r="B53" s="26"/>
      <c r="C53" s="121"/>
      <c r="D53" s="56"/>
      <c r="E53" s="56"/>
      <c r="F53" s="56"/>
      <c r="G53" s="57"/>
      <c r="H53" s="56"/>
      <c r="I53" s="105"/>
      <c r="J53" s="434"/>
      <c r="K53" s="60">
        <f>SUM(K49:K52)</f>
        <v>0</v>
      </c>
      <c r="L53" s="35"/>
      <c r="M53" s="36"/>
      <c r="N53" s="426">
        <v>-98445005.332240045</v>
      </c>
      <c r="O53" s="426" t="e">
        <f>#REF!-K53</f>
        <v>#REF!</v>
      </c>
    </row>
    <row r="54" spans="2:15" s="25" customFormat="1" ht="17.5" x14ac:dyDescent="0.45">
      <c r="B54" s="26"/>
      <c r="C54" s="489" t="s">
        <v>112</v>
      </c>
      <c r="D54" s="490"/>
      <c r="E54" s="490"/>
      <c r="F54" s="490"/>
      <c r="G54" s="490"/>
      <c r="H54" s="66"/>
      <c r="I54" s="122"/>
      <c r="J54" s="436"/>
      <c r="K54" s="69"/>
      <c r="L54" s="35"/>
      <c r="M54" s="36"/>
      <c r="N54" s="425"/>
    </row>
    <row r="55" spans="2:15" s="25" customFormat="1" ht="17.5" x14ac:dyDescent="0.45">
      <c r="B55" s="26"/>
      <c r="C55" s="27">
        <f>C52+1</f>
        <v>29</v>
      </c>
      <c r="D55" s="123" t="s">
        <v>113</v>
      </c>
      <c r="E55" s="123" t="s">
        <v>114</v>
      </c>
      <c r="F55" s="124"/>
      <c r="G55" s="125" t="s">
        <v>115</v>
      </c>
      <c r="H55" s="71" t="s">
        <v>53</v>
      </c>
      <c r="I55" s="126">
        <v>1.83</v>
      </c>
      <c r="J55" s="431"/>
      <c r="K55" s="128">
        <f>ROUND(I55*J55,2)</f>
        <v>0</v>
      </c>
      <c r="L55" s="35"/>
      <c r="M55" s="36"/>
      <c r="N55" s="425"/>
    </row>
    <row r="56" spans="2:15" s="25" customFormat="1" ht="102" x14ac:dyDescent="0.45">
      <c r="B56" s="26"/>
      <c r="C56" s="48">
        <f>C55+1</f>
        <v>30</v>
      </c>
      <c r="D56" s="49" t="s">
        <v>116</v>
      </c>
      <c r="E56" s="49" t="s">
        <v>117</v>
      </c>
      <c r="F56" s="51"/>
      <c r="G56" s="81" t="s">
        <v>118</v>
      </c>
      <c r="H56" s="129" t="s">
        <v>53</v>
      </c>
      <c r="I56" s="130">
        <v>98.45</v>
      </c>
      <c r="J56" s="433"/>
      <c r="K56" s="120">
        <f>ROUND(I56*J56,2)</f>
        <v>0</v>
      </c>
      <c r="L56" s="35"/>
      <c r="M56" s="36"/>
      <c r="N56" s="425"/>
    </row>
    <row r="57" spans="2:15" s="17" customFormat="1" ht="17.5" x14ac:dyDescent="0.45">
      <c r="B57" s="18"/>
      <c r="C57" s="132"/>
      <c r="D57" s="85"/>
      <c r="E57" s="85"/>
      <c r="F57" s="85"/>
      <c r="G57" s="86"/>
      <c r="H57" s="85"/>
      <c r="I57" s="133"/>
      <c r="J57" s="437"/>
      <c r="K57" s="89">
        <f>SUM(K55:K56)</f>
        <v>0</v>
      </c>
      <c r="L57" s="35"/>
      <c r="M57" s="36"/>
      <c r="N57" s="426">
        <v>-49739615.610390007</v>
      </c>
      <c r="O57" s="426" t="e">
        <f>#REF!-K57</f>
        <v>#REF!</v>
      </c>
    </row>
    <row r="58" spans="2:15" s="25" customFormat="1" ht="17.5" x14ac:dyDescent="0.45">
      <c r="B58" s="26"/>
      <c r="C58" s="489" t="s">
        <v>119</v>
      </c>
      <c r="D58" s="490"/>
      <c r="E58" s="490"/>
      <c r="F58" s="490"/>
      <c r="G58" s="490"/>
      <c r="H58" s="66"/>
      <c r="I58" s="67"/>
      <c r="J58" s="436"/>
      <c r="K58" s="69"/>
      <c r="L58" s="35"/>
      <c r="M58" s="36"/>
      <c r="N58" s="425"/>
    </row>
    <row r="59" spans="2:15" s="25" customFormat="1" ht="34" x14ac:dyDescent="0.45">
      <c r="B59" s="26"/>
      <c r="C59" s="27">
        <f>C56+1</f>
        <v>31</v>
      </c>
      <c r="D59" s="28" t="s">
        <v>120</v>
      </c>
      <c r="E59" s="28" t="s">
        <v>87</v>
      </c>
      <c r="F59" s="134"/>
      <c r="G59" s="135" t="s">
        <v>121</v>
      </c>
      <c r="H59" s="71" t="s">
        <v>89</v>
      </c>
      <c r="I59" s="112">
        <v>11004.88</v>
      </c>
      <c r="J59" s="431"/>
      <c r="K59" s="91">
        <f t="shared" ref="K59:K66" si="2">ROUND(I59*J59,2)</f>
        <v>0</v>
      </c>
      <c r="L59" s="35"/>
      <c r="M59" s="36"/>
      <c r="N59" s="425"/>
    </row>
    <row r="60" spans="2:15" s="25" customFormat="1" ht="34" x14ac:dyDescent="0.45">
      <c r="B60" s="26"/>
      <c r="C60" s="37">
        <f t="shared" ref="C60:C66" si="3">C59+1</f>
        <v>32</v>
      </c>
      <c r="D60" s="38" t="s">
        <v>122</v>
      </c>
      <c r="E60" s="38" t="s">
        <v>87</v>
      </c>
      <c r="F60" s="75"/>
      <c r="G60" s="137" t="s">
        <v>123</v>
      </c>
      <c r="H60" s="46" t="s">
        <v>89</v>
      </c>
      <c r="I60" s="114">
        <v>12641.48</v>
      </c>
      <c r="J60" s="432"/>
      <c r="K60" s="115">
        <f t="shared" si="2"/>
        <v>0</v>
      </c>
      <c r="L60" s="35"/>
      <c r="M60" s="36"/>
      <c r="N60" s="425"/>
    </row>
    <row r="61" spans="2:15" s="25" customFormat="1" ht="34" x14ac:dyDescent="0.45">
      <c r="B61" s="26"/>
      <c r="C61" s="37">
        <f t="shared" si="3"/>
        <v>33</v>
      </c>
      <c r="D61" s="38" t="s">
        <v>124</v>
      </c>
      <c r="E61" s="38" t="s">
        <v>87</v>
      </c>
      <c r="F61" s="75"/>
      <c r="G61" s="137" t="s">
        <v>125</v>
      </c>
      <c r="H61" s="46" t="s">
        <v>89</v>
      </c>
      <c r="I61" s="114">
        <v>3422.65</v>
      </c>
      <c r="J61" s="432"/>
      <c r="K61" s="115">
        <f t="shared" si="2"/>
        <v>0</v>
      </c>
      <c r="L61" s="35"/>
      <c r="M61" s="36"/>
      <c r="N61" s="425"/>
    </row>
    <row r="62" spans="2:15" s="25" customFormat="1" ht="34" x14ac:dyDescent="0.45">
      <c r="B62" s="26"/>
      <c r="C62" s="37">
        <f t="shared" si="3"/>
        <v>34</v>
      </c>
      <c r="D62" s="38" t="s">
        <v>126</v>
      </c>
      <c r="E62" s="38" t="s">
        <v>87</v>
      </c>
      <c r="F62" s="75"/>
      <c r="G62" s="137" t="s">
        <v>127</v>
      </c>
      <c r="H62" s="46" t="s">
        <v>89</v>
      </c>
      <c r="I62" s="43">
        <v>12337.64</v>
      </c>
      <c r="J62" s="432"/>
      <c r="K62" s="115">
        <f t="shared" si="2"/>
        <v>0</v>
      </c>
      <c r="L62" s="35"/>
      <c r="M62" s="36"/>
      <c r="N62" s="425"/>
    </row>
    <row r="63" spans="2:15" s="25" customFormat="1" ht="34" x14ac:dyDescent="0.45">
      <c r="B63" s="26"/>
      <c r="C63" s="37">
        <f t="shared" si="3"/>
        <v>35</v>
      </c>
      <c r="D63" s="38" t="s">
        <v>128</v>
      </c>
      <c r="E63" s="38" t="s">
        <v>87</v>
      </c>
      <c r="F63" s="75"/>
      <c r="G63" s="137" t="s">
        <v>129</v>
      </c>
      <c r="H63" s="46" t="s">
        <v>89</v>
      </c>
      <c r="I63" s="114">
        <v>4301.8900000000003</v>
      </c>
      <c r="J63" s="432"/>
      <c r="K63" s="115">
        <f t="shared" si="2"/>
        <v>0</v>
      </c>
      <c r="L63" s="35"/>
      <c r="M63" s="36"/>
      <c r="N63" s="425"/>
    </row>
    <row r="64" spans="2:15" s="25" customFormat="1" ht="34" x14ac:dyDescent="0.45">
      <c r="B64" s="26"/>
      <c r="C64" s="37">
        <f t="shared" si="3"/>
        <v>36</v>
      </c>
      <c r="D64" s="38" t="s">
        <v>130</v>
      </c>
      <c r="E64" s="38" t="s">
        <v>87</v>
      </c>
      <c r="F64" s="75"/>
      <c r="G64" s="139" t="s">
        <v>131</v>
      </c>
      <c r="H64" s="46" t="s">
        <v>89</v>
      </c>
      <c r="I64" s="43">
        <v>155.1</v>
      </c>
      <c r="J64" s="432"/>
      <c r="K64" s="115">
        <f t="shared" si="2"/>
        <v>0</v>
      </c>
      <c r="L64" s="35"/>
      <c r="M64" s="36"/>
      <c r="N64" s="425"/>
    </row>
    <row r="65" spans="2:15" s="25" customFormat="1" ht="34" x14ac:dyDescent="0.45">
      <c r="B65" s="26"/>
      <c r="C65" s="37">
        <f t="shared" si="3"/>
        <v>37</v>
      </c>
      <c r="D65" s="38" t="s">
        <v>132</v>
      </c>
      <c r="E65" s="39" t="s">
        <v>33</v>
      </c>
      <c r="F65" s="75"/>
      <c r="G65" s="140" t="s">
        <v>133</v>
      </c>
      <c r="H65" s="46" t="s">
        <v>89</v>
      </c>
      <c r="I65" s="43">
        <v>17.989999999999998</v>
      </c>
      <c r="J65" s="432"/>
      <c r="K65" s="115">
        <f t="shared" si="2"/>
        <v>0</v>
      </c>
      <c r="L65" s="35"/>
      <c r="M65" s="36"/>
      <c r="N65" s="425"/>
    </row>
    <row r="66" spans="2:15" s="25" customFormat="1" ht="34" x14ac:dyDescent="0.45">
      <c r="B66" s="26"/>
      <c r="C66" s="48">
        <f t="shared" si="3"/>
        <v>38</v>
      </c>
      <c r="D66" s="49" t="s">
        <v>134</v>
      </c>
      <c r="E66" s="79" t="s">
        <v>33</v>
      </c>
      <c r="F66" s="80"/>
      <c r="G66" s="141" t="s">
        <v>135</v>
      </c>
      <c r="H66" s="51" t="s">
        <v>89</v>
      </c>
      <c r="I66" s="52">
        <v>34.75</v>
      </c>
      <c r="J66" s="433"/>
      <c r="K66" s="120">
        <f t="shared" si="2"/>
        <v>0</v>
      </c>
      <c r="L66" s="35"/>
      <c r="M66" s="36"/>
      <c r="N66" s="426"/>
    </row>
    <row r="67" spans="2:15" s="25" customFormat="1" ht="17.5" x14ac:dyDescent="0.45">
      <c r="B67" s="26"/>
      <c r="C67" s="84"/>
      <c r="D67" s="85"/>
      <c r="E67" s="85"/>
      <c r="F67" s="85"/>
      <c r="G67" s="86"/>
      <c r="H67" s="85"/>
      <c r="I67" s="87"/>
      <c r="J67" s="437"/>
      <c r="K67" s="89">
        <f>SUM(K59:K66)</f>
        <v>0</v>
      </c>
      <c r="L67" s="35"/>
      <c r="M67" s="36"/>
      <c r="N67" s="426">
        <v>-100906501.58857501</v>
      </c>
      <c r="O67" s="426" t="e">
        <f>#REF!-K67</f>
        <v>#REF!</v>
      </c>
    </row>
    <row r="68" spans="2:15" s="25" customFormat="1" ht="17.5" x14ac:dyDescent="0.45">
      <c r="B68" s="26"/>
      <c r="C68" s="489" t="s">
        <v>136</v>
      </c>
      <c r="D68" s="490"/>
      <c r="E68" s="490"/>
      <c r="F68" s="490"/>
      <c r="G68" s="490"/>
      <c r="H68" s="66"/>
      <c r="I68" s="67"/>
      <c r="J68" s="436"/>
      <c r="K68" s="69"/>
      <c r="L68" s="35"/>
      <c r="M68" s="36"/>
      <c r="N68" s="425"/>
    </row>
    <row r="69" spans="2:15" s="151" customFormat="1" ht="34" x14ac:dyDescent="0.45">
      <c r="B69" s="143"/>
      <c r="C69" s="144">
        <f>C66+1</f>
        <v>39</v>
      </c>
      <c r="D69" s="145" t="s">
        <v>137</v>
      </c>
      <c r="E69" s="145" t="s">
        <v>138</v>
      </c>
      <c r="F69" s="73"/>
      <c r="G69" s="146" t="s">
        <v>139</v>
      </c>
      <c r="H69" s="71" t="s">
        <v>89</v>
      </c>
      <c r="I69" s="112">
        <v>2509.5100000000002</v>
      </c>
      <c r="J69" s="431"/>
      <c r="K69" s="148">
        <f>ROUND(I69*J69,2)</f>
        <v>0</v>
      </c>
      <c r="L69" s="149"/>
      <c r="M69" s="150"/>
      <c r="N69" s="425"/>
    </row>
    <row r="70" spans="2:15" s="25" customFormat="1" ht="34" x14ac:dyDescent="0.45">
      <c r="B70" s="26"/>
      <c r="C70" s="48">
        <f>C69+1</f>
        <v>40</v>
      </c>
      <c r="D70" s="49" t="s">
        <v>140</v>
      </c>
      <c r="E70" s="49" t="s">
        <v>138</v>
      </c>
      <c r="F70" s="51"/>
      <c r="G70" s="141" t="s">
        <v>141</v>
      </c>
      <c r="H70" s="51" t="s">
        <v>89</v>
      </c>
      <c r="I70" s="118">
        <v>1477.09</v>
      </c>
      <c r="J70" s="433"/>
      <c r="K70" s="120">
        <f>ROUND(I70*J70,2)</f>
        <v>0</v>
      </c>
      <c r="L70" s="35"/>
      <c r="M70" s="36"/>
      <c r="N70" s="425"/>
    </row>
    <row r="71" spans="2:15" s="25" customFormat="1" ht="18" thickBot="1" x14ac:dyDescent="0.5">
      <c r="B71" s="26"/>
      <c r="C71" s="121"/>
      <c r="D71" s="56"/>
      <c r="E71" s="56"/>
      <c r="F71" s="56"/>
      <c r="G71" s="57"/>
      <c r="H71" s="56"/>
      <c r="I71" s="105"/>
      <c r="J71" s="434"/>
      <c r="K71" s="60">
        <f>SUM(K69:K70)</f>
        <v>0</v>
      </c>
      <c r="L71" s="35"/>
      <c r="M71" s="36"/>
      <c r="N71" s="426">
        <v>-8863938.4431050047</v>
      </c>
      <c r="O71" s="426" t="e">
        <f>#REF!-K71</f>
        <v>#REF!</v>
      </c>
    </row>
    <row r="72" spans="2:15" s="25" customFormat="1" ht="17.5" x14ac:dyDescent="0.45">
      <c r="B72" s="26"/>
      <c r="C72" s="487" t="s">
        <v>997</v>
      </c>
      <c r="D72" s="488"/>
      <c r="E72" s="488"/>
      <c r="F72" s="488"/>
      <c r="G72" s="488"/>
      <c r="H72" s="62"/>
      <c r="I72" s="152"/>
      <c r="J72" s="435"/>
      <c r="K72" s="65"/>
      <c r="L72" s="35"/>
      <c r="M72" s="36"/>
      <c r="N72" s="426"/>
    </row>
    <row r="73" spans="2:15" s="151" customFormat="1" ht="34" x14ac:dyDescent="0.45">
      <c r="B73" s="143"/>
      <c r="C73" s="27">
        <f>C70+1</f>
        <v>41</v>
      </c>
      <c r="D73" s="28" t="s">
        <v>998</v>
      </c>
      <c r="E73" s="28" t="s">
        <v>142</v>
      </c>
      <c r="F73" s="71"/>
      <c r="G73" s="153" t="s">
        <v>143</v>
      </c>
      <c r="H73" s="71" t="s">
        <v>18</v>
      </c>
      <c r="I73" s="112">
        <v>424.91</v>
      </c>
      <c r="J73" s="431"/>
      <c r="K73" s="128">
        <f>ROUND(I73*J73,2)</f>
        <v>0</v>
      </c>
      <c r="L73" s="149"/>
      <c r="M73" s="150"/>
      <c r="N73" s="426"/>
    </row>
    <row r="74" spans="2:15" s="25" customFormat="1" ht="34" x14ac:dyDescent="0.45">
      <c r="B74" s="26"/>
      <c r="C74" s="48">
        <f>C73+1</f>
        <v>42</v>
      </c>
      <c r="D74" s="49" t="s">
        <v>999</v>
      </c>
      <c r="E74" s="49" t="s">
        <v>33</v>
      </c>
      <c r="F74" s="51"/>
      <c r="G74" s="141" t="s">
        <v>144</v>
      </c>
      <c r="H74" s="51" t="s">
        <v>18</v>
      </c>
      <c r="I74" s="118">
        <v>914.94999999999993</v>
      </c>
      <c r="J74" s="433"/>
      <c r="K74" s="155">
        <f>ROUND(I74*J74,2)</f>
        <v>0</v>
      </c>
      <c r="L74" s="35"/>
      <c r="M74" s="36"/>
      <c r="N74" s="426"/>
    </row>
    <row r="75" spans="2:15" s="17" customFormat="1" ht="18" thickBot="1" x14ac:dyDescent="0.5">
      <c r="B75" s="18"/>
      <c r="C75" s="55"/>
      <c r="D75" s="56"/>
      <c r="E75" s="56"/>
      <c r="F75" s="56"/>
      <c r="G75" s="57"/>
      <c r="H75" s="56"/>
      <c r="I75" s="105"/>
      <c r="J75" s="434"/>
      <c r="K75" s="60">
        <f>SUM(K73:K74)</f>
        <v>0</v>
      </c>
      <c r="L75" s="35"/>
      <c r="M75" s="36"/>
      <c r="N75" s="426">
        <v>-49159893.089620024</v>
      </c>
      <c r="O75" s="426" t="e">
        <f>#REF!-K75</f>
        <v>#REF!</v>
      </c>
    </row>
    <row r="76" spans="2:15" s="25" customFormat="1" ht="17.5" x14ac:dyDescent="0.45">
      <c r="B76" s="26"/>
      <c r="C76" s="487" t="s">
        <v>1000</v>
      </c>
      <c r="D76" s="488"/>
      <c r="E76" s="488"/>
      <c r="F76" s="488"/>
      <c r="G76" s="488"/>
      <c r="H76" s="62"/>
      <c r="I76" s="106"/>
      <c r="J76" s="435"/>
      <c r="K76" s="65"/>
      <c r="L76" s="35"/>
      <c r="M76" s="36"/>
      <c r="N76" s="425"/>
    </row>
    <row r="77" spans="2:15" s="25" customFormat="1" ht="17.5" x14ac:dyDescent="0.45">
      <c r="B77" s="26"/>
      <c r="C77" s="489" t="s">
        <v>1001</v>
      </c>
      <c r="D77" s="490"/>
      <c r="E77" s="490"/>
      <c r="F77" s="490"/>
      <c r="G77" s="490"/>
      <c r="H77" s="66"/>
      <c r="I77" s="67"/>
      <c r="J77" s="436"/>
      <c r="K77" s="69"/>
      <c r="L77" s="35"/>
      <c r="M77" s="36"/>
      <c r="N77" s="425"/>
    </row>
    <row r="78" spans="2:15" s="25" customFormat="1" ht="34" x14ac:dyDescent="0.45">
      <c r="B78" s="26"/>
      <c r="C78" s="27">
        <f>C74+1</f>
        <v>43</v>
      </c>
      <c r="D78" s="28" t="s">
        <v>1002</v>
      </c>
      <c r="E78" s="28" t="str">
        <f>E13</f>
        <v>2.01.30</v>
      </c>
      <c r="F78" s="71"/>
      <c r="G78" s="30" t="s">
        <v>28</v>
      </c>
      <c r="H78" s="71" t="s">
        <v>22</v>
      </c>
      <c r="I78" s="112">
        <v>237.64</v>
      </c>
      <c r="J78" s="431"/>
      <c r="K78" s="91">
        <f>ROUND(I78*J78,2)</f>
        <v>0</v>
      </c>
      <c r="L78" s="35"/>
      <c r="M78" s="36"/>
      <c r="N78" s="425"/>
    </row>
    <row r="79" spans="2:15" s="25" customFormat="1" ht="34" x14ac:dyDescent="0.45">
      <c r="B79" s="26"/>
      <c r="C79" s="37">
        <f>C78+1</f>
        <v>44</v>
      </c>
      <c r="D79" s="156" t="s">
        <v>1003</v>
      </c>
      <c r="E79" s="38" t="str">
        <f>E12</f>
        <v>2.01.34</v>
      </c>
      <c r="F79" s="46"/>
      <c r="G79" s="41" t="s">
        <v>25</v>
      </c>
      <c r="H79" s="46" t="s">
        <v>22</v>
      </c>
      <c r="I79" s="114">
        <v>399.74</v>
      </c>
      <c r="J79" s="432"/>
      <c r="K79" s="115">
        <f>ROUND(I79*J79,2)</f>
        <v>0</v>
      </c>
      <c r="L79" s="35"/>
      <c r="M79" s="36"/>
      <c r="N79" s="425"/>
    </row>
    <row r="80" spans="2:15" s="25" customFormat="1" ht="34" x14ac:dyDescent="0.45">
      <c r="B80" s="26"/>
      <c r="C80" s="37">
        <f>C79+1</f>
        <v>45</v>
      </c>
      <c r="D80" s="156" t="s">
        <v>1004</v>
      </c>
      <c r="E80" s="38" t="s">
        <v>145</v>
      </c>
      <c r="F80" s="46"/>
      <c r="G80" s="157" t="s">
        <v>146</v>
      </c>
      <c r="H80" s="158" t="s">
        <v>22</v>
      </c>
      <c r="I80" s="159">
        <v>399.74</v>
      </c>
      <c r="J80" s="432"/>
      <c r="K80" s="115">
        <f>ROUND(I80*J80,2)</f>
        <v>0</v>
      </c>
      <c r="L80" s="35"/>
      <c r="M80" s="36"/>
      <c r="N80" s="425"/>
    </row>
    <row r="81" spans="2:15" s="25" customFormat="1" ht="34" x14ac:dyDescent="0.45">
      <c r="B81" s="26"/>
      <c r="C81" s="48">
        <f>C80+1</f>
        <v>46</v>
      </c>
      <c r="D81" s="160" t="s">
        <v>1005</v>
      </c>
      <c r="E81" s="49" t="s">
        <v>147</v>
      </c>
      <c r="F81" s="51"/>
      <c r="G81" s="161" t="s">
        <v>148</v>
      </c>
      <c r="H81" s="51" t="s">
        <v>22</v>
      </c>
      <c r="I81" s="118">
        <v>1469.44</v>
      </c>
      <c r="J81" s="433"/>
      <c r="K81" s="120">
        <f>ROUND(I81*J81,2)</f>
        <v>0</v>
      </c>
      <c r="L81" s="35"/>
      <c r="M81" s="36"/>
      <c r="N81" s="425"/>
    </row>
    <row r="82" spans="2:15" s="25" customFormat="1" ht="17.5" x14ac:dyDescent="0.45">
      <c r="B82" s="26"/>
      <c r="C82" s="84"/>
      <c r="D82" s="85"/>
      <c r="E82" s="85"/>
      <c r="F82" s="85"/>
      <c r="G82" s="86"/>
      <c r="H82" s="85"/>
      <c r="I82" s="87"/>
      <c r="J82" s="437"/>
      <c r="K82" s="89">
        <f>SUM(K78:K81)</f>
        <v>0</v>
      </c>
      <c r="L82" s="35"/>
      <c r="M82" s="36"/>
      <c r="N82" s="426">
        <v>-8310856.4024100006</v>
      </c>
      <c r="O82" s="426" t="e">
        <f>#REF!-K82</f>
        <v>#REF!</v>
      </c>
    </row>
    <row r="83" spans="2:15" s="25" customFormat="1" ht="17.5" x14ac:dyDescent="0.45">
      <c r="B83" s="26"/>
      <c r="C83" s="489" t="s">
        <v>1006</v>
      </c>
      <c r="D83" s="490"/>
      <c r="E83" s="490"/>
      <c r="F83" s="490"/>
      <c r="G83" s="490"/>
      <c r="H83" s="66"/>
      <c r="I83" s="67"/>
      <c r="J83" s="436"/>
      <c r="K83" s="69"/>
      <c r="L83" s="35"/>
      <c r="M83" s="36"/>
      <c r="N83" s="425"/>
    </row>
    <row r="84" spans="2:15" s="25" customFormat="1" ht="34" x14ac:dyDescent="0.45">
      <c r="B84" s="26"/>
      <c r="C84" s="162">
        <f>C81+1</f>
        <v>47</v>
      </c>
      <c r="D84" s="28" t="s">
        <v>1011</v>
      </c>
      <c r="E84" s="28" t="s">
        <v>93</v>
      </c>
      <c r="F84" s="124"/>
      <c r="G84" s="125" t="s">
        <v>149</v>
      </c>
      <c r="H84" s="71" t="s">
        <v>53</v>
      </c>
      <c r="I84" s="126">
        <v>14.86</v>
      </c>
      <c r="J84" s="431"/>
      <c r="K84" s="128">
        <f>ROUND(I84*J84,2)</f>
        <v>0</v>
      </c>
      <c r="L84" s="35"/>
      <c r="M84" s="36"/>
      <c r="N84" s="425"/>
    </row>
    <row r="85" spans="2:15" s="25" customFormat="1" ht="34" x14ac:dyDescent="0.45">
      <c r="B85" s="26"/>
      <c r="C85" s="48">
        <f>C84+1</f>
        <v>48</v>
      </c>
      <c r="D85" s="49" t="s">
        <v>1012</v>
      </c>
      <c r="E85" s="49" t="str">
        <f>E63</f>
        <v>2.02.35</v>
      </c>
      <c r="F85" s="51"/>
      <c r="G85" s="81" t="str">
        <f>G59</f>
        <v>SUMINISTRO, FIGURADA Y AMARRE DE ACERO DE 420 MPa (60000 PSI) para columnas</v>
      </c>
      <c r="H85" s="129" t="s">
        <v>89</v>
      </c>
      <c r="I85" s="130">
        <v>4789.9799999999996</v>
      </c>
      <c r="J85" s="433"/>
      <c r="K85" s="120">
        <f>ROUND(I85*J85,2)</f>
        <v>0</v>
      </c>
      <c r="L85" s="35"/>
      <c r="M85" s="36"/>
      <c r="N85" s="425"/>
    </row>
    <row r="86" spans="2:15" s="17" customFormat="1" ht="17.5" x14ac:dyDescent="0.45">
      <c r="B86" s="18"/>
      <c r="C86" s="132"/>
      <c r="D86" s="85"/>
      <c r="E86" s="85"/>
      <c r="F86" s="85"/>
      <c r="G86" s="86"/>
      <c r="H86" s="85"/>
      <c r="I86" s="164"/>
      <c r="J86" s="437"/>
      <c r="K86" s="89">
        <f>SUM(K84:K85)</f>
        <v>0</v>
      </c>
      <c r="L86" s="35"/>
      <c r="M86" s="36"/>
      <c r="N86" s="426">
        <v>-17030564.702395</v>
      </c>
      <c r="O86" s="426" t="e">
        <f>#REF!-K86</f>
        <v>#REF!</v>
      </c>
    </row>
    <row r="87" spans="2:15" s="25" customFormat="1" ht="17.5" x14ac:dyDescent="0.45">
      <c r="B87" s="26"/>
      <c r="C87" s="489" t="s">
        <v>1007</v>
      </c>
      <c r="D87" s="490"/>
      <c r="E87" s="490"/>
      <c r="F87" s="490"/>
      <c r="G87" s="490"/>
      <c r="H87" s="66"/>
      <c r="I87" s="165"/>
      <c r="J87" s="436"/>
      <c r="K87" s="69"/>
      <c r="L87" s="35"/>
      <c r="M87" s="36"/>
      <c r="N87" s="425"/>
    </row>
    <row r="88" spans="2:15" s="17" customFormat="1" ht="34" x14ac:dyDescent="0.45">
      <c r="B88" s="18"/>
      <c r="C88" s="98">
        <f>C85+1</f>
        <v>49</v>
      </c>
      <c r="D88" s="99" t="s">
        <v>1010</v>
      </c>
      <c r="E88" s="166" t="s">
        <v>150</v>
      </c>
      <c r="F88" s="100"/>
      <c r="G88" s="167" t="s">
        <v>151</v>
      </c>
      <c r="H88" s="100" t="s">
        <v>18</v>
      </c>
      <c r="I88" s="168">
        <v>227.61</v>
      </c>
      <c r="J88" s="438"/>
      <c r="K88" s="170">
        <f>ROUND(I88*J88,2)</f>
        <v>0</v>
      </c>
      <c r="L88" s="35"/>
      <c r="M88" s="36"/>
      <c r="N88" s="425"/>
    </row>
    <row r="89" spans="2:15" s="17" customFormat="1" ht="17.5" x14ac:dyDescent="0.45">
      <c r="B89" s="18"/>
      <c r="C89" s="132"/>
      <c r="D89" s="85"/>
      <c r="E89" s="85"/>
      <c r="F89" s="85"/>
      <c r="G89" s="86"/>
      <c r="H89" s="85"/>
      <c r="I89" s="87"/>
      <c r="J89" s="437"/>
      <c r="K89" s="89">
        <f>SUM(K88)</f>
        <v>0</v>
      </c>
      <c r="L89" s="35"/>
      <c r="M89" s="36"/>
      <c r="N89" s="426">
        <v>-6284961.1883150041</v>
      </c>
      <c r="O89" s="426" t="e">
        <f>#REF!-K89</f>
        <v>#REF!</v>
      </c>
    </row>
    <row r="90" spans="2:15" s="17" customFormat="1" ht="17.5" x14ac:dyDescent="0.45">
      <c r="B90" s="18"/>
      <c r="C90" s="489" t="s">
        <v>1008</v>
      </c>
      <c r="D90" s="490"/>
      <c r="E90" s="490"/>
      <c r="F90" s="490"/>
      <c r="G90" s="490"/>
      <c r="H90" s="66"/>
      <c r="I90" s="67"/>
      <c r="J90" s="436"/>
      <c r="K90" s="69"/>
      <c r="L90" s="35"/>
      <c r="M90" s="36"/>
      <c r="N90" s="426"/>
    </row>
    <row r="91" spans="2:15" s="17" customFormat="1" ht="34" x14ac:dyDescent="0.45">
      <c r="B91" s="18"/>
      <c r="C91" s="48">
        <f>C88+1</f>
        <v>50</v>
      </c>
      <c r="D91" s="49" t="s">
        <v>1013</v>
      </c>
      <c r="E91" s="99" t="s">
        <v>152</v>
      </c>
      <c r="F91" s="51"/>
      <c r="G91" s="81" t="s">
        <v>153</v>
      </c>
      <c r="H91" s="129" t="s">
        <v>22</v>
      </c>
      <c r="I91" s="130">
        <v>1707.08</v>
      </c>
      <c r="J91" s="438"/>
      <c r="K91" s="120">
        <f>ROUND(I91*J91,2)</f>
        <v>0</v>
      </c>
      <c r="L91" s="35"/>
      <c r="M91" s="36"/>
      <c r="N91" s="426"/>
    </row>
    <row r="92" spans="2:15" s="17" customFormat="1" ht="17.5" x14ac:dyDescent="0.45">
      <c r="B92" s="18"/>
      <c r="C92" s="132"/>
      <c r="D92" s="85"/>
      <c r="E92" s="85"/>
      <c r="F92" s="85"/>
      <c r="G92" s="86"/>
      <c r="H92" s="85"/>
      <c r="I92" s="164"/>
      <c r="J92" s="437"/>
      <c r="K92" s="89">
        <f>SUM(K91:K91)</f>
        <v>0</v>
      </c>
      <c r="L92" s="35"/>
      <c r="M92" s="36"/>
      <c r="N92" s="426">
        <v>-21338358.356235012</v>
      </c>
      <c r="O92" s="426" t="e">
        <f>#REF!-K92</f>
        <v>#REF!</v>
      </c>
    </row>
    <row r="93" spans="2:15" s="25" customFormat="1" ht="17.5" x14ac:dyDescent="0.45">
      <c r="B93" s="26"/>
      <c r="C93" s="489" t="s">
        <v>1009</v>
      </c>
      <c r="D93" s="490"/>
      <c r="E93" s="490"/>
      <c r="F93" s="490"/>
      <c r="G93" s="490"/>
      <c r="H93" s="66"/>
      <c r="I93" s="165"/>
      <c r="J93" s="436"/>
      <c r="K93" s="69"/>
      <c r="L93" s="35"/>
      <c r="M93" s="36"/>
      <c r="N93" s="425"/>
    </row>
    <row r="94" spans="2:15" s="25" customFormat="1" ht="17.5" x14ac:dyDescent="0.45">
      <c r="B94" s="26"/>
      <c r="C94" s="162">
        <f>C91+1</f>
        <v>51</v>
      </c>
      <c r="D94" s="28" t="s">
        <v>1014</v>
      </c>
      <c r="E94" s="28" t="s">
        <v>154</v>
      </c>
      <c r="F94" s="124"/>
      <c r="G94" s="125" t="s">
        <v>155</v>
      </c>
      <c r="H94" s="71" t="s">
        <v>22</v>
      </c>
      <c r="I94" s="126">
        <v>399.74</v>
      </c>
      <c r="J94" s="431"/>
      <c r="K94" s="128">
        <f>ROUND(I94*J94,2)</f>
        <v>0</v>
      </c>
      <c r="L94" s="35"/>
      <c r="M94" s="36"/>
      <c r="N94" s="425"/>
    </row>
    <row r="95" spans="2:15" s="25" customFormat="1" ht="34" x14ac:dyDescent="0.45">
      <c r="B95" s="26"/>
      <c r="C95" s="48">
        <f>C94+1</f>
        <v>52</v>
      </c>
      <c r="D95" s="49" t="s">
        <v>1015</v>
      </c>
      <c r="E95" s="49" t="s">
        <v>156</v>
      </c>
      <c r="F95" s="51"/>
      <c r="G95" s="81" t="s">
        <v>157</v>
      </c>
      <c r="H95" s="129" t="s">
        <v>22</v>
      </c>
      <c r="I95" s="130">
        <v>399.74</v>
      </c>
      <c r="J95" s="433"/>
      <c r="K95" s="120">
        <f>ROUND(I95*J95,2)</f>
        <v>0</v>
      </c>
      <c r="L95" s="35"/>
      <c r="M95" s="36"/>
      <c r="N95" s="425"/>
    </row>
    <row r="96" spans="2:15" s="17" customFormat="1" ht="17.5" x14ac:dyDescent="0.45">
      <c r="B96" s="18"/>
      <c r="C96" s="132"/>
      <c r="D96" s="85"/>
      <c r="E96" s="85"/>
      <c r="F96" s="85"/>
      <c r="G96" s="86"/>
      <c r="H96" s="85"/>
      <c r="I96" s="133"/>
      <c r="J96" s="437"/>
      <c r="K96" s="89">
        <f>SUM(K94:K95)</f>
        <v>0</v>
      </c>
      <c r="L96" s="35"/>
      <c r="M96" s="36"/>
      <c r="N96" s="426">
        <v>-15834453.702805012</v>
      </c>
      <c r="O96" s="426" t="e">
        <f>#REF!-K96</f>
        <v>#REF!</v>
      </c>
    </row>
    <row r="97" spans="2:15" s="25" customFormat="1" ht="17.5" x14ac:dyDescent="0.45">
      <c r="B97" s="26"/>
      <c r="C97" s="489" t="s">
        <v>1016</v>
      </c>
      <c r="D97" s="490"/>
      <c r="E97" s="490"/>
      <c r="F97" s="490"/>
      <c r="G97" s="490"/>
      <c r="H97" s="66"/>
      <c r="I97" s="67"/>
      <c r="J97" s="436"/>
      <c r="K97" s="69"/>
      <c r="L97" s="35"/>
      <c r="M97" s="36"/>
      <c r="N97" s="425"/>
    </row>
    <row r="98" spans="2:15" s="25" customFormat="1" ht="34" x14ac:dyDescent="0.45">
      <c r="B98" s="26"/>
      <c r="C98" s="27">
        <f>C95+1</f>
        <v>53</v>
      </c>
      <c r="D98" s="28" t="s">
        <v>1017</v>
      </c>
      <c r="E98" s="28" t="s">
        <v>158</v>
      </c>
      <c r="F98" s="71"/>
      <c r="G98" s="30" t="s">
        <v>159</v>
      </c>
      <c r="H98" s="71" t="s">
        <v>22</v>
      </c>
      <c r="I98" s="112">
        <v>195.51</v>
      </c>
      <c r="J98" s="431"/>
      <c r="K98" s="91">
        <f>ROUND(I98*J98,2)</f>
        <v>0</v>
      </c>
      <c r="L98" s="35"/>
      <c r="M98" s="36"/>
      <c r="N98" s="425"/>
    </row>
    <row r="99" spans="2:15" s="25" customFormat="1" ht="34" x14ac:dyDescent="0.45">
      <c r="B99" s="26"/>
      <c r="C99" s="37">
        <f>C98+1</f>
        <v>54</v>
      </c>
      <c r="D99" s="156" t="s">
        <v>1018</v>
      </c>
      <c r="E99" s="38" t="s">
        <v>142</v>
      </c>
      <c r="F99" s="46"/>
      <c r="G99" s="41" t="s">
        <v>160</v>
      </c>
      <c r="H99" s="46" t="s">
        <v>22</v>
      </c>
      <c r="I99" s="114">
        <v>152.80000000000001</v>
      </c>
      <c r="J99" s="432"/>
      <c r="K99" s="115">
        <f>ROUND(I99*J99,2)</f>
        <v>0</v>
      </c>
      <c r="L99" s="35"/>
      <c r="M99" s="36"/>
      <c r="N99" s="425"/>
    </row>
    <row r="100" spans="2:15" s="25" customFormat="1" ht="34" x14ac:dyDescent="0.45">
      <c r="B100" s="26"/>
      <c r="C100" s="48">
        <f>C99+1</f>
        <v>55</v>
      </c>
      <c r="D100" s="49" t="s">
        <v>1019</v>
      </c>
      <c r="E100" s="49" t="s">
        <v>33</v>
      </c>
      <c r="F100" s="51"/>
      <c r="G100" s="172" t="str">
        <f>G74</f>
        <v>SUMINISTRO E INSTALACIÓN DE CORREAS PARA ESTRUCTURA EN MADERA DE SAPÁN</v>
      </c>
      <c r="H100" s="51" t="s">
        <v>18</v>
      </c>
      <c r="I100" s="130">
        <v>69</v>
      </c>
      <c r="J100" s="433"/>
      <c r="K100" s="155">
        <f>ROUND(I100*J100,2)</f>
        <v>0</v>
      </c>
      <c r="L100" s="35"/>
      <c r="M100" s="36"/>
      <c r="N100" s="425"/>
    </row>
    <row r="101" spans="2:15" s="17" customFormat="1" ht="18" thickBot="1" x14ac:dyDescent="0.5">
      <c r="B101" s="18"/>
      <c r="C101" s="55"/>
      <c r="D101" s="56"/>
      <c r="E101" s="56"/>
      <c r="F101" s="56"/>
      <c r="G101" s="57"/>
      <c r="H101" s="56"/>
      <c r="I101" s="58"/>
      <c r="J101" s="434"/>
      <c r="K101" s="174">
        <f>SUM(K98:K100)</f>
        <v>0</v>
      </c>
      <c r="L101" s="35"/>
      <c r="M101" s="36"/>
      <c r="N101" s="426">
        <v>-22615713.247285008</v>
      </c>
      <c r="O101" s="426" t="e">
        <f>#REF!-K101</f>
        <v>#REF!</v>
      </c>
    </row>
    <row r="102" spans="2:15" s="17" customFormat="1" ht="17.5" x14ac:dyDescent="0.45">
      <c r="B102" s="18"/>
      <c r="C102" s="464" t="s">
        <v>161</v>
      </c>
      <c r="D102" s="465"/>
      <c r="E102" s="465"/>
      <c r="F102" s="465"/>
      <c r="G102" s="465"/>
      <c r="H102" s="19"/>
      <c r="I102" s="20"/>
      <c r="J102" s="430"/>
      <c r="K102" s="22"/>
      <c r="L102" s="23"/>
      <c r="M102" s="24"/>
      <c r="N102" s="425"/>
    </row>
    <row r="103" spans="2:15" s="25" customFormat="1" ht="17.5" x14ac:dyDescent="0.45">
      <c r="B103" s="26"/>
      <c r="C103" s="487" t="s">
        <v>162</v>
      </c>
      <c r="D103" s="488"/>
      <c r="E103" s="488"/>
      <c r="F103" s="488"/>
      <c r="G103" s="488"/>
      <c r="H103" s="62"/>
      <c r="I103" s="63"/>
      <c r="J103" s="435"/>
      <c r="K103" s="65"/>
      <c r="L103" s="35"/>
      <c r="M103" s="36"/>
      <c r="N103" s="425"/>
    </row>
    <row r="104" spans="2:15" s="25" customFormat="1" ht="17.5" x14ac:dyDescent="0.45">
      <c r="B104" s="26"/>
      <c r="C104" s="27">
        <f>C100+1</f>
        <v>56</v>
      </c>
      <c r="D104" s="28" t="s">
        <v>163</v>
      </c>
      <c r="E104" s="28" t="s">
        <v>164</v>
      </c>
      <c r="F104" s="71"/>
      <c r="G104" s="30" t="s">
        <v>165</v>
      </c>
      <c r="H104" s="71" t="s">
        <v>22</v>
      </c>
      <c r="I104" s="112">
        <v>933.89</v>
      </c>
      <c r="J104" s="431"/>
      <c r="K104" s="91">
        <f>ROUND(I104*J104,2)</f>
        <v>0</v>
      </c>
      <c r="L104" s="175"/>
      <c r="M104" s="36"/>
      <c r="N104" s="425"/>
    </row>
    <row r="105" spans="2:15" s="185" customFormat="1" ht="17.5" x14ac:dyDescent="0.45">
      <c r="B105" s="176"/>
      <c r="C105" s="177">
        <f>C104+1</f>
        <v>57</v>
      </c>
      <c r="D105" s="178" t="s">
        <v>166</v>
      </c>
      <c r="E105" s="39" t="s">
        <v>167</v>
      </c>
      <c r="F105" s="42"/>
      <c r="G105" s="179" t="s">
        <v>168</v>
      </c>
      <c r="H105" s="77" t="s">
        <v>18</v>
      </c>
      <c r="I105" s="180">
        <v>263.09999999999962</v>
      </c>
      <c r="J105" s="432"/>
      <c r="K105" s="182">
        <f>ROUND(I105*J105,2)</f>
        <v>0</v>
      </c>
      <c r="L105" s="183"/>
      <c r="M105" s="184"/>
      <c r="N105" s="425"/>
    </row>
    <row r="106" spans="2:15" s="25" customFormat="1" ht="17.5" x14ac:dyDescent="0.45">
      <c r="B106" s="26"/>
      <c r="C106" s="37">
        <f>C105+1</f>
        <v>58</v>
      </c>
      <c r="D106" s="156" t="s">
        <v>169</v>
      </c>
      <c r="E106" s="38" t="s">
        <v>170</v>
      </c>
      <c r="F106" s="46"/>
      <c r="G106" s="157" t="s">
        <v>171</v>
      </c>
      <c r="H106" s="158" t="s">
        <v>22</v>
      </c>
      <c r="I106" s="159">
        <v>48</v>
      </c>
      <c r="J106" s="432"/>
      <c r="K106" s="115">
        <f>ROUND(I106*J106,2)</f>
        <v>0</v>
      </c>
      <c r="L106" s="35"/>
      <c r="M106" s="36"/>
      <c r="N106" s="425"/>
    </row>
    <row r="107" spans="2:15" s="25" customFormat="1" ht="34" x14ac:dyDescent="0.45">
      <c r="B107" s="26"/>
      <c r="C107" s="48">
        <f>C106+1</f>
        <v>59</v>
      </c>
      <c r="D107" s="160" t="s">
        <v>172</v>
      </c>
      <c r="E107" s="49" t="s">
        <v>173</v>
      </c>
      <c r="F107" s="51"/>
      <c r="G107" s="161" t="s">
        <v>174</v>
      </c>
      <c r="H107" s="51" t="s">
        <v>22</v>
      </c>
      <c r="I107" s="118">
        <v>27.91</v>
      </c>
      <c r="J107" s="433"/>
      <c r="K107" s="120">
        <f>ROUND(I107*J107,2)</f>
        <v>0</v>
      </c>
      <c r="L107" s="35"/>
      <c r="M107" s="36"/>
      <c r="N107" s="426"/>
    </row>
    <row r="108" spans="2:15" s="25" customFormat="1" ht="18" thickBot="1" x14ac:dyDescent="0.5">
      <c r="B108" s="26"/>
      <c r="C108" s="121"/>
      <c r="D108" s="56"/>
      <c r="E108" s="56"/>
      <c r="F108" s="56"/>
      <c r="G108" s="57"/>
      <c r="H108" s="56"/>
      <c r="I108" s="87"/>
      <c r="J108" s="434"/>
      <c r="K108" s="174">
        <f>SUM(K104:K107)</f>
        <v>0</v>
      </c>
      <c r="L108" s="35"/>
      <c r="M108" s="36"/>
      <c r="N108" s="426">
        <v>-25547115.557390019</v>
      </c>
      <c r="O108" s="426" t="e">
        <f>#REF!-K108</f>
        <v>#REF!</v>
      </c>
    </row>
    <row r="109" spans="2:15" s="25" customFormat="1" ht="17.5" x14ac:dyDescent="0.45">
      <c r="B109" s="26"/>
      <c r="C109" s="487" t="s">
        <v>175</v>
      </c>
      <c r="D109" s="488"/>
      <c r="E109" s="488"/>
      <c r="F109" s="488"/>
      <c r="G109" s="488"/>
      <c r="H109" s="62"/>
      <c r="I109" s="152"/>
      <c r="J109" s="435"/>
      <c r="K109" s="65"/>
      <c r="L109" s="35"/>
      <c r="M109" s="36"/>
      <c r="N109" s="425"/>
    </row>
    <row r="110" spans="2:15" s="25" customFormat="1" ht="34" x14ac:dyDescent="0.45">
      <c r="B110" s="26"/>
      <c r="C110" s="27">
        <f>C107+1</f>
        <v>60</v>
      </c>
      <c r="D110" s="28" t="s">
        <v>176</v>
      </c>
      <c r="E110" s="28" t="s">
        <v>152</v>
      </c>
      <c r="F110" s="71"/>
      <c r="G110" s="72" t="s">
        <v>177</v>
      </c>
      <c r="H110" s="73" t="s">
        <v>22</v>
      </c>
      <c r="I110" s="126">
        <v>1661.1</v>
      </c>
      <c r="J110" s="431"/>
      <c r="K110" s="91">
        <f>ROUND(I110*J110,2)</f>
        <v>0</v>
      </c>
      <c r="L110" s="35"/>
      <c r="M110" s="36"/>
      <c r="N110" s="425"/>
    </row>
    <row r="111" spans="2:15" s="195" customFormat="1" ht="17.5" x14ac:dyDescent="0.45">
      <c r="B111" s="187"/>
      <c r="C111" s="188">
        <f>C110+1</f>
        <v>61</v>
      </c>
      <c r="D111" s="189" t="s">
        <v>178</v>
      </c>
      <c r="E111" s="190" t="s">
        <v>179</v>
      </c>
      <c r="F111" s="191"/>
      <c r="G111" s="192" t="s">
        <v>180</v>
      </c>
      <c r="H111" s="191" t="s">
        <v>18</v>
      </c>
      <c r="I111" s="193">
        <v>1972</v>
      </c>
      <c r="J111" s="432"/>
      <c r="K111" s="182">
        <f>ROUND(I111*J111,2)</f>
        <v>0</v>
      </c>
      <c r="L111" s="35"/>
      <c r="M111" s="150"/>
      <c r="N111" s="425"/>
    </row>
    <row r="112" spans="2:15" s="25" customFormat="1" ht="17.5" x14ac:dyDescent="0.45">
      <c r="B112" s="26"/>
      <c r="C112" s="196">
        <f>C111+1</f>
        <v>62</v>
      </c>
      <c r="D112" s="49" t="s">
        <v>181</v>
      </c>
      <c r="E112" s="49" t="s">
        <v>182</v>
      </c>
      <c r="F112" s="51"/>
      <c r="G112" s="161" t="s">
        <v>183</v>
      </c>
      <c r="H112" s="51" t="s">
        <v>22</v>
      </c>
      <c r="I112" s="118">
        <v>1047.69</v>
      </c>
      <c r="J112" s="433"/>
      <c r="K112" s="120">
        <f>ROUND(I112*J112,2)</f>
        <v>0</v>
      </c>
      <c r="L112" s="35"/>
      <c r="M112" s="36"/>
      <c r="N112" s="425"/>
    </row>
    <row r="113" spans="2:15" s="25" customFormat="1" ht="18" thickBot="1" x14ac:dyDescent="0.5">
      <c r="B113" s="26"/>
      <c r="C113" s="121"/>
      <c r="D113" s="56"/>
      <c r="E113" s="56"/>
      <c r="F113" s="56"/>
      <c r="G113" s="57"/>
      <c r="H113" s="56"/>
      <c r="I113" s="197"/>
      <c r="J113" s="434"/>
      <c r="K113" s="174">
        <f>SUM(K110:K112)</f>
        <v>0</v>
      </c>
      <c r="L113" s="35"/>
      <c r="M113" s="36"/>
      <c r="N113" s="426">
        <v>-40266123.323390007</v>
      </c>
      <c r="O113" s="426" t="e">
        <f>#REF!-K113</f>
        <v>#REF!</v>
      </c>
    </row>
    <row r="114" spans="2:15" s="185" customFormat="1" ht="17.5" x14ac:dyDescent="0.45">
      <c r="B114" s="176"/>
      <c r="C114" s="497" t="s">
        <v>184</v>
      </c>
      <c r="D114" s="498"/>
      <c r="E114" s="498"/>
      <c r="F114" s="498"/>
      <c r="G114" s="498"/>
      <c r="H114" s="198"/>
      <c r="I114" s="152"/>
      <c r="J114" s="435"/>
      <c r="K114" s="199"/>
      <c r="L114" s="200"/>
      <c r="M114" s="184"/>
      <c r="N114" s="425"/>
    </row>
    <row r="115" spans="2:15" s="185" customFormat="1" ht="34" x14ac:dyDescent="0.45">
      <c r="B115" s="176"/>
      <c r="C115" s="177">
        <f>C112+1</f>
        <v>63</v>
      </c>
      <c r="D115" s="39" t="s">
        <v>185</v>
      </c>
      <c r="E115" s="39" t="s">
        <v>150</v>
      </c>
      <c r="F115" s="42"/>
      <c r="G115" s="201" t="s">
        <v>186</v>
      </c>
      <c r="H115" s="77" t="s">
        <v>18</v>
      </c>
      <c r="I115" s="202">
        <v>746.15</v>
      </c>
      <c r="J115" s="431"/>
      <c r="K115" s="182">
        <f t="shared" ref="K115:K122" si="4">ROUND(I115*J115,2)</f>
        <v>0</v>
      </c>
      <c r="L115" s="200"/>
      <c r="M115" s="184"/>
      <c r="N115" s="425"/>
    </row>
    <row r="116" spans="2:15" s="185" customFormat="1" ht="34" x14ac:dyDescent="0.45">
      <c r="B116" s="176"/>
      <c r="C116" s="177">
        <f t="shared" ref="C116:C122" si="5">C115+1</f>
        <v>64</v>
      </c>
      <c r="D116" s="39" t="s">
        <v>187</v>
      </c>
      <c r="E116" s="39" t="s">
        <v>188</v>
      </c>
      <c r="F116" s="42"/>
      <c r="G116" s="41" t="s">
        <v>189</v>
      </c>
      <c r="H116" s="77" t="s">
        <v>18</v>
      </c>
      <c r="I116" s="202">
        <v>88.67</v>
      </c>
      <c r="J116" s="432"/>
      <c r="K116" s="182">
        <f t="shared" si="4"/>
        <v>0</v>
      </c>
      <c r="L116" s="200"/>
      <c r="M116" s="184"/>
      <c r="N116" s="425"/>
    </row>
    <row r="117" spans="2:15" s="185" customFormat="1" ht="34" x14ac:dyDescent="0.45">
      <c r="B117" s="176"/>
      <c r="C117" s="177">
        <f t="shared" si="5"/>
        <v>65</v>
      </c>
      <c r="D117" s="39" t="s">
        <v>190</v>
      </c>
      <c r="E117" s="39" t="s">
        <v>33</v>
      </c>
      <c r="F117" s="42"/>
      <c r="G117" s="41" t="s">
        <v>191</v>
      </c>
      <c r="H117" s="77" t="s">
        <v>47</v>
      </c>
      <c r="I117" s="202">
        <v>520</v>
      </c>
      <c r="J117" s="432"/>
      <c r="K117" s="182">
        <f t="shared" si="4"/>
        <v>0</v>
      </c>
      <c r="L117" s="200"/>
      <c r="M117" s="184"/>
      <c r="N117" s="425"/>
    </row>
    <row r="118" spans="2:15" s="185" customFormat="1" ht="34" x14ac:dyDescent="0.45">
      <c r="B118" s="176"/>
      <c r="C118" s="177">
        <f t="shared" si="5"/>
        <v>66</v>
      </c>
      <c r="D118" s="39" t="s">
        <v>192</v>
      </c>
      <c r="E118" s="39" t="s">
        <v>33</v>
      </c>
      <c r="F118" s="42"/>
      <c r="G118" s="41" t="s">
        <v>193</v>
      </c>
      <c r="H118" s="77" t="s">
        <v>18</v>
      </c>
      <c r="I118" s="202">
        <v>71.199999999999989</v>
      </c>
      <c r="J118" s="432"/>
      <c r="K118" s="182">
        <f t="shared" si="4"/>
        <v>0</v>
      </c>
      <c r="L118" s="200"/>
      <c r="M118" s="184"/>
      <c r="N118" s="425"/>
    </row>
    <row r="119" spans="2:15" s="185" customFormat="1" ht="34" x14ac:dyDescent="0.45">
      <c r="B119" s="176"/>
      <c r="C119" s="177">
        <f t="shared" si="5"/>
        <v>67</v>
      </c>
      <c r="D119" s="39" t="s">
        <v>194</v>
      </c>
      <c r="E119" s="39" t="s">
        <v>33</v>
      </c>
      <c r="F119" s="42"/>
      <c r="G119" s="41" t="s">
        <v>195</v>
      </c>
      <c r="H119" s="77" t="s">
        <v>18</v>
      </c>
      <c r="I119" s="202">
        <v>321.85000000000002</v>
      </c>
      <c r="J119" s="432"/>
      <c r="K119" s="182">
        <f t="shared" si="4"/>
        <v>0</v>
      </c>
      <c r="L119" s="200"/>
      <c r="M119" s="184"/>
      <c r="N119" s="425"/>
    </row>
    <row r="120" spans="2:15" s="185" customFormat="1" ht="51" x14ac:dyDescent="0.45">
      <c r="B120" s="176"/>
      <c r="C120" s="177">
        <f t="shared" si="5"/>
        <v>68</v>
      </c>
      <c r="D120" s="39" t="s">
        <v>196</v>
      </c>
      <c r="E120" s="39" t="s">
        <v>197</v>
      </c>
      <c r="F120" s="42"/>
      <c r="G120" s="41" t="s">
        <v>198</v>
      </c>
      <c r="H120" s="77" t="s">
        <v>18</v>
      </c>
      <c r="I120" s="202">
        <v>68.58</v>
      </c>
      <c r="J120" s="432"/>
      <c r="K120" s="182">
        <f t="shared" si="4"/>
        <v>0</v>
      </c>
      <c r="L120" s="200"/>
      <c r="M120" s="184"/>
      <c r="N120" s="425"/>
    </row>
    <row r="121" spans="2:15" s="185" customFormat="1" ht="51" x14ac:dyDescent="0.45">
      <c r="B121" s="176"/>
      <c r="C121" s="177">
        <f t="shared" si="5"/>
        <v>69</v>
      </c>
      <c r="D121" s="39" t="s">
        <v>199</v>
      </c>
      <c r="E121" s="39" t="s">
        <v>33</v>
      </c>
      <c r="F121" s="158"/>
      <c r="G121" s="203" t="s">
        <v>200</v>
      </c>
      <c r="H121" s="158" t="s">
        <v>22</v>
      </c>
      <c r="I121" s="204">
        <v>134.04</v>
      </c>
      <c r="J121" s="432"/>
      <c r="K121" s="182">
        <f t="shared" si="4"/>
        <v>0</v>
      </c>
      <c r="L121" s="200"/>
      <c r="M121" s="184"/>
      <c r="N121" s="425"/>
    </row>
    <row r="122" spans="2:15" s="25" customFormat="1" ht="51" x14ac:dyDescent="0.45">
      <c r="B122" s="26"/>
      <c r="C122" s="196">
        <f t="shared" si="5"/>
        <v>70</v>
      </c>
      <c r="D122" s="79" t="s">
        <v>201</v>
      </c>
      <c r="E122" s="79" t="s">
        <v>202</v>
      </c>
      <c r="F122" s="51"/>
      <c r="G122" s="206" t="s">
        <v>203</v>
      </c>
      <c r="H122" s="51" t="s">
        <v>22</v>
      </c>
      <c r="I122" s="118">
        <v>358.43</v>
      </c>
      <c r="J122" s="433"/>
      <c r="K122" s="120">
        <f t="shared" si="4"/>
        <v>0</v>
      </c>
      <c r="L122" s="35"/>
      <c r="M122" s="36"/>
      <c r="N122" s="425"/>
    </row>
    <row r="123" spans="2:15" s="25" customFormat="1" ht="18" thickBot="1" x14ac:dyDescent="0.5">
      <c r="B123" s="26"/>
      <c r="C123" s="121"/>
      <c r="D123" s="56"/>
      <c r="E123" s="56"/>
      <c r="F123" s="56"/>
      <c r="G123" s="57"/>
      <c r="H123" s="56"/>
      <c r="I123" s="87"/>
      <c r="J123" s="434"/>
      <c r="K123" s="60">
        <f>SUM(K115:K122)</f>
        <v>0</v>
      </c>
      <c r="L123" s="35"/>
      <c r="M123" s="36"/>
      <c r="N123" s="426">
        <v>-56145742.09940502</v>
      </c>
      <c r="O123" s="426" t="e">
        <f>#REF!-K123</f>
        <v>#REF!</v>
      </c>
    </row>
    <row r="124" spans="2:15" s="185" customFormat="1" ht="17.5" x14ac:dyDescent="0.45">
      <c r="B124" s="176"/>
      <c r="C124" s="497" t="s">
        <v>204</v>
      </c>
      <c r="D124" s="498"/>
      <c r="E124" s="498"/>
      <c r="F124" s="498"/>
      <c r="G124" s="498"/>
      <c r="H124" s="198"/>
      <c r="I124" s="152"/>
      <c r="J124" s="435"/>
      <c r="K124" s="199"/>
      <c r="L124" s="200"/>
      <c r="M124" s="184"/>
      <c r="N124" s="425"/>
    </row>
    <row r="125" spans="2:15" s="185" customFormat="1" ht="34" x14ac:dyDescent="0.45">
      <c r="B125" s="176"/>
      <c r="C125" s="207">
        <f>C122+1</f>
        <v>71</v>
      </c>
      <c r="D125" s="208" t="s">
        <v>205</v>
      </c>
      <c r="E125" s="208" t="str">
        <f>E59</f>
        <v>2.02.35</v>
      </c>
      <c r="F125" s="31"/>
      <c r="G125" s="209" t="s">
        <v>206</v>
      </c>
      <c r="H125" s="31" t="s">
        <v>89</v>
      </c>
      <c r="I125" s="210">
        <v>3382.23</v>
      </c>
      <c r="J125" s="431"/>
      <c r="K125" s="211">
        <f>ROUND(I125*J125,2)</f>
        <v>0</v>
      </c>
      <c r="L125" s="200"/>
      <c r="M125" s="184"/>
      <c r="N125" s="425"/>
    </row>
    <row r="126" spans="2:15" s="185" customFormat="1" ht="34" x14ac:dyDescent="0.45">
      <c r="B126" s="176"/>
      <c r="C126" s="196">
        <f>C125+1</f>
        <v>72</v>
      </c>
      <c r="D126" s="79" t="s">
        <v>207</v>
      </c>
      <c r="E126" s="79" t="s">
        <v>33</v>
      </c>
      <c r="F126" s="212"/>
      <c r="G126" s="213" t="str">
        <f>G66</f>
        <v>SUMINISTRO, FIGURADA Y AMARRE DE GRAFILES DE ACERO DE 4,5 MM</v>
      </c>
      <c r="H126" s="212" t="s">
        <v>89</v>
      </c>
      <c r="I126" s="118">
        <v>465.2399999999999</v>
      </c>
      <c r="J126" s="433"/>
      <c r="K126" s="214">
        <f>ROUND(I126*J126,2)</f>
        <v>0</v>
      </c>
      <c r="L126" s="200"/>
      <c r="M126" s="184"/>
      <c r="N126" s="425"/>
    </row>
    <row r="127" spans="2:15" s="25" customFormat="1" ht="18" thickBot="1" x14ac:dyDescent="0.5">
      <c r="B127" s="26"/>
      <c r="C127" s="121"/>
      <c r="D127" s="56"/>
      <c r="E127" s="56"/>
      <c r="F127" s="56"/>
      <c r="G127" s="57"/>
      <c r="H127" s="56"/>
      <c r="I127" s="105"/>
      <c r="J127" s="434"/>
      <c r="K127" s="174">
        <f>SUM(K125:K126)</f>
        <v>0</v>
      </c>
      <c r="L127" s="35"/>
      <c r="M127" s="36"/>
      <c r="N127" s="426">
        <v>-8464031.6251749992</v>
      </c>
      <c r="O127" s="426" t="e">
        <f>#REF!-K127</f>
        <v>#REF!</v>
      </c>
    </row>
    <row r="128" spans="2:15" s="17" customFormat="1" ht="17.5" x14ac:dyDescent="0.45">
      <c r="B128" s="18"/>
      <c r="C128" s="464" t="s">
        <v>208</v>
      </c>
      <c r="D128" s="465"/>
      <c r="E128" s="465"/>
      <c r="F128" s="465"/>
      <c r="G128" s="465"/>
      <c r="H128" s="19"/>
      <c r="I128" s="20"/>
      <c r="J128" s="430"/>
      <c r="K128" s="22"/>
      <c r="L128" s="23"/>
      <c r="M128" s="24"/>
      <c r="N128" s="425"/>
    </row>
    <row r="129" spans="2:15" s="25" customFormat="1" ht="17.5" x14ac:dyDescent="0.45">
      <c r="B129" s="26"/>
      <c r="C129" s="487" t="s">
        <v>209</v>
      </c>
      <c r="D129" s="488"/>
      <c r="E129" s="488"/>
      <c r="F129" s="488"/>
      <c r="G129" s="488"/>
      <c r="H129" s="62"/>
      <c r="I129" s="63"/>
      <c r="J129" s="435"/>
      <c r="K129" s="65"/>
      <c r="L129" s="35"/>
      <c r="M129" s="36"/>
      <c r="N129" s="425"/>
    </row>
    <row r="130" spans="2:15" s="185" customFormat="1" ht="17.5" x14ac:dyDescent="0.45">
      <c r="B130" s="176"/>
      <c r="C130" s="207">
        <f>C126+1</f>
        <v>73</v>
      </c>
      <c r="D130" s="208" t="s">
        <v>210</v>
      </c>
      <c r="E130" s="208" t="str">
        <f>E94</f>
        <v>REF 2.05.04</v>
      </c>
      <c r="F130" s="208">
        <f>F94</f>
        <v>0</v>
      </c>
      <c r="G130" s="215" t="str">
        <f>G94</f>
        <v>Afinado pisos placas de contrapiso y  entrepiso de e=5 cm</v>
      </c>
      <c r="H130" s="208" t="str">
        <f>H94</f>
        <v>M2</v>
      </c>
      <c r="I130" s="216">
        <v>856.18</v>
      </c>
      <c r="J130" s="431"/>
      <c r="K130" s="211">
        <f>ROUND(I130*J130,2)</f>
        <v>0</v>
      </c>
      <c r="L130" s="200"/>
      <c r="M130" s="184"/>
      <c r="N130" s="425"/>
    </row>
    <row r="131" spans="2:15" s="185" customFormat="1" ht="17.5" x14ac:dyDescent="0.45">
      <c r="B131" s="176"/>
      <c r="C131" s="177">
        <f>C130+1</f>
        <v>74</v>
      </c>
      <c r="D131" s="39" t="s">
        <v>211</v>
      </c>
      <c r="E131" s="39" t="s">
        <v>212</v>
      </c>
      <c r="F131" s="42"/>
      <c r="G131" s="179" t="s">
        <v>213</v>
      </c>
      <c r="H131" s="42" t="s">
        <v>22</v>
      </c>
      <c r="I131" s="114">
        <v>54.33</v>
      </c>
      <c r="J131" s="432"/>
      <c r="K131" s="182">
        <f>ROUND(I131*J131,2)</f>
        <v>0</v>
      </c>
      <c r="L131" s="200"/>
      <c r="M131" s="184"/>
      <c r="N131" s="425"/>
    </row>
    <row r="132" spans="2:15" s="185" customFormat="1" ht="17.5" x14ac:dyDescent="0.45">
      <c r="B132" s="176"/>
      <c r="C132" s="196">
        <f>C131+1</f>
        <v>75</v>
      </c>
      <c r="D132" s="79" t="s">
        <v>214</v>
      </c>
      <c r="E132" s="79" t="s">
        <v>215</v>
      </c>
      <c r="F132" s="212"/>
      <c r="G132" s="213" t="s">
        <v>216</v>
      </c>
      <c r="H132" s="212" t="s">
        <v>22</v>
      </c>
      <c r="I132" s="118">
        <v>34.65</v>
      </c>
      <c r="J132" s="433"/>
      <c r="K132" s="214">
        <f>ROUND(I132*J132,2)</f>
        <v>0</v>
      </c>
      <c r="L132" s="200"/>
      <c r="M132" s="184"/>
      <c r="N132" s="425"/>
    </row>
    <row r="133" spans="2:15" s="25" customFormat="1" ht="18" thickBot="1" x14ac:dyDescent="0.5">
      <c r="B133" s="26"/>
      <c r="C133" s="121"/>
      <c r="D133" s="56"/>
      <c r="E133" s="56"/>
      <c r="F133" s="56"/>
      <c r="G133" s="57"/>
      <c r="H133" s="56"/>
      <c r="I133" s="105"/>
      <c r="J133" s="434"/>
      <c r="K133" s="174">
        <f>SUM(K130:K132)</f>
        <v>0</v>
      </c>
      <c r="L133" s="35"/>
      <c r="M133" s="36"/>
      <c r="N133" s="426">
        <v>-10634630.10853</v>
      </c>
      <c r="O133" s="426" t="e">
        <f>#REF!-K133</f>
        <v>#REF!</v>
      </c>
    </row>
    <row r="134" spans="2:15" s="25" customFormat="1" ht="17.5" x14ac:dyDescent="0.45">
      <c r="B134" s="26"/>
      <c r="C134" s="487" t="s">
        <v>217</v>
      </c>
      <c r="D134" s="488"/>
      <c r="E134" s="488"/>
      <c r="F134" s="488"/>
      <c r="G134" s="488"/>
      <c r="H134" s="62"/>
      <c r="I134" s="63"/>
      <c r="J134" s="435"/>
      <c r="K134" s="65"/>
      <c r="L134" s="35"/>
      <c r="M134" s="36"/>
      <c r="N134" s="425"/>
    </row>
    <row r="135" spans="2:15" s="25" customFormat="1" ht="34" x14ac:dyDescent="0.45">
      <c r="B135" s="26"/>
      <c r="C135" s="27">
        <f>C132+1</f>
        <v>76</v>
      </c>
      <c r="D135" s="28" t="s">
        <v>218</v>
      </c>
      <c r="E135" s="28" t="str">
        <f>E95</f>
        <v xml:space="preserve"> 2.05.20</v>
      </c>
      <c r="F135" s="71"/>
      <c r="G135" s="72" t="str">
        <f>G95</f>
        <v xml:space="preserve">PISO EN TABLÓN DE GRES 30 X 30 CM. (Colores surtidos tabaco, almendra, arena y matizado (según diseño) </v>
      </c>
      <c r="H135" s="73" t="str">
        <f>H95</f>
        <v>M2</v>
      </c>
      <c r="I135" s="126">
        <v>851.53</v>
      </c>
      <c r="J135" s="431"/>
      <c r="K135" s="91">
        <f t="shared" ref="K135:K142" si="6">ROUND(I135*J135,2)</f>
        <v>0</v>
      </c>
      <c r="L135" s="35"/>
      <c r="M135" s="36"/>
      <c r="N135" s="425"/>
    </row>
    <row r="136" spans="2:15" s="185" customFormat="1" ht="34" x14ac:dyDescent="0.45">
      <c r="B136" s="176"/>
      <c r="C136" s="177">
        <f t="shared" ref="C136:C142" si="7">C135+1</f>
        <v>77</v>
      </c>
      <c r="D136" s="39" t="s">
        <v>219</v>
      </c>
      <c r="E136" s="39" t="s">
        <v>220</v>
      </c>
      <c r="F136" s="42"/>
      <c r="G136" s="179" t="s">
        <v>221</v>
      </c>
      <c r="H136" s="42" t="s">
        <v>22</v>
      </c>
      <c r="I136" s="114">
        <v>54.33</v>
      </c>
      <c r="J136" s="432"/>
      <c r="K136" s="182">
        <f t="shared" si="6"/>
        <v>0</v>
      </c>
      <c r="L136" s="200"/>
      <c r="M136" s="184"/>
      <c r="N136" s="425"/>
    </row>
    <row r="137" spans="2:15" s="185" customFormat="1" ht="34" x14ac:dyDescent="0.45">
      <c r="B137" s="176"/>
      <c r="C137" s="177">
        <f t="shared" si="7"/>
        <v>78</v>
      </c>
      <c r="D137" s="39" t="s">
        <v>222</v>
      </c>
      <c r="E137" s="39" t="s">
        <v>223</v>
      </c>
      <c r="F137" s="42"/>
      <c r="G137" s="179" t="s">
        <v>224</v>
      </c>
      <c r="H137" s="42" t="s">
        <v>18</v>
      </c>
      <c r="I137" s="114">
        <v>303.22000000000003</v>
      </c>
      <c r="J137" s="432"/>
      <c r="K137" s="182">
        <f t="shared" si="6"/>
        <v>0</v>
      </c>
      <c r="L137" s="200"/>
      <c r="M137" s="184"/>
      <c r="N137" s="425"/>
    </row>
    <row r="138" spans="2:15" s="185" customFormat="1" ht="51" x14ac:dyDescent="0.45">
      <c r="B138" s="176"/>
      <c r="C138" s="177">
        <f t="shared" si="7"/>
        <v>79</v>
      </c>
      <c r="D138" s="39" t="s">
        <v>225</v>
      </c>
      <c r="E138" s="39" t="s">
        <v>226</v>
      </c>
      <c r="F138" s="42"/>
      <c r="G138" s="179" t="s">
        <v>227</v>
      </c>
      <c r="H138" s="42" t="s">
        <v>18</v>
      </c>
      <c r="I138" s="114">
        <v>128.65</v>
      </c>
      <c r="J138" s="432"/>
      <c r="K138" s="182">
        <f t="shared" si="6"/>
        <v>0</v>
      </c>
      <c r="L138" s="200"/>
      <c r="M138" s="184"/>
      <c r="N138" s="425"/>
    </row>
    <row r="139" spans="2:15" s="185" customFormat="1" ht="34" x14ac:dyDescent="0.45">
      <c r="B139" s="176"/>
      <c r="C139" s="177">
        <f t="shared" si="7"/>
        <v>80</v>
      </c>
      <c r="D139" s="39" t="s">
        <v>228</v>
      </c>
      <c r="E139" s="39" t="s">
        <v>229</v>
      </c>
      <c r="F139" s="42"/>
      <c r="G139" s="218" t="s">
        <v>230</v>
      </c>
      <c r="H139" s="42" t="s">
        <v>18</v>
      </c>
      <c r="I139" s="114">
        <v>28.45</v>
      </c>
      <c r="J139" s="432"/>
      <c r="K139" s="182">
        <f t="shared" si="6"/>
        <v>0</v>
      </c>
      <c r="L139" s="200"/>
      <c r="M139" s="184"/>
      <c r="N139" s="425"/>
    </row>
    <row r="140" spans="2:15" s="185" customFormat="1" ht="51" x14ac:dyDescent="0.45">
      <c r="B140" s="176"/>
      <c r="C140" s="177">
        <f t="shared" si="7"/>
        <v>81</v>
      </c>
      <c r="D140" s="39" t="s">
        <v>231</v>
      </c>
      <c r="E140" s="39" t="s">
        <v>33</v>
      </c>
      <c r="F140" s="219"/>
      <c r="G140" s="220" t="s">
        <v>232</v>
      </c>
      <c r="H140" s="221" t="s">
        <v>18</v>
      </c>
      <c r="I140" s="114">
        <v>29.700000000000003</v>
      </c>
      <c r="J140" s="432"/>
      <c r="K140" s="182">
        <f t="shared" si="6"/>
        <v>0</v>
      </c>
      <c r="L140" s="200"/>
      <c r="M140" s="184"/>
      <c r="N140" s="425"/>
    </row>
    <row r="141" spans="2:15" s="185" customFormat="1" ht="51" x14ac:dyDescent="0.45">
      <c r="B141" s="176"/>
      <c r="C141" s="177">
        <f t="shared" si="7"/>
        <v>82</v>
      </c>
      <c r="D141" s="39" t="s">
        <v>233</v>
      </c>
      <c r="E141" s="39" t="s">
        <v>33</v>
      </c>
      <c r="F141" s="219"/>
      <c r="G141" s="220" t="s">
        <v>234</v>
      </c>
      <c r="H141" s="221" t="s">
        <v>18</v>
      </c>
      <c r="I141" s="114">
        <v>40.699999999999996</v>
      </c>
      <c r="J141" s="432"/>
      <c r="K141" s="223">
        <f t="shared" si="6"/>
        <v>0</v>
      </c>
      <c r="L141" s="200"/>
      <c r="M141" s="184"/>
      <c r="N141" s="425"/>
    </row>
    <row r="142" spans="2:15" s="25" customFormat="1" ht="51" x14ac:dyDescent="0.45">
      <c r="B142" s="26"/>
      <c r="C142" s="196">
        <f t="shared" si="7"/>
        <v>83</v>
      </c>
      <c r="D142" s="79" t="s">
        <v>235</v>
      </c>
      <c r="E142" s="49" t="s">
        <v>33</v>
      </c>
      <c r="F142" s="224"/>
      <c r="G142" s="225" t="s">
        <v>236</v>
      </c>
      <c r="H142" s="226" t="s">
        <v>22</v>
      </c>
      <c r="I142" s="118">
        <v>3.7199999999999998</v>
      </c>
      <c r="J142" s="433"/>
      <c r="K142" s="120">
        <f t="shared" si="6"/>
        <v>0</v>
      </c>
      <c r="L142" s="35"/>
      <c r="M142" s="36"/>
      <c r="N142" s="425"/>
    </row>
    <row r="143" spans="2:15" s="25" customFormat="1" ht="18" thickBot="1" x14ac:dyDescent="0.5">
      <c r="B143" s="26"/>
      <c r="C143" s="121"/>
      <c r="D143" s="56"/>
      <c r="E143" s="56"/>
      <c r="F143" s="56"/>
      <c r="G143" s="57"/>
      <c r="H143" s="56"/>
      <c r="I143" s="58"/>
      <c r="J143" s="434"/>
      <c r="K143" s="174">
        <f>SUM(K135:K142)</f>
        <v>0</v>
      </c>
      <c r="L143" s="35"/>
      <c r="M143" s="36"/>
      <c r="N143" s="426">
        <v>-32244392.726170018</v>
      </c>
      <c r="O143" s="426" t="e">
        <f>#REF!-K143</f>
        <v>#REF!</v>
      </c>
    </row>
    <row r="144" spans="2:15" s="17" customFormat="1" ht="17.5" x14ac:dyDescent="0.45">
      <c r="B144" s="18"/>
      <c r="C144" s="464" t="s">
        <v>237</v>
      </c>
      <c r="D144" s="465"/>
      <c r="E144" s="465"/>
      <c r="F144" s="465"/>
      <c r="G144" s="465"/>
      <c r="H144" s="19"/>
      <c r="I144" s="20"/>
      <c r="J144" s="430"/>
      <c r="K144" s="22"/>
      <c r="L144" s="23"/>
      <c r="M144" s="24"/>
      <c r="N144" s="425"/>
    </row>
    <row r="145" spans="2:15" s="17" customFormat="1" ht="17.5" x14ac:dyDescent="0.45">
      <c r="B145" s="18"/>
      <c r="C145" s="487" t="s">
        <v>238</v>
      </c>
      <c r="D145" s="488"/>
      <c r="E145" s="499"/>
      <c r="F145" s="499"/>
      <c r="G145" s="499"/>
      <c r="H145" s="227"/>
      <c r="I145" s="63"/>
      <c r="J145" s="435"/>
      <c r="K145" s="228"/>
      <c r="L145" s="23"/>
      <c r="M145" s="24"/>
      <c r="N145" s="425"/>
    </row>
    <row r="146" spans="2:15" s="25" customFormat="1" ht="34" x14ac:dyDescent="0.45">
      <c r="B146" s="26"/>
      <c r="C146" s="27">
        <f>C142+1</f>
        <v>84</v>
      </c>
      <c r="D146" s="28" t="s">
        <v>239</v>
      </c>
      <c r="E146" s="28" t="s">
        <v>240</v>
      </c>
      <c r="F146" s="28">
        <f>F113</f>
        <v>0</v>
      </c>
      <c r="G146" s="229" t="s">
        <v>241</v>
      </c>
      <c r="H146" s="28" t="s">
        <v>22</v>
      </c>
      <c r="I146" s="216">
        <v>171.79</v>
      </c>
      <c r="J146" s="431"/>
      <c r="K146" s="91">
        <f>ROUND(I146*J146,2)</f>
        <v>0</v>
      </c>
      <c r="L146" s="35"/>
      <c r="M146" s="36"/>
      <c r="N146" s="425"/>
    </row>
    <row r="147" spans="2:15" s="17" customFormat="1" ht="34" x14ac:dyDescent="0.45">
      <c r="B147" s="18"/>
      <c r="C147" s="37">
        <f>C146+1</f>
        <v>85</v>
      </c>
      <c r="D147" s="38" t="s">
        <v>242</v>
      </c>
      <c r="E147" s="38" t="s">
        <v>167</v>
      </c>
      <c r="F147" s="46"/>
      <c r="G147" s="230" t="s">
        <v>243</v>
      </c>
      <c r="H147" s="46" t="s">
        <v>18</v>
      </c>
      <c r="I147" s="114">
        <v>204.82</v>
      </c>
      <c r="J147" s="432"/>
      <c r="K147" s="115">
        <f>ROUND(I147*J147,2)</f>
        <v>0</v>
      </c>
      <c r="L147" s="23"/>
      <c r="M147" s="24"/>
      <c r="N147" s="425"/>
    </row>
    <row r="148" spans="2:15" s="17" customFormat="1" ht="34" x14ac:dyDescent="0.45">
      <c r="B148" s="18"/>
      <c r="C148" s="48">
        <f>C147+1</f>
        <v>86</v>
      </c>
      <c r="D148" s="49" t="s">
        <v>244</v>
      </c>
      <c r="E148" s="49" t="s">
        <v>33</v>
      </c>
      <c r="F148" s="51"/>
      <c r="G148" s="117" t="s">
        <v>245</v>
      </c>
      <c r="H148" s="51" t="s">
        <v>22</v>
      </c>
      <c r="I148" s="118">
        <v>54</v>
      </c>
      <c r="J148" s="433"/>
      <c r="K148" s="120">
        <f>ROUND(I148*J148,2)</f>
        <v>0</v>
      </c>
      <c r="L148" s="23"/>
      <c r="M148" s="24"/>
      <c r="N148" s="425"/>
    </row>
    <row r="149" spans="2:15" s="17" customFormat="1" ht="18" thickBot="1" x14ac:dyDescent="0.5">
      <c r="B149" s="18"/>
      <c r="C149" s="55"/>
      <c r="D149" s="56"/>
      <c r="E149" s="56"/>
      <c r="F149" s="56"/>
      <c r="G149" s="57"/>
      <c r="H149" s="232"/>
      <c r="I149" s="105"/>
      <c r="J149" s="434"/>
      <c r="K149" s="174">
        <f>SUM(K146:K148)</f>
        <v>0</v>
      </c>
      <c r="L149" s="23"/>
      <c r="M149" s="24"/>
      <c r="N149" s="426">
        <v>-13692578.769945003</v>
      </c>
      <c r="O149" s="426" t="e">
        <f>#REF!-K149</f>
        <v>#REF!</v>
      </c>
    </row>
    <row r="150" spans="2:15" s="17" customFormat="1" ht="17.5" x14ac:dyDescent="0.45">
      <c r="B150" s="18"/>
      <c r="C150" s="487" t="s">
        <v>246</v>
      </c>
      <c r="D150" s="488"/>
      <c r="E150" s="488"/>
      <c r="F150" s="488"/>
      <c r="G150" s="488"/>
      <c r="H150" s="66"/>
      <c r="I150" s="122"/>
      <c r="J150" s="436"/>
      <c r="K150" s="69"/>
      <c r="L150" s="35"/>
      <c r="M150" s="36"/>
      <c r="N150" s="426"/>
    </row>
    <row r="151" spans="2:15" s="17" customFormat="1" ht="51" x14ac:dyDescent="0.45">
      <c r="B151" s="18"/>
      <c r="C151" s="48">
        <f>C148+1</f>
        <v>87</v>
      </c>
      <c r="D151" s="49" t="s">
        <v>247</v>
      </c>
      <c r="E151" s="99" t="s">
        <v>248</v>
      </c>
      <c r="F151" s="51"/>
      <c r="G151" s="81" t="s">
        <v>249</v>
      </c>
      <c r="H151" s="129" t="s">
        <v>18</v>
      </c>
      <c r="I151" s="83">
        <v>9.4600000000000009</v>
      </c>
      <c r="J151" s="438"/>
      <c r="K151" s="120">
        <f>ROUND(I151*J151,2)</f>
        <v>0</v>
      </c>
      <c r="L151" s="35"/>
      <c r="M151" s="36"/>
      <c r="N151" s="426"/>
    </row>
    <row r="152" spans="2:15" s="17" customFormat="1" ht="18" thickBot="1" x14ac:dyDescent="0.5">
      <c r="B152" s="18"/>
      <c r="C152" s="55"/>
      <c r="D152" s="56"/>
      <c r="E152" s="56"/>
      <c r="F152" s="56"/>
      <c r="G152" s="57"/>
      <c r="H152" s="56"/>
      <c r="I152" s="197"/>
      <c r="J152" s="434"/>
      <c r="K152" s="60">
        <f>SUM(K151:K151)</f>
        <v>0</v>
      </c>
      <c r="L152" s="35"/>
      <c r="M152" s="36"/>
      <c r="N152" s="426">
        <v>-2176736.6010800004</v>
      </c>
      <c r="O152" s="426" t="e">
        <f>#REF!-K152</f>
        <v>#REF!</v>
      </c>
    </row>
    <row r="153" spans="2:15" s="17" customFormat="1" ht="17.5" x14ac:dyDescent="0.45">
      <c r="B153" s="18"/>
      <c r="C153" s="464" t="s">
        <v>250</v>
      </c>
      <c r="D153" s="465"/>
      <c r="E153" s="465"/>
      <c r="F153" s="465"/>
      <c r="G153" s="465"/>
      <c r="H153" s="19"/>
      <c r="I153" s="20"/>
      <c r="J153" s="430"/>
      <c r="K153" s="22"/>
      <c r="L153" s="23"/>
      <c r="M153" s="24"/>
      <c r="N153" s="425"/>
    </row>
    <row r="154" spans="2:15" s="17" customFormat="1" ht="17.5" x14ac:dyDescent="0.45">
      <c r="B154" s="18"/>
      <c r="C154" s="487" t="s">
        <v>251</v>
      </c>
      <c r="D154" s="488"/>
      <c r="E154" s="488"/>
      <c r="F154" s="488"/>
      <c r="G154" s="488"/>
      <c r="H154" s="62"/>
      <c r="I154" s="63"/>
      <c r="J154" s="435"/>
      <c r="K154" s="228"/>
      <c r="L154" s="23"/>
      <c r="M154" s="24"/>
      <c r="N154" s="425"/>
    </row>
    <row r="155" spans="2:15" s="25" customFormat="1" ht="34" x14ac:dyDescent="0.45">
      <c r="B155" s="26"/>
      <c r="C155" s="27">
        <f>C151+1</f>
        <v>88</v>
      </c>
      <c r="D155" s="28" t="s">
        <v>252</v>
      </c>
      <c r="E155" s="28" t="s">
        <v>253</v>
      </c>
      <c r="F155" s="71"/>
      <c r="G155" s="111" t="s">
        <v>254</v>
      </c>
      <c r="H155" s="71" t="s">
        <v>22</v>
      </c>
      <c r="I155" s="32">
        <v>809.01</v>
      </c>
      <c r="J155" s="431"/>
      <c r="K155" s="91">
        <f>ROUND(I155*J155,2)</f>
        <v>0</v>
      </c>
      <c r="L155" s="35"/>
      <c r="M155" s="36"/>
      <c r="N155" s="425"/>
    </row>
    <row r="156" spans="2:15" s="25" customFormat="1" ht="34" x14ac:dyDescent="0.45">
      <c r="B156" s="26"/>
      <c r="C156" s="37">
        <f>C155+1</f>
        <v>89</v>
      </c>
      <c r="D156" s="38" t="s">
        <v>255</v>
      </c>
      <c r="E156" s="38" t="s">
        <v>256</v>
      </c>
      <c r="F156" s="46"/>
      <c r="G156" s="203" t="s">
        <v>257</v>
      </c>
      <c r="H156" s="158" t="s">
        <v>22</v>
      </c>
      <c r="I156" s="234">
        <v>1035.98</v>
      </c>
      <c r="J156" s="432"/>
      <c r="K156" s="115">
        <f>ROUND(I156*J156,2)</f>
        <v>0</v>
      </c>
      <c r="L156" s="35"/>
      <c r="M156" s="36"/>
      <c r="N156" s="425"/>
    </row>
    <row r="157" spans="2:15" s="25" customFormat="1" ht="34" x14ac:dyDescent="0.45">
      <c r="B157" s="26"/>
      <c r="C157" s="37">
        <f>C156+1</f>
        <v>90</v>
      </c>
      <c r="D157" s="38" t="s">
        <v>258</v>
      </c>
      <c r="E157" s="38" t="s">
        <v>259</v>
      </c>
      <c r="F157" s="46"/>
      <c r="G157" s="203" t="s">
        <v>260</v>
      </c>
      <c r="H157" s="158" t="s">
        <v>22</v>
      </c>
      <c r="I157" s="234">
        <v>1047.69</v>
      </c>
      <c r="J157" s="432"/>
      <c r="K157" s="115">
        <f>ROUND(I157*J157,2)</f>
        <v>0</v>
      </c>
      <c r="L157" s="35"/>
      <c r="M157" s="36"/>
      <c r="N157" s="425"/>
    </row>
    <row r="158" spans="2:15" s="25" customFormat="1" ht="51" x14ac:dyDescent="0.45">
      <c r="B158" s="26"/>
      <c r="C158" s="37">
        <f>C157+1</f>
        <v>91</v>
      </c>
      <c r="D158" s="38" t="s">
        <v>261</v>
      </c>
      <c r="E158" s="38" t="s">
        <v>262</v>
      </c>
      <c r="F158" s="46"/>
      <c r="G158" s="203" t="s">
        <v>263</v>
      </c>
      <c r="H158" s="158" t="s">
        <v>18</v>
      </c>
      <c r="I158" s="427">
        <v>130.6</v>
      </c>
      <c r="J158" s="432"/>
      <c r="K158" s="223">
        <f>ROUND(I158*J158,2)</f>
        <v>0</v>
      </c>
      <c r="L158" s="35"/>
      <c r="M158" s="36"/>
      <c r="N158" s="425"/>
    </row>
    <row r="159" spans="2:15" s="25" customFormat="1" ht="34" x14ac:dyDescent="0.45">
      <c r="B159" s="26"/>
      <c r="C159" s="48">
        <f>C158+1</f>
        <v>92</v>
      </c>
      <c r="D159" s="49" t="s">
        <v>264</v>
      </c>
      <c r="E159" s="49" t="s">
        <v>265</v>
      </c>
      <c r="F159" s="51"/>
      <c r="G159" s="206" t="s">
        <v>266</v>
      </c>
      <c r="H159" s="51" t="s">
        <v>22</v>
      </c>
      <c r="I159" s="118">
        <v>1210.8900000000001</v>
      </c>
      <c r="J159" s="433"/>
      <c r="K159" s="120">
        <f>ROUND(I159*J159,2)</f>
        <v>0</v>
      </c>
      <c r="L159" s="35"/>
      <c r="M159" s="36"/>
      <c r="N159" s="425"/>
    </row>
    <row r="160" spans="2:15" s="25" customFormat="1" ht="18" thickBot="1" x14ac:dyDescent="0.5">
      <c r="B160" s="26"/>
      <c r="C160" s="121"/>
      <c r="D160" s="56"/>
      <c r="E160" s="56"/>
      <c r="F160" s="56"/>
      <c r="G160" s="57"/>
      <c r="H160" s="56"/>
      <c r="I160" s="58"/>
      <c r="J160" s="434"/>
      <c r="K160" s="60">
        <f>SUM(K155:K159)</f>
        <v>0</v>
      </c>
      <c r="L160" s="35"/>
      <c r="M160" s="36"/>
      <c r="N160" s="426">
        <v>-22752176.253245011</v>
      </c>
      <c r="O160" s="426" t="e">
        <f>#REF!-K160</f>
        <v>#REF!</v>
      </c>
    </row>
    <row r="161" spans="2:15" s="17" customFormat="1" ht="17.5" x14ac:dyDescent="0.45">
      <c r="B161" s="18"/>
      <c r="C161" s="464" t="s">
        <v>267</v>
      </c>
      <c r="D161" s="465"/>
      <c r="E161" s="465"/>
      <c r="F161" s="465"/>
      <c r="G161" s="465"/>
      <c r="H161" s="19"/>
      <c r="I161" s="20"/>
      <c r="J161" s="430"/>
      <c r="K161" s="22"/>
      <c r="L161" s="23"/>
      <c r="M161" s="24"/>
      <c r="N161" s="425"/>
    </row>
    <row r="162" spans="2:15" s="17" customFormat="1" ht="17.5" x14ac:dyDescent="0.45">
      <c r="B162" s="18"/>
      <c r="C162" s="487" t="s">
        <v>268</v>
      </c>
      <c r="D162" s="488"/>
      <c r="E162" s="488"/>
      <c r="F162" s="488"/>
      <c r="G162" s="488"/>
      <c r="H162" s="62"/>
      <c r="I162" s="63"/>
      <c r="J162" s="435"/>
      <c r="K162" s="228"/>
      <c r="L162" s="23"/>
      <c r="M162" s="24"/>
      <c r="N162" s="425"/>
    </row>
    <row r="163" spans="2:15" s="151" customFormat="1" ht="34" x14ac:dyDescent="0.45">
      <c r="B163" s="143"/>
      <c r="C163" s="144">
        <f>C159+1</f>
        <v>93</v>
      </c>
      <c r="D163" s="145" t="s">
        <v>269</v>
      </c>
      <c r="E163" s="145" t="s">
        <v>270</v>
      </c>
      <c r="F163" s="73"/>
      <c r="G163" s="238" t="s">
        <v>271</v>
      </c>
      <c r="H163" s="73" t="s">
        <v>47</v>
      </c>
      <c r="I163" s="239">
        <v>12</v>
      </c>
      <c r="J163" s="431"/>
      <c r="K163" s="148">
        <f t="shared" ref="K163:K174" si="8">ROUND(I163*J163,2)</f>
        <v>0</v>
      </c>
      <c r="L163" s="149"/>
      <c r="M163" s="150"/>
      <c r="N163" s="425"/>
    </row>
    <row r="164" spans="2:15" s="17" customFormat="1" ht="34" x14ac:dyDescent="0.45">
      <c r="B164" s="18"/>
      <c r="C164" s="37">
        <f t="shared" ref="C164:C174" si="9">C163+1</f>
        <v>94</v>
      </c>
      <c r="D164" s="38" t="s">
        <v>272</v>
      </c>
      <c r="E164" s="38" t="s">
        <v>273</v>
      </c>
      <c r="F164" s="75"/>
      <c r="G164" s="240" t="s">
        <v>274</v>
      </c>
      <c r="H164" s="46" t="s">
        <v>47</v>
      </c>
      <c r="I164" s="114">
        <v>12</v>
      </c>
      <c r="J164" s="432"/>
      <c r="K164" s="115">
        <f t="shared" si="8"/>
        <v>0</v>
      </c>
      <c r="L164" s="23"/>
      <c r="M164" s="24"/>
      <c r="N164" s="425"/>
    </row>
    <row r="165" spans="2:15" s="17" customFormat="1" ht="34" x14ac:dyDescent="0.45">
      <c r="B165" s="18"/>
      <c r="C165" s="37">
        <f t="shared" si="9"/>
        <v>95</v>
      </c>
      <c r="D165" s="38" t="s">
        <v>275</v>
      </c>
      <c r="E165" s="38" t="s">
        <v>276</v>
      </c>
      <c r="F165" s="75"/>
      <c r="G165" s="240" t="s">
        <v>277</v>
      </c>
      <c r="H165" s="46" t="s">
        <v>47</v>
      </c>
      <c r="I165" s="114">
        <v>4</v>
      </c>
      <c r="J165" s="432"/>
      <c r="K165" s="115">
        <f t="shared" si="8"/>
        <v>0</v>
      </c>
      <c r="L165" s="23"/>
      <c r="M165" s="24"/>
      <c r="N165" s="425"/>
    </row>
    <row r="166" spans="2:15" s="247" customFormat="1" ht="34" x14ac:dyDescent="0.45">
      <c r="B166" s="241"/>
      <c r="C166" s="37">
        <f t="shared" si="9"/>
        <v>96</v>
      </c>
      <c r="D166" s="38" t="s">
        <v>278</v>
      </c>
      <c r="E166" s="39" t="s">
        <v>279</v>
      </c>
      <c r="F166" s="242"/>
      <c r="G166" s="243" t="s">
        <v>280</v>
      </c>
      <c r="H166" s="42" t="s">
        <v>47</v>
      </c>
      <c r="I166" s="43">
        <v>1</v>
      </c>
      <c r="J166" s="432"/>
      <c r="K166" s="223">
        <f t="shared" si="8"/>
        <v>0</v>
      </c>
      <c r="L166" s="245"/>
      <c r="M166" s="246"/>
      <c r="N166" s="425"/>
    </row>
    <row r="167" spans="2:15" s="255" customFormat="1" ht="34" x14ac:dyDescent="0.45">
      <c r="B167" s="248"/>
      <c r="C167" s="37">
        <f t="shared" si="9"/>
        <v>97</v>
      </c>
      <c r="D167" s="38" t="s">
        <v>281</v>
      </c>
      <c r="E167" s="249" t="s">
        <v>282</v>
      </c>
      <c r="F167" s="77"/>
      <c r="G167" s="250" t="s">
        <v>283</v>
      </c>
      <c r="H167" s="77" t="s">
        <v>47</v>
      </c>
      <c r="I167" s="180">
        <v>3</v>
      </c>
      <c r="J167" s="432"/>
      <c r="K167" s="252">
        <f t="shared" si="8"/>
        <v>0</v>
      </c>
      <c r="L167" s="253"/>
      <c r="M167" s="254"/>
      <c r="N167" s="425"/>
    </row>
    <row r="168" spans="2:15" s="17" customFormat="1" ht="17.5" x14ac:dyDescent="0.45">
      <c r="B168" s="18"/>
      <c r="C168" s="37">
        <f t="shared" si="9"/>
        <v>98</v>
      </c>
      <c r="D168" s="38" t="s">
        <v>284</v>
      </c>
      <c r="E168" s="39" t="s">
        <v>285</v>
      </c>
      <c r="F168" s="75"/>
      <c r="G168" s="240" t="s">
        <v>286</v>
      </c>
      <c r="H168" s="46" t="s">
        <v>47</v>
      </c>
      <c r="I168" s="114">
        <v>25</v>
      </c>
      <c r="J168" s="432"/>
      <c r="K168" s="115">
        <f t="shared" si="8"/>
        <v>0</v>
      </c>
      <c r="L168" s="23"/>
      <c r="M168" s="24"/>
      <c r="N168" s="425"/>
    </row>
    <row r="169" spans="2:15" s="17" customFormat="1" ht="34" x14ac:dyDescent="0.45">
      <c r="B169" s="18"/>
      <c r="C169" s="37">
        <f t="shared" si="9"/>
        <v>99</v>
      </c>
      <c r="D169" s="38" t="s">
        <v>287</v>
      </c>
      <c r="E169" s="39" t="s">
        <v>288</v>
      </c>
      <c r="F169" s="75"/>
      <c r="G169" s="240" t="s">
        <v>289</v>
      </c>
      <c r="H169" s="46" t="s">
        <v>47</v>
      </c>
      <c r="I169" s="114">
        <v>7</v>
      </c>
      <c r="J169" s="432"/>
      <c r="K169" s="115">
        <f t="shared" si="8"/>
        <v>0</v>
      </c>
      <c r="L169" s="23"/>
      <c r="M169" s="24"/>
      <c r="N169" s="425"/>
    </row>
    <row r="170" spans="2:15" s="17" customFormat="1" ht="34" x14ac:dyDescent="0.45">
      <c r="B170" s="18"/>
      <c r="C170" s="37">
        <f t="shared" si="9"/>
        <v>100</v>
      </c>
      <c r="D170" s="38" t="s">
        <v>290</v>
      </c>
      <c r="E170" s="256" t="s">
        <v>291</v>
      </c>
      <c r="F170" s="257"/>
      <c r="G170" s="240" t="s">
        <v>292</v>
      </c>
      <c r="H170" s="46" t="s">
        <v>47</v>
      </c>
      <c r="I170" s="234">
        <v>5</v>
      </c>
      <c r="J170" s="432"/>
      <c r="K170" s="115">
        <f t="shared" si="8"/>
        <v>0</v>
      </c>
      <c r="L170" s="23"/>
      <c r="M170" s="24"/>
      <c r="N170" s="425"/>
    </row>
    <row r="171" spans="2:15" s="17" customFormat="1" ht="34" x14ac:dyDescent="0.45">
      <c r="B171" s="18"/>
      <c r="C171" s="37">
        <f t="shared" si="9"/>
        <v>101</v>
      </c>
      <c r="D171" s="38" t="s">
        <v>293</v>
      </c>
      <c r="E171" s="256" t="s">
        <v>294</v>
      </c>
      <c r="F171" s="257"/>
      <c r="G171" s="240" t="s">
        <v>295</v>
      </c>
      <c r="H171" s="46" t="s">
        <v>47</v>
      </c>
      <c r="I171" s="234">
        <v>5</v>
      </c>
      <c r="J171" s="432"/>
      <c r="K171" s="115">
        <f t="shared" si="8"/>
        <v>0</v>
      </c>
      <c r="L171" s="23"/>
      <c r="M171" s="24"/>
      <c r="N171" s="425"/>
    </row>
    <row r="172" spans="2:15" s="17" customFormat="1" ht="34" x14ac:dyDescent="0.45">
      <c r="B172" s="18"/>
      <c r="C172" s="37">
        <f t="shared" si="9"/>
        <v>102</v>
      </c>
      <c r="D172" s="38" t="s">
        <v>296</v>
      </c>
      <c r="E172" s="256" t="s">
        <v>297</v>
      </c>
      <c r="F172" s="257"/>
      <c r="G172" s="240" t="s">
        <v>298</v>
      </c>
      <c r="H172" s="46" t="s">
        <v>47</v>
      </c>
      <c r="I172" s="234">
        <v>5</v>
      </c>
      <c r="J172" s="432"/>
      <c r="K172" s="115">
        <f t="shared" si="8"/>
        <v>0</v>
      </c>
      <c r="L172" s="23"/>
      <c r="M172" s="24"/>
      <c r="N172" s="425"/>
    </row>
    <row r="173" spans="2:15" s="17" customFormat="1" ht="51" x14ac:dyDescent="0.45">
      <c r="B173" s="18"/>
      <c r="C173" s="37">
        <f t="shared" si="9"/>
        <v>103</v>
      </c>
      <c r="D173" s="38" t="s">
        <v>299</v>
      </c>
      <c r="E173" s="256" t="s">
        <v>300</v>
      </c>
      <c r="F173" s="257"/>
      <c r="G173" s="240" t="s">
        <v>301</v>
      </c>
      <c r="H173" s="46" t="s">
        <v>302</v>
      </c>
      <c r="I173" s="234">
        <v>5</v>
      </c>
      <c r="J173" s="432"/>
      <c r="K173" s="115">
        <f t="shared" si="8"/>
        <v>0</v>
      </c>
      <c r="L173" s="23"/>
      <c r="M173" s="24"/>
      <c r="N173" s="425"/>
    </row>
    <row r="174" spans="2:15" s="17" customFormat="1" ht="34" x14ac:dyDescent="0.45">
      <c r="B174" s="18"/>
      <c r="C174" s="48">
        <f t="shared" si="9"/>
        <v>104</v>
      </c>
      <c r="D174" s="49" t="s">
        <v>303</v>
      </c>
      <c r="E174" s="79" t="s">
        <v>304</v>
      </c>
      <c r="F174" s="80"/>
      <c r="G174" s="259" t="s">
        <v>305</v>
      </c>
      <c r="H174" s="51" t="s">
        <v>22</v>
      </c>
      <c r="I174" s="118">
        <v>31.840000000000003</v>
      </c>
      <c r="J174" s="433"/>
      <c r="K174" s="120">
        <f t="shared" si="8"/>
        <v>0</v>
      </c>
      <c r="L174" s="23"/>
      <c r="M174" s="24"/>
      <c r="N174" s="425"/>
    </row>
    <row r="175" spans="2:15" s="17" customFormat="1" ht="18" thickBot="1" x14ac:dyDescent="0.5">
      <c r="B175" s="18"/>
      <c r="C175" s="121"/>
      <c r="D175" s="56"/>
      <c r="E175" s="56"/>
      <c r="F175" s="56"/>
      <c r="G175" s="57"/>
      <c r="H175" s="56"/>
      <c r="I175" s="58"/>
      <c r="J175" s="434"/>
      <c r="K175" s="60">
        <f>SUM(K163:K174)</f>
        <v>0</v>
      </c>
      <c r="L175" s="23"/>
      <c r="M175" s="24"/>
      <c r="N175" s="426">
        <v>-20167892.160950005</v>
      </c>
      <c r="O175" s="426" t="e">
        <f>#REF!-K175</f>
        <v>#REF!</v>
      </c>
    </row>
    <row r="176" spans="2:15" s="185" customFormat="1" ht="17.5" x14ac:dyDescent="0.45">
      <c r="B176" s="176"/>
      <c r="C176" s="497" t="s">
        <v>306</v>
      </c>
      <c r="D176" s="498"/>
      <c r="E176" s="498"/>
      <c r="F176" s="498"/>
      <c r="G176" s="498"/>
      <c r="H176" s="198"/>
      <c r="I176" s="152"/>
      <c r="J176" s="435"/>
      <c r="K176" s="199"/>
      <c r="L176" s="200"/>
      <c r="M176" s="184"/>
      <c r="N176" s="425"/>
    </row>
    <row r="177" spans="2:15" s="185" customFormat="1" ht="34" x14ac:dyDescent="0.45">
      <c r="B177" s="176"/>
      <c r="C177" s="207">
        <f>C174+1</f>
        <v>105</v>
      </c>
      <c r="D177" s="208" t="s">
        <v>307</v>
      </c>
      <c r="E177" s="208" t="s">
        <v>308</v>
      </c>
      <c r="F177" s="31"/>
      <c r="G177" s="209" t="s">
        <v>309</v>
      </c>
      <c r="H177" s="31" t="s">
        <v>47</v>
      </c>
      <c r="I177" s="210">
        <v>13</v>
      </c>
      <c r="J177" s="431"/>
      <c r="K177" s="211">
        <f>ROUND(I177*J177,2)</f>
        <v>0</v>
      </c>
      <c r="L177" s="200"/>
      <c r="M177" s="184"/>
      <c r="N177" s="425"/>
    </row>
    <row r="178" spans="2:15" s="185" customFormat="1" ht="34" x14ac:dyDescent="0.45">
      <c r="B178" s="176"/>
      <c r="C178" s="196">
        <f>C177+1</f>
        <v>106</v>
      </c>
      <c r="D178" s="79" t="s">
        <v>310</v>
      </c>
      <c r="E178" s="79" t="s">
        <v>276</v>
      </c>
      <c r="F178" s="212"/>
      <c r="G178" s="213" t="s">
        <v>277</v>
      </c>
      <c r="H178" s="212" t="s">
        <v>47</v>
      </c>
      <c r="I178" s="118">
        <v>4</v>
      </c>
      <c r="J178" s="433"/>
      <c r="K178" s="214">
        <f>ROUND(I178*J178,2)</f>
        <v>0</v>
      </c>
      <c r="L178" s="200"/>
      <c r="M178" s="184"/>
      <c r="N178" s="425"/>
    </row>
    <row r="179" spans="2:15" s="25" customFormat="1" ht="18" thickBot="1" x14ac:dyDescent="0.5">
      <c r="B179" s="26"/>
      <c r="C179" s="121"/>
      <c r="D179" s="56"/>
      <c r="E179" s="56"/>
      <c r="F179" s="56"/>
      <c r="G179" s="57"/>
      <c r="H179" s="56"/>
      <c r="I179" s="105"/>
      <c r="J179" s="434"/>
      <c r="K179" s="174">
        <f>SUM(K177:K178)</f>
        <v>0</v>
      </c>
      <c r="L179" s="35"/>
      <c r="M179" s="36"/>
      <c r="N179" s="426">
        <v>-2063001.4251650013</v>
      </c>
      <c r="O179" s="426" t="e">
        <f>#REF!-K179</f>
        <v>#REF!</v>
      </c>
    </row>
    <row r="180" spans="2:15" s="25" customFormat="1" ht="17.5" x14ac:dyDescent="0.45">
      <c r="B180" s="26"/>
      <c r="C180" s="464" t="s">
        <v>311</v>
      </c>
      <c r="D180" s="465"/>
      <c r="E180" s="465"/>
      <c r="F180" s="465"/>
      <c r="G180" s="465"/>
      <c r="H180" s="19"/>
      <c r="I180" s="20"/>
      <c r="J180" s="430"/>
      <c r="K180" s="260"/>
      <c r="L180" s="35"/>
      <c r="M180" s="36"/>
      <c r="N180" s="425"/>
    </row>
    <row r="181" spans="2:15" s="185" customFormat="1" ht="51" x14ac:dyDescent="0.45">
      <c r="B181" s="176"/>
      <c r="C181" s="207">
        <f>C178+1</f>
        <v>107</v>
      </c>
      <c r="D181" s="208" t="s">
        <v>312</v>
      </c>
      <c r="E181" s="208" t="s">
        <v>313</v>
      </c>
      <c r="F181" s="31"/>
      <c r="G181" s="261" t="s">
        <v>314</v>
      </c>
      <c r="H181" s="73" t="s">
        <v>47</v>
      </c>
      <c r="I181" s="126">
        <v>36</v>
      </c>
      <c r="J181" s="431"/>
      <c r="K181" s="91">
        <f t="shared" ref="K181:K186" si="10">ROUND(I181*J181,2)</f>
        <v>0</v>
      </c>
      <c r="L181" s="263"/>
      <c r="M181" s="184"/>
      <c r="N181" s="425"/>
    </row>
    <row r="182" spans="2:15" s="25" customFormat="1" ht="68" x14ac:dyDescent="0.45">
      <c r="B182" s="26"/>
      <c r="C182" s="37">
        <f>C181+1</f>
        <v>108</v>
      </c>
      <c r="D182" s="38" t="s">
        <v>315</v>
      </c>
      <c r="E182" s="38" t="s">
        <v>313</v>
      </c>
      <c r="F182" s="46"/>
      <c r="G182" s="76" t="s">
        <v>316</v>
      </c>
      <c r="H182" s="46" t="s">
        <v>47</v>
      </c>
      <c r="I182" s="114">
        <v>7</v>
      </c>
      <c r="J182" s="432"/>
      <c r="K182" s="265">
        <f t="shared" si="10"/>
        <v>0</v>
      </c>
      <c r="L182" s="266"/>
      <c r="M182" s="36"/>
      <c r="N182" s="425"/>
    </row>
    <row r="183" spans="2:15" s="185" customFormat="1" ht="68" x14ac:dyDescent="0.45">
      <c r="B183" s="176"/>
      <c r="C183" s="177">
        <f>C182+1</f>
        <v>109</v>
      </c>
      <c r="D183" s="38" t="s">
        <v>317</v>
      </c>
      <c r="E183" s="39" t="s">
        <v>313</v>
      </c>
      <c r="F183" s="42"/>
      <c r="G183" s="179" t="s">
        <v>318</v>
      </c>
      <c r="H183" s="46" t="s">
        <v>47</v>
      </c>
      <c r="I183" s="114">
        <v>2</v>
      </c>
      <c r="J183" s="432"/>
      <c r="K183" s="223">
        <f t="shared" si="10"/>
        <v>0</v>
      </c>
      <c r="L183" s="267"/>
      <c r="M183" s="184"/>
      <c r="N183" s="425"/>
    </row>
    <row r="184" spans="2:15" s="185" customFormat="1" ht="68" x14ac:dyDescent="0.45">
      <c r="B184" s="176"/>
      <c r="C184" s="177">
        <f>C183+1</f>
        <v>110</v>
      </c>
      <c r="D184" s="38" t="s">
        <v>319</v>
      </c>
      <c r="E184" s="39" t="s">
        <v>313</v>
      </c>
      <c r="F184" s="42"/>
      <c r="G184" s="268" t="s">
        <v>320</v>
      </c>
      <c r="H184" s="46" t="s">
        <v>47</v>
      </c>
      <c r="I184" s="114">
        <v>117</v>
      </c>
      <c r="J184" s="432"/>
      <c r="K184" s="182">
        <f t="shared" si="10"/>
        <v>0</v>
      </c>
      <c r="L184" s="267"/>
      <c r="M184" s="184"/>
      <c r="N184" s="425"/>
    </row>
    <row r="185" spans="2:15" s="25" customFormat="1" ht="34" x14ac:dyDescent="0.45">
      <c r="B185" s="26"/>
      <c r="C185" s="37">
        <f>C184+1</f>
        <v>111</v>
      </c>
      <c r="D185" s="38" t="s">
        <v>321</v>
      </c>
      <c r="E185" s="38" t="s">
        <v>322</v>
      </c>
      <c r="F185" s="46"/>
      <c r="G185" s="41" t="s">
        <v>323</v>
      </c>
      <c r="H185" s="46" t="s">
        <v>18</v>
      </c>
      <c r="I185" s="114">
        <v>265.81</v>
      </c>
      <c r="J185" s="432"/>
      <c r="K185" s="115">
        <f t="shared" si="10"/>
        <v>0</v>
      </c>
      <c r="L185" s="35"/>
      <c r="M185" s="36"/>
      <c r="N185" s="425"/>
    </row>
    <row r="186" spans="2:15" s="247" customFormat="1" ht="51" x14ac:dyDescent="0.45">
      <c r="B186" s="241"/>
      <c r="C186" s="177">
        <f>C185+1</f>
        <v>112</v>
      </c>
      <c r="D186" s="38" t="s">
        <v>324</v>
      </c>
      <c r="E186" s="39" t="s">
        <v>325</v>
      </c>
      <c r="F186" s="242"/>
      <c r="G186" s="270" t="s">
        <v>326</v>
      </c>
      <c r="H186" s="42" t="s">
        <v>22</v>
      </c>
      <c r="I186" s="271">
        <v>76.040000000000006</v>
      </c>
      <c r="J186" s="432"/>
      <c r="K186" s="182">
        <f t="shared" si="10"/>
        <v>0</v>
      </c>
      <c r="L186" s="245"/>
      <c r="M186" s="246"/>
      <c r="N186" s="425"/>
    </row>
    <row r="187" spans="2:15" s="25" customFormat="1" ht="18" thickBot="1" x14ac:dyDescent="0.5">
      <c r="B187" s="26"/>
      <c r="C187" s="272"/>
      <c r="D187" s="273"/>
      <c r="E187" s="273"/>
      <c r="F187" s="273"/>
      <c r="G187" s="274"/>
      <c r="H187" s="273"/>
      <c r="I187" s="275"/>
      <c r="J187" s="439"/>
      <c r="K187" s="277">
        <f>SUM(K181:K186)</f>
        <v>0</v>
      </c>
      <c r="L187" s="35"/>
      <c r="M187" s="36"/>
      <c r="N187" s="426">
        <v>-154979525.67416507</v>
      </c>
      <c r="O187" s="426" t="e">
        <f>#REF!-K187</f>
        <v>#REF!</v>
      </c>
    </row>
    <row r="188" spans="2:15" s="25" customFormat="1" ht="17.5" x14ac:dyDescent="0.45">
      <c r="B188" s="26"/>
      <c r="C188" s="464" t="s">
        <v>327</v>
      </c>
      <c r="D188" s="465"/>
      <c r="E188" s="465"/>
      <c r="F188" s="465"/>
      <c r="G188" s="465"/>
      <c r="H188" s="19"/>
      <c r="I188" s="20"/>
      <c r="J188" s="430"/>
      <c r="K188" s="260"/>
      <c r="L188" s="35"/>
      <c r="M188" s="36"/>
      <c r="N188" s="425"/>
    </row>
    <row r="189" spans="2:15" s="25" customFormat="1" ht="34" x14ac:dyDescent="0.45">
      <c r="B189" s="26"/>
      <c r="C189" s="27">
        <f>C186+1</f>
        <v>113</v>
      </c>
      <c r="D189" s="28" t="s">
        <v>328</v>
      </c>
      <c r="E189" s="28" t="s">
        <v>329</v>
      </c>
      <c r="F189" s="71"/>
      <c r="G189" s="72" t="s">
        <v>330</v>
      </c>
      <c r="H189" s="73" t="s">
        <v>47</v>
      </c>
      <c r="I189" s="126">
        <v>9</v>
      </c>
      <c r="J189" s="431"/>
      <c r="K189" s="91">
        <f>ROUND(I189*J189,2)</f>
        <v>0</v>
      </c>
      <c r="L189" s="35"/>
      <c r="M189" s="36"/>
      <c r="N189" s="425"/>
    </row>
    <row r="190" spans="2:15" s="25" customFormat="1" ht="34" x14ac:dyDescent="0.45">
      <c r="B190" s="26"/>
      <c r="C190" s="37">
        <f>C189+1</f>
        <v>114</v>
      </c>
      <c r="D190" s="38" t="s">
        <v>331</v>
      </c>
      <c r="E190" s="38" t="s">
        <v>332</v>
      </c>
      <c r="F190" s="46"/>
      <c r="G190" s="278" t="s">
        <v>333</v>
      </c>
      <c r="H190" s="46" t="s">
        <v>47</v>
      </c>
      <c r="I190" s="114">
        <v>19</v>
      </c>
      <c r="J190" s="432"/>
      <c r="K190" s="265">
        <f>ROUND(I190*J190,2)</f>
        <v>0</v>
      </c>
      <c r="L190" s="35"/>
      <c r="M190" s="36"/>
      <c r="N190" s="425"/>
    </row>
    <row r="191" spans="2:15" s="25" customFormat="1" ht="34" x14ac:dyDescent="0.45">
      <c r="B191" s="26"/>
      <c r="C191" s="37">
        <f>C190+1</f>
        <v>115</v>
      </c>
      <c r="D191" s="38" t="s">
        <v>334</v>
      </c>
      <c r="E191" s="38" t="s">
        <v>335</v>
      </c>
      <c r="F191" s="46"/>
      <c r="G191" s="278" t="s">
        <v>336</v>
      </c>
      <c r="H191" s="46" t="s">
        <v>47</v>
      </c>
      <c r="I191" s="114">
        <v>3</v>
      </c>
      <c r="J191" s="432"/>
      <c r="K191" s="265">
        <f>ROUND(I191*J191,2)</f>
        <v>0</v>
      </c>
      <c r="L191" s="35"/>
      <c r="M191" s="36"/>
      <c r="N191" s="425"/>
    </row>
    <row r="192" spans="2:15" s="25" customFormat="1" ht="17.5" x14ac:dyDescent="0.45">
      <c r="B192" s="26"/>
      <c r="C192" s="48">
        <f>C191+1</f>
        <v>116</v>
      </c>
      <c r="D192" s="38" t="s">
        <v>337</v>
      </c>
      <c r="E192" s="49" t="s">
        <v>338</v>
      </c>
      <c r="F192" s="51"/>
      <c r="G192" s="279" t="s">
        <v>339</v>
      </c>
      <c r="H192" s="51" t="s">
        <v>22</v>
      </c>
      <c r="I192" s="118">
        <v>9.01</v>
      </c>
      <c r="J192" s="432"/>
      <c r="K192" s="155">
        <f>ROUND(I192*J192,2)</f>
        <v>0</v>
      </c>
      <c r="L192" s="35"/>
      <c r="M192" s="36"/>
      <c r="N192" s="425"/>
    </row>
    <row r="193" spans="2:15" s="25" customFormat="1" ht="18" thickBot="1" x14ac:dyDescent="0.5">
      <c r="B193" s="26"/>
      <c r="C193" s="272"/>
      <c r="D193" s="273"/>
      <c r="E193" s="273"/>
      <c r="F193" s="273"/>
      <c r="G193" s="274"/>
      <c r="H193" s="273"/>
      <c r="I193" s="275"/>
      <c r="J193" s="439"/>
      <c r="K193" s="277">
        <f>SUM(K189:K192)</f>
        <v>0</v>
      </c>
      <c r="L193" s="35"/>
      <c r="M193" s="36"/>
      <c r="N193" s="426">
        <v>-1249124.4882700006</v>
      </c>
      <c r="O193" s="426" t="e">
        <f>#REF!-K193</f>
        <v>#REF!</v>
      </c>
    </row>
    <row r="194" spans="2:15" s="17" customFormat="1" ht="17.5" x14ac:dyDescent="0.45">
      <c r="B194" s="18"/>
      <c r="C194" s="464" t="s">
        <v>340</v>
      </c>
      <c r="D194" s="465"/>
      <c r="E194" s="465"/>
      <c r="F194" s="465"/>
      <c r="G194" s="465"/>
      <c r="H194" s="19"/>
      <c r="I194" s="20"/>
      <c r="J194" s="430"/>
      <c r="K194" s="22"/>
      <c r="L194" s="23"/>
      <c r="M194" s="24"/>
      <c r="N194" s="425"/>
    </row>
    <row r="195" spans="2:15" s="17" customFormat="1" ht="17.5" x14ac:dyDescent="0.45">
      <c r="B195" s="18"/>
      <c r="C195" s="487" t="s">
        <v>341</v>
      </c>
      <c r="D195" s="488"/>
      <c r="E195" s="488"/>
      <c r="F195" s="488"/>
      <c r="G195" s="488"/>
      <c r="H195" s="62"/>
      <c r="I195" s="63"/>
      <c r="J195" s="435"/>
      <c r="K195" s="228"/>
      <c r="L195" s="23"/>
      <c r="M195" s="24"/>
      <c r="N195" s="425"/>
    </row>
    <row r="196" spans="2:15" s="25" customFormat="1" ht="17.5" x14ac:dyDescent="0.45">
      <c r="B196" s="26"/>
      <c r="C196" s="489" t="s">
        <v>342</v>
      </c>
      <c r="D196" s="490"/>
      <c r="E196" s="490"/>
      <c r="F196" s="490"/>
      <c r="G196" s="490"/>
      <c r="H196" s="66"/>
      <c r="I196" s="67"/>
      <c r="J196" s="436"/>
      <c r="K196" s="69"/>
      <c r="L196" s="35"/>
      <c r="M196" s="36"/>
      <c r="N196" s="425"/>
    </row>
    <row r="197" spans="2:15" s="25" customFormat="1" ht="17.5" x14ac:dyDescent="0.45">
      <c r="B197" s="26"/>
      <c r="C197" s="37">
        <f>C192+1</f>
        <v>117</v>
      </c>
      <c r="D197" s="38" t="s">
        <v>343</v>
      </c>
      <c r="E197" s="38" t="str">
        <f>E28</f>
        <v>2.01.70</v>
      </c>
      <c r="F197" s="46"/>
      <c r="G197" s="139" t="str">
        <f>G28</f>
        <v>EXCAVACIÓN MANUAL EN MATERIAL COMÚN</v>
      </c>
      <c r="H197" s="281" t="str">
        <f>H28</f>
        <v>M3</v>
      </c>
      <c r="I197" s="282">
        <v>50.2</v>
      </c>
      <c r="J197" s="431"/>
      <c r="K197" s="115">
        <f>ROUND(I197*J197,2)</f>
        <v>0</v>
      </c>
      <c r="L197" s="35"/>
      <c r="M197" s="36"/>
      <c r="N197" s="425"/>
    </row>
    <row r="198" spans="2:15" s="25" customFormat="1" ht="34" x14ac:dyDescent="0.45">
      <c r="B198" s="26"/>
      <c r="C198" s="37">
        <f>C197+1</f>
        <v>118</v>
      </c>
      <c r="D198" s="38" t="s">
        <v>344</v>
      </c>
      <c r="E198" s="38" t="s">
        <v>345</v>
      </c>
      <c r="F198" s="46"/>
      <c r="G198" s="139" t="s">
        <v>346</v>
      </c>
      <c r="H198" s="46" t="s">
        <v>53</v>
      </c>
      <c r="I198" s="43">
        <v>12.55</v>
      </c>
      <c r="J198" s="432"/>
      <c r="K198" s="115">
        <f>ROUND(I198*J198,2)</f>
        <v>0</v>
      </c>
      <c r="L198" s="35"/>
      <c r="M198" s="36"/>
      <c r="N198" s="425"/>
    </row>
    <row r="199" spans="2:15" s="25" customFormat="1" ht="34" x14ac:dyDescent="0.45">
      <c r="B199" s="26"/>
      <c r="C199" s="37">
        <f>C198+1</f>
        <v>119</v>
      </c>
      <c r="D199" s="38" t="s">
        <v>347</v>
      </c>
      <c r="E199" s="38" t="s">
        <v>348</v>
      </c>
      <c r="F199" s="46"/>
      <c r="G199" s="139" t="s">
        <v>349</v>
      </c>
      <c r="H199" s="46" t="s">
        <v>53</v>
      </c>
      <c r="I199" s="43">
        <v>37.65</v>
      </c>
      <c r="J199" s="432"/>
      <c r="K199" s="115">
        <f>ROUND(I199*J199,2)</f>
        <v>0</v>
      </c>
      <c r="L199" s="35"/>
      <c r="M199" s="36"/>
      <c r="N199" s="425"/>
    </row>
    <row r="200" spans="2:15" s="25" customFormat="1" ht="17.5" x14ac:dyDescent="0.45">
      <c r="B200" s="26"/>
      <c r="C200" s="272"/>
      <c r="D200" s="273"/>
      <c r="E200" s="273"/>
      <c r="F200" s="273"/>
      <c r="G200" s="274"/>
      <c r="H200" s="273"/>
      <c r="I200" s="275"/>
      <c r="J200" s="439"/>
      <c r="K200" s="277">
        <f>SUM(K197:K199)</f>
        <v>0</v>
      </c>
      <c r="L200" s="35"/>
      <c r="M200" s="36"/>
      <c r="N200" s="426">
        <v>-2748178.5188950002</v>
      </c>
      <c r="O200" s="426" t="e">
        <f>#REF!-K200</f>
        <v>#REF!</v>
      </c>
    </row>
    <row r="201" spans="2:15" s="25" customFormat="1" ht="17.5" x14ac:dyDescent="0.45">
      <c r="B201" s="26"/>
      <c r="C201" s="489" t="s">
        <v>350</v>
      </c>
      <c r="D201" s="490"/>
      <c r="E201" s="490"/>
      <c r="F201" s="490"/>
      <c r="G201" s="490"/>
      <c r="H201" s="66"/>
      <c r="I201" s="67"/>
      <c r="J201" s="436"/>
      <c r="K201" s="69"/>
      <c r="L201" s="35"/>
      <c r="M201" s="36"/>
      <c r="N201" s="425"/>
    </row>
    <row r="202" spans="2:15" s="25" customFormat="1" ht="34" x14ac:dyDescent="0.45">
      <c r="B202" s="26"/>
      <c r="C202" s="37">
        <f>C199+1</f>
        <v>120</v>
      </c>
      <c r="D202" s="38" t="s">
        <v>351</v>
      </c>
      <c r="E202" s="38" t="s">
        <v>352</v>
      </c>
      <c r="F202" s="46"/>
      <c r="G202" s="139" t="s">
        <v>353</v>
      </c>
      <c r="H202" s="46" t="s">
        <v>47</v>
      </c>
      <c r="I202" s="43">
        <v>1</v>
      </c>
      <c r="J202" s="431"/>
      <c r="K202" s="115">
        <f t="shared" ref="K202:K207" si="11">ROUND(I202*J202,2)</f>
        <v>0</v>
      </c>
      <c r="L202" s="35"/>
      <c r="M202" s="36"/>
      <c r="N202" s="425"/>
    </row>
    <row r="203" spans="2:15" s="185" customFormat="1" ht="34" x14ac:dyDescent="0.45">
      <c r="B203" s="176"/>
      <c r="C203" s="177">
        <f>C202+1</f>
        <v>121</v>
      </c>
      <c r="D203" s="39" t="s">
        <v>354</v>
      </c>
      <c r="E203" s="39" t="s">
        <v>355</v>
      </c>
      <c r="F203" s="42"/>
      <c r="G203" s="283" t="s">
        <v>356</v>
      </c>
      <c r="H203" s="42" t="s">
        <v>18</v>
      </c>
      <c r="I203" s="43">
        <v>14</v>
      </c>
      <c r="J203" s="432"/>
      <c r="K203" s="182">
        <f t="shared" si="11"/>
        <v>0</v>
      </c>
      <c r="L203" s="200"/>
      <c r="M203" s="184"/>
      <c r="N203" s="425"/>
    </row>
    <row r="204" spans="2:15" s="285" customFormat="1" ht="17.5" x14ac:dyDescent="0.45">
      <c r="B204" s="284"/>
      <c r="C204" s="177">
        <f>C203+1</f>
        <v>122</v>
      </c>
      <c r="D204" s="39" t="s">
        <v>357</v>
      </c>
      <c r="E204" s="39" t="s">
        <v>358</v>
      </c>
      <c r="F204" s="42"/>
      <c r="G204" s="283" t="s">
        <v>359</v>
      </c>
      <c r="H204" s="42" t="s">
        <v>47</v>
      </c>
      <c r="I204" s="43">
        <v>6</v>
      </c>
      <c r="J204" s="432"/>
      <c r="K204" s="182">
        <f t="shared" si="11"/>
        <v>0</v>
      </c>
      <c r="L204" s="200"/>
      <c r="M204" s="184"/>
      <c r="N204" s="425"/>
    </row>
    <row r="205" spans="2:15" s="285" customFormat="1" ht="34" x14ac:dyDescent="0.45">
      <c r="B205" s="284"/>
      <c r="C205" s="177">
        <f>C204+1</f>
        <v>123</v>
      </c>
      <c r="D205" s="39" t="s">
        <v>360</v>
      </c>
      <c r="E205" s="39" t="s">
        <v>33</v>
      </c>
      <c r="F205" s="42"/>
      <c r="G205" s="283" t="s">
        <v>361</v>
      </c>
      <c r="H205" s="42" t="s">
        <v>47</v>
      </c>
      <c r="I205" s="43">
        <v>2</v>
      </c>
      <c r="J205" s="432"/>
      <c r="K205" s="182">
        <f t="shared" si="11"/>
        <v>0</v>
      </c>
      <c r="L205" s="200"/>
      <c r="M205" s="184"/>
      <c r="N205" s="425"/>
    </row>
    <row r="206" spans="2:15" s="285" customFormat="1" ht="34" x14ac:dyDescent="0.45">
      <c r="B206" s="284"/>
      <c r="C206" s="177">
        <f>C205+1</f>
        <v>124</v>
      </c>
      <c r="D206" s="39" t="s">
        <v>362</v>
      </c>
      <c r="E206" s="39" t="s">
        <v>363</v>
      </c>
      <c r="F206" s="42"/>
      <c r="G206" s="283" t="s">
        <v>364</v>
      </c>
      <c r="H206" s="42" t="s">
        <v>18</v>
      </c>
      <c r="I206" s="43">
        <v>45</v>
      </c>
      <c r="J206" s="432"/>
      <c r="K206" s="182">
        <f t="shared" si="11"/>
        <v>0</v>
      </c>
      <c r="L206" s="200"/>
      <c r="M206" s="184"/>
      <c r="N206" s="425"/>
    </row>
    <row r="207" spans="2:15" s="285" customFormat="1" ht="17.5" x14ac:dyDescent="0.45">
      <c r="B207" s="284"/>
      <c r="C207" s="177">
        <f>C206+1</f>
        <v>125</v>
      </c>
      <c r="D207" s="39" t="s">
        <v>365</v>
      </c>
      <c r="E207" s="39" t="s">
        <v>366</v>
      </c>
      <c r="F207" s="42"/>
      <c r="G207" s="283" t="s">
        <v>367</v>
      </c>
      <c r="H207" s="42" t="s">
        <v>47</v>
      </c>
      <c r="I207" s="43">
        <v>8</v>
      </c>
      <c r="J207" s="432"/>
      <c r="K207" s="182">
        <f t="shared" si="11"/>
        <v>0</v>
      </c>
      <c r="L207" s="200"/>
      <c r="M207" s="184"/>
      <c r="N207" s="425"/>
    </row>
    <row r="208" spans="2:15" s="25" customFormat="1" ht="17.5" x14ac:dyDescent="0.45">
      <c r="B208" s="26"/>
      <c r="C208" s="272"/>
      <c r="D208" s="273"/>
      <c r="E208" s="273"/>
      <c r="F208" s="273"/>
      <c r="G208" s="274"/>
      <c r="H208" s="273"/>
      <c r="I208" s="275"/>
      <c r="J208" s="439"/>
      <c r="K208" s="277">
        <f>SUM(K202:K207)</f>
        <v>0</v>
      </c>
      <c r="L208" s="35"/>
      <c r="M208" s="36"/>
      <c r="N208" s="426">
        <v>-727508.90592500009</v>
      </c>
      <c r="O208" s="426" t="e">
        <f>#REF!-K208</f>
        <v>#REF!</v>
      </c>
    </row>
    <row r="209" spans="2:15" s="25" customFormat="1" ht="17.5" x14ac:dyDescent="0.45">
      <c r="B209" s="26"/>
      <c r="C209" s="489" t="s">
        <v>368</v>
      </c>
      <c r="D209" s="490"/>
      <c r="E209" s="490"/>
      <c r="F209" s="490"/>
      <c r="G209" s="490"/>
      <c r="H209" s="66"/>
      <c r="I209" s="67"/>
      <c r="J209" s="436"/>
      <c r="K209" s="69"/>
      <c r="L209" s="35"/>
      <c r="M209" s="36"/>
      <c r="N209" s="425"/>
    </row>
    <row r="210" spans="2:15" s="285" customFormat="1" ht="34" x14ac:dyDescent="0.45">
      <c r="B210" s="284"/>
      <c r="C210" s="177">
        <f>C207+1</f>
        <v>126</v>
      </c>
      <c r="D210" s="39" t="s">
        <v>369</v>
      </c>
      <c r="E210" s="39" t="s">
        <v>33</v>
      </c>
      <c r="F210" s="42"/>
      <c r="G210" s="283" t="s">
        <v>370</v>
      </c>
      <c r="H210" s="42" t="s">
        <v>47</v>
      </c>
      <c r="I210" s="43">
        <v>1</v>
      </c>
      <c r="J210" s="431"/>
      <c r="K210" s="182">
        <f>ROUND(I210*J210,2)</f>
        <v>0</v>
      </c>
      <c r="L210" s="200"/>
      <c r="M210" s="184"/>
      <c r="N210" s="425"/>
    </row>
    <row r="211" spans="2:15" s="285" customFormat="1" ht="34" x14ac:dyDescent="0.45">
      <c r="B211" s="284"/>
      <c r="C211" s="177">
        <f>C210+1</f>
        <v>127</v>
      </c>
      <c r="D211" s="39" t="s">
        <v>371</v>
      </c>
      <c r="E211" s="39" t="s">
        <v>33</v>
      </c>
      <c r="F211" s="42"/>
      <c r="G211" s="283" t="s">
        <v>372</v>
      </c>
      <c r="H211" s="42" t="s">
        <v>47</v>
      </c>
      <c r="I211" s="43">
        <v>1</v>
      </c>
      <c r="J211" s="432"/>
      <c r="K211" s="182">
        <f>ROUND(I211*J211,2)</f>
        <v>0</v>
      </c>
      <c r="L211" s="200"/>
      <c r="M211" s="184"/>
      <c r="N211" s="425"/>
    </row>
    <row r="212" spans="2:15" s="25" customFormat="1" ht="17.5" x14ac:dyDescent="0.45">
      <c r="B212" s="26"/>
      <c r="C212" s="272"/>
      <c r="D212" s="273"/>
      <c r="E212" s="273"/>
      <c r="F212" s="273"/>
      <c r="G212" s="274"/>
      <c r="H212" s="273"/>
      <c r="I212" s="275"/>
      <c r="J212" s="439"/>
      <c r="K212" s="277">
        <f>SUM(K210:K211)</f>
        <v>0</v>
      </c>
      <c r="L212" s="35"/>
      <c r="M212" s="36"/>
      <c r="N212" s="426">
        <v>-11537218.840600006</v>
      </c>
      <c r="O212" s="426" t="e">
        <f>#REF!-K212</f>
        <v>#REF!</v>
      </c>
    </row>
    <row r="213" spans="2:15" s="25" customFormat="1" ht="17.5" x14ac:dyDescent="0.45">
      <c r="B213" s="26"/>
      <c r="C213" s="489" t="s">
        <v>373</v>
      </c>
      <c r="D213" s="490"/>
      <c r="E213" s="490"/>
      <c r="F213" s="490"/>
      <c r="G213" s="490"/>
      <c r="H213" s="66"/>
      <c r="I213" s="67"/>
      <c r="J213" s="436"/>
      <c r="K213" s="69"/>
      <c r="L213" s="35"/>
      <c r="M213" s="36"/>
      <c r="N213" s="425"/>
    </row>
    <row r="214" spans="2:15" s="287" customFormat="1" ht="34" x14ac:dyDescent="0.45">
      <c r="B214" s="286"/>
      <c r="C214" s="37">
        <f>C211+1</f>
        <v>128</v>
      </c>
      <c r="D214" s="38" t="s">
        <v>374</v>
      </c>
      <c r="E214" s="38" t="s">
        <v>355</v>
      </c>
      <c r="F214" s="46"/>
      <c r="G214" s="139" t="s">
        <v>356</v>
      </c>
      <c r="H214" s="46" t="s">
        <v>18</v>
      </c>
      <c r="I214" s="43">
        <v>36.6</v>
      </c>
      <c r="J214" s="431"/>
      <c r="K214" s="115">
        <f t="shared" ref="K214:K230" si="12">ROUND(I214*J214,2)</f>
        <v>0</v>
      </c>
      <c r="L214" s="35"/>
      <c r="M214" s="36"/>
      <c r="N214" s="425"/>
    </row>
    <row r="215" spans="2:15" s="287" customFormat="1" ht="34" x14ac:dyDescent="0.45">
      <c r="B215" s="286"/>
      <c r="C215" s="37">
        <f t="shared" ref="C215:C230" si="13">C214+1</f>
        <v>129</v>
      </c>
      <c r="D215" s="38" t="s">
        <v>375</v>
      </c>
      <c r="E215" s="38" t="s">
        <v>376</v>
      </c>
      <c r="F215" s="46"/>
      <c r="G215" s="139" t="s">
        <v>377</v>
      </c>
      <c r="H215" s="46" t="s">
        <v>18</v>
      </c>
      <c r="I215" s="43">
        <v>141.5</v>
      </c>
      <c r="J215" s="432"/>
      <c r="K215" s="115">
        <f t="shared" si="12"/>
        <v>0</v>
      </c>
      <c r="L215" s="35"/>
      <c r="M215" s="36"/>
      <c r="N215" s="425"/>
    </row>
    <row r="216" spans="2:15" s="287" customFormat="1" ht="34" x14ac:dyDescent="0.45">
      <c r="B216" s="286"/>
      <c r="C216" s="37">
        <f t="shared" si="13"/>
        <v>130</v>
      </c>
      <c r="D216" s="38" t="s">
        <v>378</v>
      </c>
      <c r="E216" s="38" t="s">
        <v>379</v>
      </c>
      <c r="F216" s="46"/>
      <c r="G216" s="139" t="s">
        <v>380</v>
      </c>
      <c r="H216" s="46" t="s">
        <v>18</v>
      </c>
      <c r="I216" s="43">
        <v>38.840000000000003</v>
      </c>
      <c r="J216" s="432"/>
      <c r="K216" s="115">
        <f t="shared" si="12"/>
        <v>0</v>
      </c>
      <c r="L216" s="35"/>
      <c r="M216" s="36"/>
      <c r="N216" s="425"/>
    </row>
    <row r="217" spans="2:15" s="287" customFormat="1" ht="34" x14ac:dyDescent="0.45">
      <c r="B217" s="286"/>
      <c r="C217" s="37">
        <f t="shared" si="13"/>
        <v>131</v>
      </c>
      <c r="D217" s="38" t="s">
        <v>381</v>
      </c>
      <c r="E217" s="38" t="s">
        <v>382</v>
      </c>
      <c r="F217" s="46"/>
      <c r="G217" s="139" t="s">
        <v>383</v>
      </c>
      <c r="H217" s="46" t="s">
        <v>18</v>
      </c>
      <c r="I217" s="43">
        <v>28.98</v>
      </c>
      <c r="J217" s="432"/>
      <c r="K217" s="115">
        <f t="shared" si="12"/>
        <v>0</v>
      </c>
      <c r="L217" s="35"/>
      <c r="M217" s="36"/>
      <c r="N217" s="425"/>
    </row>
    <row r="218" spans="2:15" s="287" customFormat="1" ht="34" x14ac:dyDescent="0.45">
      <c r="B218" s="286"/>
      <c r="C218" s="37">
        <f t="shared" si="13"/>
        <v>132</v>
      </c>
      <c r="D218" s="38" t="s">
        <v>384</v>
      </c>
      <c r="E218" s="38" t="s">
        <v>385</v>
      </c>
      <c r="F218" s="46"/>
      <c r="G218" s="139" t="s">
        <v>386</v>
      </c>
      <c r="H218" s="46" t="s">
        <v>18</v>
      </c>
      <c r="I218" s="43">
        <v>2</v>
      </c>
      <c r="J218" s="432"/>
      <c r="K218" s="115">
        <f t="shared" si="12"/>
        <v>0</v>
      </c>
      <c r="L218" s="35"/>
      <c r="M218" s="36"/>
      <c r="N218" s="425"/>
    </row>
    <row r="219" spans="2:15" s="287" customFormat="1" ht="34" x14ac:dyDescent="0.45">
      <c r="B219" s="286"/>
      <c r="C219" s="37">
        <f t="shared" si="13"/>
        <v>133</v>
      </c>
      <c r="D219" s="38" t="s">
        <v>387</v>
      </c>
      <c r="E219" s="38" t="s">
        <v>388</v>
      </c>
      <c r="F219" s="46"/>
      <c r="G219" s="139" t="s">
        <v>389</v>
      </c>
      <c r="H219" s="46" t="s">
        <v>18</v>
      </c>
      <c r="I219" s="43">
        <v>44</v>
      </c>
      <c r="J219" s="432"/>
      <c r="K219" s="115">
        <f t="shared" si="12"/>
        <v>0</v>
      </c>
      <c r="L219" s="35"/>
      <c r="M219" s="36"/>
      <c r="N219" s="425"/>
    </row>
    <row r="220" spans="2:15" s="287" customFormat="1" ht="34" x14ac:dyDescent="0.45">
      <c r="B220" s="286"/>
      <c r="C220" s="37">
        <f t="shared" si="13"/>
        <v>134</v>
      </c>
      <c r="D220" s="38" t="s">
        <v>390</v>
      </c>
      <c r="E220" s="38" t="s">
        <v>391</v>
      </c>
      <c r="F220" s="46"/>
      <c r="G220" s="139" t="s">
        <v>392</v>
      </c>
      <c r="H220" s="46" t="s">
        <v>18</v>
      </c>
      <c r="I220" s="43">
        <v>20</v>
      </c>
      <c r="J220" s="432"/>
      <c r="K220" s="115">
        <f t="shared" si="12"/>
        <v>0</v>
      </c>
      <c r="L220" s="35"/>
      <c r="M220" s="36"/>
      <c r="N220" s="425"/>
    </row>
    <row r="221" spans="2:15" s="287" customFormat="1" ht="17.5" x14ac:dyDescent="0.45">
      <c r="B221" s="286"/>
      <c r="C221" s="37">
        <f t="shared" si="13"/>
        <v>135</v>
      </c>
      <c r="D221" s="38" t="s">
        <v>393</v>
      </c>
      <c r="E221" s="38" t="s">
        <v>394</v>
      </c>
      <c r="F221" s="46"/>
      <c r="G221" s="139" t="s">
        <v>395</v>
      </c>
      <c r="H221" s="46" t="s">
        <v>47</v>
      </c>
      <c r="I221" s="43">
        <v>19</v>
      </c>
      <c r="J221" s="432"/>
      <c r="K221" s="115">
        <f t="shared" si="12"/>
        <v>0</v>
      </c>
      <c r="L221" s="35"/>
      <c r="M221" s="36"/>
      <c r="N221" s="425"/>
    </row>
    <row r="222" spans="2:15" s="25" customFormat="1" ht="17.5" x14ac:dyDescent="0.45">
      <c r="B222" s="26"/>
      <c r="C222" s="37">
        <f t="shared" si="13"/>
        <v>136</v>
      </c>
      <c r="D222" s="38" t="s">
        <v>396</v>
      </c>
      <c r="E222" s="38" t="s">
        <v>397</v>
      </c>
      <c r="F222" s="46"/>
      <c r="G222" s="139" t="s">
        <v>398</v>
      </c>
      <c r="H222" s="46" t="s">
        <v>47</v>
      </c>
      <c r="I222" s="43">
        <v>99</v>
      </c>
      <c r="J222" s="432"/>
      <c r="K222" s="115">
        <f t="shared" si="12"/>
        <v>0</v>
      </c>
      <c r="L222" s="35"/>
      <c r="M222" s="36"/>
      <c r="N222" s="425"/>
    </row>
    <row r="223" spans="2:15" s="25" customFormat="1" ht="17.5" x14ac:dyDescent="0.45">
      <c r="B223" s="26"/>
      <c r="C223" s="37">
        <f t="shared" si="13"/>
        <v>137</v>
      </c>
      <c r="D223" s="38" t="s">
        <v>399</v>
      </c>
      <c r="E223" s="38" t="s">
        <v>400</v>
      </c>
      <c r="F223" s="46"/>
      <c r="G223" s="139" t="s">
        <v>401</v>
      </c>
      <c r="H223" s="46" t="s">
        <v>47</v>
      </c>
      <c r="I223" s="43">
        <v>28</v>
      </c>
      <c r="J223" s="432"/>
      <c r="K223" s="115">
        <f t="shared" si="12"/>
        <v>0</v>
      </c>
      <c r="L223" s="35"/>
      <c r="M223" s="36"/>
      <c r="N223" s="425"/>
    </row>
    <row r="224" spans="2:15" s="25" customFormat="1" ht="17.5" x14ac:dyDescent="0.45">
      <c r="B224" s="288"/>
      <c r="C224" s="37">
        <f t="shared" si="13"/>
        <v>138</v>
      </c>
      <c r="D224" s="38" t="s">
        <v>402</v>
      </c>
      <c r="E224" s="38" t="s">
        <v>403</v>
      </c>
      <c r="F224" s="75"/>
      <c r="G224" s="139" t="s">
        <v>404</v>
      </c>
      <c r="H224" s="46" t="s">
        <v>47</v>
      </c>
      <c r="I224" s="43">
        <v>10</v>
      </c>
      <c r="J224" s="432"/>
      <c r="K224" s="115">
        <f t="shared" si="12"/>
        <v>0</v>
      </c>
      <c r="L224" s="35"/>
      <c r="M224" s="36"/>
      <c r="N224" s="425"/>
    </row>
    <row r="225" spans="2:15" s="25" customFormat="1" ht="17.5" x14ac:dyDescent="0.45">
      <c r="B225" s="288"/>
      <c r="C225" s="37">
        <f t="shared" si="13"/>
        <v>139</v>
      </c>
      <c r="D225" s="38" t="s">
        <v>405</v>
      </c>
      <c r="E225" s="38" t="s">
        <v>406</v>
      </c>
      <c r="F225" s="75"/>
      <c r="G225" s="139" t="s">
        <v>407</v>
      </c>
      <c r="H225" s="46" t="s">
        <v>47</v>
      </c>
      <c r="I225" s="43">
        <v>2</v>
      </c>
      <c r="J225" s="432"/>
      <c r="K225" s="115">
        <f t="shared" si="12"/>
        <v>0</v>
      </c>
      <c r="L225" s="35"/>
      <c r="M225" s="36"/>
      <c r="N225" s="425"/>
    </row>
    <row r="226" spans="2:15" s="25" customFormat="1" ht="17.5" x14ac:dyDescent="0.45">
      <c r="B226" s="26"/>
      <c r="C226" s="37">
        <f t="shared" si="13"/>
        <v>140</v>
      </c>
      <c r="D226" s="38" t="s">
        <v>408</v>
      </c>
      <c r="E226" s="38" t="s">
        <v>409</v>
      </c>
      <c r="F226" s="75"/>
      <c r="G226" s="139" t="s">
        <v>410</v>
      </c>
      <c r="H226" s="46" t="s">
        <v>47</v>
      </c>
      <c r="I226" s="43">
        <v>12</v>
      </c>
      <c r="J226" s="432"/>
      <c r="K226" s="115">
        <f t="shared" si="12"/>
        <v>0</v>
      </c>
      <c r="L226" s="35"/>
      <c r="M226" s="36"/>
      <c r="N226" s="425"/>
    </row>
    <row r="227" spans="2:15" s="25" customFormat="1" ht="17.5" x14ac:dyDescent="0.45">
      <c r="B227" s="26"/>
      <c r="C227" s="37">
        <f t="shared" si="13"/>
        <v>141</v>
      </c>
      <c r="D227" s="38" t="s">
        <v>411</v>
      </c>
      <c r="E227" s="38" t="s">
        <v>412</v>
      </c>
      <c r="F227" s="46"/>
      <c r="G227" s="139" t="s">
        <v>413</v>
      </c>
      <c r="H227" s="46" t="s">
        <v>47</v>
      </c>
      <c r="I227" s="43">
        <v>10</v>
      </c>
      <c r="J227" s="432"/>
      <c r="K227" s="115">
        <f t="shared" si="12"/>
        <v>0</v>
      </c>
      <c r="L227" s="35"/>
      <c r="M227" s="36"/>
      <c r="N227" s="425"/>
    </row>
    <row r="228" spans="2:15" s="25" customFormat="1" ht="34" x14ac:dyDescent="0.45">
      <c r="B228" s="26"/>
      <c r="C228" s="37">
        <f t="shared" si="13"/>
        <v>142</v>
      </c>
      <c r="D228" s="38" t="s">
        <v>414</v>
      </c>
      <c r="E228" s="38" t="s">
        <v>415</v>
      </c>
      <c r="F228" s="158"/>
      <c r="G228" s="289" t="s">
        <v>416</v>
      </c>
      <c r="H228" s="46" t="s">
        <v>47</v>
      </c>
      <c r="I228" s="43">
        <v>1</v>
      </c>
      <c r="J228" s="432"/>
      <c r="K228" s="115">
        <f t="shared" si="12"/>
        <v>0</v>
      </c>
      <c r="L228" s="35"/>
      <c r="M228" s="36"/>
      <c r="N228" s="425"/>
    </row>
    <row r="229" spans="2:15" s="25" customFormat="1" ht="34" x14ac:dyDescent="0.45">
      <c r="B229" s="26"/>
      <c r="C229" s="37">
        <f t="shared" si="13"/>
        <v>143</v>
      </c>
      <c r="D229" s="38" t="s">
        <v>417</v>
      </c>
      <c r="E229" s="38" t="s">
        <v>418</v>
      </c>
      <c r="F229" s="158"/>
      <c r="G229" s="289" t="s">
        <v>419</v>
      </c>
      <c r="H229" s="46" t="s">
        <v>47</v>
      </c>
      <c r="I229" s="43">
        <v>12</v>
      </c>
      <c r="J229" s="432"/>
      <c r="K229" s="115">
        <f t="shared" si="12"/>
        <v>0</v>
      </c>
      <c r="L229" s="35"/>
      <c r="M229" s="36"/>
      <c r="N229" s="425"/>
    </row>
    <row r="230" spans="2:15" s="25" customFormat="1" ht="34" x14ac:dyDescent="0.45">
      <c r="B230" s="26"/>
      <c r="C230" s="37">
        <f t="shared" si="13"/>
        <v>144</v>
      </c>
      <c r="D230" s="38" t="s">
        <v>420</v>
      </c>
      <c r="E230" s="38" t="s">
        <v>421</v>
      </c>
      <c r="F230" s="80"/>
      <c r="G230" s="141" t="s">
        <v>422</v>
      </c>
      <c r="H230" s="46" t="s">
        <v>47</v>
      </c>
      <c r="I230" s="43">
        <v>4</v>
      </c>
      <c r="J230" s="432"/>
      <c r="K230" s="115">
        <f t="shared" si="12"/>
        <v>0</v>
      </c>
      <c r="L230" s="35"/>
      <c r="M230" s="36"/>
      <c r="N230" s="425"/>
    </row>
    <row r="231" spans="2:15" s="25" customFormat="1" ht="17.5" x14ac:dyDescent="0.45">
      <c r="B231" s="26"/>
      <c r="C231" s="272"/>
      <c r="D231" s="273"/>
      <c r="E231" s="273"/>
      <c r="F231" s="273"/>
      <c r="G231" s="274"/>
      <c r="H231" s="273"/>
      <c r="I231" s="275"/>
      <c r="J231" s="439"/>
      <c r="K231" s="277">
        <f>SUM(K214:K230)</f>
        <v>0</v>
      </c>
      <c r="L231" s="35"/>
      <c r="M231" s="36"/>
      <c r="N231" s="426">
        <v>-2079298.7745700013</v>
      </c>
      <c r="O231" s="426" t="e">
        <f>#REF!-K231</f>
        <v>#REF!</v>
      </c>
    </row>
    <row r="232" spans="2:15" s="25" customFormat="1" ht="17.5" x14ac:dyDescent="0.45">
      <c r="B232" s="26"/>
      <c r="C232" s="489" t="s">
        <v>423</v>
      </c>
      <c r="D232" s="490"/>
      <c r="E232" s="490"/>
      <c r="F232" s="490"/>
      <c r="G232" s="490"/>
      <c r="H232" s="66"/>
      <c r="I232" s="67"/>
      <c r="J232" s="436"/>
      <c r="K232" s="69"/>
      <c r="L232" s="35"/>
      <c r="M232" s="36"/>
      <c r="N232" s="426"/>
    </row>
    <row r="233" spans="2:15" s="25" customFormat="1" ht="34" x14ac:dyDescent="0.45">
      <c r="B233" s="26"/>
      <c r="C233" s="27">
        <f>C230+1</f>
        <v>145</v>
      </c>
      <c r="D233" s="28" t="s">
        <v>424</v>
      </c>
      <c r="E233" s="38" t="s">
        <v>425</v>
      </c>
      <c r="F233" s="71"/>
      <c r="G233" s="153" t="s">
        <v>426</v>
      </c>
      <c r="H233" s="71" t="s">
        <v>47</v>
      </c>
      <c r="I233" s="32">
        <v>48</v>
      </c>
      <c r="J233" s="432"/>
      <c r="K233" s="91">
        <f>ROUND(I233*J233,2)</f>
        <v>0</v>
      </c>
      <c r="L233" s="35"/>
      <c r="M233" s="36"/>
      <c r="N233" s="426"/>
    </row>
    <row r="234" spans="2:15" s="25" customFormat="1" ht="17.5" x14ac:dyDescent="0.45">
      <c r="B234" s="26"/>
      <c r="C234" s="272"/>
      <c r="D234" s="273"/>
      <c r="E234" s="273"/>
      <c r="F234" s="273"/>
      <c r="G234" s="274"/>
      <c r="H234" s="273"/>
      <c r="I234" s="275"/>
      <c r="J234" s="439"/>
      <c r="K234" s="277">
        <f>SUM(K233)</f>
        <v>0</v>
      </c>
      <c r="L234" s="35"/>
      <c r="M234" s="36"/>
      <c r="N234" s="426">
        <v>-1616005.72872</v>
      </c>
      <c r="O234" s="426" t="e">
        <f>#REF!-K234</f>
        <v>#REF!</v>
      </c>
    </row>
    <row r="235" spans="2:15" s="17" customFormat="1" ht="17.5" x14ac:dyDescent="0.45">
      <c r="B235" s="18"/>
      <c r="C235" s="487" t="s">
        <v>427</v>
      </c>
      <c r="D235" s="488"/>
      <c r="E235" s="488"/>
      <c r="F235" s="488"/>
      <c r="G235" s="488"/>
      <c r="H235" s="62"/>
      <c r="I235" s="63"/>
      <c r="J235" s="435"/>
      <c r="K235" s="228"/>
      <c r="L235" s="23"/>
      <c r="M235" s="24"/>
      <c r="N235" s="425"/>
    </row>
    <row r="236" spans="2:15" s="25" customFormat="1" ht="17.5" x14ac:dyDescent="0.45">
      <c r="B236" s="26"/>
      <c r="C236" s="489" t="s">
        <v>428</v>
      </c>
      <c r="D236" s="490"/>
      <c r="E236" s="490"/>
      <c r="F236" s="490"/>
      <c r="G236" s="490"/>
      <c r="H236" s="66"/>
      <c r="I236" s="67"/>
      <c r="J236" s="436"/>
      <c r="K236" s="69"/>
      <c r="L236" s="35"/>
      <c r="M236" s="36"/>
      <c r="N236" s="425"/>
    </row>
    <row r="237" spans="2:15" s="25" customFormat="1" ht="17.5" x14ac:dyDescent="0.45">
      <c r="B237" s="26"/>
      <c r="C237" s="37">
        <f>C233+1</f>
        <v>146</v>
      </c>
      <c r="D237" s="156" t="s">
        <v>429</v>
      </c>
      <c r="E237" s="38" t="s">
        <v>430</v>
      </c>
      <c r="F237" s="46"/>
      <c r="G237" s="290" t="s">
        <v>431</v>
      </c>
      <c r="H237" s="291" t="s">
        <v>18</v>
      </c>
      <c r="I237" s="292">
        <v>11.5</v>
      </c>
      <c r="J237" s="432"/>
      <c r="K237" s="115">
        <f t="shared" ref="K237:K242" si="14">ROUND(I237*J237,2)</f>
        <v>0</v>
      </c>
      <c r="L237" s="35"/>
      <c r="M237" s="36"/>
      <c r="N237" s="425"/>
    </row>
    <row r="238" spans="2:15" s="25" customFormat="1" ht="17.5" x14ac:dyDescent="0.45">
      <c r="B238" s="26"/>
      <c r="C238" s="37">
        <f>C237+1</f>
        <v>147</v>
      </c>
      <c r="D238" s="156" t="s">
        <v>432</v>
      </c>
      <c r="E238" s="38" t="s">
        <v>433</v>
      </c>
      <c r="F238" s="46"/>
      <c r="G238" s="290" t="s">
        <v>434</v>
      </c>
      <c r="H238" s="291" t="s">
        <v>18</v>
      </c>
      <c r="I238" s="292">
        <v>10</v>
      </c>
      <c r="J238" s="432"/>
      <c r="K238" s="115">
        <f t="shared" si="14"/>
        <v>0</v>
      </c>
      <c r="L238" s="35"/>
      <c r="M238" s="36"/>
      <c r="N238" s="425"/>
    </row>
    <row r="239" spans="2:15" s="25" customFormat="1" ht="17.5" x14ac:dyDescent="0.45">
      <c r="B239" s="26"/>
      <c r="C239" s="37">
        <f>C238+1</f>
        <v>148</v>
      </c>
      <c r="D239" s="156" t="s">
        <v>435</v>
      </c>
      <c r="E239" s="38" t="s">
        <v>436</v>
      </c>
      <c r="F239" s="46"/>
      <c r="G239" s="290" t="s">
        <v>437</v>
      </c>
      <c r="H239" s="291" t="s">
        <v>18</v>
      </c>
      <c r="I239" s="292">
        <v>12</v>
      </c>
      <c r="J239" s="432"/>
      <c r="K239" s="115">
        <f t="shared" si="14"/>
        <v>0</v>
      </c>
      <c r="L239" s="35"/>
      <c r="M239" s="36"/>
      <c r="N239" s="425"/>
    </row>
    <row r="240" spans="2:15" s="25" customFormat="1" ht="17.5" x14ac:dyDescent="0.45">
      <c r="B240" s="26"/>
      <c r="C240" s="37">
        <f>C239+1</f>
        <v>149</v>
      </c>
      <c r="D240" s="156" t="s">
        <v>438</v>
      </c>
      <c r="E240" s="38" t="s">
        <v>439</v>
      </c>
      <c r="F240" s="46"/>
      <c r="G240" s="290" t="s">
        <v>440</v>
      </c>
      <c r="H240" s="291" t="s">
        <v>47</v>
      </c>
      <c r="I240" s="292">
        <v>3</v>
      </c>
      <c r="J240" s="432"/>
      <c r="K240" s="115">
        <f t="shared" si="14"/>
        <v>0</v>
      </c>
      <c r="L240" s="35"/>
      <c r="M240" s="36"/>
      <c r="N240" s="425"/>
    </row>
    <row r="241" spans="2:15" s="25" customFormat="1" ht="17.5" x14ac:dyDescent="0.45">
      <c r="B241" s="26"/>
      <c r="C241" s="37">
        <f>C240+1</f>
        <v>150</v>
      </c>
      <c r="D241" s="156" t="s">
        <v>441</v>
      </c>
      <c r="E241" s="38" t="s">
        <v>442</v>
      </c>
      <c r="F241" s="46"/>
      <c r="G241" s="290" t="s">
        <v>443</v>
      </c>
      <c r="H241" s="291" t="s">
        <v>47</v>
      </c>
      <c r="I241" s="292">
        <v>10</v>
      </c>
      <c r="J241" s="432"/>
      <c r="K241" s="115">
        <f t="shared" si="14"/>
        <v>0</v>
      </c>
      <c r="L241" s="35"/>
      <c r="M241" s="36"/>
      <c r="N241" s="425"/>
    </row>
    <row r="242" spans="2:15" s="25" customFormat="1" ht="17.5" x14ac:dyDescent="0.45">
      <c r="B242" s="26"/>
      <c r="C242" s="37">
        <f>C241+1</f>
        <v>151</v>
      </c>
      <c r="D242" s="156" t="s">
        <v>444</v>
      </c>
      <c r="E242" s="38" t="s">
        <v>445</v>
      </c>
      <c r="F242" s="51"/>
      <c r="G242" s="290" t="s">
        <v>446</v>
      </c>
      <c r="H242" s="291" t="s">
        <v>47</v>
      </c>
      <c r="I242" s="292">
        <v>12</v>
      </c>
      <c r="J242" s="432"/>
      <c r="K242" s="115">
        <f t="shared" si="14"/>
        <v>0</v>
      </c>
      <c r="L242" s="35"/>
      <c r="M242" s="36"/>
      <c r="N242" s="425"/>
    </row>
    <row r="243" spans="2:15" s="25" customFormat="1" ht="17.5" x14ac:dyDescent="0.45">
      <c r="B243" s="26"/>
      <c r="C243" s="272"/>
      <c r="D243" s="273"/>
      <c r="E243" s="273"/>
      <c r="F243" s="273"/>
      <c r="G243" s="274"/>
      <c r="H243" s="273"/>
      <c r="I243" s="275"/>
      <c r="J243" s="439"/>
      <c r="K243" s="277">
        <f>SUM(K237:K242)</f>
        <v>0</v>
      </c>
      <c r="L243" s="35"/>
      <c r="M243" s="36"/>
      <c r="N243" s="426">
        <v>-383282.66610500007</v>
      </c>
      <c r="O243" s="426" t="e">
        <f>#REF!-K243</f>
        <v>#REF!</v>
      </c>
    </row>
    <row r="244" spans="2:15" s="25" customFormat="1" ht="17.5" x14ac:dyDescent="0.45">
      <c r="B244" s="26"/>
      <c r="C244" s="489" t="s">
        <v>447</v>
      </c>
      <c r="D244" s="490"/>
      <c r="E244" s="490"/>
      <c r="F244" s="490"/>
      <c r="G244" s="490"/>
      <c r="H244" s="66"/>
      <c r="I244" s="67"/>
      <c r="J244" s="436"/>
      <c r="K244" s="69"/>
      <c r="L244" s="35"/>
      <c r="M244" s="36"/>
      <c r="N244" s="426"/>
    </row>
    <row r="245" spans="2:15" s="25" customFormat="1" ht="34" x14ac:dyDescent="0.45">
      <c r="B245" s="26"/>
      <c r="C245" s="27">
        <f>C242+1</f>
        <v>152</v>
      </c>
      <c r="D245" s="28" t="s">
        <v>448</v>
      </c>
      <c r="E245" s="38" t="s">
        <v>449</v>
      </c>
      <c r="F245" s="71"/>
      <c r="G245" s="153" t="s">
        <v>450</v>
      </c>
      <c r="H245" s="71" t="s">
        <v>47</v>
      </c>
      <c r="I245" s="32">
        <v>5</v>
      </c>
      <c r="J245" s="432"/>
      <c r="K245" s="91">
        <f>ROUND(I245*J245,2)</f>
        <v>0</v>
      </c>
      <c r="L245" s="35"/>
      <c r="M245" s="36"/>
      <c r="N245" s="425"/>
    </row>
    <row r="246" spans="2:15" s="25" customFormat="1" ht="18" thickBot="1" x14ac:dyDescent="0.5">
      <c r="B246" s="26"/>
      <c r="C246" s="272"/>
      <c r="D246" s="273"/>
      <c r="E246" s="273"/>
      <c r="F246" s="273"/>
      <c r="G246" s="274"/>
      <c r="H246" s="273"/>
      <c r="I246" s="275"/>
      <c r="J246" s="439"/>
      <c r="K246" s="277">
        <f>SUM(K245)</f>
        <v>0</v>
      </c>
      <c r="L246" s="35"/>
      <c r="M246" s="36"/>
      <c r="N246" s="426">
        <v>-119410.81472500006</v>
      </c>
      <c r="O246" s="426" t="e">
        <f>#REF!-K246</f>
        <v>#REF!</v>
      </c>
    </row>
    <row r="247" spans="2:15" s="17" customFormat="1" ht="17.5" x14ac:dyDescent="0.45">
      <c r="B247" s="18"/>
      <c r="C247" s="500" t="s">
        <v>451</v>
      </c>
      <c r="D247" s="501"/>
      <c r="E247" s="501"/>
      <c r="F247" s="501"/>
      <c r="G247" s="501"/>
      <c r="H247" s="293"/>
      <c r="I247" s="152"/>
      <c r="J247" s="440"/>
      <c r="K247" s="295"/>
      <c r="L247" s="23"/>
      <c r="M247" s="24"/>
      <c r="N247" s="426"/>
    </row>
    <row r="248" spans="2:15" s="25" customFormat="1" ht="17.5" x14ac:dyDescent="0.45">
      <c r="B248" s="26"/>
      <c r="C248" s="489" t="s">
        <v>452</v>
      </c>
      <c r="D248" s="490"/>
      <c r="E248" s="490"/>
      <c r="F248" s="490"/>
      <c r="G248" s="490"/>
      <c r="H248" s="66"/>
      <c r="I248" s="67"/>
      <c r="J248" s="436"/>
      <c r="K248" s="69"/>
      <c r="L248" s="35"/>
      <c r="M248" s="36"/>
      <c r="N248" s="426"/>
    </row>
    <row r="249" spans="2:15" s="25" customFormat="1" ht="17.5" x14ac:dyDescent="0.45">
      <c r="B249" s="26"/>
      <c r="C249" s="27">
        <f>C245+1</f>
        <v>153</v>
      </c>
      <c r="D249" s="28" t="s">
        <v>453</v>
      </c>
      <c r="E249" s="38" t="s">
        <v>454</v>
      </c>
      <c r="F249" s="71"/>
      <c r="G249" s="153" t="s">
        <v>455</v>
      </c>
      <c r="H249" s="71" t="s">
        <v>18</v>
      </c>
      <c r="I249" s="32">
        <v>121.44</v>
      </c>
      <c r="J249" s="432"/>
      <c r="K249" s="91">
        <f>ROUND(I249*J249,2)</f>
        <v>0</v>
      </c>
      <c r="L249" s="35"/>
      <c r="M249" s="36"/>
      <c r="N249" s="426"/>
    </row>
    <row r="250" spans="2:15" s="25" customFormat="1" ht="17.5" x14ac:dyDescent="0.45">
      <c r="B250" s="26"/>
      <c r="C250" s="272"/>
      <c r="D250" s="273"/>
      <c r="E250" s="273"/>
      <c r="F250" s="273"/>
      <c r="G250" s="274"/>
      <c r="H250" s="273"/>
      <c r="I250" s="275"/>
      <c r="J250" s="439"/>
      <c r="K250" s="277">
        <f>SUM(K249)</f>
        <v>0</v>
      </c>
      <c r="L250" s="35"/>
      <c r="M250" s="36"/>
      <c r="N250" s="426">
        <v>-173439.35982000001</v>
      </c>
      <c r="O250" s="426" t="e">
        <f>#REF!-K250</f>
        <v>#REF!</v>
      </c>
    </row>
    <row r="251" spans="2:15" s="25" customFormat="1" ht="17.5" x14ac:dyDescent="0.45">
      <c r="B251" s="26"/>
      <c r="C251" s="489" t="s">
        <v>456</v>
      </c>
      <c r="D251" s="490"/>
      <c r="E251" s="490"/>
      <c r="F251" s="490"/>
      <c r="G251" s="490"/>
      <c r="H251" s="66"/>
      <c r="I251" s="67"/>
      <c r="J251" s="436"/>
      <c r="K251" s="69"/>
      <c r="L251" s="35"/>
      <c r="M251" s="36"/>
      <c r="N251" s="426"/>
    </row>
    <row r="252" spans="2:15" s="25" customFormat="1" ht="17.5" x14ac:dyDescent="0.45">
      <c r="B252" s="26"/>
      <c r="C252" s="37">
        <f>C249+1</f>
        <v>154</v>
      </c>
      <c r="D252" s="38" t="s">
        <v>457</v>
      </c>
      <c r="E252" s="38" t="s">
        <v>64</v>
      </c>
      <c r="F252" s="46"/>
      <c r="G252" s="139" t="s">
        <v>65</v>
      </c>
      <c r="H252" s="281" t="s">
        <v>53</v>
      </c>
      <c r="I252" s="282">
        <v>61.93</v>
      </c>
      <c r="J252" s="432"/>
      <c r="K252" s="115">
        <f>ROUND(I252*J252,2)</f>
        <v>0</v>
      </c>
      <c r="L252" s="35"/>
      <c r="M252" s="36"/>
      <c r="N252" s="426"/>
    </row>
    <row r="253" spans="2:15" s="25" customFormat="1" ht="34" x14ac:dyDescent="0.45">
      <c r="B253" s="26"/>
      <c r="C253" s="37">
        <f>C252+1</f>
        <v>155</v>
      </c>
      <c r="D253" s="38" t="s">
        <v>458</v>
      </c>
      <c r="E253" s="38" t="s">
        <v>345</v>
      </c>
      <c r="F253" s="46"/>
      <c r="G253" s="139" t="s">
        <v>346</v>
      </c>
      <c r="H253" s="46" t="s">
        <v>53</v>
      </c>
      <c r="I253" s="43">
        <v>10.93</v>
      </c>
      <c r="J253" s="432"/>
      <c r="K253" s="115">
        <f>ROUND(I253*J253,2)</f>
        <v>0</v>
      </c>
      <c r="L253" s="35"/>
      <c r="M253" s="36"/>
      <c r="N253" s="425"/>
    </row>
    <row r="254" spans="2:15" s="25" customFormat="1" ht="17.5" x14ac:dyDescent="0.45">
      <c r="B254" s="26"/>
      <c r="C254" s="37">
        <f>C253+1</f>
        <v>156</v>
      </c>
      <c r="D254" s="38" t="s">
        <v>459</v>
      </c>
      <c r="E254" s="38" t="s">
        <v>460</v>
      </c>
      <c r="F254" s="46"/>
      <c r="G254" s="139" t="s">
        <v>461</v>
      </c>
      <c r="H254" s="46" t="s">
        <v>53</v>
      </c>
      <c r="I254" s="43">
        <v>5.83</v>
      </c>
      <c r="J254" s="432"/>
      <c r="K254" s="115">
        <f>ROUND(I254*J254,2)</f>
        <v>0</v>
      </c>
      <c r="L254" s="35"/>
      <c r="M254" s="36"/>
      <c r="N254" s="425"/>
    </row>
    <row r="255" spans="2:15" s="25" customFormat="1" ht="34" x14ac:dyDescent="0.45">
      <c r="B255" s="26"/>
      <c r="C255" s="37">
        <f>C254+1</f>
        <v>157</v>
      </c>
      <c r="D255" s="38" t="s">
        <v>462</v>
      </c>
      <c r="E255" s="38" t="s">
        <v>348</v>
      </c>
      <c r="F255" s="46"/>
      <c r="G255" s="139" t="s">
        <v>349</v>
      </c>
      <c r="H255" s="46" t="s">
        <v>53</v>
      </c>
      <c r="I255" s="43">
        <v>45.9</v>
      </c>
      <c r="J255" s="432"/>
      <c r="K255" s="115">
        <f>ROUND(I255*J255,2)</f>
        <v>0</v>
      </c>
      <c r="L255" s="35"/>
      <c r="M255" s="36"/>
      <c r="N255" s="425"/>
    </row>
    <row r="256" spans="2:15" s="25" customFormat="1" ht="17.5" x14ac:dyDescent="0.45">
      <c r="B256" s="26"/>
      <c r="C256" s="272"/>
      <c r="D256" s="273"/>
      <c r="E256" s="273"/>
      <c r="F256" s="273"/>
      <c r="G256" s="274"/>
      <c r="H256" s="273"/>
      <c r="I256" s="275"/>
      <c r="J256" s="439"/>
      <c r="K256" s="277">
        <f>SUM(K252:K255)</f>
        <v>0</v>
      </c>
      <c r="L256" s="35"/>
      <c r="M256" s="36"/>
      <c r="N256" s="426">
        <v>-3446100.2900350019</v>
      </c>
      <c r="O256" s="426" t="e">
        <f>#REF!-K256</f>
        <v>#REF!</v>
      </c>
    </row>
    <row r="257" spans="2:15" s="25" customFormat="1" ht="17.5" x14ac:dyDescent="0.45">
      <c r="B257" s="26"/>
      <c r="C257" s="489" t="s">
        <v>463</v>
      </c>
      <c r="D257" s="490"/>
      <c r="E257" s="490"/>
      <c r="F257" s="490"/>
      <c r="G257" s="490"/>
      <c r="H257" s="66"/>
      <c r="I257" s="67"/>
      <c r="J257" s="436"/>
      <c r="K257" s="69"/>
      <c r="L257" s="35"/>
      <c r="M257" s="36"/>
      <c r="N257" s="425"/>
    </row>
    <row r="258" spans="2:15" s="25" customFormat="1" ht="34" x14ac:dyDescent="0.45">
      <c r="B258" s="26"/>
      <c r="C258" s="37">
        <f>C255+1</f>
        <v>158</v>
      </c>
      <c r="D258" s="178" t="s">
        <v>464</v>
      </c>
      <c r="E258" s="39" t="s">
        <v>465</v>
      </c>
      <c r="F258" s="296"/>
      <c r="G258" s="297" t="s">
        <v>466</v>
      </c>
      <c r="H258" s="42" t="s">
        <v>18</v>
      </c>
      <c r="I258" s="43">
        <v>30</v>
      </c>
      <c r="J258" s="432"/>
      <c r="K258" s="182">
        <f t="shared" ref="K258:K267" si="15">ROUND(I258*J258,2)</f>
        <v>0</v>
      </c>
      <c r="L258" s="35"/>
      <c r="M258" s="36"/>
      <c r="N258" s="425"/>
    </row>
    <row r="259" spans="2:15" s="25" customFormat="1" ht="34" x14ac:dyDescent="0.45">
      <c r="B259" s="26"/>
      <c r="C259" s="37">
        <f t="shared" ref="C259:C267" si="16">C258+1</f>
        <v>159</v>
      </c>
      <c r="D259" s="178" t="s">
        <v>467</v>
      </c>
      <c r="E259" s="39" t="s">
        <v>465</v>
      </c>
      <c r="F259" s="42"/>
      <c r="G259" s="283" t="s">
        <v>468</v>
      </c>
      <c r="H259" s="42" t="s">
        <v>18</v>
      </c>
      <c r="I259" s="43">
        <v>12.5</v>
      </c>
      <c r="J259" s="432"/>
      <c r="K259" s="182">
        <f t="shared" si="15"/>
        <v>0</v>
      </c>
      <c r="L259" s="35"/>
      <c r="M259" s="36"/>
      <c r="N259" s="425"/>
    </row>
    <row r="260" spans="2:15" s="185" customFormat="1" ht="34" x14ac:dyDescent="0.45">
      <c r="B260" s="176"/>
      <c r="C260" s="177">
        <f t="shared" si="16"/>
        <v>160</v>
      </c>
      <c r="D260" s="178" t="s">
        <v>469</v>
      </c>
      <c r="E260" s="39" t="s">
        <v>470</v>
      </c>
      <c r="F260" s="42"/>
      <c r="G260" s="283" t="s">
        <v>471</v>
      </c>
      <c r="H260" s="42" t="s">
        <v>18</v>
      </c>
      <c r="I260" s="43">
        <v>84.5</v>
      </c>
      <c r="J260" s="432"/>
      <c r="K260" s="182">
        <f t="shared" si="15"/>
        <v>0</v>
      </c>
      <c r="L260" s="200"/>
      <c r="M260" s="184"/>
      <c r="N260" s="425"/>
    </row>
    <row r="261" spans="2:15" s="25" customFormat="1" ht="17.5" x14ac:dyDescent="0.45">
      <c r="B261" s="26"/>
      <c r="C261" s="37">
        <f t="shared" si="16"/>
        <v>161</v>
      </c>
      <c r="D261" s="178" t="s">
        <v>472</v>
      </c>
      <c r="E261" s="39" t="s">
        <v>473</v>
      </c>
      <c r="F261" s="42"/>
      <c r="G261" s="298" t="s">
        <v>474</v>
      </c>
      <c r="H261" s="42" t="s">
        <v>47</v>
      </c>
      <c r="I261" s="292">
        <v>21</v>
      </c>
      <c r="J261" s="432"/>
      <c r="K261" s="182">
        <f t="shared" si="15"/>
        <v>0</v>
      </c>
      <c r="L261" s="35"/>
      <c r="M261" s="36"/>
      <c r="N261" s="425"/>
    </row>
    <row r="262" spans="2:15" s="25" customFormat="1" ht="17.5" x14ac:dyDescent="0.45">
      <c r="B262" s="26"/>
      <c r="C262" s="37">
        <f t="shared" si="16"/>
        <v>162</v>
      </c>
      <c r="D262" s="178" t="s">
        <v>475</v>
      </c>
      <c r="E262" s="39" t="s">
        <v>476</v>
      </c>
      <c r="F262" s="42"/>
      <c r="G262" s="298" t="s">
        <v>477</v>
      </c>
      <c r="H262" s="42" t="s">
        <v>47</v>
      </c>
      <c r="I262" s="292">
        <v>9</v>
      </c>
      <c r="J262" s="432"/>
      <c r="K262" s="182">
        <f t="shared" si="15"/>
        <v>0</v>
      </c>
      <c r="L262" s="35"/>
      <c r="M262" s="36"/>
      <c r="N262" s="425"/>
    </row>
    <row r="263" spans="2:15" s="25" customFormat="1" ht="17.5" x14ac:dyDescent="0.45">
      <c r="B263" s="26"/>
      <c r="C263" s="37">
        <f t="shared" si="16"/>
        <v>163</v>
      </c>
      <c r="D263" s="178" t="s">
        <v>478</v>
      </c>
      <c r="E263" s="39" t="s">
        <v>479</v>
      </c>
      <c r="F263" s="42"/>
      <c r="G263" s="298" t="s">
        <v>480</v>
      </c>
      <c r="H263" s="42" t="s">
        <v>47</v>
      </c>
      <c r="I263" s="292">
        <v>88</v>
      </c>
      <c r="J263" s="432"/>
      <c r="K263" s="182">
        <f t="shared" si="15"/>
        <v>0</v>
      </c>
      <c r="L263" s="35"/>
      <c r="M263" s="36"/>
      <c r="N263" s="425"/>
    </row>
    <row r="264" spans="2:15" s="185" customFormat="1" ht="17.5" x14ac:dyDescent="0.45">
      <c r="B264" s="176"/>
      <c r="C264" s="177">
        <f t="shared" si="16"/>
        <v>164</v>
      </c>
      <c r="D264" s="178" t="s">
        <v>481</v>
      </c>
      <c r="E264" s="39" t="s">
        <v>482</v>
      </c>
      <c r="F264" s="42"/>
      <c r="G264" s="298" t="s">
        <v>483</v>
      </c>
      <c r="H264" s="42" t="s">
        <v>47</v>
      </c>
      <c r="I264" s="292">
        <v>11</v>
      </c>
      <c r="J264" s="432"/>
      <c r="K264" s="182">
        <f t="shared" si="15"/>
        <v>0</v>
      </c>
      <c r="L264" s="200"/>
      <c r="M264" s="184"/>
      <c r="N264" s="425"/>
    </row>
    <row r="265" spans="2:15" s="185" customFormat="1" ht="17.5" x14ac:dyDescent="0.45">
      <c r="B265" s="176"/>
      <c r="C265" s="177">
        <f t="shared" si="16"/>
        <v>165</v>
      </c>
      <c r="D265" s="178" t="s">
        <v>484</v>
      </c>
      <c r="E265" s="39" t="s">
        <v>288</v>
      </c>
      <c r="F265" s="42"/>
      <c r="G265" s="298" t="s">
        <v>485</v>
      </c>
      <c r="H265" s="42" t="s">
        <v>47</v>
      </c>
      <c r="I265" s="292">
        <v>2</v>
      </c>
      <c r="J265" s="432"/>
      <c r="K265" s="182">
        <f t="shared" si="15"/>
        <v>0</v>
      </c>
      <c r="L265" s="200"/>
      <c r="M265" s="184"/>
      <c r="N265" s="425"/>
    </row>
    <row r="266" spans="2:15" s="185" customFormat="1" ht="34" x14ac:dyDescent="0.45">
      <c r="B266" s="176"/>
      <c r="C266" s="177">
        <f t="shared" si="16"/>
        <v>166</v>
      </c>
      <c r="D266" s="178" t="s">
        <v>486</v>
      </c>
      <c r="E266" s="39" t="s">
        <v>487</v>
      </c>
      <c r="F266" s="42"/>
      <c r="G266" s="298" t="s">
        <v>488</v>
      </c>
      <c r="H266" s="42" t="s">
        <v>47</v>
      </c>
      <c r="I266" s="292">
        <v>7</v>
      </c>
      <c r="J266" s="432"/>
      <c r="K266" s="182">
        <f t="shared" si="15"/>
        <v>0</v>
      </c>
      <c r="L266" s="200"/>
      <c r="M266" s="184"/>
      <c r="N266" s="425"/>
    </row>
    <row r="267" spans="2:15" s="25" customFormat="1" ht="34" x14ac:dyDescent="0.45">
      <c r="B267" s="26"/>
      <c r="C267" s="37">
        <f t="shared" si="16"/>
        <v>167</v>
      </c>
      <c r="D267" s="178" t="s">
        <v>489</v>
      </c>
      <c r="E267" s="39" t="s">
        <v>490</v>
      </c>
      <c r="F267" s="42"/>
      <c r="G267" s="298" t="s">
        <v>491</v>
      </c>
      <c r="H267" s="42" t="s">
        <v>47</v>
      </c>
      <c r="I267" s="292">
        <v>1</v>
      </c>
      <c r="J267" s="432"/>
      <c r="K267" s="182">
        <f t="shared" si="15"/>
        <v>0</v>
      </c>
      <c r="L267" s="35"/>
      <c r="M267" s="36"/>
      <c r="N267" s="425"/>
    </row>
    <row r="268" spans="2:15" s="25" customFormat="1" ht="17.5" x14ac:dyDescent="0.45">
      <c r="B268" s="26"/>
      <c r="C268" s="272"/>
      <c r="D268" s="273"/>
      <c r="E268" s="273"/>
      <c r="F268" s="273"/>
      <c r="G268" s="274"/>
      <c r="H268" s="273"/>
      <c r="I268" s="275"/>
      <c r="J268" s="439"/>
      <c r="K268" s="277">
        <f>SUM(K258:K267)</f>
        <v>0</v>
      </c>
      <c r="L268" s="35"/>
      <c r="M268" s="36"/>
      <c r="N268" s="426">
        <v>-2163341.0412850007</v>
      </c>
      <c r="O268" s="426" t="e">
        <f>#REF!-K268</f>
        <v>#REF!</v>
      </c>
    </row>
    <row r="269" spans="2:15" s="25" customFormat="1" ht="17.5" x14ac:dyDescent="0.45">
      <c r="B269" s="26"/>
      <c r="C269" s="489" t="s">
        <v>492</v>
      </c>
      <c r="D269" s="490"/>
      <c r="E269" s="490"/>
      <c r="F269" s="490"/>
      <c r="G269" s="490"/>
      <c r="H269" s="66"/>
      <c r="I269" s="67"/>
      <c r="J269" s="436"/>
      <c r="K269" s="69"/>
      <c r="L269" s="35"/>
      <c r="M269" s="36"/>
      <c r="N269" s="425"/>
    </row>
    <row r="270" spans="2:15" s="25" customFormat="1" ht="34" x14ac:dyDescent="0.45">
      <c r="B270" s="26"/>
      <c r="C270" s="37">
        <f>C267+1</f>
        <v>168</v>
      </c>
      <c r="D270" s="38" t="s">
        <v>493</v>
      </c>
      <c r="E270" s="38" t="s">
        <v>33</v>
      </c>
      <c r="F270" s="46"/>
      <c r="G270" s="290" t="s">
        <v>494</v>
      </c>
      <c r="H270" s="291" t="s">
        <v>47</v>
      </c>
      <c r="I270" s="292">
        <v>7</v>
      </c>
      <c r="J270" s="432"/>
      <c r="K270" s="115">
        <f>ROUND(I270*J270,2)</f>
        <v>0</v>
      </c>
      <c r="L270" s="35"/>
      <c r="M270" s="36"/>
      <c r="N270" s="425"/>
    </row>
    <row r="271" spans="2:15" s="25" customFormat="1" ht="34" x14ac:dyDescent="0.45">
      <c r="B271" s="26"/>
      <c r="C271" s="37">
        <f>C270+1</f>
        <v>169</v>
      </c>
      <c r="D271" s="38" t="s">
        <v>495</v>
      </c>
      <c r="E271" s="38" t="s">
        <v>496</v>
      </c>
      <c r="F271" s="46"/>
      <c r="G271" s="290" t="s">
        <v>497</v>
      </c>
      <c r="H271" s="291" t="s">
        <v>18</v>
      </c>
      <c r="I271" s="292">
        <v>2</v>
      </c>
      <c r="J271" s="432"/>
      <c r="K271" s="115">
        <f>ROUND(I271*J271,2)</f>
        <v>0</v>
      </c>
      <c r="L271" s="35"/>
      <c r="M271" s="36"/>
      <c r="N271" s="425"/>
    </row>
    <row r="272" spans="2:15" s="25" customFormat="1" ht="17.5" x14ac:dyDescent="0.45">
      <c r="B272" s="26"/>
      <c r="C272" s="272"/>
      <c r="D272" s="299"/>
      <c r="E272" s="299"/>
      <c r="F272" s="299"/>
      <c r="G272" s="300"/>
      <c r="H272" s="299"/>
      <c r="I272" s="301"/>
      <c r="J272" s="439"/>
      <c r="K272" s="277">
        <f>SUM(K270:K271)</f>
        <v>0</v>
      </c>
      <c r="L272" s="35"/>
      <c r="M272" s="36"/>
      <c r="N272" s="426">
        <v>-531558.05988500034</v>
      </c>
      <c r="O272" s="426" t="e">
        <f>#REF!-K272</f>
        <v>#REF!</v>
      </c>
    </row>
    <row r="273" spans="2:15" s="25" customFormat="1" ht="17.5" x14ac:dyDescent="0.45">
      <c r="B273" s="26"/>
      <c r="C273" s="489" t="s">
        <v>498</v>
      </c>
      <c r="D273" s="490"/>
      <c r="E273" s="490"/>
      <c r="F273" s="490"/>
      <c r="G273" s="490"/>
      <c r="H273" s="302"/>
      <c r="I273" s="303"/>
      <c r="J273" s="436"/>
      <c r="K273" s="69"/>
      <c r="L273" s="35"/>
      <c r="M273" s="36"/>
      <c r="N273" s="426"/>
    </row>
    <row r="274" spans="2:15" s="25" customFormat="1" ht="34" x14ac:dyDescent="0.45">
      <c r="B274" s="26"/>
      <c r="C274" s="37">
        <f>C271+1</f>
        <v>170</v>
      </c>
      <c r="D274" s="39" t="s">
        <v>499</v>
      </c>
      <c r="E274" s="39" t="s">
        <v>470</v>
      </c>
      <c r="F274" s="42"/>
      <c r="G274" s="283" t="s">
        <v>471</v>
      </c>
      <c r="H274" s="42" t="s">
        <v>18</v>
      </c>
      <c r="I274" s="292">
        <v>4</v>
      </c>
      <c r="J274" s="432"/>
      <c r="K274" s="115">
        <f>ROUND(I274*J274,2)</f>
        <v>0</v>
      </c>
      <c r="L274" s="35"/>
      <c r="M274" s="36"/>
      <c r="N274" s="426"/>
    </row>
    <row r="275" spans="2:15" s="25" customFormat="1" ht="17.5" x14ac:dyDescent="0.45">
      <c r="B275" s="26"/>
      <c r="C275" s="37">
        <f>C274+1</f>
        <v>171</v>
      </c>
      <c r="D275" s="39" t="s">
        <v>500</v>
      </c>
      <c r="E275" s="39" t="s">
        <v>479</v>
      </c>
      <c r="F275" s="42"/>
      <c r="G275" s="298" t="s">
        <v>480</v>
      </c>
      <c r="H275" s="42" t="s">
        <v>47</v>
      </c>
      <c r="I275" s="292">
        <v>6</v>
      </c>
      <c r="J275" s="432"/>
      <c r="K275" s="115">
        <f>ROUND(I275*J275,2)</f>
        <v>0</v>
      </c>
      <c r="L275" s="35"/>
      <c r="M275" s="36"/>
      <c r="N275" s="426"/>
    </row>
    <row r="276" spans="2:15" s="25" customFormat="1" ht="17.5" x14ac:dyDescent="0.45">
      <c r="B276" s="26"/>
      <c r="C276" s="272"/>
      <c r="D276" s="273"/>
      <c r="E276" s="273"/>
      <c r="F276" s="273"/>
      <c r="G276" s="274"/>
      <c r="H276" s="273"/>
      <c r="I276" s="275"/>
      <c r="J276" s="439"/>
      <c r="K276" s="277">
        <f>SUM(K274:K275)</f>
        <v>0</v>
      </c>
      <c r="L276" s="35"/>
      <c r="M276" s="36"/>
      <c r="N276" s="426">
        <v>-90558.551110000059</v>
      </c>
      <c r="O276" s="426" t="e">
        <f>#REF!-K276</f>
        <v>#REF!</v>
      </c>
    </row>
    <row r="277" spans="2:15" s="25" customFormat="1" ht="17.5" x14ac:dyDescent="0.45">
      <c r="B277" s="26"/>
      <c r="C277" s="489" t="s">
        <v>501</v>
      </c>
      <c r="D277" s="490"/>
      <c r="E277" s="490"/>
      <c r="F277" s="490"/>
      <c r="G277" s="490"/>
      <c r="H277" s="302"/>
      <c r="I277" s="67"/>
      <c r="J277" s="436"/>
      <c r="K277" s="69"/>
      <c r="L277" s="35"/>
      <c r="M277" s="36"/>
      <c r="N277" s="426"/>
    </row>
    <row r="278" spans="2:15" s="25" customFormat="1" ht="17.5" x14ac:dyDescent="0.45">
      <c r="B278" s="26"/>
      <c r="C278" s="37">
        <f>C275+1</f>
        <v>172</v>
      </c>
      <c r="D278" s="39" t="s">
        <v>502</v>
      </c>
      <c r="E278" s="39" t="s">
        <v>503</v>
      </c>
      <c r="F278" s="42"/>
      <c r="G278" s="283" t="s">
        <v>504</v>
      </c>
      <c r="H278" s="42" t="s">
        <v>47</v>
      </c>
      <c r="I278" s="292">
        <v>15</v>
      </c>
      <c r="J278" s="432"/>
      <c r="K278" s="115">
        <f>ROUND(I278*J278,2)</f>
        <v>0</v>
      </c>
      <c r="L278" s="35"/>
      <c r="M278" s="36"/>
      <c r="N278" s="426"/>
    </row>
    <row r="279" spans="2:15" s="25" customFormat="1" ht="17.5" x14ac:dyDescent="0.45">
      <c r="B279" s="26"/>
      <c r="C279" s="37">
        <f>C278+1</f>
        <v>173</v>
      </c>
      <c r="D279" s="39" t="s">
        <v>505</v>
      </c>
      <c r="E279" s="39" t="s">
        <v>506</v>
      </c>
      <c r="F279" s="42"/>
      <c r="G279" s="298" t="s">
        <v>507</v>
      </c>
      <c r="H279" s="42" t="s">
        <v>47</v>
      </c>
      <c r="I279" s="292">
        <v>19</v>
      </c>
      <c r="J279" s="432"/>
      <c r="K279" s="115">
        <f>ROUND(I279*J279,2)</f>
        <v>0</v>
      </c>
      <c r="L279" s="35"/>
      <c r="M279" s="36"/>
      <c r="N279" s="426"/>
    </row>
    <row r="280" spans="2:15" s="25" customFormat="1" ht="17.5" x14ac:dyDescent="0.45">
      <c r="B280" s="26"/>
      <c r="C280" s="272"/>
      <c r="D280" s="273"/>
      <c r="E280" s="273"/>
      <c r="F280" s="273"/>
      <c r="G280" s="274"/>
      <c r="H280" s="273"/>
      <c r="I280" s="275"/>
      <c r="J280" s="439"/>
      <c r="K280" s="277">
        <f>SUM(K278:K279)</f>
        <v>0</v>
      </c>
      <c r="L280" s="35"/>
      <c r="M280" s="36"/>
      <c r="N280" s="426">
        <v>-1197242.1601750008</v>
      </c>
      <c r="O280" s="426" t="e">
        <f>#REF!-K280</f>
        <v>#REF!</v>
      </c>
    </row>
    <row r="281" spans="2:15" s="25" customFormat="1" ht="17.5" x14ac:dyDescent="0.45">
      <c r="B281" s="26"/>
      <c r="C281" s="489" t="s">
        <v>508</v>
      </c>
      <c r="D281" s="490"/>
      <c r="E281" s="490"/>
      <c r="F281" s="490"/>
      <c r="G281" s="490"/>
      <c r="H281" s="302"/>
      <c r="I281" s="67"/>
      <c r="J281" s="436"/>
      <c r="K281" s="69"/>
      <c r="L281" s="35"/>
      <c r="M281" s="36"/>
      <c r="N281" s="425"/>
    </row>
    <row r="282" spans="2:15" s="25" customFormat="1" ht="34" x14ac:dyDescent="0.45">
      <c r="B282" s="26"/>
      <c r="C282" s="37">
        <f>C279+1</f>
        <v>174</v>
      </c>
      <c r="D282" s="39" t="s">
        <v>509</v>
      </c>
      <c r="E282" s="39" t="s">
        <v>470</v>
      </c>
      <c r="F282" s="42"/>
      <c r="G282" s="283" t="s">
        <v>471</v>
      </c>
      <c r="H282" s="42" t="s">
        <v>18</v>
      </c>
      <c r="I282" s="43">
        <v>83.86</v>
      </c>
      <c r="J282" s="432"/>
      <c r="K282" s="115">
        <f>ROUND(I282*J282,2)</f>
        <v>0</v>
      </c>
      <c r="L282" s="35"/>
      <c r="M282" s="36"/>
      <c r="N282" s="425"/>
    </row>
    <row r="283" spans="2:15" s="25" customFormat="1" ht="34" x14ac:dyDescent="0.45">
      <c r="B283" s="26"/>
      <c r="C283" s="37">
        <f>C282+1</f>
        <v>175</v>
      </c>
      <c r="D283" s="39" t="s">
        <v>510</v>
      </c>
      <c r="E283" s="39" t="s">
        <v>511</v>
      </c>
      <c r="F283" s="42"/>
      <c r="G283" s="298" t="s">
        <v>512</v>
      </c>
      <c r="H283" s="42" t="s">
        <v>18</v>
      </c>
      <c r="I283" s="292">
        <v>37.58</v>
      </c>
      <c r="J283" s="432"/>
      <c r="K283" s="115">
        <f>ROUND(I283*J283,2)</f>
        <v>0</v>
      </c>
      <c r="L283" s="35"/>
      <c r="M283" s="36"/>
      <c r="N283" s="425"/>
    </row>
    <row r="284" spans="2:15" s="25" customFormat="1" ht="17.5" x14ac:dyDescent="0.45">
      <c r="B284" s="26"/>
      <c r="C284" s="272"/>
      <c r="D284" s="273"/>
      <c r="E284" s="273"/>
      <c r="F284" s="273"/>
      <c r="G284" s="274"/>
      <c r="H284" s="273"/>
      <c r="I284" s="275"/>
      <c r="J284" s="439"/>
      <c r="K284" s="277">
        <f>SUM(K282:K283)</f>
        <v>0</v>
      </c>
      <c r="L284" s="35"/>
      <c r="M284" s="36"/>
      <c r="N284" s="426">
        <v>-1853727.3246200001</v>
      </c>
      <c r="O284" s="426" t="e">
        <f>#REF!-K284</f>
        <v>#REF!</v>
      </c>
    </row>
    <row r="285" spans="2:15" s="25" customFormat="1" ht="17.5" x14ac:dyDescent="0.45">
      <c r="B285" s="26"/>
      <c r="C285" s="489" t="s">
        <v>513</v>
      </c>
      <c r="D285" s="490"/>
      <c r="E285" s="490"/>
      <c r="F285" s="490"/>
      <c r="G285" s="490"/>
      <c r="H285" s="302"/>
      <c r="I285" s="67"/>
      <c r="J285" s="436"/>
      <c r="K285" s="69"/>
      <c r="L285" s="35"/>
      <c r="M285" s="36"/>
      <c r="N285" s="425"/>
    </row>
    <row r="286" spans="2:15" s="25" customFormat="1" ht="17.5" x14ac:dyDescent="0.45">
      <c r="B286" s="26"/>
      <c r="C286" s="37">
        <f>C283+1</f>
        <v>176</v>
      </c>
      <c r="D286" s="156" t="s">
        <v>514</v>
      </c>
      <c r="E286" s="38" t="s">
        <v>515</v>
      </c>
      <c r="F286" s="46"/>
      <c r="G286" s="290" t="s">
        <v>516</v>
      </c>
      <c r="H286" s="291" t="s">
        <v>47</v>
      </c>
      <c r="I286" s="292">
        <v>4</v>
      </c>
      <c r="J286" s="432"/>
      <c r="K286" s="115">
        <f>ROUND(I286*J286,2)</f>
        <v>0</v>
      </c>
      <c r="L286" s="35"/>
      <c r="M286" s="36"/>
      <c r="N286" s="425"/>
    </row>
    <row r="287" spans="2:15" s="25" customFormat="1" ht="17.5" x14ac:dyDescent="0.45">
      <c r="B287" s="26"/>
      <c r="C287" s="37">
        <f>C286+1</f>
        <v>177</v>
      </c>
      <c r="D287" s="156" t="s">
        <v>517</v>
      </c>
      <c r="E287" s="38" t="s">
        <v>518</v>
      </c>
      <c r="F287" s="46"/>
      <c r="G287" s="290" t="s">
        <v>519</v>
      </c>
      <c r="H287" s="291" t="s">
        <v>47</v>
      </c>
      <c r="I287" s="292">
        <v>4</v>
      </c>
      <c r="J287" s="432"/>
      <c r="K287" s="115">
        <f>ROUND(I287*J287,2)</f>
        <v>0</v>
      </c>
      <c r="L287" s="35"/>
      <c r="M287" s="36"/>
      <c r="N287" s="425"/>
    </row>
    <row r="288" spans="2:15" s="25" customFormat="1" ht="17.5" x14ac:dyDescent="0.45">
      <c r="B288" s="26"/>
      <c r="C288" s="37">
        <f>C287+1</f>
        <v>178</v>
      </c>
      <c r="D288" s="156" t="s">
        <v>520</v>
      </c>
      <c r="E288" s="38" t="s">
        <v>521</v>
      </c>
      <c r="F288" s="46"/>
      <c r="G288" s="290" t="s">
        <v>522</v>
      </c>
      <c r="H288" s="291" t="s">
        <v>47</v>
      </c>
      <c r="I288" s="292">
        <v>3</v>
      </c>
      <c r="J288" s="432"/>
      <c r="K288" s="115">
        <f>ROUND(I288*J288,2)</f>
        <v>0</v>
      </c>
      <c r="L288" s="35"/>
      <c r="M288" s="36"/>
      <c r="N288" s="425"/>
    </row>
    <row r="289" spans="2:15" s="25" customFormat="1" ht="17.5" x14ac:dyDescent="0.45">
      <c r="B289" s="26"/>
      <c r="C289" s="37">
        <f>C288+1</f>
        <v>179</v>
      </c>
      <c r="D289" s="156" t="s">
        <v>523</v>
      </c>
      <c r="E289" s="38" t="s">
        <v>524</v>
      </c>
      <c r="F289" s="46"/>
      <c r="G289" s="290" t="s">
        <v>525</v>
      </c>
      <c r="H289" s="291" t="s">
        <v>47</v>
      </c>
      <c r="I289" s="292">
        <v>1</v>
      </c>
      <c r="J289" s="432"/>
      <c r="K289" s="115">
        <f>ROUND(I289*J289,2)</f>
        <v>0</v>
      </c>
      <c r="L289" s="35"/>
      <c r="M289" s="36"/>
      <c r="N289" s="425"/>
    </row>
    <row r="290" spans="2:15" s="25" customFormat="1" ht="34" x14ac:dyDescent="0.45">
      <c r="B290" s="26"/>
      <c r="C290" s="37">
        <f>C289+1</f>
        <v>180</v>
      </c>
      <c r="D290" s="156" t="s">
        <v>526</v>
      </c>
      <c r="E290" s="38" t="s">
        <v>33</v>
      </c>
      <c r="F290" s="46"/>
      <c r="G290" s="290" t="s">
        <v>527</v>
      </c>
      <c r="H290" s="291" t="s">
        <v>47</v>
      </c>
      <c r="I290" s="292">
        <v>1</v>
      </c>
      <c r="J290" s="432"/>
      <c r="K290" s="115">
        <f>ROUND(I290*J290,2)</f>
        <v>0</v>
      </c>
      <c r="L290" s="35"/>
      <c r="M290" s="36"/>
      <c r="N290" s="425"/>
    </row>
    <row r="291" spans="2:15" s="25" customFormat="1" ht="17.5" x14ac:dyDescent="0.45">
      <c r="B291" s="26"/>
      <c r="C291" s="272"/>
      <c r="D291" s="273"/>
      <c r="E291" s="273"/>
      <c r="F291" s="273"/>
      <c r="G291" s="274"/>
      <c r="H291" s="273"/>
      <c r="I291" s="275"/>
      <c r="J291" s="439"/>
      <c r="K291" s="277">
        <f>SUM(K286:K290)</f>
        <v>0</v>
      </c>
      <c r="L291" s="35"/>
      <c r="M291" s="36"/>
      <c r="N291" s="426">
        <v>-2567930.5177550018</v>
      </c>
      <c r="O291" s="426" t="e">
        <f>#REF!-K291</f>
        <v>#REF!</v>
      </c>
    </row>
    <row r="292" spans="2:15" s="25" customFormat="1" ht="17.5" x14ac:dyDescent="0.45">
      <c r="B292" s="26"/>
      <c r="C292" s="489" t="s">
        <v>528</v>
      </c>
      <c r="D292" s="490"/>
      <c r="E292" s="490"/>
      <c r="F292" s="490"/>
      <c r="G292" s="490"/>
      <c r="H292" s="66"/>
      <c r="I292" s="67"/>
      <c r="J292" s="436"/>
      <c r="K292" s="69"/>
      <c r="L292" s="35"/>
      <c r="M292" s="36"/>
      <c r="N292" s="425"/>
    </row>
    <row r="293" spans="2:15" s="25" customFormat="1" ht="34" x14ac:dyDescent="0.45">
      <c r="B293" s="26"/>
      <c r="C293" s="37">
        <f>C290+1</f>
        <v>181</v>
      </c>
      <c r="D293" s="156" t="s">
        <v>529</v>
      </c>
      <c r="E293" s="38" t="s">
        <v>530</v>
      </c>
      <c r="F293" s="46"/>
      <c r="G293" s="290" t="s">
        <v>531</v>
      </c>
      <c r="H293" s="291" t="s">
        <v>47</v>
      </c>
      <c r="I293" s="292">
        <v>1</v>
      </c>
      <c r="J293" s="432"/>
      <c r="K293" s="115">
        <f>ROUND(I293*J293,2)</f>
        <v>0</v>
      </c>
      <c r="L293" s="35"/>
      <c r="M293" s="36"/>
      <c r="N293" s="425"/>
    </row>
    <row r="294" spans="2:15" s="25" customFormat="1" ht="34" x14ac:dyDescent="0.45">
      <c r="B294" s="26"/>
      <c r="C294" s="37">
        <f>C293+1</f>
        <v>182</v>
      </c>
      <c r="D294" s="156" t="s">
        <v>532</v>
      </c>
      <c r="E294" s="38" t="s">
        <v>533</v>
      </c>
      <c r="F294" s="46"/>
      <c r="G294" s="290" t="s">
        <v>534</v>
      </c>
      <c r="H294" s="291" t="s">
        <v>47</v>
      </c>
      <c r="I294" s="292">
        <v>49.72</v>
      </c>
      <c r="J294" s="432"/>
      <c r="K294" s="115">
        <f>ROUND(I294*J294,2)</f>
        <v>0</v>
      </c>
      <c r="L294" s="35"/>
      <c r="M294" s="36"/>
      <c r="N294" s="425"/>
    </row>
    <row r="295" spans="2:15" s="25" customFormat="1" ht="17.5" x14ac:dyDescent="0.45">
      <c r="B295" s="26"/>
      <c r="C295" s="37">
        <f>C294+1</f>
        <v>183</v>
      </c>
      <c r="D295" s="156" t="s">
        <v>535</v>
      </c>
      <c r="E295" s="38" t="s">
        <v>536</v>
      </c>
      <c r="F295" s="46"/>
      <c r="G295" s="290" t="s">
        <v>537</v>
      </c>
      <c r="H295" s="291" t="s">
        <v>47</v>
      </c>
      <c r="I295" s="292">
        <v>8</v>
      </c>
      <c r="J295" s="432"/>
      <c r="K295" s="115">
        <f>ROUND(I295*J295,2)</f>
        <v>0</v>
      </c>
      <c r="L295" s="35"/>
      <c r="M295" s="36"/>
      <c r="N295" s="425"/>
    </row>
    <row r="296" spans="2:15" s="25" customFormat="1" ht="17.5" x14ac:dyDescent="0.45">
      <c r="B296" s="26"/>
      <c r="C296" s="272"/>
      <c r="D296" s="273"/>
      <c r="E296" s="273"/>
      <c r="F296" s="273"/>
      <c r="G296" s="274"/>
      <c r="H296" s="273"/>
      <c r="I296" s="301"/>
      <c r="J296" s="439"/>
      <c r="K296" s="277">
        <f>SUM(K293:K295)</f>
        <v>0</v>
      </c>
      <c r="L296" s="35"/>
      <c r="M296" s="36"/>
      <c r="N296" s="426">
        <v>-3930274.212325003</v>
      </c>
      <c r="O296" s="426" t="e">
        <f>#REF!-K296</f>
        <v>#REF!</v>
      </c>
    </row>
    <row r="297" spans="2:15" s="17" customFormat="1" ht="17.5" x14ac:dyDescent="0.45">
      <c r="B297" s="18"/>
      <c r="C297" s="487" t="s">
        <v>538</v>
      </c>
      <c r="D297" s="488"/>
      <c r="E297" s="488"/>
      <c r="F297" s="488"/>
      <c r="G297" s="488"/>
      <c r="H297" s="62"/>
      <c r="I297" s="304"/>
      <c r="J297" s="435"/>
      <c r="K297" s="228"/>
      <c r="L297" s="23"/>
      <c r="M297" s="24"/>
      <c r="N297" s="425"/>
    </row>
    <row r="298" spans="2:15" s="25" customFormat="1" ht="17.5" x14ac:dyDescent="0.45">
      <c r="B298" s="26"/>
      <c r="C298" s="489" t="s">
        <v>539</v>
      </c>
      <c r="D298" s="490"/>
      <c r="E298" s="490"/>
      <c r="F298" s="490"/>
      <c r="G298" s="490"/>
      <c r="H298" s="66"/>
      <c r="I298" s="303"/>
      <c r="J298" s="436"/>
      <c r="K298" s="69"/>
      <c r="L298" s="35"/>
      <c r="M298" s="36"/>
      <c r="N298" s="425"/>
    </row>
    <row r="299" spans="2:15" s="25" customFormat="1" ht="17.5" x14ac:dyDescent="0.45">
      <c r="B299" s="26"/>
      <c r="C299" s="27">
        <f>C295+1</f>
        <v>184</v>
      </c>
      <c r="D299" s="28" t="s">
        <v>540</v>
      </c>
      <c r="E299" s="38" t="s">
        <v>454</v>
      </c>
      <c r="F299" s="71"/>
      <c r="G299" s="153" t="s">
        <v>455</v>
      </c>
      <c r="H299" s="71" t="s">
        <v>18</v>
      </c>
      <c r="I299" s="32">
        <v>168</v>
      </c>
      <c r="J299" s="432"/>
      <c r="K299" s="91">
        <f>ROUND(I299*J299,2)</f>
        <v>0</v>
      </c>
      <c r="L299" s="35"/>
      <c r="M299" s="36"/>
      <c r="N299" s="425"/>
    </row>
    <row r="300" spans="2:15" s="25" customFormat="1" ht="17.5" x14ac:dyDescent="0.45">
      <c r="B300" s="26"/>
      <c r="C300" s="272"/>
      <c r="D300" s="273"/>
      <c r="E300" s="273"/>
      <c r="F300" s="273"/>
      <c r="G300" s="274"/>
      <c r="H300" s="273"/>
      <c r="I300" s="275"/>
      <c r="J300" s="439"/>
      <c r="K300" s="277">
        <f>SUM(K299)</f>
        <v>0</v>
      </c>
      <c r="L300" s="35"/>
      <c r="M300" s="36"/>
      <c r="N300" s="426">
        <v>-239935.87128000008</v>
      </c>
      <c r="O300" s="426" t="e">
        <f>#REF!-K300</f>
        <v>#REF!</v>
      </c>
    </row>
    <row r="301" spans="2:15" s="25" customFormat="1" ht="17.5" x14ac:dyDescent="0.45">
      <c r="B301" s="26"/>
      <c r="C301" s="489" t="s">
        <v>541</v>
      </c>
      <c r="D301" s="490"/>
      <c r="E301" s="490"/>
      <c r="F301" s="490"/>
      <c r="G301" s="490"/>
      <c r="H301" s="66"/>
      <c r="I301" s="67"/>
      <c r="J301" s="436"/>
      <c r="K301" s="69"/>
      <c r="L301" s="35"/>
      <c r="M301" s="36"/>
      <c r="N301" s="425"/>
    </row>
    <row r="302" spans="2:15" s="25" customFormat="1" ht="17.5" x14ac:dyDescent="0.45">
      <c r="B302" s="26"/>
      <c r="C302" s="37">
        <f>C299+1</f>
        <v>185</v>
      </c>
      <c r="D302" s="38" t="s">
        <v>542</v>
      </c>
      <c r="E302" s="38" t="s">
        <v>64</v>
      </c>
      <c r="F302" s="46"/>
      <c r="G302" s="139" t="s">
        <v>65</v>
      </c>
      <c r="H302" s="281" t="s">
        <v>53</v>
      </c>
      <c r="I302" s="282">
        <v>91.73</v>
      </c>
      <c r="J302" s="432"/>
      <c r="K302" s="115">
        <f>ROUND(I302*J302,2)</f>
        <v>0</v>
      </c>
      <c r="L302" s="35"/>
      <c r="M302" s="36"/>
      <c r="N302" s="425"/>
    </row>
    <row r="303" spans="2:15" s="25" customFormat="1" ht="34" x14ac:dyDescent="0.45">
      <c r="B303" s="26"/>
      <c r="C303" s="37">
        <f>C302+1</f>
        <v>186</v>
      </c>
      <c r="D303" s="38" t="s">
        <v>543</v>
      </c>
      <c r="E303" s="38" t="s">
        <v>345</v>
      </c>
      <c r="F303" s="46"/>
      <c r="G303" s="139" t="s">
        <v>346</v>
      </c>
      <c r="H303" s="46" t="s">
        <v>53</v>
      </c>
      <c r="I303" s="43">
        <v>17.639999999999997</v>
      </c>
      <c r="J303" s="432"/>
      <c r="K303" s="115">
        <f>ROUND(I303*J303,2)</f>
        <v>0</v>
      </c>
      <c r="L303" s="35"/>
      <c r="M303" s="36"/>
      <c r="N303" s="425"/>
    </row>
    <row r="304" spans="2:15" s="25" customFormat="1" ht="17.5" x14ac:dyDescent="0.45">
      <c r="B304" s="26"/>
      <c r="C304" s="37">
        <f>C303+1</f>
        <v>187</v>
      </c>
      <c r="D304" s="38" t="s">
        <v>544</v>
      </c>
      <c r="E304" s="38" t="s">
        <v>460</v>
      </c>
      <c r="F304" s="46"/>
      <c r="G304" s="139" t="s">
        <v>461</v>
      </c>
      <c r="H304" s="46" t="s">
        <v>53</v>
      </c>
      <c r="I304" s="43">
        <v>15.29</v>
      </c>
      <c r="J304" s="432"/>
      <c r="K304" s="115">
        <f>ROUND(I304*J304,2)</f>
        <v>0</v>
      </c>
      <c r="L304" s="35"/>
      <c r="M304" s="36"/>
      <c r="N304" s="425"/>
    </row>
    <row r="305" spans="2:15" s="25" customFormat="1" ht="34" x14ac:dyDescent="0.45">
      <c r="B305" s="26"/>
      <c r="C305" s="37">
        <f>C304+1</f>
        <v>188</v>
      </c>
      <c r="D305" s="38" t="s">
        <v>545</v>
      </c>
      <c r="E305" s="38" t="s">
        <v>348</v>
      </c>
      <c r="F305" s="46"/>
      <c r="G305" s="139" t="s">
        <v>349</v>
      </c>
      <c r="H305" s="46" t="s">
        <v>53</v>
      </c>
      <c r="I305" s="43">
        <v>59.98</v>
      </c>
      <c r="J305" s="432"/>
      <c r="K305" s="115">
        <f>ROUND(I305*J305,2)</f>
        <v>0</v>
      </c>
      <c r="L305" s="35"/>
      <c r="M305" s="36"/>
      <c r="N305" s="425"/>
    </row>
    <row r="306" spans="2:15" s="25" customFormat="1" ht="17.5" x14ac:dyDescent="0.45">
      <c r="B306" s="26"/>
      <c r="C306" s="272"/>
      <c r="D306" s="273"/>
      <c r="E306" s="273"/>
      <c r="F306" s="273"/>
      <c r="G306" s="274"/>
      <c r="H306" s="273"/>
      <c r="I306" s="275"/>
      <c r="J306" s="439"/>
      <c r="K306" s="277">
        <f>SUM(K302:K305)</f>
        <v>0</v>
      </c>
      <c r="L306" s="35"/>
      <c r="M306" s="36"/>
      <c r="N306" s="426">
        <v>-5175662.8124700002</v>
      </c>
      <c r="O306" s="426" t="e">
        <f>#REF!-K306</f>
        <v>#REF!</v>
      </c>
    </row>
    <row r="307" spans="2:15" s="25" customFormat="1" ht="17.5" x14ac:dyDescent="0.45">
      <c r="B307" s="26"/>
      <c r="C307" s="489" t="s">
        <v>546</v>
      </c>
      <c r="D307" s="490"/>
      <c r="E307" s="490"/>
      <c r="F307" s="490"/>
      <c r="G307" s="490"/>
      <c r="H307" s="66"/>
      <c r="I307" s="67"/>
      <c r="J307" s="436"/>
      <c r="K307" s="69"/>
      <c r="L307" s="35"/>
      <c r="M307" s="36"/>
      <c r="N307" s="425"/>
    </row>
    <row r="308" spans="2:15" s="25" customFormat="1" ht="34" x14ac:dyDescent="0.45">
      <c r="B308" s="26"/>
      <c r="C308" s="37">
        <f>C305+1</f>
        <v>189</v>
      </c>
      <c r="D308" s="178" t="s">
        <v>547</v>
      </c>
      <c r="E308" s="39" t="s">
        <v>470</v>
      </c>
      <c r="F308" s="42"/>
      <c r="G308" s="283" t="s">
        <v>471</v>
      </c>
      <c r="H308" s="42" t="s">
        <v>18</v>
      </c>
      <c r="I308" s="43">
        <v>46.75</v>
      </c>
      <c r="J308" s="432"/>
      <c r="K308" s="182">
        <f>ROUND(I308*J308,2)</f>
        <v>0</v>
      </c>
      <c r="L308" s="35"/>
      <c r="M308" s="36"/>
      <c r="N308" s="425"/>
    </row>
    <row r="309" spans="2:15" s="25" customFormat="1" ht="17.5" x14ac:dyDescent="0.45">
      <c r="B309" s="26"/>
      <c r="C309" s="37">
        <f>C308+1</f>
        <v>190</v>
      </c>
      <c r="D309" s="178" t="s">
        <v>548</v>
      </c>
      <c r="E309" s="39" t="s">
        <v>549</v>
      </c>
      <c r="F309" s="42"/>
      <c r="G309" s="283" t="s">
        <v>550</v>
      </c>
      <c r="H309" s="42" t="s">
        <v>47</v>
      </c>
      <c r="I309" s="43">
        <v>10</v>
      </c>
      <c r="J309" s="432"/>
      <c r="K309" s="182">
        <f>ROUND(I309*J309,2)</f>
        <v>0</v>
      </c>
      <c r="L309" s="35"/>
      <c r="M309" s="36"/>
      <c r="N309" s="425"/>
    </row>
    <row r="310" spans="2:15" s="25" customFormat="1" ht="17.5" x14ac:dyDescent="0.45">
      <c r="B310" s="26"/>
      <c r="C310" s="272"/>
      <c r="D310" s="273"/>
      <c r="E310" s="273"/>
      <c r="F310" s="273"/>
      <c r="G310" s="274"/>
      <c r="H310" s="273"/>
      <c r="I310" s="275"/>
      <c r="J310" s="439"/>
      <c r="K310" s="277">
        <f>SUM(K308:K309)</f>
        <v>0</v>
      </c>
      <c r="L310" s="35"/>
      <c r="M310" s="36"/>
      <c r="N310" s="426">
        <v>-723654.9339350001</v>
      </c>
      <c r="O310" s="426" t="e">
        <f>#REF!-K310</f>
        <v>#REF!</v>
      </c>
    </row>
    <row r="311" spans="2:15" s="25" customFormat="1" ht="17.5" x14ac:dyDescent="0.45">
      <c r="B311" s="26"/>
      <c r="C311" s="489" t="s">
        <v>551</v>
      </c>
      <c r="D311" s="490"/>
      <c r="E311" s="490"/>
      <c r="F311" s="490"/>
      <c r="G311" s="490"/>
      <c r="H311" s="302"/>
      <c r="I311" s="67"/>
      <c r="J311" s="436"/>
      <c r="K311" s="69"/>
      <c r="L311" s="35"/>
      <c r="M311" s="36"/>
      <c r="N311" s="425"/>
    </row>
    <row r="312" spans="2:15" s="25" customFormat="1" ht="34" x14ac:dyDescent="0.45">
      <c r="B312" s="26"/>
      <c r="C312" s="37">
        <f>C309+1</f>
        <v>191</v>
      </c>
      <c r="D312" s="38" t="s">
        <v>552</v>
      </c>
      <c r="E312" s="39" t="s">
        <v>470</v>
      </c>
      <c r="F312" s="42"/>
      <c r="G312" s="283" t="s">
        <v>471</v>
      </c>
      <c r="H312" s="42" t="s">
        <v>18</v>
      </c>
      <c r="I312" s="292">
        <v>53</v>
      </c>
      <c r="J312" s="432"/>
      <c r="K312" s="115">
        <f>ROUND(I312*J312,2)</f>
        <v>0</v>
      </c>
      <c r="L312" s="35"/>
      <c r="M312" s="36"/>
      <c r="N312" s="425"/>
    </row>
    <row r="313" spans="2:15" s="185" customFormat="1" ht="34" x14ac:dyDescent="0.45">
      <c r="B313" s="176"/>
      <c r="C313" s="177">
        <f>C312+1</f>
        <v>192</v>
      </c>
      <c r="D313" s="38" t="s">
        <v>553</v>
      </c>
      <c r="E313" s="39" t="s">
        <v>511</v>
      </c>
      <c r="F313" s="42"/>
      <c r="G313" s="290" t="s">
        <v>512</v>
      </c>
      <c r="H313" s="42" t="s">
        <v>18</v>
      </c>
      <c r="I313" s="292">
        <v>74</v>
      </c>
      <c r="J313" s="432"/>
      <c r="K313" s="182">
        <f>ROUND(I313*J313,2)</f>
        <v>0</v>
      </c>
      <c r="L313" s="200"/>
      <c r="M313" s="184"/>
      <c r="N313" s="425"/>
    </row>
    <row r="314" spans="2:15" s="185" customFormat="1" ht="34" x14ac:dyDescent="0.45">
      <c r="B314" s="176"/>
      <c r="C314" s="177">
        <f>C313+1</f>
        <v>193</v>
      </c>
      <c r="D314" s="38" t="s">
        <v>554</v>
      </c>
      <c r="E314" s="39" t="s">
        <v>555</v>
      </c>
      <c r="F314" s="305"/>
      <c r="G314" s="290" t="s">
        <v>556</v>
      </c>
      <c r="H314" s="42" t="s">
        <v>18</v>
      </c>
      <c r="I314" s="292">
        <v>17</v>
      </c>
      <c r="J314" s="432"/>
      <c r="K314" s="182">
        <f>ROUND(I314*J314,2)</f>
        <v>0</v>
      </c>
      <c r="L314" s="200"/>
      <c r="M314" s="184"/>
      <c r="N314" s="425"/>
    </row>
    <row r="315" spans="2:15" s="25" customFormat="1" ht="34" x14ac:dyDescent="0.45">
      <c r="B315" s="26"/>
      <c r="C315" s="37">
        <f>C314+1</f>
        <v>194</v>
      </c>
      <c r="D315" s="38" t="s">
        <v>557</v>
      </c>
      <c r="E315" s="39" t="s">
        <v>558</v>
      </c>
      <c r="F315" s="305"/>
      <c r="G315" s="290" t="s">
        <v>559</v>
      </c>
      <c r="H315" s="42" t="s">
        <v>18</v>
      </c>
      <c r="I315" s="292">
        <v>25</v>
      </c>
      <c r="J315" s="432"/>
      <c r="K315" s="182">
        <f>ROUND(I315*J315,2)</f>
        <v>0</v>
      </c>
      <c r="L315" s="35"/>
      <c r="M315" s="36"/>
      <c r="N315" s="425"/>
    </row>
    <row r="316" spans="2:15" s="25" customFormat="1" ht="17.5" x14ac:dyDescent="0.45">
      <c r="B316" s="26"/>
      <c r="C316" s="272"/>
      <c r="D316" s="273"/>
      <c r="E316" s="273"/>
      <c r="F316" s="273"/>
      <c r="G316" s="274"/>
      <c r="H316" s="273"/>
      <c r="I316" s="275"/>
      <c r="J316" s="439"/>
      <c r="K316" s="277">
        <f>SUM(K312:K315)</f>
        <v>0</v>
      </c>
      <c r="L316" s="35"/>
      <c r="M316" s="36"/>
      <c r="N316" s="426">
        <v>-3930086.9828950018</v>
      </c>
      <c r="O316" s="426" t="e">
        <f>#REF!-K316</f>
        <v>#REF!</v>
      </c>
    </row>
    <row r="317" spans="2:15" s="25" customFormat="1" ht="17.5" x14ac:dyDescent="0.45">
      <c r="B317" s="26"/>
      <c r="C317" s="489" t="s">
        <v>560</v>
      </c>
      <c r="D317" s="490"/>
      <c r="E317" s="490"/>
      <c r="F317" s="490"/>
      <c r="G317" s="490"/>
      <c r="H317" s="302"/>
      <c r="I317" s="67"/>
      <c r="J317" s="436"/>
      <c r="K317" s="69"/>
      <c r="L317" s="35"/>
      <c r="M317" s="36"/>
      <c r="N317" s="425"/>
    </row>
    <row r="318" spans="2:15" s="25" customFormat="1" ht="17.5" x14ac:dyDescent="0.45">
      <c r="B318" s="26"/>
      <c r="C318" s="37">
        <f>C315+1</f>
        <v>195</v>
      </c>
      <c r="D318" s="39" t="s">
        <v>561</v>
      </c>
      <c r="E318" s="39" t="s">
        <v>562</v>
      </c>
      <c r="F318" s="42"/>
      <c r="G318" s="283" t="s">
        <v>563</v>
      </c>
      <c r="H318" s="42" t="s">
        <v>18</v>
      </c>
      <c r="I318" s="292">
        <v>135</v>
      </c>
      <c r="J318" s="432"/>
      <c r="K318" s="265">
        <f>ROUND(I318*J318,2)</f>
        <v>0</v>
      </c>
      <c r="L318" s="35"/>
      <c r="M318" s="36"/>
      <c r="N318" s="425"/>
    </row>
    <row r="319" spans="2:15" s="25" customFormat="1" ht="34" x14ac:dyDescent="0.45">
      <c r="B319" s="26"/>
      <c r="C319" s="37">
        <f>C318+1</f>
        <v>196</v>
      </c>
      <c r="D319" s="39" t="s">
        <v>564</v>
      </c>
      <c r="E319" s="39" t="s">
        <v>565</v>
      </c>
      <c r="F319" s="42"/>
      <c r="G319" s="298" t="s">
        <v>566</v>
      </c>
      <c r="H319" s="42" t="s">
        <v>18</v>
      </c>
      <c r="I319" s="292">
        <v>76</v>
      </c>
      <c r="J319" s="432"/>
      <c r="K319" s="115">
        <f>ROUND(I319*J319,2)</f>
        <v>0</v>
      </c>
      <c r="L319" s="35"/>
      <c r="M319" s="36"/>
      <c r="N319" s="425"/>
    </row>
    <row r="320" spans="2:15" s="25" customFormat="1" ht="17.5" x14ac:dyDescent="0.45">
      <c r="B320" s="26"/>
      <c r="C320" s="272"/>
      <c r="D320" s="273"/>
      <c r="E320" s="273"/>
      <c r="F320" s="273"/>
      <c r="G320" s="274"/>
      <c r="H320" s="273"/>
      <c r="I320" s="275"/>
      <c r="J320" s="439"/>
      <c r="K320" s="277">
        <f>SUM(K318:K319)</f>
        <v>0</v>
      </c>
      <c r="L320" s="35"/>
      <c r="M320" s="36"/>
      <c r="N320" s="426">
        <v>-14587658.947165005</v>
      </c>
      <c r="O320" s="426" t="e">
        <f>#REF!-K320</f>
        <v>#REF!</v>
      </c>
    </row>
    <row r="321" spans="2:15" s="25" customFormat="1" ht="17.5" x14ac:dyDescent="0.45">
      <c r="B321" s="26"/>
      <c r="C321" s="489" t="s">
        <v>567</v>
      </c>
      <c r="D321" s="490"/>
      <c r="E321" s="490"/>
      <c r="F321" s="490"/>
      <c r="G321" s="490"/>
      <c r="H321" s="302"/>
      <c r="I321" s="67"/>
      <c r="J321" s="436"/>
      <c r="K321" s="69"/>
      <c r="L321" s="35"/>
      <c r="M321" s="36"/>
      <c r="N321" s="425"/>
    </row>
    <row r="322" spans="2:15" s="25" customFormat="1" ht="17.5" x14ac:dyDescent="0.45">
      <c r="B322" s="26"/>
      <c r="C322" s="37">
        <f>C319+1</f>
        <v>197</v>
      </c>
      <c r="D322" s="156" t="s">
        <v>568</v>
      </c>
      <c r="E322" s="38" t="s">
        <v>515</v>
      </c>
      <c r="F322" s="46"/>
      <c r="G322" s="290" t="s">
        <v>569</v>
      </c>
      <c r="H322" s="291" t="s">
        <v>47</v>
      </c>
      <c r="I322" s="292">
        <v>10</v>
      </c>
      <c r="J322" s="432"/>
      <c r="K322" s="115">
        <f>ROUND(I322*J322,2)</f>
        <v>0</v>
      </c>
      <c r="L322" s="35"/>
      <c r="M322" s="36"/>
      <c r="N322" s="425"/>
    </row>
    <row r="323" spans="2:15" s="25" customFormat="1" ht="17.5" x14ac:dyDescent="0.45">
      <c r="B323" s="26"/>
      <c r="C323" s="37">
        <f>C322+1</f>
        <v>198</v>
      </c>
      <c r="D323" s="156" t="s">
        <v>570</v>
      </c>
      <c r="E323" s="38" t="s">
        <v>518</v>
      </c>
      <c r="F323" s="46"/>
      <c r="G323" s="290" t="s">
        <v>519</v>
      </c>
      <c r="H323" s="291" t="s">
        <v>47</v>
      </c>
      <c r="I323" s="292">
        <v>1</v>
      </c>
      <c r="J323" s="432"/>
      <c r="K323" s="115">
        <f>ROUND(I323*J323,2)</f>
        <v>0</v>
      </c>
      <c r="L323" s="35"/>
      <c r="M323" s="36"/>
      <c r="N323" s="425"/>
    </row>
    <row r="324" spans="2:15" s="25" customFormat="1" ht="17.5" x14ac:dyDescent="0.45">
      <c r="B324" s="26"/>
      <c r="C324" s="37">
        <f>C323+1</f>
        <v>199</v>
      </c>
      <c r="D324" s="156" t="s">
        <v>571</v>
      </c>
      <c r="E324" s="38" t="s">
        <v>521</v>
      </c>
      <c r="F324" s="46"/>
      <c r="G324" s="290" t="s">
        <v>522</v>
      </c>
      <c r="H324" s="291" t="s">
        <v>47</v>
      </c>
      <c r="I324" s="292">
        <v>4</v>
      </c>
      <c r="J324" s="432"/>
      <c r="K324" s="115">
        <f>ROUND(I324*J324,2)</f>
        <v>0</v>
      </c>
      <c r="L324" s="35"/>
      <c r="M324" s="36"/>
      <c r="N324" s="425"/>
    </row>
    <row r="325" spans="2:15" s="25" customFormat="1" ht="17.5" x14ac:dyDescent="0.45">
      <c r="B325" s="26"/>
      <c r="C325" s="272"/>
      <c r="D325" s="273"/>
      <c r="E325" s="273"/>
      <c r="F325" s="273"/>
      <c r="G325" s="274"/>
      <c r="H325" s="273"/>
      <c r="I325" s="275"/>
      <c r="J325" s="439"/>
      <c r="K325" s="277">
        <f>SUM(K322:K324)</f>
        <v>0</v>
      </c>
      <c r="L325" s="35"/>
      <c r="M325" s="36"/>
      <c r="N325" s="426">
        <v>-2286943.5831350014</v>
      </c>
      <c r="O325" s="426" t="e">
        <f>#REF!-K325</f>
        <v>#REF!</v>
      </c>
    </row>
    <row r="326" spans="2:15" s="17" customFormat="1" ht="17.5" x14ac:dyDescent="0.45">
      <c r="B326" s="18"/>
      <c r="C326" s="487" t="s">
        <v>572</v>
      </c>
      <c r="D326" s="488"/>
      <c r="E326" s="488"/>
      <c r="F326" s="488"/>
      <c r="G326" s="488"/>
      <c r="H326" s="62"/>
      <c r="I326" s="63"/>
      <c r="J326" s="435"/>
      <c r="K326" s="228"/>
      <c r="L326" s="23"/>
      <c r="M326" s="24"/>
      <c r="N326" s="425"/>
    </row>
    <row r="327" spans="2:15" s="25" customFormat="1" ht="17.5" x14ac:dyDescent="0.45">
      <c r="B327" s="26"/>
      <c r="C327" s="489" t="s">
        <v>573</v>
      </c>
      <c r="D327" s="490"/>
      <c r="E327" s="490"/>
      <c r="F327" s="490"/>
      <c r="G327" s="490"/>
      <c r="H327" s="66"/>
      <c r="I327" s="67"/>
      <c r="J327" s="436"/>
      <c r="K327" s="69"/>
      <c r="L327" s="35"/>
      <c r="M327" s="36"/>
      <c r="N327" s="425"/>
    </row>
    <row r="328" spans="2:15" s="25" customFormat="1" ht="34" x14ac:dyDescent="0.45">
      <c r="B328" s="26"/>
      <c r="C328" s="37">
        <f>C324+1</f>
        <v>200</v>
      </c>
      <c r="D328" s="156" t="s">
        <v>574</v>
      </c>
      <c r="E328" s="38" t="s">
        <v>575</v>
      </c>
      <c r="F328" s="46"/>
      <c r="G328" s="290" t="s">
        <v>576</v>
      </c>
      <c r="H328" s="291" t="s">
        <v>18</v>
      </c>
      <c r="I328" s="292">
        <v>135</v>
      </c>
      <c r="J328" s="432"/>
      <c r="K328" s="115">
        <f>ROUND(I328*J328,2)</f>
        <v>0</v>
      </c>
      <c r="L328" s="35"/>
      <c r="M328" s="36"/>
      <c r="N328" s="425"/>
    </row>
    <row r="329" spans="2:15" s="25" customFormat="1" ht="34" x14ac:dyDescent="0.45">
      <c r="B329" s="26"/>
      <c r="C329" s="177">
        <f>C328+1</f>
        <v>201</v>
      </c>
      <c r="D329" s="156" t="s">
        <v>577</v>
      </c>
      <c r="E329" s="38" t="s">
        <v>578</v>
      </c>
      <c r="F329" s="46"/>
      <c r="G329" s="139" t="s">
        <v>579</v>
      </c>
      <c r="H329" s="46" t="s">
        <v>18</v>
      </c>
      <c r="I329" s="43">
        <v>35.019999999999996</v>
      </c>
      <c r="J329" s="432"/>
      <c r="K329" s="115">
        <f>ROUND(I329*J329,2)</f>
        <v>0</v>
      </c>
      <c r="L329" s="35"/>
      <c r="M329" s="36"/>
      <c r="N329" s="425"/>
    </row>
    <row r="330" spans="2:15" s="25" customFormat="1" ht="34" x14ac:dyDescent="0.45">
      <c r="B330" s="26"/>
      <c r="C330" s="177">
        <f>C329+1</f>
        <v>202</v>
      </c>
      <c r="D330" s="156" t="s">
        <v>580</v>
      </c>
      <c r="E330" s="38" t="s">
        <v>581</v>
      </c>
      <c r="F330" s="46"/>
      <c r="G330" s="290" t="s">
        <v>582</v>
      </c>
      <c r="H330" s="46" t="s">
        <v>18</v>
      </c>
      <c r="I330" s="292">
        <v>40.79</v>
      </c>
      <c r="J330" s="432"/>
      <c r="K330" s="115">
        <f>ROUND(I330*J330,2)</f>
        <v>0</v>
      </c>
      <c r="L330" s="35"/>
      <c r="M330" s="36"/>
      <c r="N330" s="425"/>
    </row>
    <row r="331" spans="2:15" s="25" customFormat="1" ht="34" x14ac:dyDescent="0.45">
      <c r="B331" s="26"/>
      <c r="C331" s="177">
        <f>C330+1</f>
        <v>203</v>
      </c>
      <c r="D331" s="156" t="s">
        <v>583</v>
      </c>
      <c r="E331" s="38" t="s">
        <v>584</v>
      </c>
      <c r="F331" s="156"/>
      <c r="G331" s="290" t="s">
        <v>585</v>
      </c>
      <c r="H331" s="46" t="s">
        <v>18</v>
      </c>
      <c r="I331" s="292">
        <v>47</v>
      </c>
      <c r="J331" s="432"/>
      <c r="K331" s="115">
        <f>ROUND(I331*J331,2)</f>
        <v>0</v>
      </c>
      <c r="L331" s="35"/>
      <c r="M331" s="36"/>
      <c r="N331" s="425"/>
    </row>
    <row r="332" spans="2:15" s="25" customFormat="1" ht="17.5" x14ac:dyDescent="0.45">
      <c r="B332" s="26"/>
      <c r="C332" s="272"/>
      <c r="D332" s="273"/>
      <c r="E332" s="273"/>
      <c r="F332" s="273"/>
      <c r="G332" s="274"/>
      <c r="H332" s="273"/>
      <c r="I332" s="275"/>
      <c r="J332" s="439"/>
      <c r="K332" s="277">
        <f>SUM(K328:K331)</f>
        <v>0</v>
      </c>
      <c r="L332" s="35"/>
      <c r="M332" s="36"/>
      <c r="N332" s="426">
        <v>-4601216.5352800023</v>
      </c>
      <c r="O332" s="426" t="e">
        <f>#REF!-K332</f>
        <v>#REF!</v>
      </c>
    </row>
    <row r="333" spans="2:15" s="25" customFormat="1" ht="17.5" x14ac:dyDescent="0.45">
      <c r="B333" s="26"/>
      <c r="C333" s="489" t="s">
        <v>586</v>
      </c>
      <c r="D333" s="490"/>
      <c r="E333" s="490"/>
      <c r="F333" s="490"/>
      <c r="G333" s="490"/>
      <c r="H333" s="66"/>
      <c r="I333" s="67"/>
      <c r="J333" s="436"/>
      <c r="K333" s="69"/>
      <c r="L333" s="35"/>
      <c r="M333" s="36"/>
      <c r="N333" s="425"/>
    </row>
    <row r="334" spans="2:15" s="25" customFormat="1" ht="34" x14ac:dyDescent="0.45">
      <c r="B334" s="26"/>
      <c r="C334" s="37">
        <f>C331+1</f>
        <v>204</v>
      </c>
      <c r="D334" s="156" t="s">
        <v>587</v>
      </c>
      <c r="E334" s="38" t="s">
        <v>33</v>
      </c>
      <c r="F334" s="156"/>
      <c r="G334" s="290" t="s">
        <v>588</v>
      </c>
      <c r="H334" s="291" t="s">
        <v>18</v>
      </c>
      <c r="I334" s="428">
        <v>146</v>
      </c>
      <c r="J334" s="432"/>
      <c r="K334" s="115">
        <f>ROUND(I334*J334,2)</f>
        <v>0</v>
      </c>
      <c r="L334" s="306"/>
      <c r="M334" s="36"/>
      <c r="N334" s="425"/>
    </row>
    <row r="335" spans="2:15" s="25" customFormat="1" ht="17.5" x14ac:dyDescent="0.45">
      <c r="B335" s="26"/>
      <c r="C335" s="272"/>
      <c r="D335" s="273"/>
      <c r="E335" s="273"/>
      <c r="F335" s="273"/>
      <c r="G335" s="274"/>
      <c r="H335" s="273"/>
      <c r="I335" s="275"/>
      <c r="J335" s="439"/>
      <c r="K335" s="277">
        <f>SUM(K334:K334)</f>
        <v>0</v>
      </c>
      <c r="L335" s="307"/>
      <c r="M335" s="36"/>
      <c r="N335" s="426">
        <v>-11878924.919700004</v>
      </c>
      <c r="O335" s="426" t="e">
        <f>#REF!-K335</f>
        <v>#REF!</v>
      </c>
    </row>
    <row r="336" spans="2:15" s="17" customFormat="1" ht="17.5" x14ac:dyDescent="0.45">
      <c r="B336" s="18"/>
      <c r="C336" s="489" t="s">
        <v>589</v>
      </c>
      <c r="D336" s="490"/>
      <c r="E336" s="490"/>
      <c r="F336" s="490"/>
      <c r="G336" s="490"/>
      <c r="H336" s="66"/>
      <c r="I336" s="67"/>
      <c r="J336" s="436"/>
      <c r="K336" s="69"/>
      <c r="L336" s="23"/>
      <c r="M336" s="24"/>
      <c r="N336" s="426"/>
    </row>
    <row r="337" spans="2:15" s="25" customFormat="1" ht="34" x14ac:dyDescent="0.45">
      <c r="B337" s="26"/>
      <c r="C337" s="37">
        <f>C334+1</f>
        <v>205</v>
      </c>
      <c r="D337" s="156" t="s">
        <v>590</v>
      </c>
      <c r="E337" s="38" t="s">
        <v>591</v>
      </c>
      <c r="F337" s="71"/>
      <c r="G337" s="153" t="s">
        <v>592</v>
      </c>
      <c r="H337" s="71" t="s">
        <v>47</v>
      </c>
      <c r="I337" s="112">
        <v>1</v>
      </c>
      <c r="J337" s="432"/>
      <c r="K337" s="91">
        <f>ROUND(I337*J337,2)</f>
        <v>0</v>
      </c>
      <c r="L337" s="35"/>
      <c r="M337" s="36"/>
      <c r="N337" s="426"/>
    </row>
    <row r="338" spans="2:15" s="25" customFormat="1" ht="34" x14ac:dyDescent="0.45">
      <c r="B338" s="26"/>
      <c r="C338" s="37">
        <f>C337+1</f>
        <v>206</v>
      </c>
      <c r="D338" s="156" t="s">
        <v>593</v>
      </c>
      <c r="E338" s="38" t="s">
        <v>591</v>
      </c>
      <c r="F338" s="46"/>
      <c r="G338" s="290" t="s">
        <v>594</v>
      </c>
      <c r="H338" s="291" t="s">
        <v>47</v>
      </c>
      <c r="I338" s="308">
        <v>1</v>
      </c>
      <c r="J338" s="432"/>
      <c r="K338" s="115">
        <f>ROUND(I338*J338,2)</f>
        <v>0</v>
      </c>
      <c r="L338" s="35"/>
      <c r="M338" s="36"/>
      <c r="N338" s="426"/>
    </row>
    <row r="339" spans="2:15" s="25" customFormat="1" ht="34" x14ac:dyDescent="0.45">
      <c r="B339" s="26"/>
      <c r="C339" s="37">
        <f>C338+1</f>
        <v>207</v>
      </c>
      <c r="D339" s="156" t="s">
        <v>595</v>
      </c>
      <c r="E339" s="38" t="s">
        <v>591</v>
      </c>
      <c r="F339" s="46"/>
      <c r="G339" s="290" t="s">
        <v>596</v>
      </c>
      <c r="H339" s="291" t="s">
        <v>47</v>
      </c>
      <c r="I339" s="308">
        <v>2</v>
      </c>
      <c r="J339" s="432"/>
      <c r="K339" s="115">
        <f>ROUND(I339*J339,2)</f>
        <v>0</v>
      </c>
      <c r="L339" s="35"/>
      <c r="M339" s="36"/>
      <c r="N339" s="426"/>
    </row>
    <row r="340" spans="2:15" s="25" customFormat="1" ht="17.5" x14ac:dyDescent="0.45">
      <c r="B340" s="26"/>
      <c r="C340" s="272"/>
      <c r="D340" s="273"/>
      <c r="E340" s="273"/>
      <c r="F340" s="273"/>
      <c r="G340" s="274"/>
      <c r="H340" s="273"/>
      <c r="I340" s="275"/>
      <c r="J340" s="439"/>
      <c r="K340" s="277">
        <f>SUM(K337:K339)</f>
        <v>0</v>
      </c>
      <c r="L340" s="35"/>
      <c r="M340" s="36"/>
      <c r="N340" s="426">
        <v>-605027.39257500018</v>
      </c>
      <c r="O340" s="426" t="e">
        <f>#REF!-K340</f>
        <v>#REF!</v>
      </c>
    </row>
    <row r="341" spans="2:15" s="17" customFormat="1" ht="17.5" x14ac:dyDescent="0.45">
      <c r="B341" s="18"/>
      <c r="C341" s="489" t="s">
        <v>597</v>
      </c>
      <c r="D341" s="490"/>
      <c r="E341" s="490"/>
      <c r="F341" s="490"/>
      <c r="G341" s="490"/>
      <c r="H341" s="66"/>
      <c r="I341" s="67"/>
      <c r="J341" s="436"/>
      <c r="K341" s="69"/>
      <c r="L341" s="23"/>
      <c r="M341" s="24"/>
      <c r="N341" s="425"/>
    </row>
    <row r="342" spans="2:15" s="25" customFormat="1" ht="34" x14ac:dyDescent="0.45">
      <c r="B342" s="26"/>
      <c r="C342" s="37">
        <f>C339+1</f>
        <v>208</v>
      </c>
      <c r="D342" s="156" t="s">
        <v>598</v>
      </c>
      <c r="E342" s="38" t="s">
        <v>599</v>
      </c>
      <c r="F342" s="46"/>
      <c r="G342" s="290" t="s">
        <v>600</v>
      </c>
      <c r="H342" s="291" t="s">
        <v>47</v>
      </c>
      <c r="I342" s="308">
        <v>1</v>
      </c>
      <c r="J342" s="432"/>
      <c r="K342" s="115">
        <f>ROUND(I342*J342,2)</f>
        <v>0</v>
      </c>
      <c r="L342" s="35"/>
      <c r="M342" s="36"/>
      <c r="N342" s="425"/>
    </row>
    <row r="343" spans="2:15" s="25" customFormat="1" ht="34" x14ac:dyDescent="0.45">
      <c r="B343" s="26"/>
      <c r="C343" s="37">
        <f>C342+1</f>
        <v>209</v>
      </c>
      <c r="D343" s="156" t="s">
        <v>601</v>
      </c>
      <c r="E343" s="38" t="s">
        <v>602</v>
      </c>
      <c r="F343" s="46"/>
      <c r="G343" s="290" t="s">
        <v>603</v>
      </c>
      <c r="H343" s="291" t="s">
        <v>47</v>
      </c>
      <c r="I343" s="308">
        <v>2</v>
      </c>
      <c r="J343" s="432"/>
      <c r="K343" s="115">
        <f>ROUND(I343*J343,2)</f>
        <v>0</v>
      </c>
      <c r="L343" s="35"/>
      <c r="M343" s="36"/>
      <c r="N343" s="425"/>
    </row>
    <row r="344" spans="2:15" s="25" customFormat="1" ht="17.5" x14ac:dyDescent="0.45">
      <c r="B344" s="26"/>
      <c r="C344" s="37">
        <f>C343+1</f>
        <v>210</v>
      </c>
      <c r="D344" s="156" t="s">
        <v>604</v>
      </c>
      <c r="E344" s="38" t="s">
        <v>605</v>
      </c>
      <c r="F344" s="46"/>
      <c r="G344" s="290" t="s">
        <v>606</v>
      </c>
      <c r="H344" s="291" t="s">
        <v>47</v>
      </c>
      <c r="I344" s="308">
        <v>1</v>
      </c>
      <c r="J344" s="432"/>
      <c r="K344" s="115">
        <f>ROUND(I344*J344,2)</f>
        <v>0</v>
      </c>
      <c r="L344" s="35"/>
      <c r="M344" s="36"/>
      <c r="N344" s="425"/>
    </row>
    <row r="345" spans="2:15" s="25" customFormat="1" ht="17.5" x14ac:dyDescent="0.45">
      <c r="B345" s="26"/>
      <c r="C345" s="272"/>
      <c r="D345" s="273"/>
      <c r="E345" s="273"/>
      <c r="F345" s="273"/>
      <c r="G345" s="274"/>
      <c r="H345" s="273"/>
      <c r="I345" s="275"/>
      <c r="J345" s="439"/>
      <c r="K345" s="277">
        <f>SUM(K342:K344)</f>
        <v>0</v>
      </c>
      <c r="L345" s="35"/>
      <c r="M345" s="36"/>
      <c r="N345" s="426">
        <v>-1459368.0104150008</v>
      </c>
      <c r="O345" s="426" t="e">
        <f>#REF!-K345</f>
        <v>#REF!</v>
      </c>
    </row>
    <row r="346" spans="2:15" s="17" customFormat="1" ht="17.5" x14ac:dyDescent="0.45">
      <c r="B346" s="18"/>
      <c r="C346" s="489" t="s">
        <v>607</v>
      </c>
      <c r="D346" s="490"/>
      <c r="E346" s="490"/>
      <c r="F346" s="490"/>
      <c r="G346" s="490"/>
      <c r="H346" s="66"/>
      <c r="I346" s="67"/>
      <c r="J346" s="436"/>
      <c r="K346" s="69"/>
      <c r="L346" s="23"/>
      <c r="M346" s="24"/>
      <c r="N346" s="425"/>
    </row>
    <row r="347" spans="2:15" s="25" customFormat="1" ht="68" x14ac:dyDescent="0.45">
      <c r="B347" s="26"/>
      <c r="C347" s="37">
        <f>C344+1</f>
        <v>211</v>
      </c>
      <c r="D347" s="156" t="s">
        <v>608</v>
      </c>
      <c r="E347" s="38" t="s">
        <v>609</v>
      </c>
      <c r="F347" s="46"/>
      <c r="G347" s="290" t="s">
        <v>610</v>
      </c>
      <c r="H347" s="291" t="s">
        <v>47</v>
      </c>
      <c r="I347" s="308">
        <v>66</v>
      </c>
      <c r="J347" s="432"/>
      <c r="K347" s="115">
        <f>ROUND(I347*J347,2)</f>
        <v>0</v>
      </c>
      <c r="L347" s="35"/>
      <c r="M347" s="36"/>
      <c r="N347" s="425"/>
    </row>
    <row r="348" spans="2:15" s="25" customFormat="1" ht="34" x14ac:dyDescent="0.45">
      <c r="B348" s="26"/>
      <c r="C348" s="37">
        <f>C347+1</f>
        <v>212</v>
      </c>
      <c r="D348" s="156" t="s">
        <v>611</v>
      </c>
      <c r="E348" s="38" t="s">
        <v>33</v>
      </c>
      <c r="F348" s="46"/>
      <c r="G348" s="290" t="s">
        <v>612</v>
      </c>
      <c r="H348" s="291" t="s">
        <v>47</v>
      </c>
      <c r="I348" s="308">
        <v>1</v>
      </c>
      <c r="J348" s="432"/>
      <c r="K348" s="115">
        <f>ROUND(I348*J348,2)</f>
        <v>0</v>
      </c>
      <c r="L348" s="35"/>
      <c r="M348" s="36"/>
      <c r="N348" s="425"/>
    </row>
    <row r="349" spans="2:15" s="25" customFormat="1" ht="17.5" x14ac:dyDescent="0.45">
      <c r="B349" s="26"/>
      <c r="C349" s="272"/>
      <c r="D349" s="273"/>
      <c r="E349" s="273"/>
      <c r="F349" s="273"/>
      <c r="G349" s="274"/>
      <c r="H349" s="273"/>
      <c r="I349" s="275"/>
      <c r="J349" s="439"/>
      <c r="K349" s="277">
        <f>SUM(K347:K348)</f>
        <v>0</v>
      </c>
      <c r="L349" s="35"/>
      <c r="M349" s="36"/>
      <c r="N349" s="426">
        <v>-4364216.9799700025</v>
      </c>
      <c r="O349" s="426" t="e">
        <f>#REF!-K349</f>
        <v>#REF!</v>
      </c>
    </row>
    <row r="350" spans="2:15" s="17" customFormat="1" ht="17.5" x14ac:dyDescent="0.45">
      <c r="B350" s="18"/>
      <c r="C350" s="489" t="s">
        <v>613</v>
      </c>
      <c r="D350" s="490"/>
      <c r="E350" s="490"/>
      <c r="F350" s="490"/>
      <c r="G350" s="490"/>
      <c r="H350" s="66"/>
      <c r="I350" s="67"/>
      <c r="J350" s="436"/>
      <c r="K350" s="69"/>
      <c r="L350" s="23"/>
      <c r="M350" s="24"/>
      <c r="N350" s="425"/>
    </row>
    <row r="351" spans="2:15" s="25" customFormat="1" ht="34" x14ac:dyDescent="0.45">
      <c r="B351" s="26"/>
      <c r="C351" s="37">
        <f>C348+1</f>
        <v>213</v>
      </c>
      <c r="D351" s="156" t="s">
        <v>614</v>
      </c>
      <c r="E351" s="38" t="s">
        <v>615</v>
      </c>
      <c r="F351" s="46"/>
      <c r="G351" s="290" t="s">
        <v>616</v>
      </c>
      <c r="H351" s="309" t="s">
        <v>18</v>
      </c>
      <c r="I351" s="308">
        <v>12</v>
      </c>
      <c r="J351" s="432"/>
      <c r="K351" s="115">
        <f t="shared" ref="K351:K376" si="17">ROUND(I351*J351,2)</f>
        <v>0</v>
      </c>
      <c r="L351" s="35"/>
      <c r="M351" s="36"/>
      <c r="N351" s="425"/>
    </row>
    <row r="352" spans="2:15" s="185" customFormat="1" ht="34" x14ac:dyDescent="0.45">
      <c r="B352" s="176"/>
      <c r="C352" s="177">
        <f t="shared" ref="C352:C376" si="18">C351+1</f>
        <v>214</v>
      </c>
      <c r="D352" s="178" t="s">
        <v>617</v>
      </c>
      <c r="E352" s="39" t="s">
        <v>618</v>
      </c>
      <c r="F352" s="42"/>
      <c r="G352" s="298" t="s">
        <v>619</v>
      </c>
      <c r="H352" s="310" t="s">
        <v>18</v>
      </c>
      <c r="I352" s="308">
        <v>10</v>
      </c>
      <c r="J352" s="432"/>
      <c r="K352" s="182">
        <f t="shared" si="17"/>
        <v>0</v>
      </c>
      <c r="L352" s="200"/>
      <c r="M352" s="184"/>
      <c r="N352" s="425"/>
    </row>
    <row r="353" spans="2:14" s="25" customFormat="1" ht="34" x14ac:dyDescent="0.45">
      <c r="B353" s="26"/>
      <c r="C353" s="37">
        <f t="shared" si="18"/>
        <v>215</v>
      </c>
      <c r="D353" s="178" t="s">
        <v>620</v>
      </c>
      <c r="E353" s="39" t="s">
        <v>621</v>
      </c>
      <c r="F353" s="42"/>
      <c r="G353" s="298" t="s">
        <v>622</v>
      </c>
      <c r="H353" s="310" t="s">
        <v>18</v>
      </c>
      <c r="I353" s="308">
        <v>15</v>
      </c>
      <c r="J353" s="432"/>
      <c r="K353" s="115">
        <f t="shared" si="17"/>
        <v>0</v>
      </c>
      <c r="L353" s="35"/>
      <c r="M353" s="36"/>
      <c r="N353" s="425"/>
    </row>
    <row r="354" spans="2:14" s="25" customFormat="1" ht="34" x14ac:dyDescent="0.45">
      <c r="B354" s="26"/>
      <c r="C354" s="37">
        <f t="shared" si="18"/>
        <v>216</v>
      </c>
      <c r="D354" s="178" t="s">
        <v>623</v>
      </c>
      <c r="E354" s="39" t="s">
        <v>33</v>
      </c>
      <c r="F354" s="42"/>
      <c r="G354" s="298" t="s">
        <v>624</v>
      </c>
      <c r="H354" s="310" t="s">
        <v>47</v>
      </c>
      <c r="I354" s="308">
        <v>1</v>
      </c>
      <c r="J354" s="432"/>
      <c r="K354" s="115">
        <f t="shared" si="17"/>
        <v>0</v>
      </c>
      <c r="L354" s="35"/>
      <c r="M354" s="36"/>
      <c r="N354" s="425"/>
    </row>
    <row r="355" spans="2:14" s="25" customFormat="1" ht="34" x14ac:dyDescent="0.45">
      <c r="B355" s="26"/>
      <c r="C355" s="37">
        <f t="shared" si="18"/>
        <v>217</v>
      </c>
      <c r="D355" s="178" t="s">
        <v>625</v>
      </c>
      <c r="E355" s="39" t="s">
        <v>33</v>
      </c>
      <c r="F355" s="42"/>
      <c r="G355" s="298" t="s">
        <v>626</v>
      </c>
      <c r="H355" s="310" t="s">
        <v>47</v>
      </c>
      <c r="I355" s="308">
        <v>2</v>
      </c>
      <c r="J355" s="432"/>
      <c r="K355" s="115">
        <f t="shared" si="17"/>
        <v>0</v>
      </c>
      <c r="L355" s="35"/>
      <c r="M355" s="36"/>
      <c r="N355" s="425"/>
    </row>
    <row r="356" spans="2:14" s="25" customFormat="1" ht="34" x14ac:dyDescent="0.45">
      <c r="B356" s="26"/>
      <c r="C356" s="37">
        <f t="shared" si="18"/>
        <v>218</v>
      </c>
      <c r="D356" s="178" t="s">
        <v>627</v>
      </c>
      <c r="E356" s="39" t="s">
        <v>33</v>
      </c>
      <c r="F356" s="42"/>
      <c r="G356" s="298" t="s">
        <v>628</v>
      </c>
      <c r="H356" s="310" t="s">
        <v>47</v>
      </c>
      <c r="I356" s="308">
        <v>2</v>
      </c>
      <c r="J356" s="432"/>
      <c r="K356" s="115">
        <f t="shared" si="17"/>
        <v>0</v>
      </c>
      <c r="L356" s="35"/>
      <c r="M356" s="36"/>
      <c r="N356" s="425"/>
    </row>
    <row r="357" spans="2:14" s="25" customFormat="1" ht="34" x14ac:dyDescent="0.45">
      <c r="B357" s="26"/>
      <c r="C357" s="37">
        <f t="shared" si="18"/>
        <v>219</v>
      </c>
      <c r="D357" s="178" t="s">
        <v>629</v>
      </c>
      <c r="E357" s="39" t="s">
        <v>33</v>
      </c>
      <c r="F357" s="42"/>
      <c r="G357" s="298" t="s">
        <v>630</v>
      </c>
      <c r="H357" s="310" t="s">
        <v>47</v>
      </c>
      <c r="I357" s="308">
        <v>2</v>
      </c>
      <c r="J357" s="432"/>
      <c r="K357" s="115">
        <f t="shared" si="17"/>
        <v>0</v>
      </c>
      <c r="L357" s="35"/>
      <c r="M357" s="36"/>
      <c r="N357" s="425"/>
    </row>
    <row r="358" spans="2:14" s="185" customFormat="1" ht="34" x14ac:dyDescent="0.45">
      <c r="B358" s="176"/>
      <c r="C358" s="37">
        <f t="shared" si="18"/>
        <v>220</v>
      </c>
      <c r="D358" s="178" t="s">
        <v>631</v>
      </c>
      <c r="E358" s="39" t="s">
        <v>33</v>
      </c>
      <c r="F358" s="42"/>
      <c r="G358" s="298" t="s">
        <v>632</v>
      </c>
      <c r="H358" s="310" t="s">
        <v>47</v>
      </c>
      <c r="I358" s="308">
        <v>1</v>
      </c>
      <c r="J358" s="432"/>
      <c r="K358" s="182">
        <f t="shared" si="17"/>
        <v>0</v>
      </c>
      <c r="L358" s="200"/>
      <c r="M358" s="184"/>
      <c r="N358" s="425"/>
    </row>
    <row r="359" spans="2:14" s="17" customFormat="1" ht="34" x14ac:dyDescent="0.45">
      <c r="B359" s="18"/>
      <c r="C359" s="37">
        <f t="shared" si="18"/>
        <v>221</v>
      </c>
      <c r="D359" s="178" t="s">
        <v>633</v>
      </c>
      <c r="E359" s="39" t="s">
        <v>591</v>
      </c>
      <c r="F359" s="75"/>
      <c r="G359" s="290" t="s">
        <v>634</v>
      </c>
      <c r="H359" s="310" t="s">
        <v>47</v>
      </c>
      <c r="I359" s="308">
        <v>2</v>
      </c>
      <c r="J359" s="432"/>
      <c r="K359" s="115">
        <f t="shared" si="17"/>
        <v>0</v>
      </c>
      <c r="L359" s="35"/>
      <c r="M359" s="36"/>
      <c r="N359" s="425"/>
    </row>
    <row r="360" spans="2:14" s="17" customFormat="1" ht="34" x14ac:dyDescent="0.45">
      <c r="B360" s="18"/>
      <c r="C360" s="37">
        <f t="shared" si="18"/>
        <v>222</v>
      </c>
      <c r="D360" s="178" t="s">
        <v>635</v>
      </c>
      <c r="E360" s="39" t="s">
        <v>591</v>
      </c>
      <c r="F360" s="75"/>
      <c r="G360" s="290" t="s">
        <v>636</v>
      </c>
      <c r="H360" s="310" t="s">
        <v>47</v>
      </c>
      <c r="I360" s="308">
        <v>1</v>
      </c>
      <c r="J360" s="432"/>
      <c r="K360" s="115">
        <f t="shared" si="17"/>
        <v>0</v>
      </c>
      <c r="L360" s="35"/>
      <c r="M360" s="36"/>
      <c r="N360" s="425"/>
    </row>
    <row r="361" spans="2:14" s="185" customFormat="1" ht="34" x14ac:dyDescent="0.45">
      <c r="B361" s="176"/>
      <c r="C361" s="177">
        <f t="shared" si="18"/>
        <v>223</v>
      </c>
      <c r="D361" s="178" t="s">
        <v>637</v>
      </c>
      <c r="E361" s="39" t="s">
        <v>33</v>
      </c>
      <c r="F361" s="42"/>
      <c r="G361" s="298" t="s">
        <v>638</v>
      </c>
      <c r="H361" s="310" t="s">
        <v>47</v>
      </c>
      <c r="I361" s="308">
        <v>1</v>
      </c>
      <c r="J361" s="432"/>
      <c r="K361" s="182">
        <f t="shared" si="17"/>
        <v>0</v>
      </c>
      <c r="L361" s="200"/>
      <c r="M361" s="184"/>
      <c r="N361" s="425"/>
    </row>
    <row r="362" spans="2:14" s="25" customFormat="1" ht="34" x14ac:dyDescent="0.45">
      <c r="B362" s="26"/>
      <c r="C362" s="37">
        <f t="shared" si="18"/>
        <v>224</v>
      </c>
      <c r="D362" s="178" t="s">
        <v>639</v>
      </c>
      <c r="E362" s="38" t="s">
        <v>33</v>
      </c>
      <c r="F362" s="51"/>
      <c r="G362" s="290" t="s">
        <v>640</v>
      </c>
      <c r="H362" s="310" t="s">
        <v>47</v>
      </c>
      <c r="I362" s="308">
        <v>1</v>
      </c>
      <c r="J362" s="432"/>
      <c r="K362" s="115">
        <f t="shared" si="17"/>
        <v>0</v>
      </c>
      <c r="L362" s="35"/>
      <c r="M362" s="36"/>
      <c r="N362" s="425"/>
    </row>
    <row r="363" spans="2:14" s="25" customFormat="1" ht="34" x14ac:dyDescent="0.45">
      <c r="B363" s="26"/>
      <c r="C363" s="37">
        <f t="shared" si="18"/>
        <v>225</v>
      </c>
      <c r="D363" s="178" t="s">
        <v>641</v>
      </c>
      <c r="E363" s="38" t="s">
        <v>33</v>
      </c>
      <c r="F363" s="51"/>
      <c r="G363" s="290" t="s">
        <v>642</v>
      </c>
      <c r="H363" s="310" t="s">
        <v>47</v>
      </c>
      <c r="I363" s="308">
        <v>2</v>
      </c>
      <c r="J363" s="432"/>
      <c r="K363" s="115">
        <f t="shared" si="17"/>
        <v>0</v>
      </c>
      <c r="L363" s="35"/>
      <c r="M363" s="36"/>
      <c r="N363" s="425"/>
    </row>
    <row r="364" spans="2:14" s="25" customFormat="1" ht="34" x14ac:dyDescent="0.45">
      <c r="B364" s="26"/>
      <c r="C364" s="37">
        <f t="shared" si="18"/>
        <v>226</v>
      </c>
      <c r="D364" s="178" t="s">
        <v>643</v>
      </c>
      <c r="E364" s="38" t="s">
        <v>33</v>
      </c>
      <c r="F364" s="51"/>
      <c r="G364" s="290" t="s">
        <v>644</v>
      </c>
      <c r="H364" s="310" t="s">
        <v>47</v>
      </c>
      <c r="I364" s="308">
        <v>1</v>
      </c>
      <c r="J364" s="432"/>
      <c r="K364" s="115">
        <f t="shared" si="17"/>
        <v>0</v>
      </c>
      <c r="L364" s="35"/>
      <c r="M364" s="36"/>
      <c r="N364" s="425"/>
    </row>
    <row r="365" spans="2:14" s="25" customFormat="1" ht="34" x14ac:dyDescent="0.45">
      <c r="B365" s="26"/>
      <c r="C365" s="37">
        <f t="shared" si="18"/>
        <v>227</v>
      </c>
      <c r="D365" s="178" t="s">
        <v>645</v>
      </c>
      <c r="E365" s="38" t="s">
        <v>33</v>
      </c>
      <c r="F365" s="51"/>
      <c r="G365" s="290" t="s">
        <v>646</v>
      </c>
      <c r="H365" s="310" t="s">
        <v>47</v>
      </c>
      <c r="I365" s="308">
        <v>6</v>
      </c>
      <c r="J365" s="432"/>
      <c r="K365" s="115">
        <f t="shared" si="17"/>
        <v>0</v>
      </c>
      <c r="L365" s="35"/>
      <c r="M365" s="36"/>
      <c r="N365" s="425"/>
    </row>
    <row r="366" spans="2:14" s="25" customFormat="1" ht="34" x14ac:dyDescent="0.45">
      <c r="B366" s="26"/>
      <c r="C366" s="37">
        <f t="shared" si="18"/>
        <v>228</v>
      </c>
      <c r="D366" s="178" t="s">
        <v>647</v>
      </c>
      <c r="E366" s="38" t="s">
        <v>33</v>
      </c>
      <c r="F366" s="51"/>
      <c r="G366" s="290" t="s">
        <v>648</v>
      </c>
      <c r="H366" s="310" t="s">
        <v>47</v>
      </c>
      <c r="I366" s="308">
        <v>2</v>
      </c>
      <c r="J366" s="432"/>
      <c r="K366" s="115">
        <f t="shared" si="17"/>
        <v>0</v>
      </c>
      <c r="L366" s="35"/>
      <c r="M366" s="36"/>
      <c r="N366" s="425"/>
    </row>
    <row r="367" spans="2:14" s="25" customFormat="1" ht="34" x14ac:dyDescent="0.45">
      <c r="B367" s="26"/>
      <c r="C367" s="37">
        <f t="shared" si="18"/>
        <v>229</v>
      </c>
      <c r="D367" s="178" t="s">
        <v>649</v>
      </c>
      <c r="E367" s="38" t="s">
        <v>33</v>
      </c>
      <c r="F367" s="51"/>
      <c r="G367" s="290" t="s">
        <v>650</v>
      </c>
      <c r="H367" s="310" t="s">
        <v>47</v>
      </c>
      <c r="I367" s="308">
        <v>2</v>
      </c>
      <c r="J367" s="432"/>
      <c r="K367" s="115">
        <f t="shared" si="17"/>
        <v>0</v>
      </c>
      <c r="L367" s="35"/>
      <c r="M367" s="36"/>
      <c r="N367" s="425"/>
    </row>
    <row r="368" spans="2:14" s="17" customFormat="1" ht="34" x14ac:dyDescent="0.45">
      <c r="B368" s="18"/>
      <c r="C368" s="37">
        <f t="shared" si="18"/>
        <v>230</v>
      </c>
      <c r="D368" s="178" t="s">
        <v>651</v>
      </c>
      <c r="E368" s="38" t="s">
        <v>33</v>
      </c>
      <c r="F368" s="80"/>
      <c r="G368" s="290" t="s">
        <v>652</v>
      </c>
      <c r="H368" s="310" t="s">
        <v>47</v>
      </c>
      <c r="I368" s="308">
        <v>1</v>
      </c>
      <c r="J368" s="432"/>
      <c r="K368" s="115">
        <f t="shared" si="17"/>
        <v>0</v>
      </c>
      <c r="L368" s="35"/>
      <c r="M368" s="36"/>
      <c r="N368" s="425"/>
    </row>
    <row r="369" spans="2:15" s="17" customFormat="1" ht="34" x14ac:dyDescent="0.45">
      <c r="B369" s="18"/>
      <c r="C369" s="37">
        <f t="shared" si="18"/>
        <v>231</v>
      </c>
      <c r="D369" s="178" t="s">
        <v>653</v>
      </c>
      <c r="E369" s="38" t="s">
        <v>33</v>
      </c>
      <c r="F369" s="80"/>
      <c r="G369" s="290" t="s">
        <v>654</v>
      </c>
      <c r="H369" s="310" t="s">
        <v>47</v>
      </c>
      <c r="I369" s="308">
        <v>1</v>
      </c>
      <c r="J369" s="432"/>
      <c r="K369" s="115">
        <f t="shared" si="17"/>
        <v>0</v>
      </c>
      <c r="L369" s="35"/>
      <c r="M369" s="36"/>
      <c r="N369" s="425"/>
    </row>
    <row r="370" spans="2:15" s="17" customFormat="1" ht="51" x14ac:dyDescent="0.45">
      <c r="B370" s="18"/>
      <c r="C370" s="37">
        <f t="shared" si="18"/>
        <v>232</v>
      </c>
      <c r="D370" s="178" t="s">
        <v>655</v>
      </c>
      <c r="E370" s="38" t="s">
        <v>33</v>
      </c>
      <c r="F370" s="80"/>
      <c r="G370" s="290" t="s">
        <v>656</v>
      </c>
      <c r="H370" s="310" t="s">
        <v>47</v>
      </c>
      <c r="I370" s="308">
        <v>1</v>
      </c>
      <c r="J370" s="432"/>
      <c r="K370" s="115">
        <f t="shared" si="17"/>
        <v>0</v>
      </c>
      <c r="L370" s="35"/>
      <c r="M370" s="36"/>
      <c r="N370" s="425"/>
    </row>
    <row r="371" spans="2:15" s="17" customFormat="1" ht="51" x14ac:dyDescent="0.45">
      <c r="B371" s="18"/>
      <c r="C371" s="37">
        <f t="shared" si="18"/>
        <v>233</v>
      </c>
      <c r="D371" s="178" t="s">
        <v>657</v>
      </c>
      <c r="E371" s="38" t="s">
        <v>33</v>
      </c>
      <c r="F371" s="80"/>
      <c r="G371" s="290" t="s">
        <v>658</v>
      </c>
      <c r="H371" s="310" t="s">
        <v>47</v>
      </c>
      <c r="I371" s="308">
        <v>1</v>
      </c>
      <c r="J371" s="432"/>
      <c r="K371" s="115">
        <f t="shared" si="17"/>
        <v>0</v>
      </c>
      <c r="L371" s="35"/>
      <c r="M371" s="36"/>
      <c r="N371" s="425"/>
    </row>
    <row r="372" spans="2:15" s="17" customFormat="1" ht="34" x14ac:dyDescent="0.45">
      <c r="B372" s="18"/>
      <c r="C372" s="37">
        <f t="shared" si="18"/>
        <v>234</v>
      </c>
      <c r="D372" s="178" t="s">
        <v>659</v>
      </c>
      <c r="E372" s="38" t="s">
        <v>660</v>
      </c>
      <c r="F372" s="80"/>
      <c r="G372" s="290" t="s">
        <v>661</v>
      </c>
      <c r="H372" s="310" t="s">
        <v>47</v>
      </c>
      <c r="I372" s="308">
        <v>1</v>
      </c>
      <c r="J372" s="432"/>
      <c r="K372" s="115">
        <f t="shared" si="17"/>
        <v>0</v>
      </c>
      <c r="L372" s="35"/>
      <c r="M372" s="36"/>
      <c r="N372" s="425"/>
    </row>
    <row r="373" spans="2:15" s="25" customFormat="1" ht="34" x14ac:dyDescent="0.45">
      <c r="B373" s="26"/>
      <c r="C373" s="37">
        <f t="shared" si="18"/>
        <v>235</v>
      </c>
      <c r="D373" s="178" t="s">
        <v>662</v>
      </c>
      <c r="E373" s="38" t="s">
        <v>663</v>
      </c>
      <c r="F373" s="51"/>
      <c r="G373" s="290" t="s">
        <v>664</v>
      </c>
      <c r="H373" s="310" t="s">
        <v>47</v>
      </c>
      <c r="I373" s="308">
        <v>1</v>
      </c>
      <c r="J373" s="432"/>
      <c r="K373" s="115">
        <f t="shared" si="17"/>
        <v>0</v>
      </c>
      <c r="L373" s="35"/>
      <c r="M373" s="36"/>
      <c r="N373" s="425"/>
    </row>
    <row r="374" spans="2:15" s="25" customFormat="1" ht="34" x14ac:dyDescent="0.45">
      <c r="B374" s="26"/>
      <c r="C374" s="37">
        <f t="shared" si="18"/>
        <v>236</v>
      </c>
      <c r="D374" s="178" t="s">
        <v>665</v>
      </c>
      <c r="E374" s="38" t="s">
        <v>33</v>
      </c>
      <c r="F374" s="51"/>
      <c r="G374" s="290" t="s">
        <v>666</v>
      </c>
      <c r="H374" s="310" t="s">
        <v>47</v>
      </c>
      <c r="I374" s="308">
        <v>2</v>
      </c>
      <c r="J374" s="432"/>
      <c r="K374" s="115">
        <f t="shared" si="17"/>
        <v>0</v>
      </c>
      <c r="L374" s="35"/>
      <c r="M374" s="36"/>
      <c r="N374" s="425"/>
    </row>
    <row r="375" spans="2:15" s="25" customFormat="1" ht="34" x14ac:dyDescent="0.45">
      <c r="B375" s="26"/>
      <c r="C375" s="37">
        <f t="shared" si="18"/>
        <v>237</v>
      </c>
      <c r="D375" s="178" t="s">
        <v>667</v>
      </c>
      <c r="E375" s="38" t="s">
        <v>33</v>
      </c>
      <c r="F375" s="51"/>
      <c r="G375" s="290" t="s">
        <v>668</v>
      </c>
      <c r="H375" s="310" t="s">
        <v>47</v>
      </c>
      <c r="I375" s="308">
        <v>1</v>
      </c>
      <c r="J375" s="432"/>
      <c r="K375" s="115">
        <f t="shared" si="17"/>
        <v>0</v>
      </c>
      <c r="L375" s="35"/>
      <c r="M375" s="36"/>
      <c r="N375" s="425"/>
    </row>
    <row r="376" spans="2:15" s="25" customFormat="1" ht="34" x14ac:dyDescent="0.45">
      <c r="B376" s="26"/>
      <c r="C376" s="37">
        <f t="shared" si="18"/>
        <v>238</v>
      </c>
      <c r="D376" s="178" t="s">
        <v>669</v>
      </c>
      <c r="E376" s="38" t="s">
        <v>33</v>
      </c>
      <c r="F376" s="51"/>
      <c r="G376" s="290" t="s">
        <v>670</v>
      </c>
      <c r="H376" s="291" t="s">
        <v>47</v>
      </c>
      <c r="I376" s="308">
        <v>1</v>
      </c>
      <c r="J376" s="432"/>
      <c r="K376" s="115">
        <f t="shared" si="17"/>
        <v>0</v>
      </c>
      <c r="L376" s="35"/>
      <c r="M376" s="36"/>
      <c r="N376" s="425"/>
    </row>
    <row r="377" spans="2:15" s="17" customFormat="1" ht="17.5" x14ac:dyDescent="0.45">
      <c r="B377" s="18"/>
      <c r="C377" s="311"/>
      <c r="D377" s="273"/>
      <c r="E377" s="273"/>
      <c r="F377" s="273"/>
      <c r="G377" s="274"/>
      <c r="H377" s="273"/>
      <c r="I377" s="275"/>
      <c r="J377" s="439"/>
      <c r="K377" s="277">
        <f>SUM(K351:K376)</f>
        <v>0</v>
      </c>
      <c r="L377" s="35"/>
      <c r="M377" s="36"/>
      <c r="N377" s="426">
        <v>-7057469.5529350005</v>
      </c>
      <c r="O377" s="426" t="e">
        <f>#REF!-K377</f>
        <v>#REF!</v>
      </c>
    </row>
    <row r="378" spans="2:15" s="25" customFormat="1" ht="17.5" x14ac:dyDescent="0.45">
      <c r="B378" s="26"/>
      <c r="C378" s="489" t="s">
        <v>671</v>
      </c>
      <c r="D378" s="490"/>
      <c r="E378" s="490"/>
      <c r="F378" s="490"/>
      <c r="G378" s="490"/>
      <c r="H378" s="302"/>
      <c r="I378" s="67"/>
      <c r="J378" s="436"/>
      <c r="K378" s="69"/>
      <c r="L378" s="35"/>
      <c r="M378" s="36"/>
      <c r="N378" s="426"/>
    </row>
    <row r="379" spans="2:15" s="25" customFormat="1" ht="34" x14ac:dyDescent="0.45">
      <c r="B379" s="26"/>
      <c r="C379" s="37">
        <f>C376+1</f>
        <v>239</v>
      </c>
      <c r="D379" s="39" t="s">
        <v>672</v>
      </c>
      <c r="E379" s="38" t="s">
        <v>33</v>
      </c>
      <c r="F379" s="42"/>
      <c r="G379" s="283" t="s">
        <v>673</v>
      </c>
      <c r="H379" s="42" t="s">
        <v>47</v>
      </c>
      <c r="I379" s="308">
        <v>1</v>
      </c>
      <c r="J379" s="432"/>
      <c r="K379" s="265">
        <f>ROUND(I379*J379,2)</f>
        <v>0</v>
      </c>
      <c r="L379" s="35"/>
      <c r="M379" s="36"/>
      <c r="N379" s="426"/>
    </row>
    <row r="380" spans="2:15" s="25" customFormat="1" ht="17.5" x14ac:dyDescent="0.45">
      <c r="B380" s="26"/>
      <c r="C380" s="272"/>
      <c r="D380" s="273"/>
      <c r="E380" s="273"/>
      <c r="F380" s="273"/>
      <c r="G380" s="274"/>
      <c r="H380" s="273"/>
      <c r="I380" s="275"/>
      <c r="J380" s="439"/>
      <c r="K380" s="277">
        <f>SUM(K379:K379)</f>
        <v>0</v>
      </c>
      <c r="L380" s="35"/>
      <c r="M380" s="36"/>
      <c r="N380" s="426">
        <v>-15052413.636875004</v>
      </c>
      <c r="O380" s="426" t="e">
        <f>#REF!-K380</f>
        <v>#REF!</v>
      </c>
    </row>
    <row r="381" spans="2:15" s="25" customFormat="1" ht="17.5" x14ac:dyDescent="0.45">
      <c r="B381" s="26"/>
      <c r="C381" s="489" t="s">
        <v>674</v>
      </c>
      <c r="D381" s="490"/>
      <c r="E381" s="490"/>
      <c r="F381" s="490"/>
      <c r="G381" s="490"/>
      <c r="H381" s="302"/>
      <c r="I381" s="67"/>
      <c r="J381" s="436"/>
      <c r="K381" s="69"/>
      <c r="L381" s="35"/>
      <c r="M381" s="36"/>
      <c r="N381" s="425"/>
    </row>
    <row r="382" spans="2:15" s="17" customFormat="1" ht="34" x14ac:dyDescent="0.45">
      <c r="B382" s="18"/>
      <c r="C382" s="37">
        <f>C379+1</f>
        <v>240</v>
      </c>
      <c r="D382" s="38" t="s">
        <v>675</v>
      </c>
      <c r="E382" s="38" t="s">
        <v>33</v>
      </c>
      <c r="F382" s="71"/>
      <c r="G382" s="290" t="s">
        <v>676</v>
      </c>
      <c r="H382" s="309" t="s">
        <v>47</v>
      </c>
      <c r="I382" s="114">
        <v>43</v>
      </c>
      <c r="J382" s="432"/>
      <c r="K382" s="115">
        <f t="shared" ref="K382:K389" si="19">ROUND(I382*J382,2)</f>
        <v>0</v>
      </c>
      <c r="L382" s="23"/>
      <c r="M382" s="24"/>
      <c r="N382" s="425"/>
    </row>
    <row r="383" spans="2:15" s="17" customFormat="1" ht="34" x14ac:dyDescent="0.45">
      <c r="B383" s="18"/>
      <c r="C383" s="37">
        <f t="shared" ref="C383:C389" si="20">C382+1</f>
        <v>241</v>
      </c>
      <c r="D383" s="38" t="s">
        <v>677</v>
      </c>
      <c r="E383" s="38" t="s">
        <v>33</v>
      </c>
      <c r="F383" s="46"/>
      <c r="G383" s="290" t="s">
        <v>678</v>
      </c>
      <c r="H383" s="309" t="s">
        <v>47</v>
      </c>
      <c r="I383" s="114">
        <v>13</v>
      </c>
      <c r="J383" s="432"/>
      <c r="K383" s="115">
        <f t="shared" si="19"/>
        <v>0</v>
      </c>
      <c r="L383" s="23"/>
      <c r="M383" s="24"/>
      <c r="N383" s="425"/>
    </row>
    <row r="384" spans="2:15" s="17" customFormat="1" ht="34" x14ac:dyDescent="0.45">
      <c r="B384" s="18"/>
      <c r="C384" s="37">
        <f t="shared" si="20"/>
        <v>242</v>
      </c>
      <c r="D384" s="38" t="s">
        <v>679</v>
      </c>
      <c r="E384" s="38" t="s">
        <v>33</v>
      </c>
      <c r="F384" s="46"/>
      <c r="G384" s="290" t="s">
        <v>680</v>
      </c>
      <c r="H384" s="309" t="s">
        <v>47</v>
      </c>
      <c r="I384" s="114">
        <v>15</v>
      </c>
      <c r="J384" s="432"/>
      <c r="K384" s="115">
        <f t="shared" si="19"/>
        <v>0</v>
      </c>
      <c r="L384" s="23"/>
      <c r="M384" s="24"/>
      <c r="N384" s="425"/>
    </row>
    <row r="385" spans="2:15" s="17" customFormat="1" ht="34" x14ac:dyDescent="0.45">
      <c r="B385" s="18"/>
      <c r="C385" s="37">
        <f t="shared" si="20"/>
        <v>243</v>
      </c>
      <c r="D385" s="38" t="s">
        <v>681</v>
      </c>
      <c r="E385" s="38" t="s">
        <v>33</v>
      </c>
      <c r="F385" s="46"/>
      <c r="G385" s="139" t="s">
        <v>682</v>
      </c>
      <c r="H385" s="309" t="s">
        <v>47</v>
      </c>
      <c r="I385" s="114">
        <v>14</v>
      </c>
      <c r="J385" s="432"/>
      <c r="K385" s="115">
        <f t="shared" si="19"/>
        <v>0</v>
      </c>
      <c r="L385" s="23"/>
      <c r="M385" s="24"/>
      <c r="N385" s="425"/>
    </row>
    <row r="386" spans="2:15" s="17" customFormat="1" ht="34" x14ac:dyDescent="0.45">
      <c r="B386" s="18"/>
      <c r="C386" s="37">
        <f t="shared" si="20"/>
        <v>244</v>
      </c>
      <c r="D386" s="38" t="s">
        <v>683</v>
      </c>
      <c r="E386" s="38" t="s">
        <v>684</v>
      </c>
      <c r="F386" s="46"/>
      <c r="G386" s="139" t="s">
        <v>685</v>
      </c>
      <c r="H386" s="309" t="s">
        <v>47</v>
      </c>
      <c r="I386" s="114">
        <v>2</v>
      </c>
      <c r="J386" s="432"/>
      <c r="K386" s="115">
        <f t="shared" si="19"/>
        <v>0</v>
      </c>
      <c r="L386" s="23"/>
      <c r="M386" s="24"/>
      <c r="N386" s="425"/>
    </row>
    <row r="387" spans="2:15" s="17" customFormat="1" ht="34" x14ac:dyDescent="0.45">
      <c r="B387" s="18"/>
      <c r="C387" s="37">
        <f t="shared" si="20"/>
        <v>245</v>
      </c>
      <c r="D387" s="38" t="s">
        <v>686</v>
      </c>
      <c r="E387" s="38" t="s">
        <v>687</v>
      </c>
      <c r="F387" s="46"/>
      <c r="G387" s="290" t="s">
        <v>688</v>
      </c>
      <c r="H387" s="309" t="s">
        <v>47</v>
      </c>
      <c r="I387" s="308">
        <v>2</v>
      </c>
      <c r="J387" s="432"/>
      <c r="K387" s="115">
        <f t="shared" si="19"/>
        <v>0</v>
      </c>
      <c r="L387" s="23"/>
      <c r="M387" s="24"/>
      <c r="N387" s="425"/>
    </row>
    <row r="388" spans="2:15" s="17" customFormat="1" ht="34" x14ac:dyDescent="0.45">
      <c r="B388" s="18"/>
      <c r="C388" s="37">
        <f t="shared" si="20"/>
        <v>246</v>
      </c>
      <c r="D388" s="38" t="s">
        <v>689</v>
      </c>
      <c r="E388" s="38" t="s">
        <v>690</v>
      </c>
      <c r="F388" s="46"/>
      <c r="G388" s="290" t="s">
        <v>691</v>
      </c>
      <c r="H388" s="309" t="s">
        <v>47</v>
      </c>
      <c r="I388" s="308">
        <v>4</v>
      </c>
      <c r="J388" s="432"/>
      <c r="K388" s="115">
        <f t="shared" si="19"/>
        <v>0</v>
      </c>
      <c r="L388" s="23"/>
      <c r="M388" s="24"/>
      <c r="N388" s="425"/>
    </row>
    <row r="389" spans="2:15" s="17" customFormat="1" ht="34" x14ac:dyDescent="0.45">
      <c r="B389" s="18"/>
      <c r="C389" s="37">
        <f t="shared" si="20"/>
        <v>247</v>
      </c>
      <c r="D389" s="38" t="s">
        <v>692</v>
      </c>
      <c r="E389" s="38" t="s">
        <v>693</v>
      </c>
      <c r="F389" s="46"/>
      <c r="G389" s="290" t="s">
        <v>694</v>
      </c>
      <c r="H389" s="291" t="s">
        <v>47</v>
      </c>
      <c r="I389" s="308">
        <v>1</v>
      </c>
      <c r="J389" s="432"/>
      <c r="K389" s="115">
        <f t="shared" si="19"/>
        <v>0</v>
      </c>
      <c r="L389" s="23"/>
      <c r="M389" s="24"/>
      <c r="N389" s="425"/>
    </row>
    <row r="390" spans="2:15" s="17" customFormat="1" ht="17.5" x14ac:dyDescent="0.45">
      <c r="B390" s="18"/>
      <c r="C390" s="272"/>
      <c r="D390" s="273"/>
      <c r="E390" s="273"/>
      <c r="F390" s="273"/>
      <c r="G390" s="274"/>
      <c r="H390" s="273"/>
      <c r="I390" s="275"/>
      <c r="J390" s="439"/>
      <c r="K390" s="277">
        <f>SUM(K382:K389)</f>
        <v>0</v>
      </c>
      <c r="L390" s="23"/>
      <c r="M390" s="24"/>
      <c r="N390" s="426">
        <v>-490814.34943500021</v>
      </c>
      <c r="O390" s="426" t="e">
        <f>#REF!-K390</f>
        <v>#REF!</v>
      </c>
    </row>
    <row r="391" spans="2:15" s="25" customFormat="1" ht="17.5" x14ac:dyDescent="0.45">
      <c r="B391" s="26"/>
      <c r="C391" s="489" t="s">
        <v>695</v>
      </c>
      <c r="D391" s="490"/>
      <c r="E391" s="490"/>
      <c r="F391" s="490"/>
      <c r="G391" s="490"/>
      <c r="H391" s="302"/>
      <c r="I391" s="67"/>
      <c r="J391" s="436"/>
      <c r="K391" s="69"/>
      <c r="L391" s="35"/>
      <c r="M391" s="36"/>
      <c r="N391" s="425"/>
    </row>
    <row r="392" spans="2:15" s="25" customFormat="1" ht="34" x14ac:dyDescent="0.45">
      <c r="B392" s="26"/>
      <c r="C392" s="37">
        <f>C389+1</f>
        <v>248</v>
      </c>
      <c r="D392" s="156" t="s">
        <v>696</v>
      </c>
      <c r="E392" s="38" t="s">
        <v>33</v>
      </c>
      <c r="F392" s="46"/>
      <c r="G392" s="290" t="s">
        <v>697</v>
      </c>
      <c r="H392" s="291" t="s">
        <v>18</v>
      </c>
      <c r="I392" s="308">
        <v>479</v>
      </c>
      <c r="J392" s="432"/>
      <c r="K392" s="115">
        <f>ROUND(I392*J392,2)</f>
        <v>0</v>
      </c>
      <c r="L392" s="35"/>
      <c r="M392" s="36"/>
      <c r="N392" s="425"/>
    </row>
    <row r="393" spans="2:15" s="17" customFormat="1" ht="17.5" x14ac:dyDescent="0.45">
      <c r="B393" s="18"/>
      <c r="C393" s="272"/>
      <c r="D393" s="273"/>
      <c r="E393" s="273"/>
      <c r="F393" s="273"/>
      <c r="G393" s="274"/>
      <c r="H393" s="273"/>
      <c r="I393" s="275"/>
      <c r="J393" s="439"/>
      <c r="K393" s="277">
        <f>SUM(K392)</f>
        <v>0</v>
      </c>
      <c r="L393" s="23"/>
      <c r="M393" s="24"/>
      <c r="N393" s="426">
        <v>-897259.35120000038</v>
      </c>
      <c r="O393" s="426" t="e">
        <f>#REF!-K393</f>
        <v>#REF!</v>
      </c>
    </row>
    <row r="394" spans="2:15" s="17" customFormat="1" ht="17.5" x14ac:dyDescent="0.45">
      <c r="B394" s="18"/>
      <c r="C394" s="487" t="s">
        <v>698</v>
      </c>
      <c r="D394" s="488"/>
      <c r="E394" s="488"/>
      <c r="F394" s="488"/>
      <c r="G394" s="488"/>
      <c r="H394" s="62"/>
      <c r="I394" s="63"/>
      <c r="J394" s="435"/>
      <c r="K394" s="312"/>
      <c r="L394" s="23"/>
      <c r="M394" s="24"/>
      <c r="N394" s="425"/>
    </row>
    <row r="395" spans="2:15" s="25" customFormat="1" ht="17.5" x14ac:dyDescent="0.45">
      <c r="B395" s="26"/>
      <c r="C395" s="489" t="s">
        <v>699</v>
      </c>
      <c r="D395" s="490"/>
      <c r="E395" s="490"/>
      <c r="F395" s="490"/>
      <c r="G395" s="490"/>
      <c r="H395" s="66"/>
      <c r="I395" s="67"/>
      <c r="J395" s="436"/>
      <c r="K395" s="69"/>
      <c r="L395" s="35"/>
      <c r="M395" s="36"/>
      <c r="N395" s="425"/>
    </row>
    <row r="396" spans="2:15" s="185" customFormat="1" ht="34" x14ac:dyDescent="0.45">
      <c r="B396" s="176"/>
      <c r="C396" s="207">
        <f>C392+1</f>
        <v>249</v>
      </c>
      <c r="D396" s="208" t="s">
        <v>700</v>
      </c>
      <c r="E396" s="39" t="s">
        <v>33</v>
      </c>
      <c r="F396" s="31"/>
      <c r="G396" s="313" t="s">
        <v>701</v>
      </c>
      <c r="H396" s="31" t="s">
        <v>18</v>
      </c>
      <c r="I396" s="112">
        <v>90</v>
      </c>
      <c r="J396" s="432"/>
      <c r="K396" s="211">
        <f t="shared" ref="K396:K405" si="21">ROUND(I396*J396,2)</f>
        <v>0</v>
      </c>
      <c r="L396" s="200"/>
      <c r="M396" s="184"/>
      <c r="N396" s="425"/>
    </row>
    <row r="397" spans="2:15" s="185" customFormat="1" ht="34" x14ac:dyDescent="0.45">
      <c r="B397" s="176"/>
      <c r="C397" s="177">
        <f t="shared" ref="C397:C405" si="22">C396+1</f>
        <v>250</v>
      </c>
      <c r="D397" s="39" t="s">
        <v>702</v>
      </c>
      <c r="E397" s="39" t="s">
        <v>33</v>
      </c>
      <c r="F397" s="42"/>
      <c r="G397" s="298" t="s">
        <v>703</v>
      </c>
      <c r="H397" s="314" t="s">
        <v>47</v>
      </c>
      <c r="I397" s="308">
        <v>14</v>
      </c>
      <c r="J397" s="432"/>
      <c r="K397" s="182">
        <f t="shared" si="21"/>
        <v>0</v>
      </c>
      <c r="L397" s="200"/>
      <c r="M397" s="184"/>
      <c r="N397" s="425"/>
    </row>
    <row r="398" spans="2:15" s="25" customFormat="1" ht="17.5" x14ac:dyDescent="0.45">
      <c r="B398" s="26"/>
      <c r="C398" s="37">
        <f t="shared" si="22"/>
        <v>251</v>
      </c>
      <c r="D398" s="39" t="s">
        <v>704</v>
      </c>
      <c r="E398" s="38" t="s">
        <v>705</v>
      </c>
      <c r="F398" s="46"/>
      <c r="G398" s="290" t="s">
        <v>706</v>
      </c>
      <c r="H398" s="291" t="s">
        <v>18</v>
      </c>
      <c r="I398" s="308">
        <v>56</v>
      </c>
      <c r="J398" s="432"/>
      <c r="K398" s="115">
        <f t="shared" si="21"/>
        <v>0</v>
      </c>
      <c r="L398" s="35"/>
      <c r="M398" s="36"/>
      <c r="N398" s="425"/>
    </row>
    <row r="399" spans="2:15" s="25" customFormat="1" ht="17.5" x14ac:dyDescent="0.45">
      <c r="B399" s="26"/>
      <c r="C399" s="37">
        <f t="shared" si="22"/>
        <v>252</v>
      </c>
      <c r="D399" s="39" t="s">
        <v>707</v>
      </c>
      <c r="E399" s="38" t="s">
        <v>708</v>
      </c>
      <c r="F399" s="46"/>
      <c r="G399" s="290" t="s">
        <v>709</v>
      </c>
      <c r="H399" s="291" t="s">
        <v>47</v>
      </c>
      <c r="I399" s="308">
        <v>8</v>
      </c>
      <c r="J399" s="432"/>
      <c r="K399" s="115">
        <f t="shared" si="21"/>
        <v>0</v>
      </c>
      <c r="L399" s="35"/>
      <c r="M399" s="36"/>
      <c r="N399" s="425"/>
    </row>
    <row r="400" spans="2:15" s="185" customFormat="1" ht="34" x14ac:dyDescent="0.45">
      <c r="B400" s="176"/>
      <c r="C400" s="37">
        <f t="shared" si="22"/>
        <v>253</v>
      </c>
      <c r="D400" s="39" t="s">
        <v>710</v>
      </c>
      <c r="E400" s="39" t="s">
        <v>33</v>
      </c>
      <c r="F400" s="42"/>
      <c r="G400" s="298" t="s">
        <v>711</v>
      </c>
      <c r="H400" s="314" t="s">
        <v>18</v>
      </c>
      <c r="I400" s="308">
        <v>134</v>
      </c>
      <c r="J400" s="432"/>
      <c r="K400" s="182">
        <f t="shared" si="21"/>
        <v>0</v>
      </c>
      <c r="L400" s="200"/>
      <c r="M400" s="184"/>
      <c r="N400" s="425"/>
    </row>
    <row r="401" spans="2:15" s="25" customFormat="1" ht="17.5" x14ac:dyDescent="0.45">
      <c r="B401" s="26"/>
      <c r="C401" s="37">
        <f t="shared" si="22"/>
        <v>254</v>
      </c>
      <c r="D401" s="39" t="s">
        <v>712</v>
      </c>
      <c r="E401" s="38" t="s">
        <v>64</v>
      </c>
      <c r="F401" s="46"/>
      <c r="G401" s="290" t="s">
        <v>65</v>
      </c>
      <c r="H401" s="291" t="s">
        <v>53</v>
      </c>
      <c r="I401" s="308">
        <v>53.6</v>
      </c>
      <c r="J401" s="432"/>
      <c r="K401" s="115">
        <f t="shared" si="21"/>
        <v>0</v>
      </c>
      <c r="L401" s="35"/>
      <c r="M401" s="36"/>
      <c r="N401" s="425"/>
    </row>
    <row r="402" spans="2:15" s="25" customFormat="1" ht="34" x14ac:dyDescent="0.45">
      <c r="B402" s="26"/>
      <c r="C402" s="37">
        <f t="shared" si="22"/>
        <v>255</v>
      </c>
      <c r="D402" s="39" t="s">
        <v>713</v>
      </c>
      <c r="E402" s="38" t="s">
        <v>345</v>
      </c>
      <c r="F402" s="46"/>
      <c r="G402" s="290" t="s">
        <v>346</v>
      </c>
      <c r="H402" s="291" t="s">
        <v>53</v>
      </c>
      <c r="I402" s="308">
        <v>10.049999999999999</v>
      </c>
      <c r="J402" s="432"/>
      <c r="K402" s="115">
        <f t="shared" si="21"/>
        <v>0</v>
      </c>
      <c r="L402" s="35"/>
      <c r="M402" s="36"/>
      <c r="N402" s="425"/>
    </row>
    <row r="403" spans="2:15" s="25" customFormat="1" ht="34" x14ac:dyDescent="0.45">
      <c r="B403" s="26"/>
      <c r="C403" s="37">
        <f t="shared" si="22"/>
        <v>256</v>
      </c>
      <c r="D403" s="39" t="s">
        <v>714</v>
      </c>
      <c r="E403" s="38" t="s">
        <v>715</v>
      </c>
      <c r="F403" s="46"/>
      <c r="G403" s="290" t="s">
        <v>716</v>
      </c>
      <c r="H403" s="291" t="s">
        <v>53</v>
      </c>
      <c r="I403" s="308">
        <v>43.550000000000004</v>
      </c>
      <c r="J403" s="432"/>
      <c r="K403" s="115">
        <f t="shared" si="21"/>
        <v>0</v>
      </c>
      <c r="L403" s="35"/>
      <c r="M403" s="36"/>
      <c r="N403" s="425"/>
    </row>
    <row r="404" spans="2:15" s="25" customFormat="1" ht="34" x14ac:dyDescent="0.45">
      <c r="B404" s="26"/>
      <c r="C404" s="37">
        <f t="shared" si="22"/>
        <v>257</v>
      </c>
      <c r="D404" s="39" t="s">
        <v>717</v>
      </c>
      <c r="E404" s="39" t="s">
        <v>33</v>
      </c>
      <c r="F404" s="42"/>
      <c r="G404" s="298" t="s">
        <v>718</v>
      </c>
      <c r="H404" s="314" t="s">
        <v>47</v>
      </c>
      <c r="I404" s="308">
        <v>1</v>
      </c>
      <c r="J404" s="432"/>
      <c r="K404" s="115">
        <f t="shared" si="21"/>
        <v>0</v>
      </c>
      <c r="L404" s="35"/>
      <c r="M404" s="36"/>
      <c r="N404" s="425"/>
    </row>
    <row r="405" spans="2:15" s="25" customFormat="1" ht="34" x14ac:dyDescent="0.45">
      <c r="B405" s="26"/>
      <c r="C405" s="37">
        <f t="shared" si="22"/>
        <v>258</v>
      </c>
      <c r="D405" s="79" t="s">
        <v>719</v>
      </c>
      <c r="E405" s="39" t="s">
        <v>33</v>
      </c>
      <c r="F405" s="42"/>
      <c r="G405" s="298" t="s">
        <v>720</v>
      </c>
      <c r="H405" s="314" t="s">
        <v>47</v>
      </c>
      <c r="I405" s="308">
        <v>2</v>
      </c>
      <c r="J405" s="432"/>
      <c r="K405" s="115">
        <f t="shared" si="21"/>
        <v>0</v>
      </c>
      <c r="L405" s="35"/>
      <c r="M405" s="36"/>
      <c r="N405" s="425"/>
    </row>
    <row r="406" spans="2:15" s="25" customFormat="1" ht="18" thickBot="1" x14ac:dyDescent="0.5">
      <c r="B406" s="26"/>
      <c r="C406" s="272"/>
      <c r="D406" s="273"/>
      <c r="E406" s="273"/>
      <c r="F406" s="273"/>
      <c r="G406" s="274"/>
      <c r="H406" s="273"/>
      <c r="I406" s="275"/>
      <c r="J406" s="439"/>
      <c r="K406" s="277">
        <f>SUM(K396:K405)</f>
        <v>0</v>
      </c>
      <c r="L406" s="35"/>
      <c r="M406" s="36"/>
      <c r="N406" s="426">
        <v>-2826299.7724400014</v>
      </c>
      <c r="O406" s="426" t="e">
        <f>#REF!-K406</f>
        <v>#REF!</v>
      </c>
    </row>
    <row r="407" spans="2:15" s="17" customFormat="1" ht="17.5" x14ac:dyDescent="0.45">
      <c r="B407" s="18"/>
      <c r="C407" s="464" t="s">
        <v>721</v>
      </c>
      <c r="D407" s="465"/>
      <c r="E407" s="465"/>
      <c r="F407" s="465"/>
      <c r="G407" s="465"/>
      <c r="H407" s="19"/>
      <c r="I407" s="20"/>
      <c r="J407" s="430"/>
      <c r="K407" s="22"/>
      <c r="L407" s="23"/>
      <c r="M407" s="24"/>
      <c r="N407" s="425"/>
    </row>
    <row r="408" spans="2:15" s="17" customFormat="1" ht="17.5" x14ac:dyDescent="0.45">
      <c r="B408" s="18"/>
      <c r="C408" s="487" t="s">
        <v>722</v>
      </c>
      <c r="D408" s="488"/>
      <c r="E408" s="488"/>
      <c r="F408" s="488"/>
      <c r="G408" s="488"/>
      <c r="H408" s="62"/>
      <c r="I408" s="63"/>
      <c r="J408" s="435"/>
      <c r="K408" s="228"/>
      <c r="L408" s="23"/>
      <c r="M408" s="24"/>
      <c r="N408" s="425"/>
    </row>
    <row r="409" spans="2:15" s="25" customFormat="1" ht="34" x14ac:dyDescent="0.45">
      <c r="B409" s="26"/>
      <c r="C409" s="27">
        <f>C405+1</f>
        <v>259</v>
      </c>
      <c r="D409" s="28" t="s">
        <v>723</v>
      </c>
      <c r="E409" s="38" t="s">
        <v>33</v>
      </c>
      <c r="F409" s="28"/>
      <c r="G409" s="153" t="s">
        <v>724</v>
      </c>
      <c r="H409" s="71" t="s">
        <v>47</v>
      </c>
      <c r="I409" s="32">
        <v>1</v>
      </c>
      <c r="J409" s="432"/>
      <c r="K409" s="91">
        <f>ROUND(I409*J409,2)</f>
        <v>0</v>
      </c>
      <c r="L409" s="35"/>
      <c r="M409" s="36"/>
      <c r="N409" s="425"/>
    </row>
    <row r="410" spans="2:15" s="25" customFormat="1" ht="34" x14ac:dyDescent="0.45">
      <c r="B410" s="26"/>
      <c r="C410" s="37">
        <f>C409+1</f>
        <v>260</v>
      </c>
      <c r="D410" s="156" t="s">
        <v>725</v>
      </c>
      <c r="E410" s="38" t="s">
        <v>33</v>
      </c>
      <c r="F410" s="156"/>
      <c r="G410" s="139" t="s">
        <v>726</v>
      </c>
      <c r="H410" s="46" t="s">
        <v>18</v>
      </c>
      <c r="I410" s="43">
        <v>100</v>
      </c>
      <c r="J410" s="432"/>
      <c r="K410" s="115">
        <f>ROUND(I410*J410,2)</f>
        <v>0</v>
      </c>
      <c r="L410" s="35"/>
      <c r="M410" s="36"/>
      <c r="N410" s="425"/>
    </row>
    <row r="411" spans="2:15" s="25" customFormat="1" ht="34" x14ac:dyDescent="0.45">
      <c r="B411" s="26"/>
      <c r="C411" s="37">
        <f>C410+1</f>
        <v>261</v>
      </c>
      <c r="D411" s="156" t="s">
        <v>727</v>
      </c>
      <c r="E411" s="38" t="s">
        <v>33</v>
      </c>
      <c r="F411" s="156"/>
      <c r="G411" s="139" t="s">
        <v>728</v>
      </c>
      <c r="H411" s="46" t="s">
        <v>18</v>
      </c>
      <c r="I411" s="43">
        <v>84</v>
      </c>
      <c r="J411" s="432"/>
      <c r="K411" s="115">
        <f>ROUND(I411*J411,2)</f>
        <v>0</v>
      </c>
      <c r="L411" s="35"/>
      <c r="M411" s="36"/>
      <c r="N411" s="425"/>
    </row>
    <row r="412" spans="2:15" s="25" customFormat="1" ht="34" x14ac:dyDescent="0.45">
      <c r="B412" s="26"/>
      <c r="C412" s="37">
        <f>C411+1</f>
        <v>262</v>
      </c>
      <c r="D412" s="156" t="s">
        <v>729</v>
      </c>
      <c r="E412" s="38" t="s">
        <v>730</v>
      </c>
      <c r="F412" s="156"/>
      <c r="G412" s="139" t="s">
        <v>731</v>
      </c>
      <c r="H412" s="46" t="s">
        <v>47</v>
      </c>
      <c r="I412" s="43">
        <v>2</v>
      </c>
      <c r="J412" s="432"/>
      <c r="K412" s="115">
        <f>ROUND(I412*J412,2)</f>
        <v>0</v>
      </c>
      <c r="L412" s="35"/>
      <c r="M412" s="36"/>
      <c r="N412" s="425"/>
    </row>
    <row r="413" spans="2:15" s="25" customFormat="1" ht="17.5" x14ac:dyDescent="0.45">
      <c r="B413" s="26"/>
      <c r="C413" s="272"/>
      <c r="D413" s="273"/>
      <c r="E413" s="273"/>
      <c r="F413" s="273"/>
      <c r="G413" s="274"/>
      <c r="H413" s="273"/>
      <c r="I413" s="275"/>
      <c r="J413" s="439"/>
      <c r="K413" s="277">
        <f>SUM(K409:K412)</f>
        <v>0</v>
      </c>
      <c r="L413" s="35"/>
      <c r="M413" s="36"/>
      <c r="N413" s="426">
        <v>-10469838.535670005</v>
      </c>
      <c r="O413" s="426" t="e">
        <f>#REF!-K413</f>
        <v>#REF!</v>
      </c>
    </row>
    <row r="414" spans="2:15" s="25" customFormat="1" ht="17.5" x14ac:dyDescent="0.45">
      <c r="B414" s="26"/>
      <c r="C414" s="487" t="s">
        <v>732</v>
      </c>
      <c r="D414" s="488"/>
      <c r="E414" s="488"/>
      <c r="F414" s="488"/>
      <c r="G414" s="488"/>
      <c r="H414" s="66"/>
      <c r="I414" s="67"/>
      <c r="J414" s="436"/>
      <c r="K414" s="69"/>
      <c r="L414" s="35"/>
      <c r="M414" s="36"/>
      <c r="N414" s="425"/>
    </row>
    <row r="415" spans="2:15" s="25" customFormat="1" ht="51" x14ac:dyDescent="0.45">
      <c r="B415" s="26"/>
      <c r="C415" s="37">
        <f>C412+1</f>
        <v>263</v>
      </c>
      <c r="D415" s="156" t="s">
        <v>733</v>
      </c>
      <c r="E415" s="38" t="s">
        <v>734</v>
      </c>
      <c r="F415" s="156"/>
      <c r="G415" s="139" t="s">
        <v>735</v>
      </c>
      <c r="H415" s="46" t="s">
        <v>47</v>
      </c>
      <c r="I415" s="43">
        <v>1</v>
      </c>
      <c r="J415" s="432"/>
      <c r="K415" s="115">
        <f t="shared" ref="K415:K429" si="23">ROUND(I415*J415,2)</f>
        <v>0</v>
      </c>
      <c r="L415" s="35"/>
      <c r="M415" s="36"/>
      <c r="N415" s="425"/>
    </row>
    <row r="416" spans="2:15" s="25" customFormat="1" ht="17.5" x14ac:dyDescent="0.45">
      <c r="B416" s="26"/>
      <c r="C416" s="37">
        <f t="shared" ref="C416:C429" si="24">C415+1</f>
        <v>264</v>
      </c>
      <c r="D416" s="156" t="s">
        <v>736</v>
      </c>
      <c r="E416" s="38" t="s">
        <v>737</v>
      </c>
      <c r="F416" s="156"/>
      <c r="G416" s="139" t="s">
        <v>738</v>
      </c>
      <c r="H416" s="46" t="s">
        <v>47</v>
      </c>
      <c r="I416" s="43">
        <v>1</v>
      </c>
      <c r="J416" s="432"/>
      <c r="K416" s="115">
        <f t="shared" si="23"/>
        <v>0</v>
      </c>
      <c r="L416" s="35"/>
      <c r="M416" s="36"/>
      <c r="N416" s="425"/>
    </row>
    <row r="417" spans="2:15" s="25" customFormat="1" ht="34" x14ac:dyDescent="0.45">
      <c r="B417" s="26"/>
      <c r="C417" s="37">
        <f t="shared" si="24"/>
        <v>265</v>
      </c>
      <c r="D417" s="156" t="s">
        <v>739</v>
      </c>
      <c r="E417" s="38" t="s">
        <v>33</v>
      </c>
      <c r="F417" s="156"/>
      <c r="G417" s="139" t="s">
        <v>740</v>
      </c>
      <c r="H417" s="46" t="s">
        <v>47</v>
      </c>
      <c r="I417" s="43">
        <v>1</v>
      </c>
      <c r="J417" s="432"/>
      <c r="K417" s="115">
        <f t="shared" si="23"/>
        <v>0</v>
      </c>
      <c r="L417" s="35"/>
      <c r="M417" s="36"/>
      <c r="N417" s="425"/>
    </row>
    <row r="418" spans="2:15" s="185" customFormat="1" ht="34" x14ac:dyDescent="0.45">
      <c r="B418" s="176"/>
      <c r="C418" s="177">
        <f t="shared" si="24"/>
        <v>266</v>
      </c>
      <c r="D418" s="156" t="s">
        <v>741</v>
      </c>
      <c r="E418" s="38" t="s">
        <v>33</v>
      </c>
      <c r="F418" s="178"/>
      <c r="G418" s="283" t="s">
        <v>742</v>
      </c>
      <c r="H418" s="46" t="s">
        <v>47</v>
      </c>
      <c r="I418" s="43">
        <v>1</v>
      </c>
      <c r="J418" s="432"/>
      <c r="K418" s="182">
        <f t="shared" si="23"/>
        <v>0</v>
      </c>
      <c r="L418" s="200"/>
      <c r="M418" s="184"/>
      <c r="N418" s="425"/>
    </row>
    <row r="419" spans="2:15" s="185" customFormat="1" ht="34" x14ac:dyDescent="0.45">
      <c r="B419" s="176"/>
      <c r="C419" s="177">
        <f t="shared" si="24"/>
        <v>267</v>
      </c>
      <c r="D419" s="156" t="s">
        <v>743</v>
      </c>
      <c r="E419" s="39" t="s">
        <v>33</v>
      </c>
      <c r="F419" s="178"/>
      <c r="G419" s="283" t="s">
        <v>744</v>
      </c>
      <c r="H419" s="46" t="s">
        <v>47</v>
      </c>
      <c r="I419" s="43">
        <v>1</v>
      </c>
      <c r="J419" s="432"/>
      <c r="K419" s="182">
        <f t="shared" si="23"/>
        <v>0</v>
      </c>
      <c r="L419" s="200"/>
      <c r="M419" s="184"/>
      <c r="N419" s="425"/>
    </row>
    <row r="420" spans="2:15" s="185" customFormat="1" ht="34" x14ac:dyDescent="0.45">
      <c r="B420" s="176"/>
      <c r="C420" s="177">
        <f t="shared" si="24"/>
        <v>268</v>
      </c>
      <c r="D420" s="156" t="s">
        <v>745</v>
      </c>
      <c r="E420" s="39" t="s">
        <v>33</v>
      </c>
      <c r="F420" s="178"/>
      <c r="G420" s="283" t="s">
        <v>746</v>
      </c>
      <c r="H420" s="42" t="s">
        <v>18</v>
      </c>
      <c r="I420" s="43">
        <v>15</v>
      </c>
      <c r="J420" s="432"/>
      <c r="K420" s="182">
        <f t="shared" si="23"/>
        <v>0</v>
      </c>
      <c r="L420" s="200"/>
      <c r="M420" s="184"/>
      <c r="N420" s="425"/>
    </row>
    <row r="421" spans="2:15" s="185" customFormat="1" ht="34" x14ac:dyDescent="0.45">
      <c r="B421" s="176"/>
      <c r="C421" s="177">
        <f t="shared" si="24"/>
        <v>269</v>
      </c>
      <c r="D421" s="156" t="s">
        <v>747</v>
      </c>
      <c r="E421" s="39" t="s">
        <v>33</v>
      </c>
      <c r="F421" s="178"/>
      <c r="G421" s="283" t="s">
        <v>748</v>
      </c>
      <c r="H421" s="42" t="s">
        <v>18</v>
      </c>
      <c r="I421" s="43">
        <v>15</v>
      </c>
      <c r="J421" s="432"/>
      <c r="K421" s="182">
        <f t="shared" si="23"/>
        <v>0</v>
      </c>
      <c r="L421" s="200"/>
      <c r="M421" s="184"/>
      <c r="N421" s="425"/>
    </row>
    <row r="422" spans="2:15" s="17" customFormat="1" ht="34" x14ac:dyDescent="0.45">
      <c r="B422" s="18"/>
      <c r="C422" s="37">
        <f t="shared" si="24"/>
        <v>270</v>
      </c>
      <c r="D422" s="156" t="s">
        <v>749</v>
      </c>
      <c r="E422" s="189" t="s">
        <v>33</v>
      </c>
      <c r="F422" s="315"/>
      <c r="G422" s="140" t="s">
        <v>750</v>
      </c>
      <c r="H422" s="46" t="s">
        <v>18</v>
      </c>
      <c r="I422" s="43">
        <v>10</v>
      </c>
      <c r="J422" s="432"/>
      <c r="K422" s="115">
        <f t="shared" si="23"/>
        <v>0</v>
      </c>
      <c r="L422" s="35"/>
      <c r="M422" s="36"/>
      <c r="N422" s="425"/>
    </row>
    <row r="423" spans="2:15" s="255" customFormat="1" ht="34" x14ac:dyDescent="0.45">
      <c r="B423" s="248"/>
      <c r="C423" s="188">
        <f t="shared" si="24"/>
        <v>271</v>
      </c>
      <c r="D423" s="156" t="s">
        <v>751</v>
      </c>
      <c r="E423" s="249" t="s">
        <v>33</v>
      </c>
      <c r="F423" s="316"/>
      <c r="G423" s="317" t="s">
        <v>752</v>
      </c>
      <c r="H423" s="46" t="s">
        <v>18</v>
      </c>
      <c r="I423" s="47">
        <v>10</v>
      </c>
      <c r="J423" s="432"/>
      <c r="K423" s="252">
        <f t="shared" si="23"/>
        <v>0</v>
      </c>
      <c r="L423" s="253"/>
      <c r="M423" s="254"/>
      <c r="N423" s="425"/>
    </row>
    <row r="424" spans="2:15" s="255" customFormat="1" ht="34" x14ac:dyDescent="0.45">
      <c r="B424" s="248"/>
      <c r="C424" s="188">
        <f t="shared" si="24"/>
        <v>272</v>
      </c>
      <c r="D424" s="156" t="s">
        <v>753</v>
      </c>
      <c r="E424" s="249" t="s">
        <v>33</v>
      </c>
      <c r="F424" s="316"/>
      <c r="G424" s="317" t="s">
        <v>754</v>
      </c>
      <c r="H424" s="46" t="s">
        <v>18</v>
      </c>
      <c r="I424" s="47">
        <v>62</v>
      </c>
      <c r="J424" s="432"/>
      <c r="K424" s="252">
        <f t="shared" si="23"/>
        <v>0</v>
      </c>
      <c r="L424" s="253"/>
      <c r="M424" s="254"/>
      <c r="N424" s="425"/>
    </row>
    <row r="425" spans="2:15" s="255" customFormat="1" ht="51" x14ac:dyDescent="0.45">
      <c r="B425" s="248"/>
      <c r="C425" s="188">
        <f t="shared" si="24"/>
        <v>273</v>
      </c>
      <c r="D425" s="156" t="s">
        <v>755</v>
      </c>
      <c r="E425" s="249" t="s">
        <v>33</v>
      </c>
      <c r="F425" s="316"/>
      <c r="G425" s="317" t="s">
        <v>756</v>
      </c>
      <c r="H425" s="46" t="s">
        <v>18</v>
      </c>
      <c r="I425" s="47">
        <v>45</v>
      </c>
      <c r="J425" s="432"/>
      <c r="K425" s="252">
        <f t="shared" si="23"/>
        <v>0</v>
      </c>
      <c r="L425" s="253"/>
      <c r="M425" s="254"/>
      <c r="N425" s="425"/>
    </row>
    <row r="426" spans="2:15" s="151" customFormat="1" ht="51" x14ac:dyDescent="0.45">
      <c r="B426" s="143"/>
      <c r="C426" s="188">
        <f t="shared" si="24"/>
        <v>274</v>
      </c>
      <c r="D426" s="156" t="s">
        <v>757</v>
      </c>
      <c r="E426" s="189" t="s">
        <v>33</v>
      </c>
      <c r="F426" s="315"/>
      <c r="G426" s="140" t="s">
        <v>758</v>
      </c>
      <c r="H426" s="46" t="s">
        <v>18</v>
      </c>
      <c r="I426" s="47">
        <v>33</v>
      </c>
      <c r="J426" s="432"/>
      <c r="K426" s="252">
        <f t="shared" si="23"/>
        <v>0</v>
      </c>
      <c r="L426" s="149"/>
      <c r="M426" s="150"/>
      <c r="N426" s="425"/>
    </row>
    <row r="427" spans="2:15" s="151" customFormat="1" ht="51" x14ac:dyDescent="0.45">
      <c r="B427" s="143"/>
      <c r="C427" s="319">
        <f t="shared" si="24"/>
        <v>275</v>
      </c>
      <c r="D427" s="156" t="s">
        <v>759</v>
      </c>
      <c r="E427" s="189" t="s">
        <v>33</v>
      </c>
      <c r="F427" s="315"/>
      <c r="G427" s="140" t="s">
        <v>760</v>
      </c>
      <c r="H427" s="46" t="s">
        <v>18</v>
      </c>
      <c r="I427" s="43">
        <v>10</v>
      </c>
      <c r="J427" s="432"/>
      <c r="K427" s="265">
        <f t="shared" si="23"/>
        <v>0</v>
      </c>
      <c r="L427" s="149"/>
      <c r="M427" s="150"/>
      <c r="N427" s="425"/>
    </row>
    <row r="428" spans="2:15" s="151" customFormat="1" ht="51" x14ac:dyDescent="0.45">
      <c r="B428" s="143"/>
      <c r="C428" s="319">
        <f t="shared" si="24"/>
        <v>276</v>
      </c>
      <c r="D428" s="156" t="s">
        <v>761</v>
      </c>
      <c r="E428" s="189" t="s">
        <v>33</v>
      </c>
      <c r="F428" s="315"/>
      <c r="G428" s="140" t="s">
        <v>762</v>
      </c>
      <c r="H428" s="46" t="s">
        <v>18</v>
      </c>
      <c r="I428" s="47">
        <v>45</v>
      </c>
      <c r="J428" s="432"/>
      <c r="K428" s="320">
        <f t="shared" si="23"/>
        <v>0</v>
      </c>
      <c r="L428" s="149"/>
      <c r="M428" s="150"/>
      <c r="N428" s="425"/>
    </row>
    <row r="429" spans="2:15" s="25" customFormat="1" ht="68" x14ac:dyDescent="0.45">
      <c r="B429" s="26"/>
      <c r="C429" s="37">
        <f t="shared" si="24"/>
        <v>277</v>
      </c>
      <c r="D429" s="156" t="s">
        <v>763</v>
      </c>
      <c r="E429" s="38" t="s">
        <v>33</v>
      </c>
      <c r="F429" s="156"/>
      <c r="G429" s="139" t="s">
        <v>764</v>
      </c>
      <c r="H429" s="46" t="s">
        <v>47</v>
      </c>
      <c r="I429" s="43">
        <v>1</v>
      </c>
      <c r="J429" s="432"/>
      <c r="K429" s="115">
        <f t="shared" si="23"/>
        <v>0</v>
      </c>
      <c r="L429" s="35"/>
      <c r="M429" s="36"/>
      <c r="N429" s="425"/>
    </row>
    <row r="430" spans="2:15" s="17" customFormat="1" ht="17.5" x14ac:dyDescent="0.45">
      <c r="B430" s="18"/>
      <c r="C430" s="311"/>
      <c r="D430" s="273"/>
      <c r="E430" s="273"/>
      <c r="F430" s="273"/>
      <c r="G430" s="274"/>
      <c r="H430" s="273"/>
      <c r="I430" s="275"/>
      <c r="J430" s="439"/>
      <c r="K430" s="277">
        <f>SUM(K415:K429)</f>
        <v>0</v>
      </c>
      <c r="L430" s="35"/>
      <c r="M430" s="36"/>
      <c r="N430" s="426">
        <v>-131047327.01624</v>
      </c>
      <c r="O430" s="426" t="e">
        <f>#REF!-K430</f>
        <v>#REF!</v>
      </c>
    </row>
    <row r="431" spans="2:15" s="17" customFormat="1" ht="17.5" x14ac:dyDescent="0.45">
      <c r="B431" s="18"/>
      <c r="C431" s="487" t="s">
        <v>765</v>
      </c>
      <c r="D431" s="488"/>
      <c r="E431" s="488"/>
      <c r="F431" s="488"/>
      <c r="G431" s="488"/>
      <c r="H431" s="66"/>
      <c r="I431" s="67"/>
      <c r="J431" s="441"/>
      <c r="K431" s="69"/>
      <c r="L431" s="35"/>
      <c r="M431" s="36"/>
      <c r="N431" s="426"/>
    </row>
    <row r="432" spans="2:15" s="185" customFormat="1" ht="51" x14ac:dyDescent="0.45">
      <c r="B432" s="176"/>
      <c r="C432" s="207">
        <f>C429+1</f>
        <v>278</v>
      </c>
      <c r="D432" s="208" t="s">
        <v>766</v>
      </c>
      <c r="E432" s="208" t="s">
        <v>767</v>
      </c>
      <c r="F432" s="31"/>
      <c r="G432" s="313" t="s">
        <v>768</v>
      </c>
      <c r="H432" s="31" t="s">
        <v>47</v>
      </c>
      <c r="I432" s="32">
        <v>4</v>
      </c>
      <c r="J432" s="432"/>
      <c r="K432" s="211">
        <f>ROUND(I432*J432,2)</f>
        <v>0</v>
      </c>
      <c r="L432" s="200"/>
      <c r="M432" s="184"/>
      <c r="N432" s="426"/>
    </row>
    <row r="433" spans="2:15" s="17" customFormat="1" ht="17.5" x14ac:dyDescent="0.45">
      <c r="B433" s="18"/>
      <c r="C433" s="311"/>
      <c r="D433" s="273"/>
      <c r="E433" s="273"/>
      <c r="F433" s="273"/>
      <c r="G433" s="274"/>
      <c r="H433" s="273"/>
      <c r="I433" s="275"/>
      <c r="J433" s="439"/>
      <c r="K433" s="277">
        <f>SUM(K432:K432)</f>
        <v>0</v>
      </c>
      <c r="L433" s="35"/>
      <c r="M433" s="36"/>
      <c r="N433" s="426">
        <v>-715899.7977400003</v>
      </c>
      <c r="O433" s="426" t="e">
        <f>#REF!-K433</f>
        <v>#REF!</v>
      </c>
    </row>
    <row r="434" spans="2:15" s="17" customFormat="1" ht="17.5" x14ac:dyDescent="0.45">
      <c r="B434" s="26"/>
      <c r="C434" s="487" t="s">
        <v>769</v>
      </c>
      <c r="D434" s="488"/>
      <c r="E434" s="488"/>
      <c r="F434" s="488"/>
      <c r="G434" s="488"/>
      <c r="H434" s="62"/>
      <c r="I434" s="63"/>
      <c r="J434" s="435"/>
      <c r="K434" s="65"/>
      <c r="L434" s="35"/>
      <c r="M434" s="36"/>
      <c r="N434" s="425"/>
    </row>
    <row r="435" spans="2:15" s="185" customFormat="1" ht="51" x14ac:dyDescent="0.45">
      <c r="B435" s="176"/>
      <c r="C435" s="321">
        <f>C432+1</f>
        <v>279</v>
      </c>
      <c r="D435" s="208" t="s">
        <v>770</v>
      </c>
      <c r="E435" s="39" t="s">
        <v>771</v>
      </c>
      <c r="F435" s="208"/>
      <c r="G435" s="298" t="s">
        <v>772</v>
      </c>
      <c r="H435" s="314" t="s">
        <v>47</v>
      </c>
      <c r="I435" s="292">
        <v>184</v>
      </c>
      <c r="J435" s="432"/>
      <c r="K435" s="322">
        <f t="shared" ref="K435:K447" si="25">ROUND(I435*J435,2)</f>
        <v>0</v>
      </c>
      <c r="L435" s="200"/>
      <c r="M435" s="184"/>
      <c r="N435" s="425"/>
    </row>
    <row r="436" spans="2:15" s="185" customFormat="1" ht="51" x14ac:dyDescent="0.45">
      <c r="B436" s="176"/>
      <c r="C436" s="177">
        <f t="shared" ref="C436:C447" si="26">C435+1</f>
        <v>280</v>
      </c>
      <c r="D436" s="178" t="s">
        <v>773</v>
      </c>
      <c r="E436" s="39" t="s">
        <v>774</v>
      </c>
      <c r="F436" s="178"/>
      <c r="G436" s="283" t="s">
        <v>775</v>
      </c>
      <c r="H436" s="42" t="s">
        <v>47</v>
      </c>
      <c r="I436" s="43">
        <v>20</v>
      </c>
      <c r="J436" s="432"/>
      <c r="K436" s="182">
        <f t="shared" si="25"/>
        <v>0</v>
      </c>
      <c r="L436" s="200"/>
      <c r="M436" s="184"/>
      <c r="N436" s="425"/>
    </row>
    <row r="437" spans="2:15" s="185" customFormat="1" ht="51" x14ac:dyDescent="0.45">
      <c r="B437" s="176"/>
      <c r="C437" s="177">
        <f t="shared" si="26"/>
        <v>281</v>
      </c>
      <c r="D437" s="178" t="s">
        <v>776</v>
      </c>
      <c r="E437" s="39" t="s">
        <v>777</v>
      </c>
      <c r="F437" s="178"/>
      <c r="G437" s="283" t="s">
        <v>778</v>
      </c>
      <c r="H437" s="42" t="s">
        <v>47</v>
      </c>
      <c r="I437" s="43">
        <v>6</v>
      </c>
      <c r="J437" s="432"/>
      <c r="K437" s="182">
        <f t="shared" si="25"/>
        <v>0</v>
      </c>
      <c r="L437" s="200"/>
      <c r="M437" s="184"/>
      <c r="N437" s="425"/>
    </row>
    <row r="438" spans="2:15" s="185" customFormat="1" ht="51" x14ac:dyDescent="0.45">
      <c r="B438" s="176"/>
      <c r="C438" s="177">
        <f t="shared" si="26"/>
        <v>282</v>
      </c>
      <c r="D438" s="178" t="s">
        <v>779</v>
      </c>
      <c r="E438" s="39" t="s">
        <v>780</v>
      </c>
      <c r="F438" s="178"/>
      <c r="G438" s="283" t="s">
        <v>781</v>
      </c>
      <c r="H438" s="42" t="s">
        <v>47</v>
      </c>
      <c r="I438" s="43">
        <v>4</v>
      </c>
      <c r="J438" s="432"/>
      <c r="K438" s="182">
        <f t="shared" si="25"/>
        <v>0</v>
      </c>
      <c r="L438" s="200"/>
      <c r="M438" s="184"/>
      <c r="N438" s="425"/>
    </row>
    <row r="439" spans="2:15" s="185" customFormat="1" ht="51" x14ac:dyDescent="0.45">
      <c r="B439" s="176"/>
      <c r="C439" s="177">
        <f t="shared" si="26"/>
        <v>283</v>
      </c>
      <c r="D439" s="178" t="s">
        <v>782</v>
      </c>
      <c r="E439" s="39" t="s">
        <v>783</v>
      </c>
      <c r="F439" s="178"/>
      <c r="G439" s="283" t="s">
        <v>784</v>
      </c>
      <c r="H439" s="42" t="s">
        <v>47</v>
      </c>
      <c r="I439" s="43">
        <v>15</v>
      </c>
      <c r="J439" s="432"/>
      <c r="K439" s="182">
        <f t="shared" si="25"/>
        <v>0</v>
      </c>
      <c r="L439" s="200"/>
      <c r="M439" s="184"/>
      <c r="N439" s="425"/>
    </row>
    <row r="440" spans="2:15" s="25" customFormat="1" ht="34" x14ac:dyDescent="0.45">
      <c r="B440" s="26"/>
      <c r="C440" s="37">
        <f t="shared" si="26"/>
        <v>284</v>
      </c>
      <c r="D440" s="178" t="s">
        <v>785</v>
      </c>
      <c r="E440" s="38" t="s">
        <v>786</v>
      </c>
      <c r="F440" s="156"/>
      <c r="G440" s="139" t="s">
        <v>787</v>
      </c>
      <c r="H440" s="42" t="s">
        <v>47</v>
      </c>
      <c r="I440" s="43">
        <v>5</v>
      </c>
      <c r="J440" s="432"/>
      <c r="K440" s="115">
        <f t="shared" si="25"/>
        <v>0</v>
      </c>
      <c r="L440" s="35"/>
      <c r="M440" s="36"/>
      <c r="N440" s="425"/>
    </row>
    <row r="441" spans="2:15" s="185" customFormat="1" ht="34" x14ac:dyDescent="0.45">
      <c r="B441" s="176"/>
      <c r="C441" s="177">
        <f t="shared" si="26"/>
        <v>285</v>
      </c>
      <c r="D441" s="178" t="s">
        <v>788</v>
      </c>
      <c r="E441" s="39" t="s">
        <v>789</v>
      </c>
      <c r="F441" s="178"/>
      <c r="G441" s="283" t="s">
        <v>790</v>
      </c>
      <c r="H441" s="42" t="s">
        <v>47</v>
      </c>
      <c r="I441" s="43">
        <v>2</v>
      </c>
      <c r="J441" s="432"/>
      <c r="K441" s="182">
        <f t="shared" si="25"/>
        <v>0</v>
      </c>
      <c r="L441" s="200"/>
      <c r="M441" s="184"/>
      <c r="N441" s="425"/>
    </row>
    <row r="442" spans="2:15" s="185" customFormat="1" ht="34" x14ac:dyDescent="0.45">
      <c r="B442" s="176"/>
      <c r="C442" s="177">
        <f t="shared" si="26"/>
        <v>286</v>
      </c>
      <c r="D442" s="178" t="s">
        <v>791</v>
      </c>
      <c r="E442" s="39" t="s">
        <v>792</v>
      </c>
      <c r="F442" s="178"/>
      <c r="G442" s="283" t="s">
        <v>793</v>
      </c>
      <c r="H442" s="42" t="s">
        <v>47</v>
      </c>
      <c r="I442" s="43">
        <v>1</v>
      </c>
      <c r="J442" s="432"/>
      <c r="K442" s="182">
        <f t="shared" si="25"/>
        <v>0</v>
      </c>
      <c r="L442" s="200"/>
      <c r="M442" s="184"/>
      <c r="N442" s="425"/>
    </row>
    <row r="443" spans="2:15" s="185" customFormat="1" ht="34" x14ac:dyDescent="0.45">
      <c r="B443" s="176"/>
      <c r="C443" s="177">
        <f t="shared" si="26"/>
        <v>287</v>
      </c>
      <c r="D443" s="178" t="s">
        <v>794</v>
      </c>
      <c r="E443" s="39" t="s">
        <v>795</v>
      </c>
      <c r="F443" s="178"/>
      <c r="G443" s="139" t="s">
        <v>796</v>
      </c>
      <c r="H443" s="42" t="s">
        <v>47</v>
      </c>
      <c r="I443" s="43">
        <v>3</v>
      </c>
      <c r="J443" s="432"/>
      <c r="K443" s="182">
        <f t="shared" si="25"/>
        <v>0</v>
      </c>
      <c r="L443" s="200"/>
      <c r="M443" s="184"/>
      <c r="N443" s="425"/>
    </row>
    <row r="444" spans="2:15" s="185" customFormat="1" ht="34" x14ac:dyDescent="0.45">
      <c r="B444" s="176"/>
      <c r="C444" s="177">
        <f t="shared" si="26"/>
        <v>288</v>
      </c>
      <c r="D444" s="178" t="s">
        <v>797</v>
      </c>
      <c r="E444" s="39" t="s">
        <v>798</v>
      </c>
      <c r="F444" s="178"/>
      <c r="G444" s="139" t="s">
        <v>799</v>
      </c>
      <c r="H444" s="42" t="s">
        <v>47</v>
      </c>
      <c r="I444" s="43">
        <v>1</v>
      </c>
      <c r="J444" s="432"/>
      <c r="K444" s="182">
        <f t="shared" si="25"/>
        <v>0</v>
      </c>
      <c r="L444" s="200"/>
      <c r="M444" s="184"/>
      <c r="N444" s="425"/>
    </row>
    <row r="445" spans="2:15" s="185" customFormat="1" ht="34" x14ac:dyDescent="0.45">
      <c r="B445" s="176"/>
      <c r="C445" s="177">
        <f t="shared" si="26"/>
        <v>289</v>
      </c>
      <c r="D445" s="178" t="s">
        <v>800</v>
      </c>
      <c r="E445" s="39" t="s">
        <v>801</v>
      </c>
      <c r="F445" s="178"/>
      <c r="G445" s="139" t="s">
        <v>802</v>
      </c>
      <c r="H445" s="42" t="s">
        <v>47</v>
      </c>
      <c r="I445" s="43">
        <v>1</v>
      </c>
      <c r="J445" s="432"/>
      <c r="K445" s="182">
        <f t="shared" si="25"/>
        <v>0</v>
      </c>
      <c r="L445" s="200"/>
      <c r="M445" s="184"/>
      <c r="N445" s="425"/>
    </row>
    <row r="446" spans="2:15" s="17" customFormat="1" ht="34" x14ac:dyDescent="0.45">
      <c r="B446" s="26"/>
      <c r="C446" s="177">
        <f t="shared" si="26"/>
        <v>290</v>
      </c>
      <c r="D446" s="178" t="s">
        <v>803</v>
      </c>
      <c r="E446" s="39" t="s">
        <v>804</v>
      </c>
      <c r="F446" s="323"/>
      <c r="G446" s="139" t="s">
        <v>805</v>
      </c>
      <c r="H446" s="42" t="s">
        <v>47</v>
      </c>
      <c r="I446" s="43">
        <v>3</v>
      </c>
      <c r="J446" s="432"/>
      <c r="K446" s="182">
        <f t="shared" si="25"/>
        <v>0</v>
      </c>
      <c r="L446" s="35"/>
      <c r="M446" s="36"/>
      <c r="N446" s="425"/>
    </row>
    <row r="447" spans="2:15" s="17" customFormat="1" ht="34" x14ac:dyDescent="0.45">
      <c r="B447" s="26"/>
      <c r="C447" s="37">
        <f t="shared" si="26"/>
        <v>291</v>
      </c>
      <c r="D447" s="178" t="s">
        <v>806</v>
      </c>
      <c r="E447" s="39" t="s">
        <v>807</v>
      </c>
      <c r="F447" s="323"/>
      <c r="G447" s="283" t="s">
        <v>808</v>
      </c>
      <c r="H447" s="42" t="s">
        <v>47</v>
      </c>
      <c r="I447" s="43">
        <v>3</v>
      </c>
      <c r="J447" s="432"/>
      <c r="K447" s="182">
        <f t="shared" si="25"/>
        <v>0</v>
      </c>
      <c r="L447" s="35"/>
      <c r="M447" s="36"/>
      <c r="N447" s="425"/>
    </row>
    <row r="448" spans="2:15" s="17" customFormat="1" ht="18" thickBot="1" x14ac:dyDescent="0.5">
      <c r="B448" s="26"/>
      <c r="C448" s="272"/>
      <c r="D448" s="273"/>
      <c r="E448" s="273"/>
      <c r="F448" s="273"/>
      <c r="G448" s="274"/>
      <c r="H448" s="273"/>
      <c r="I448" s="275"/>
      <c r="J448" s="439"/>
      <c r="K448" s="324">
        <f>SUM(K435:K447)</f>
        <v>0</v>
      </c>
      <c r="L448" s="35"/>
      <c r="M448" s="36"/>
      <c r="N448" s="426">
        <v>-15595477.201904997</v>
      </c>
      <c r="O448" s="426" t="e">
        <f>#REF!-K448</f>
        <v>#REF!</v>
      </c>
    </row>
    <row r="449" spans="2:15" s="17" customFormat="1" ht="17.5" x14ac:dyDescent="0.45">
      <c r="B449" s="26"/>
      <c r="C449" s="487" t="s">
        <v>809</v>
      </c>
      <c r="D449" s="488"/>
      <c r="E449" s="488"/>
      <c r="F449" s="488"/>
      <c r="G449" s="488"/>
      <c r="H449" s="62"/>
      <c r="I449" s="63"/>
      <c r="J449" s="435"/>
      <c r="K449" s="65"/>
      <c r="L449" s="35"/>
      <c r="M449" s="36"/>
      <c r="N449" s="425"/>
    </row>
    <row r="450" spans="2:15" s="185" customFormat="1" ht="51" x14ac:dyDescent="0.45">
      <c r="B450" s="176"/>
      <c r="C450" s="207">
        <f>C447+1</f>
        <v>292</v>
      </c>
      <c r="D450" s="178" t="s">
        <v>810</v>
      </c>
      <c r="E450" s="39" t="s">
        <v>811</v>
      </c>
      <c r="F450" s="208"/>
      <c r="G450" s="313" t="s">
        <v>812</v>
      </c>
      <c r="H450" s="31" t="s">
        <v>47</v>
      </c>
      <c r="I450" s="32">
        <v>112</v>
      </c>
      <c r="J450" s="432"/>
      <c r="K450" s="211">
        <f t="shared" ref="K450:K458" si="27">ROUND(I450*J450,2)</f>
        <v>0</v>
      </c>
      <c r="L450" s="200"/>
      <c r="M450" s="184"/>
      <c r="N450" s="425"/>
    </row>
    <row r="451" spans="2:15" s="25" customFormat="1" ht="68" x14ac:dyDescent="0.45">
      <c r="B451" s="26"/>
      <c r="C451" s="177">
        <f t="shared" ref="C451:C458" si="28">C450+1</f>
        <v>293</v>
      </c>
      <c r="D451" s="156" t="s">
        <v>813</v>
      </c>
      <c r="E451" s="38" t="s">
        <v>814</v>
      </c>
      <c r="F451" s="156"/>
      <c r="G451" s="290" t="s">
        <v>815</v>
      </c>
      <c r="H451" s="325" t="s">
        <v>18</v>
      </c>
      <c r="I451" s="326">
        <v>10</v>
      </c>
      <c r="J451" s="432"/>
      <c r="K451" s="115">
        <f t="shared" si="27"/>
        <v>0</v>
      </c>
      <c r="L451" s="35"/>
      <c r="M451" s="36"/>
      <c r="N451" s="425"/>
    </row>
    <row r="452" spans="2:15" s="25" customFormat="1" ht="68" x14ac:dyDescent="0.45">
      <c r="B452" s="26"/>
      <c r="C452" s="177">
        <f t="shared" si="28"/>
        <v>294</v>
      </c>
      <c r="D452" s="156" t="s">
        <v>816</v>
      </c>
      <c r="E452" s="38" t="s">
        <v>817</v>
      </c>
      <c r="F452" s="156"/>
      <c r="G452" s="290" t="s">
        <v>818</v>
      </c>
      <c r="H452" s="325" t="s">
        <v>18</v>
      </c>
      <c r="I452" s="326">
        <v>10</v>
      </c>
      <c r="J452" s="432"/>
      <c r="K452" s="115">
        <f t="shared" si="27"/>
        <v>0</v>
      </c>
      <c r="L452" s="35"/>
      <c r="M452" s="36"/>
      <c r="N452" s="425"/>
    </row>
    <row r="453" spans="2:15" s="25" customFormat="1" ht="68" x14ac:dyDescent="0.45">
      <c r="B453" s="26"/>
      <c r="C453" s="177">
        <f t="shared" si="28"/>
        <v>295</v>
      </c>
      <c r="D453" s="156" t="s">
        <v>819</v>
      </c>
      <c r="E453" s="38" t="s">
        <v>820</v>
      </c>
      <c r="F453" s="156"/>
      <c r="G453" s="290" t="s">
        <v>821</v>
      </c>
      <c r="H453" s="325" t="s">
        <v>18</v>
      </c>
      <c r="I453" s="326">
        <v>30</v>
      </c>
      <c r="J453" s="432"/>
      <c r="K453" s="115">
        <f t="shared" si="27"/>
        <v>0</v>
      </c>
      <c r="L453" s="35"/>
      <c r="M453" s="36"/>
      <c r="N453" s="425"/>
    </row>
    <row r="454" spans="2:15" s="25" customFormat="1" ht="68" x14ac:dyDescent="0.45">
      <c r="B454" s="26"/>
      <c r="C454" s="177">
        <f t="shared" si="28"/>
        <v>296</v>
      </c>
      <c r="D454" s="156" t="s">
        <v>822</v>
      </c>
      <c r="E454" s="38" t="s">
        <v>820</v>
      </c>
      <c r="F454" s="156"/>
      <c r="G454" s="290" t="s">
        <v>823</v>
      </c>
      <c r="H454" s="325" t="s">
        <v>18</v>
      </c>
      <c r="I454" s="326">
        <v>10</v>
      </c>
      <c r="J454" s="432"/>
      <c r="K454" s="115">
        <f t="shared" si="27"/>
        <v>0</v>
      </c>
      <c r="L454" s="35"/>
      <c r="M454" s="36"/>
      <c r="N454" s="425"/>
    </row>
    <row r="455" spans="2:15" s="25" customFormat="1" ht="34" x14ac:dyDescent="0.45">
      <c r="B455" s="26"/>
      <c r="C455" s="177">
        <f t="shared" si="28"/>
        <v>297</v>
      </c>
      <c r="D455" s="156" t="s">
        <v>824</v>
      </c>
      <c r="E455" s="38" t="s">
        <v>786</v>
      </c>
      <c r="F455" s="156"/>
      <c r="G455" s="139" t="s">
        <v>787</v>
      </c>
      <c r="H455" s="46" t="s">
        <v>47</v>
      </c>
      <c r="I455" s="292">
        <v>4</v>
      </c>
      <c r="J455" s="432"/>
      <c r="K455" s="115">
        <f t="shared" si="27"/>
        <v>0</v>
      </c>
      <c r="L455" s="35"/>
      <c r="M455" s="36"/>
      <c r="N455" s="425"/>
    </row>
    <row r="456" spans="2:15" s="25" customFormat="1" ht="34" x14ac:dyDescent="0.45">
      <c r="B456" s="26"/>
      <c r="C456" s="37">
        <f t="shared" si="28"/>
        <v>298</v>
      </c>
      <c r="D456" s="156" t="s">
        <v>825</v>
      </c>
      <c r="E456" s="38" t="s">
        <v>804</v>
      </c>
      <c r="F456" s="156"/>
      <c r="G456" s="139" t="s">
        <v>805</v>
      </c>
      <c r="H456" s="46" t="s">
        <v>47</v>
      </c>
      <c r="I456" s="292">
        <v>1</v>
      </c>
      <c r="J456" s="432"/>
      <c r="K456" s="115">
        <f t="shared" si="27"/>
        <v>0</v>
      </c>
      <c r="L456" s="35"/>
      <c r="M456" s="36"/>
      <c r="N456" s="425"/>
    </row>
    <row r="457" spans="2:15" s="25" customFormat="1" ht="34" x14ac:dyDescent="0.45">
      <c r="B457" s="26"/>
      <c r="C457" s="37">
        <f t="shared" si="28"/>
        <v>299</v>
      </c>
      <c r="D457" s="156" t="s">
        <v>826</v>
      </c>
      <c r="E457" s="38" t="s">
        <v>807</v>
      </c>
      <c r="F457" s="156"/>
      <c r="G457" s="139" t="s">
        <v>808</v>
      </c>
      <c r="H457" s="46" t="s">
        <v>47</v>
      </c>
      <c r="I457" s="43">
        <v>1</v>
      </c>
      <c r="J457" s="432"/>
      <c r="K457" s="115">
        <f t="shared" si="27"/>
        <v>0</v>
      </c>
      <c r="L457" s="35"/>
      <c r="M457" s="36"/>
      <c r="N457" s="425"/>
    </row>
    <row r="458" spans="2:15" s="185" customFormat="1" ht="34" x14ac:dyDescent="0.45">
      <c r="B458" s="176"/>
      <c r="C458" s="37">
        <f t="shared" si="28"/>
        <v>300</v>
      </c>
      <c r="D458" s="156" t="s">
        <v>827</v>
      </c>
      <c r="E458" s="39" t="s">
        <v>33</v>
      </c>
      <c r="F458" s="178"/>
      <c r="G458" s="283" t="s">
        <v>828</v>
      </c>
      <c r="H458" s="42" t="s">
        <v>47</v>
      </c>
      <c r="I458" s="43">
        <v>1</v>
      </c>
      <c r="J458" s="432"/>
      <c r="K458" s="182">
        <f t="shared" si="27"/>
        <v>0</v>
      </c>
      <c r="L458" s="200"/>
      <c r="M458" s="184"/>
      <c r="N458" s="425"/>
    </row>
    <row r="459" spans="2:15" s="25" customFormat="1" ht="17.5" x14ac:dyDescent="0.45">
      <c r="B459" s="26"/>
      <c r="C459" s="272"/>
      <c r="D459" s="273"/>
      <c r="E459" s="273"/>
      <c r="F459" s="273"/>
      <c r="G459" s="274"/>
      <c r="H459" s="273"/>
      <c r="I459" s="275"/>
      <c r="J459" s="439"/>
      <c r="K459" s="277">
        <f>SUM(K450:K458)</f>
        <v>0</v>
      </c>
      <c r="L459" s="35"/>
      <c r="M459" s="36"/>
      <c r="N459" s="426">
        <v>-18070778.865815006</v>
      </c>
      <c r="O459" s="426" t="e">
        <f>#REF!-K459</f>
        <v>#REF!</v>
      </c>
    </row>
    <row r="460" spans="2:15" s="17" customFormat="1" ht="17.5" x14ac:dyDescent="0.45">
      <c r="B460" s="26"/>
      <c r="C460" s="487" t="s">
        <v>829</v>
      </c>
      <c r="D460" s="488"/>
      <c r="E460" s="488"/>
      <c r="F460" s="488"/>
      <c r="G460" s="488"/>
      <c r="H460" s="62"/>
      <c r="I460" s="63"/>
      <c r="J460" s="435"/>
      <c r="K460" s="65"/>
      <c r="L460" s="35"/>
      <c r="M460" s="36"/>
      <c r="N460" s="426"/>
    </row>
    <row r="461" spans="2:15" s="185" customFormat="1" ht="51" x14ac:dyDescent="0.45">
      <c r="B461" s="176"/>
      <c r="C461" s="207">
        <f>C458+1</f>
        <v>301</v>
      </c>
      <c r="D461" s="178" t="s">
        <v>830</v>
      </c>
      <c r="E461" s="39" t="s">
        <v>831</v>
      </c>
      <c r="F461" s="208"/>
      <c r="G461" s="313" t="s">
        <v>832</v>
      </c>
      <c r="H461" s="31" t="s">
        <v>47</v>
      </c>
      <c r="I461" s="32">
        <v>204</v>
      </c>
      <c r="J461" s="432"/>
      <c r="K461" s="211">
        <f t="shared" ref="K461:K474" si="29">ROUND(I461*J461,2)</f>
        <v>0</v>
      </c>
      <c r="L461" s="200"/>
      <c r="M461" s="184"/>
      <c r="N461" s="425"/>
    </row>
    <row r="462" spans="2:15" s="185" customFormat="1" ht="51" x14ac:dyDescent="0.45">
      <c r="B462" s="176"/>
      <c r="C462" s="177">
        <f t="shared" ref="C462:C474" si="30">C461+1</f>
        <v>302</v>
      </c>
      <c r="D462" s="178" t="s">
        <v>833</v>
      </c>
      <c r="E462" s="39" t="s">
        <v>834</v>
      </c>
      <c r="F462" s="178"/>
      <c r="G462" s="283" t="s">
        <v>835</v>
      </c>
      <c r="H462" s="77" t="s">
        <v>47</v>
      </c>
      <c r="I462" s="78">
        <v>25</v>
      </c>
      <c r="J462" s="432"/>
      <c r="K462" s="182">
        <f t="shared" si="29"/>
        <v>0</v>
      </c>
      <c r="L462" s="200"/>
      <c r="M462" s="184"/>
      <c r="N462" s="425"/>
    </row>
    <row r="463" spans="2:15" s="185" customFormat="1" ht="51" x14ac:dyDescent="0.45">
      <c r="B463" s="176"/>
      <c r="C463" s="177">
        <f t="shared" si="30"/>
        <v>303</v>
      </c>
      <c r="D463" s="178" t="s">
        <v>836</v>
      </c>
      <c r="E463" s="39" t="s">
        <v>837</v>
      </c>
      <c r="F463" s="178"/>
      <c r="G463" s="283" t="s">
        <v>838</v>
      </c>
      <c r="H463" s="77" t="s">
        <v>47</v>
      </c>
      <c r="I463" s="78">
        <v>3</v>
      </c>
      <c r="J463" s="432"/>
      <c r="K463" s="182">
        <f t="shared" si="29"/>
        <v>0</v>
      </c>
      <c r="L463" s="200"/>
      <c r="M463" s="184"/>
      <c r="N463" s="425"/>
    </row>
    <row r="464" spans="2:15" s="185" customFormat="1" ht="51" x14ac:dyDescent="0.45">
      <c r="B464" s="176"/>
      <c r="C464" s="177">
        <f t="shared" si="30"/>
        <v>304</v>
      </c>
      <c r="D464" s="178" t="s">
        <v>839</v>
      </c>
      <c r="E464" s="39" t="s">
        <v>840</v>
      </c>
      <c r="F464" s="178"/>
      <c r="G464" s="283" t="s">
        <v>841</v>
      </c>
      <c r="H464" s="77" t="s">
        <v>47</v>
      </c>
      <c r="I464" s="78">
        <v>5</v>
      </c>
      <c r="J464" s="432"/>
      <c r="K464" s="182">
        <f t="shared" si="29"/>
        <v>0</v>
      </c>
      <c r="L464" s="200"/>
      <c r="M464" s="184"/>
      <c r="N464" s="425"/>
    </row>
    <row r="465" spans="2:15" s="185" customFormat="1" ht="68" x14ac:dyDescent="0.45">
      <c r="B465" s="176"/>
      <c r="C465" s="177">
        <f t="shared" si="30"/>
        <v>305</v>
      </c>
      <c r="D465" s="178" t="s">
        <v>842</v>
      </c>
      <c r="E465" s="39" t="s">
        <v>843</v>
      </c>
      <c r="F465" s="178"/>
      <c r="G465" s="283" t="s">
        <v>844</v>
      </c>
      <c r="H465" s="77" t="s">
        <v>47</v>
      </c>
      <c r="I465" s="78">
        <v>8</v>
      </c>
      <c r="J465" s="432"/>
      <c r="K465" s="182">
        <f t="shared" si="29"/>
        <v>0</v>
      </c>
      <c r="L465" s="200"/>
      <c r="M465" s="184"/>
      <c r="N465" s="425"/>
    </row>
    <row r="466" spans="2:15" s="185" customFormat="1" ht="34" x14ac:dyDescent="0.45">
      <c r="B466" s="176"/>
      <c r="C466" s="177">
        <f t="shared" si="30"/>
        <v>306</v>
      </c>
      <c r="D466" s="178" t="s">
        <v>845</v>
      </c>
      <c r="E466" s="39" t="s">
        <v>846</v>
      </c>
      <c r="F466" s="178"/>
      <c r="G466" s="283" t="s">
        <v>847</v>
      </c>
      <c r="H466" s="77" t="s">
        <v>47</v>
      </c>
      <c r="I466" s="78">
        <v>149</v>
      </c>
      <c r="J466" s="432"/>
      <c r="K466" s="182">
        <f t="shared" si="29"/>
        <v>0</v>
      </c>
      <c r="L466" s="329"/>
      <c r="M466" s="184"/>
      <c r="N466" s="425"/>
    </row>
    <row r="467" spans="2:15" s="25" customFormat="1" ht="34" x14ac:dyDescent="0.45">
      <c r="B467" s="26"/>
      <c r="C467" s="37">
        <f t="shared" si="30"/>
        <v>307</v>
      </c>
      <c r="D467" s="178" t="s">
        <v>848</v>
      </c>
      <c r="E467" s="38" t="s">
        <v>33</v>
      </c>
      <c r="F467" s="156"/>
      <c r="G467" s="139" t="s">
        <v>849</v>
      </c>
      <c r="H467" s="77" t="s">
        <v>47</v>
      </c>
      <c r="I467" s="78">
        <v>18</v>
      </c>
      <c r="J467" s="432"/>
      <c r="K467" s="115">
        <f t="shared" si="29"/>
        <v>0</v>
      </c>
      <c r="L467" s="35"/>
      <c r="M467" s="36"/>
      <c r="N467" s="425"/>
    </row>
    <row r="468" spans="2:15" s="25" customFormat="1" ht="34" x14ac:dyDescent="0.45">
      <c r="B468" s="26"/>
      <c r="C468" s="37">
        <f t="shared" si="30"/>
        <v>308</v>
      </c>
      <c r="D468" s="178" t="s">
        <v>850</v>
      </c>
      <c r="E468" s="38" t="s">
        <v>33</v>
      </c>
      <c r="F468" s="156"/>
      <c r="G468" s="139" t="s">
        <v>851</v>
      </c>
      <c r="H468" s="77" t="s">
        <v>47</v>
      </c>
      <c r="I468" s="78">
        <v>7</v>
      </c>
      <c r="J468" s="432"/>
      <c r="K468" s="115">
        <f t="shared" si="29"/>
        <v>0</v>
      </c>
      <c r="L468" s="35"/>
      <c r="M468" s="36"/>
      <c r="N468" s="425"/>
    </row>
    <row r="469" spans="2:15" s="25" customFormat="1" ht="34" x14ac:dyDescent="0.45">
      <c r="B469" s="26"/>
      <c r="C469" s="37">
        <f t="shared" si="30"/>
        <v>309</v>
      </c>
      <c r="D469" s="178" t="s">
        <v>852</v>
      </c>
      <c r="E469" s="38" t="s">
        <v>33</v>
      </c>
      <c r="F469" s="156"/>
      <c r="G469" s="139" t="s">
        <v>853</v>
      </c>
      <c r="H469" s="77" t="s">
        <v>47</v>
      </c>
      <c r="I469" s="78">
        <v>2</v>
      </c>
      <c r="J469" s="432"/>
      <c r="K469" s="115">
        <f t="shared" si="29"/>
        <v>0</v>
      </c>
      <c r="L469" s="35"/>
      <c r="M469" s="36"/>
      <c r="N469" s="425"/>
    </row>
    <row r="470" spans="2:15" s="185" customFormat="1" ht="17.5" x14ac:dyDescent="0.45">
      <c r="B470" s="176"/>
      <c r="C470" s="177">
        <f t="shared" si="30"/>
        <v>310</v>
      </c>
      <c r="D470" s="178" t="s">
        <v>854</v>
      </c>
      <c r="E470" s="39" t="s">
        <v>855</v>
      </c>
      <c r="F470" s="178"/>
      <c r="G470" s="283" t="s">
        <v>856</v>
      </c>
      <c r="H470" s="77" t="s">
        <v>47</v>
      </c>
      <c r="I470" s="78">
        <v>4</v>
      </c>
      <c r="J470" s="432"/>
      <c r="K470" s="182">
        <f t="shared" si="29"/>
        <v>0</v>
      </c>
      <c r="L470" s="200"/>
      <c r="M470" s="184"/>
      <c r="N470" s="425"/>
    </row>
    <row r="471" spans="2:15" s="185" customFormat="1" ht="34" x14ac:dyDescent="0.45">
      <c r="B471" s="176"/>
      <c r="C471" s="177">
        <f t="shared" si="30"/>
        <v>311</v>
      </c>
      <c r="D471" s="178" t="s">
        <v>857</v>
      </c>
      <c r="E471" s="39" t="s">
        <v>858</v>
      </c>
      <c r="F471" s="178"/>
      <c r="G471" s="283" t="s">
        <v>859</v>
      </c>
      <c r="H471" s="77" t="s">
        <v>47</v>
      </c>
      <c r="I471" s="78">
        <v>18</v>
      </c>
      <c r="J471" s="432"/>
      <c r="K471" s="182">
        <f t="shared" si="29"/>
        <v>0</v>
      </c>
      <c r="L471" s="200"/>
      <c r="M471" s="184"/>
      <c r="N471" s="425"/>
    </row>
    <row r="472" spans="2:15" s="25" customFormat="1" ht="34" x14ac:dyDescent="0.45">
      <c r="B472" s="26"/>
      <c r="C472" s="177">
        <f t="shared" si="30"/>
        <v>312</v>
      </c>
      <c r="D472" s="178" t="s">
        <v>860</v>
      </c>
      <c r="E472" s="38" t="s">
        <v>33</v>
      </c>
      <c r="F472" s="156"/>
      <c r="G472" s="139" t="s">
        <v>861</v>
      </c>
      <c r="H472" s="318" t="s">
        <v>18</v>
      </c>
      <c r="I472" s="78">
        <v>170</v>
      </c>
      <c r="J472" s="432"/>
      <c r="K472" s="115">
        <f t="shared" si="29"/>
        <v>0</v>
      </c>
      <c r="L472" s="35"/>
      <c r="M472" s="36"/>
      <c r="N472" s="425"/>
    </row>
    <row r="473" spans="2:15" s="185" customFormat="1" ht="34" x14ac:dyDescent="0.45">
      <c r="B473" s="176"/>
      <c r="C473" s="177">
        <f t="shared" si="30"/>
        <v>313</v>
      </c>
      <c r="D473" s="178" t="s">
        <v>862</v>
      </c>
      <c r="E473" s="39" t="s">
        <v>863</v>
      </c>
      <c r="F473" s="178"/>
      <c r="G473" s="283" t="s">
        <v>864</v>
      </c>
      <c r="H473" s="77" t="s">
        <v>47</v>
      </c>
      <c r="I473" s="78">
        <v>10</v>
      </c>
      <c r="J473" s="432"/>
      <c r="K473" s="182">
        <f t="shared" si="29"/>
        <v>0</v>
      </c>
      <c r="L473" s="200"/>
      <c r="M473" s="184"/>
      <c r="N473" s="425"/>
    </row>
    <row r="474" spans="2:15" s="185" customFormat="1" ht="17.5" x14ac:dyDescent="0.45">
      <c r="B474" s="176"/>
      <c r="C474" s="177">
        <f t="shared" si="30"/>
        <v>314</v>
      </c>
      <c r="D474" s="178" t="s">
        <v>865</v>
      </c>
      <c r="E474" s="39" t="s">
        <v>866</v>
      </c>
      <c r="F474" s="178"/>
      <c r="G474" s="283" t="s">
        <v>867</v>
      </c>
      <c r="H474" s="77" t="s">
        <v>47</v>
      </c>
      <c r="I474" s="78">
        <v>2</v>
      </c>
      <c r="J474" s="432"/>
      <c r="K474" s="182">
        <f t="shared" si="29"/>
        <v>0</v>
      </c>
      <c r="L474" s="200"/>
      <c r="M474" s="184"/>
      <c r="N474" s="425"/>
    </row>
    <row r="475" spans="2:15" s="17" customFormat="1" ht="17.5" x14ac:dyDescent="0.45">
      <c r="B475" s="18"/>
      <c r="C475" s="311"/>
      <c r="D475" s="273"/>
      <c r="E475" s="273"/>
      <c r="F475" s="273"/>
      <c r="G475" s="274"/>
      <c r="H475" s="273"/>
      <c r="I475" s="275"/>
      <c r="J475" s="439"/>
      <c r="K475" s="277">
        <f>SUM(K461:K474)</f>
        <v>0</v>
      </c>
      <c r="L475" s="35"/>
      <c r="M475" s="36"/>
      <c r="N475" s="426">
        <v>-27249470.232940003</v>
      </c>
      <c r="O475" s="426" t="e">
        <f>#REF!-K475</f>
        <v>#REF!</v>
      </c>
    </row>
    <row r="476" spans="2:15" s="17" customFormat="1" ht="17.5" x14ac:dyDescent="0.45">
      <c r="B476" s="26"/>
      <c r="C476" s="487" t="s">
        <v>868</v>
      </c>
      <c r="D476" s="488"/>
      <c r="E476" s="488"/>
      <c r="F476" s="488"/>
      <c r="G476" s="488"/>
      <c r="H476" s="62"/>
      <c r="I476" s="63"/>
      <c r="J476" s="435"/>
      <c r="K476" s="65"/>
      <c r="L476" s="35"/>
      <c r="M476" s="36"/>
      <c r="N476" s="425"/>
    </row>
    <row r="477" spans="2:15" s="185" customFormat="1" ht="17.5" x14ac:dyDescent="0.45">
      <c r="B477" s="176"/>
      <c r="C477" s="207">
        <f>C474+1</f>
        <v>315</v>
      </c>
      <c r="D477" s="208" t="s">
        <v>869</v>
      </c>
      <c r="E477" s="39" t="s">
        <v>870</v>
      </c>
      <c r="F477" s="31"/>
      <c r="G477" s="330" t="s">
        <v>871</v>
      </c>
      <c r="H477" s="331" t="s">
        <v>18</v>
      </c>
      <c r="I477" s="74">
        <v>4280</v>
      </c>
      <c r="J477" s="432"/>
      <c r="K477" s="211">
        <f t="shared" ref="K477:K490" si="31">ROUND(I477*J477,2)</f>
        <v>0</v>
      </c>
      <c r="L477" s="200"/>
      <c r="M477" s="184"/>
      <c r="N477" s="425"/>
    </row>
    <row r="478" spans="2:15" s="185" customFormat="1" ht="68" x14ac:dyDescent="0.45">
      <c r="B478" s="176"/>
      <c r="C478" s="177">
        <f t="shared" ref="C478:C490" si="32">C477+1</f>
        <v>316</v>
      </c>
      <c r="D478" s="178" t="s">
        <v>872</v>
      </c>
      <c r="E478" s="39" t="s">
        <v>873</v>
      </c>
      <c r="F478" s="42"/>
      <c r="G478" s="283" t="s">
        <v>874</v>
      </c>
      <c r="H478" s="77" t="s">
        <v>47</v>
      </c>
      <c r="I478" s="78">
        <v>53</v>
      </c>
      <c r="J478" s="432"/>
      <c r="K478" s="182">
        <f t="shared" si="31"/>
        <v>0</v>
      </c>
      <c r="L478" s="200"/>
      <c r="M478" s="184"/>
      <c r="N478" s="425"/>
    </row>
    <row r="479" spans="2:15" s="185" customFormat="1" ht="17.5" x14ac:dyDescent="0.45">
      <c r="B479" s="176"/>
      <c r="C479" s="177">
        <f t="shared" si="32"/>
        <v>317</v>
      </c>
      <c r="D479" s="178" t="s">
        <v>875</v>
      </c>
      <c r="E479" s="39" t="s">
        <v>876</v>
      </c>
      <c r="F479" s="42"/>
      <c r="G479" s="283" t="s">
        <v>877</v>
      </c>
      <c r="H479" s="77" t="s">
        <v>47</v>
      </c>
      <c r="I479" s="78">
        <v>107</v>
      </c>
      <c r="J479" s="432"/>
      <c r="K479" s="182">
        <f t="shared" si="31"/>
        <v>0</v>
      </c>
      <c r="L479" s="200"/>
      <c r="M479" s="184"/>
      <c r="N479" s="425"/>
    </row>
    <row r="480" spans="2:15" s="185" customFormat="1" ht="17.5" x14ac:dyDescent="0.45">
      <c r="B480" s="176"/>
      <c r="C480" s="177">
        <f t="shared" si="32"/>
        <v>318</v>
      </c>
      <c r="D480" s="178" t="s">
        <v>878</v>
      </c>
      <c r="E480" s="39" t="s">
        <v>879</v>
      </c>
      <c r="F480" s="42"/>
      <c r="G480" s="283" t="s">
        <v>880</v>
      </c>
      <c r="H480" s="77" t="s">
        <v>47</v>
      </c>
      <c r="I480" s="78">
        <v>107</v>
      </c>
      <c r="J480" s="432"/>
      <c r="K480" s="182">
        <f t="shared" si="31"/>
        <v>0</v>
      </c>
      <c r="L480" s="200"/>
      <c r="M480" s="184"/>
      <c r="N480" s="425"/>
    </row>
    <row r="481" spans="1:15" s="185" customFormat="1" ht="17.5" x14ac:dyDescent="0.45">
      <c r="B481" s="176"/>
      <c r="C481" s="177">
        <f t="shared" si="32"/>
        <v>319</v>
      </c>
      <c r="D481" s="178" t="s">
        <v>881</v>
      </c>
      <c r="E481" s="39" t="s">
        <v>882</v>
      </c>
      <c r="F481" s="42"/>
      <c r="G481" s="283" t="s">
        <v>883</v>
      </c>
      <c r="H481" s="77" t="s">
        <v>47</v>
      </c>
      <c r="I481" s="78">
        <v>2</v>
      </c>
      <c r="J481" s="432"/>
      <c r="K481" s="182">
        <f t="shared" si="31"/>
        <v>0</v>
      </c>
      <c r="L481" s="200"/>
      <c r="M481" s="184"/>
      <c r="N481" s="425"/>
    </row>
    <row r="482" spans="1:15" s="185" customFormat="1" ht="17.5" x14ac:dyDescent="0.45">
      <c r="B482" s="176"/>
      <c r="C482" s="177">
        <f t="shared" si="32"/>
        <v>320</v>
      </c>
      <c r="D482" s="178" t="s">
        <v>884</v>
      </c>
      <c r="E482" s="39" t="s">
        <v>885</v>
      </c>
      <c r="F482" s="42"/>
      <c r="G482" s="283" t="s">
        <v>886</v>
      </c>
      <c r="H482" s="77" t="s">
        <v>47</v>
      </c>
      <c r="I482" s="78">
        <v>2</v>
      </c>
      <c r="J482" s="432"/>
      <c r="K482" s="182">
        <f t="shared" si="31"/>
        <v>0</v>
      </c>
      <c r="L482" s="200"/>
      <c r="M482" s="184"/>
      <c r="N482" s="425"/>
    </row>
    <row r="483" spans="1:15" s="185" customFormat="1" ht="34" x14ac:dyDescent="0.45">
      <c r="B483" s="176"/>
      <c r="C483" s="177">
        <f t="shared" si="32"/>
        <v>321</v>
      </c>
      <c r="D483" s="178" t="s">
        <v>887</v>
      </c>
      <c r="E483" s="39" t="s">
        <v>888</v>
      </c>
      <c r="F483" s="42"/>
      <c r="G483" s="283" t="s">
        <v>889</v>
      </c>
      <c r="H483" s="77" t="s">
        <v>47</v>
      </c>
      <c r="I483" s="78">
        <v>1</v>
      </c>
      <c r="J483" s="432"/>
      <c r="K483" s="182">
        <f t="shared" si="31"/>
        <v>0</v>
      </c>
      <c r="L483" s="200"/>
      <c r="M483" s="184"/>
      <c r="N483" s="425"/>
    </row>
    <row r="484" spans="1:15" s="185" customFormat="1" ht="34" x14ac:dyDescent="0.45">
      <c r="B484" s="176"/>
      <c r="C484" s="177">
        <f t="shared" si="32"/>
        <v>322</v>
      </c>
      <c r="D484" s="178" t="s">
        <v>890</v>
      </c>
      <c r="E484" s="39" t="s">
        <v>891</v>
      </c>
      <c r="F484" s="42"/>
      <c r="G484" s="283" t="s">
        <v>892</v>
      </c>
      <c r="H484" s="77" t="s">
        <v>47</v>
      </c>
      <c r="I484" s="78">
        <v>2</v>
      </c>
      <c r="J484" s="432"/>
      <c r="K484" s="182">
        <f t="shared" si="31"/>
        <v>0</v>
      </c>
      <c r="L484" s="200"/>
      <c r="M484" s="184"/>
      <c r="N484" s="425"/>
    </row>
    <row r="485" spans="1:15" s="185" customFormat="1" ht="34" x14ac:dyDescent="0.45">
      <c r="B485" s="176"/>
      <c r="C485" s="177">
        <f t="shared" si="32"/>
        <v>323</v>
      </c>
      <c r="D485" s="178" t="s">
        <v>893</v>
      </c>
      <c r="E485" s="39" t="s">
        <v>33</v>
      </c>
      <c r="F485" s="42"/>
      <c r="G485" s="283" t="s">
        <v>894</v>
      </c>
      <c r="H485" s="77" t="s">
        <v>18</v>
      </c>
      <c r="I485" s="78">
        <v>162.5</v>
      </c>
      <c r="J485" s="432"/>
      <c r="K485" s="182">
        <f t="shared" si="31"/>
        <v>0</v>
      </c>
      <c r="L485" s="200"/>
      <c r="M485" s="184"/>
      <c r="N485" s="425"/>
    </row>
    <row r="486" spans="1:15" s="185" customFormat="1" ht="34" x14ac:dyDescent="0.45">
      <c r="B486" s="176"/>
      <c r="C486" s="177">
        <f t="shared" si="32"/>
        <v>324</v>
      </c>
      <c r="D486" s="178" t="s">
        <v>895</v>
      </c>
      <c r="E486" s="39" t="s">
        <v>33</v>
      </c>
      <c r="F486" s="42"/>
      <c r="G486" s="283" t="s">
        <v>896</v>
      </c>
      <c r="H486" s="77" t="s">
        <v>47</v>
      </c>
      <c r="I486" s="78">
        <v>3</v>
      </c>
      <c r="J486" s="432"/>
      <c r="K486" s="182">
        <f t="shared" si="31"/>
        <v>0</v>
      </c>
      <c r="L486" s="200"/>
      <c r="M486" s="184"/>
      <c r="N486" s="425"/>
    </row>
    <row r="487" spans="1:15" s="185" customFormat="1" ht="34" x14ac:dyDescent="0.45">
      <c r="B487" s="176"/>
      <c r="C487" s="177">
        <f t="shared" si="32"/>
        <v>325</v>
      </c>
      <c r="D487" s="178" t="s">
        <v>897</v>
      </c>
      <c r="E487" s="39" t="s">
        <v>33</v>
      </c>
      <c r="F487" s="42"/>
      <c r="G487" s="283" t="s">
        <v>898</v>
      </c>
      <c r="H487" s="77" t="s">
        <v>47</v>
      </c>
      <c r="I487" s="78">
        <v>48</v>
      </c>
      <c r="J487" s="432"/>
      <c r="K487" s="182">
        <f t="shared" si="31"/>
        <v>0</v>
      </c>
      <c r="L487" s="200"/>
      <c r="M487" s="184"/>
      <c r="N487" s="425"/>
    </row>
    <row r="488" spans="1:15" s="185" customFormat="1" ht="34" x14ac:dyDescent="0.45">
      <c r="B488" s="176"/>
      <c r="C488" s="177">
        <f t="shared" si="32"/>
        <v>326</v>
      </c>
      <c r="D488" s="178" t="s">
        <v>899</v>
      </c>
      <c r="E488" s="39" t="s">
        <v>33</v>
      </c>
      <c r="F488" s="42"/>
      <c r="G488" s="283" t="s">
        <v>900</v>
      </c>
      <c r="H488" s="77" t="s">
        <v>47</v>
      </c>
      <c r="I488" s="78">
        <v>3</v>
      </c>
      <c r="J488" s="432"/>
      <c r="K488" s="182">
        <f t="shared" si="31"/>
        <v>0</v>
      </c>
      <c r="L488" s="200"/>
      <c r="M488" s="184"/>
      <c r="N488" s="425"/>
    </row>
    <row r="489" spans="1:15" s="185" customFormat="1" ht="34" x14ac:dyDescent="0.45">
      <c r="B489" s="176"/>
      <c r="C489" s="177">
        <f t="shared" si="32"/>
        <v>327</v>
      </c>
      <c r="D489" s="178" t="s">
        <v>901</v>
      </c>
      <c r="E489" s="39" t="s">
        <v>902</v>
      </c>
      <c r="F489" s="42"/>
      <c r="G489" s="283" t="s">
        <v>903</v>
      </c>
      <c r="H489" s="77" t="s">
        <v>18</v>
      </c>
      <c r="I489" s="78">
        <v>17</v>
      </c>
      <c r="J489" s="432"/>
      <c r="K489" s="182">
        <f t="shared" si="31"/>
        <v>0</v>
      </c>
      <c r="L489" s="200"/>
      <c r="M489" s="184"/>
      <c r="N489" s="425"/>
    </row>
    <row r="490" spans="1:15" s="185" customFormat="1" ht="34" x14ac:dyDescent="0.45">
      <c r="B490" s="176"/>
      <c r="C490" s="177">
        <f t="shared" si="32"/>
        <v>328</v>
      </c>
      <c r="D490" s="178" t="s">
        <v>904</v>
      </c>
      <c r="E490" s="39" t="s">
        <v>905</v>
      </c>
      <c r="F490" s="212"/>
      <c r="G490" s="283" t="s">
        <v>906</v>
      </c>
      <c r="H490" s="77" t="s">
        <v>18</v>
      </c>
      <c r="I490" s="78">
        <v>40</v>
      </c>
      <c r="J490" s="432"/>
      <c r="K490" s="182">
        <f t="shared" si="31"/>
        <v>0</v>
      </c>
      <c r="L490" s="200"/>
      <c r="M490" s="184"/>
      <c r="N490" s="425"/>
    </row>
    <row r="491" spans="1:15" s="17" customFormat="1" ht="17.5" x14ac:dyDescent="0.45">
      <c r="A491" s="25"/>
      <c r="B491" s="26"/>
      <c r="C491" s="272"/>
      <c r="D491" s="273"/>
      <c r="E491" s="273"/>
      <c r="F491" s="273"/>
      <c r="G491" s="274"/>
      <c r="H491" s="273"/>
      <c r="I491" s="275"/>
      <c r="J491" s="439"/>
      <c r="K491" s="277">
        <f>SUM(K477:K490)</f>
        <v>0</v>
      </c>
      <c r="L491" s="35"/>
      <c r="M491" s="36"/>
      <c r="N491" s="426">
        <v>-21013851.87328501</v>
      </c>
      <c r="O491" s="426" t="e">
        <f>#REF!-K491</f>
        <v>#REF!</v>
      </c>
    </row>
    <row r="492" spans="1:15" s="17" customFormat="1" ht="17.5" x14ac:dyDescent="0.45">
      <c r="B492" s="26"/>
      <c r="C492" s="487" t="s">
        <v>907</v>
      </c>
      <c r="D492" s="488"/>
      <c r="E492" s="488"/>
      <c r="F492" s="488"/>
      <c r="G492" s="488"/>
      <c r="H492" s="62"/>
      <c r="I492" s="63"/>
      <c r="J492" s="435"/>
      <c r="K492" s="65"/>
      <c r="L492" s="35"/>
      <c r="M492" s="36"/>
      <c r="N492" s="425"/>
    </row>
    <row r="493" spans="1:15" s="25" customFormat="1" ht="51" x14ac:dyDescent="0.45">
      <c r="B493" s="26"/>
      <c r="C493" s="27">
        <f>C490+1</f>
        <v>329</v>
      </c>
      <c r="D493" s="28" t="s">
        <v>908</v>
      </c>
      <c r="E493" s="38" t="s">
        <v>909</v>
      </c>
      <c r="F493" s="71"/>
      <c r="G493" s="30" t="s">
        <v>910</v>
      </c>
      <c r="H493" s="332" t="s">
        <v>47</v>
      </c>
      <c r="I493" s="32">
        <v>1</v>
      </c>
      <c r="J493" s="432"/>
      <c r="K493" s="91">
        <f t="shared" ref="K493:K500" si="33">ROUND(I493*J493,2)</f>
        <v>0</v>
      </c>
      <c r="L493" s="35"/>
      <c r="M493" s="36"/>
      <c r="N493" s="425"/>
    </row>
    <row r="494" spans="1:15" s="25" customFormat="1" ht="51" x14ac:dyDescent="0.45">
      <c r="B494" s="26"/>
      <c r="C494" s="333">
        <f t="shared" ref="C494:C500" si="34">C493+1</f>
        <v>330</v>
      </c>
      <c r="D494" s="156" t="s">
        <v>911</v>
      </c>
      <c r="E494" s="38" t="s">
        <v>912</v>
      </c>
      <c r="F494" s="46"/>
      <c r="G494" s="334" t="s">
        <v>913</v>
      </c>
      <c r="H494" s="309" t="s">
        <v>47</v>
      </c>
      <c r="I494" s="292">
        <v>50</v>
      </c>
      <c r="J494" s="432"/>
      <c r="K494" s="115">
        <f t="shared" si="33"/>
        <v>0</v>
      </c>
      <c r="L494" s="35"/>
      <c r="M494" s="36"/>
      <c r="N494" s="425"/>
    </row>
    <row r="495" spans="1:15" s="25" customFormat="1" ht="34" x14ac:dyDescent="0.45">
      <c r="B495" s="26"/>
      <c r="C495" s="333">
        <f t="shared" si="34"/>
        <v>331</v>
      </c>
      <c r="D495" s="156" t="s">
        <v>914</v>
      </c>
      <c r="E495" s="38" t="s">
        <v>915</v>
      </c>
      <c r="F495" s="46"/>
      <c r="G495" s="334" t="s">
        <v>916</v>
      </c>
      <c r="H495" s="309" t="s">
        <v>47</v>
      </c>
      <c r="I495" s="292">
        <v>27</v>
      </c>
      <c r="J495" s="432"/>
      <c r="K495" s="115">
        <f t="shared" si="33"/>
        <v>0</v>
      </c>
      <c r="L495" s="35"/>
      <c r="M495" s="36"/>
      <c r="N495" s="425"/>
    </row>
    <row r="496" spans="1:15" s="25" customFormat="1" ht="51" x14ac:dyDescent="0.45">
      <c r="B496" s="26"/>
      <c r="C496" s="333">
        <f t="shared" si="34"/>
        <v>332</v>
      </c>
      <c r="D496" s="156" t="s">
        <v>917</v>
      </c>
      <c r="E496" s="38" t="s">
        <v>918</v>
      </c>
      <c r="F496" s="46"/>
      <c r="G496" s="334" t="s">
        <v>919</v>
      </c>
      <c r="H496" s="309" t="s">
        <v>47</v>
      </c>
      <c r="I496" s="292">
        <v>5</v>
      </c>
      <c r="J496" s="432"/>
      <c r="K496" s="115">
        <f t="shared" si="33"/>
        <v>0</v>
      </c>
      <c r="L496" s="35"/>
      <c r="M496" s="36"/>
      <c r="N496" s="425"/>
    </row>
    <row r="497" spans="2:15" s="25" customFormat="1" ht="51" x14ac:dyDescent="0.45">
      <c r="B497" s="26"/>
      <c r="C497" s="333">
        <f t="shared" si="34"/>
        <v>333</v>
      </c>
      <c r="D497" s="156" t="s">
        <v>920</v>
      </c>
      <c r="E497" s="38" t="s">
        <v>921</v>
      </c>
      <c r="F497" s="46"/>
      <c r="G497" s="334" t="s">
        <v>922</v>
      </c>
      <c r="H497" s="309" t="s">
        <v>47</v>
      </c>
      <c r="I497" s="292">
        <v>9</v>
      </c>
      <c r="J497" s="432"/>
      <c r="K497" s="115">
        <f t="shared" si="33"/>
        <v>0</v>
      </c>
      <c r="L497" s="35"/>
      <c r="M497" s="36"/>
      <c r="N497" s="425"/>
    </row>
    <row r="498" spans="2:15" s="25" customFormat="1" ht="34" x14ac:dyDescent="0.45">
      <c r="B498" s="26"/>
      <c r="C498" s="333">
        <f t="shared" si="34"/>
        <v>334</v>
      </c>
      <c r="D498" s="156" t="s">
        <v>923</v>
      </c>
      <c r="E498" s="38" t="s">
        <v>924</v>
      </c>
      <c r="F498" s="46"/>
      <c r="G498" s="334" t="s">
        <v>925</v>
      </c>
      <c r="H498" s="309" t="s">
        <v>47</v>
      </c>
      <c r="I498" s="292">
        <v>9</v>
      </c>
      <c r="J498" s="432"/>
      <c r="K498" s="115">
        <f t="shared" si="33"/>
        <v>0</v>
      </c>
      <c r="L498" s="35"/>
      <c r="M498" s="36"/>
      <c r="N498" s="425"/>
    </row>
    <row r="499" spans="2:15" s="25" customFormat="1" ht="34" x14ac:dyDescent="0.45">
      <c r="B499" s="26"/>
      <c r="C499" s="333">
        <f t="shared" si="34"/>
        <v>335</v>
      </c>
      <c r="D499" s="156" t="s">
        <v>926</v>
      </c>
      <c r="E499" s="38" t="s">
        <v>33</v>
      </c>
      <c r="F499" s="46"/>
      <c r="G499" s="334" t="s">
        <v>927</v>
      </c>
      <c r="H499" s="309" t="s">
        <v>47</v>
      </c>
      <c r="I499" s="292">
        <v>2</v>
      </c>
      <c r="J499" s="432"/>
      <c r="K499" s="115">
        <f t="shared" si="33"/>
        <v>0</v>
      </c>
      <c r="L499" s="35"/>
      <c r="M499" s="36"/>
      <c r="N499" s="425"/>
    </row>
    <row r="500" spans="2:15" s="25" customFormat="1" ht="51" x14ac:dyDescent="0.45">
      <c r="B500" s="26"/>
      <c r="C500" s="333">
        <f t="shared" si="34"/>
        <v>336</v>
      </c>
      <c r="D500" s="156" t="s">
        <v>928</v>
      </c>
      <c r="E500" s="38" t="s">
        <v>33</v>
      </c>
      <c r="F500" s="51"/>
      <c r="G500" s="334" t="s">
        <v>929</v>
      </c>
      <c r="H500" s="309" t="s">
        <v>18</v>
      </c>
      <c r="I500" s="292">
        <v>35</v>
      </c>
      <c r="J500" s="432"/>
      <c r="K500" s="115">
        <f t="shared" si="33"/>
        <v>0</v>
      </c>
      <c r="L500" s="35"/>
      <c r="M500" s="36"/>
      <c r="N500" s="425"/>
    </row>
    <row r="501" spans="2:15" s="17" customFormat="1" ht="18" thickBot="1" x14ac:dyDescent="0.5">
      <c r="B501" s="18"/>
      <c r="C501" s="311"/>
      <c r="D501" s="273"/>
      <c r="E501" s="273"/>
      <c r="F501" s="273"/>
      <c r="G501" s="274"/>
      <c r="H501" s="273"/>
      <c r="I501" s="275"/>
      <c r="J501" s="439"/>
      <c r="K501" s="277">
        <f>SUM(K493:K500)</f>
        <v>0</v>
      </c>
      <c r="L501" s="35"/>
      <c r="M501" s="36"/>
      <c r="N501" s="426">
        <v>-12231320.920520008</v>
      </c>
      <c r="O501" s="426" t="e">
        <f>#REF!-K501</f>
        <v>#REF!</v>
      </c>
    </row>
    <row r="502" spans="2:15" s="17" customFormat="1" ht="17.5" x14ac:dyDescent="0.45">
      <c r="B502" s="18"/>
      <c r="C502" s="502" t="s">
        <v>930</v>
      </c>
      <c r="D502" s="503"/>
      <c r="E502" s="503"/>
      <c r="F502" s="503"/>
      <c r="G502" s="503"/>
      <c r="H502" s="335"/>
      <c r="I502" s="336"/>
      <c r="J502" s="442"/>
      <c r="K502" s="338"/>
      <c r="L502" s="23"/>
      <c r="M502" s="24"/>
      <c r="N502" s="425"/>
    </row>
    <row r="503" spans="2:15" s="185" customFormat="1" ht="34" x14ac:dyDescent="0.45">
      <c r="B503" s="176"/>
      <c r="C503" s="321">
        <f>C500+1</f>
        <v>337</v>
      </c>
      <c r="D503" s="178" t="s">
        <v>931</v>
      </c>
      <c r="E503" s="178" t="str">
        <f>E98</f>
        <v>2.08.02</v>
      </c>
      <c r="F503" s="178">
        <f>F98</f>
        <v>0</v>
      </c>
      <c r="G503" s="339" t="str">
        <f>G98</f>
        <v>SUMINISTRO E INSTALACIÓN DE TEJA DE BARRO TIPO ESPAÑOLA SOBRE LÁMINA DE FIBROCEMENTO DE E= 10 MM.</v>
      </c>
      <c r="H503" s="178" t="str">
        <f>H98</f>
        <v>M2</v>
      </c>
      <c r="I503" s="292">
        <v>888.15</v>
      </c>
      <c r="J503" s="432"/>
      <c r="K503" s="322">
        <f>ROUND(I503*J503,2)</f>
        <v>0</v>
      </c>
      <c r="L503" s="200"/>
      <c r="M503" s="184"/>
      <c r="N503" s="425"/>
    </row>
    <row r="504" spans="2:15" s="17" customFormat="1" ht="18" thickBot="1" x14ac:dyDescent="0.5">
      <c r="B504" s="18"/>
      <c r="C504" s="311"/>
      <c r="D504" s="273"/>
      <c r="E504" s="273"/>
      <c r="F504" s="273"/>
      <c r="G504" s="274"/>
      <c r="H504" s="273"/>
      <c r="I504" s="275"/>
      <c r="J504" s="439"/>
      <c r="K504" s="277">
        <f>SUM(K503:K503)</f>
        <v>0</v>
      </c>
      <c r="L504" s="35"/>
      <c r="M504" s="36"/>
      <c r="N504" s="426">
        <v>-48350992.081665009</v>
      </c>
      <c r="O504" s="426" t="e">
        <f>#REF!-K504</f>
        <v>#REF!</v>
      </c>
    </row>
    <row r="505" spans="2:15" s="17" customFormat="1" ht="17.5" x14ac:dyDescent="0.45">
      <c r="B505" s="18"/>
      <c r="C505" s="502" t="s">
        <v>932</v>
      </c>
      <c r="D505" s="503"/>
      <c r="E505" s="503"/>
      <c r="F505" s="503"/>
      <c r="G505" s="503"/>
      <c r="H505" s="335"/>
      <c r="I505" s="336"/>
      <c r="J505" s="442"/>
      <c r="K505" s="338"/>
      <c r="L505" s="23"/>
      <c r="M505" s="24"/>
      <c r="N505" s="425"/>
    </row>
    <row r="506" spans="2:15" s="25" customFormat="1" ht="34" x14ac:dyDescent="0.45">
      <c r="B506" s="26"/>
      <c r="C506" s="321">
        <f>C503+1</f>
        <v>338</v>
      </c>
      <c r="D506" s="28" t="s">
        <v>933</v>
      </c>
      <c r="E506" s="28" t="str">
        <f>E27</f>
        <v>2.02.15</v>
      </c>
      <c r="F506" s="28"/>
      <c r="G506" s="72" t="s">
        <v>62</v>
      </c>
      <c r="H506" s="340" t="s">
        <v>53</v>
      </c>
      <c r="I506" s="292">
        <v>886.5</v>
      </c>
      <c r="J506" s="432"/>
      <c r="K506" s="91">
        <f t="shared" ref="K506:K522" si="35">ROUND(I506*J506,2)</f>
        <v>0</v>
      </c>
      <c r="L506" s="35"/>
      <c r="M506" s="36"/>
      <c r="N506" s="425"/>
    </row>
    <row r="507" spans="2:15" s="25" customFormat="1" ht="17.5" x14ac:dyDescent="0.45">
      <c r="B507" s="26"/>
      <c r="C507" s="333">
        <f t="shared" ref="C507:C522" si="36">C506+1</f>
        <v>339</v>
      </c>
      <c r="D507" s="156" t="s">
        <v>934</v>
      </c>
      <c r="E507" s="38" t="str">
        <f>E28</f>
        <v>2.01.70</v>
      </c>
      <c r="F507" s="38"/>
      <c r="G507" s="76" t="s">
        <v>65</v>
      </c>
      <c r="H507" s="340" t="s">
        <v>53</v>
      </c>
      <c r="I507" s="292">
        <v>65</v>
      </c>
      <c r="J507" s="432"/>
      <c r="K507" s="115">
        <f t="shared" si="35"/>
        <v>0</v>
      </c>
      <c r="L507" s="35"/>
      <c r="M507" s="36"/>
      <c r="N507" s="425"/>
    </row>
    <row r="508" spans="2:15" s="25" customFormat="1" ht="17.5" x14ac:dyDescent="0.45">
      <c r="B508" s="26"/>
      <c r="C508" s="333">
        <f t="shared" si="36"/>
        <v>340</v>
      </c>
      <c r="D508" s="156" t="s">
        <v>935</v>
      </c>
      <c r="E508" s="38" t="str">
        <f>E29</f>
        <v>2.01.06</v>
      </c>
      <c r="F508" s="38"/>
      <c r="G508" s="76" t="s">
        <v>68</v>
      </c>
      <c r="H508" s="340" t="s">
        <v>22</v>
      </c>
      <c r="I508" s="292">
        <v>2130</v>
      </c>
      <c r="J508" s="432"/>
      <c r="K508" s="115">
        <f t="shared" si="35"/>
        <v>0</v>
      </c>
      <c r="L508" s="35"/>
      <c r="M508" s="36"/>
      <c r="N508" s="425"/>
    </row>
    <row r="509" spans="2:15" s="25" customFormat="1" ht="17.5" x14ac:dyDescent="0.45">
      <c r="B509" s="26"/>
      <c r="C509" s="333">
        <f t="shared" si="36"/>
        <v>341</v>
      </c>
      <c r="D509" s="156" t="s">
        <v>936</v>
      </c>
      <c r="E509" s="38" t="str">
        <f>E30</f>
        <v>2.05.06</v>
      </c>
      <c r="F509" s="46"/>
      <c r="G509" s="76" t="s">
        <v>71</v>
      </c>
      <c r="H509" s="340" t="s">
        <v>53</v>
      </c>
      <c r="I509" s="292">
        <v>886.5</v>
      </c>
      <c r="J509" s="432"/>
      <c r="K509" s="115">
        <f t="shared" si="35"/>
        <v>0</v>
      </c>
      <c r="L509" s="35"/>
      <c r="M509" s="36"/>
      <c r="N509" s="425"/>
    </row>
    <row r="510" spans="2:15" s="25" customFormat="1" ht="17.5" x14ac:dyDescent="0.45">
      <c r="B510" s="26"/>
      <c r="C510" s="333">
        <f t="shared" si="36"/>
        <v>342</v>
      </c>
      <c r="D510" s="156" t="s">
        <v>937</v>
      </c>
      <c r="E510" s="38" t="s">
        <v>938</v>
      </c>
      <c r="F510" s="46"/>
      <c r="G510" s="341" t="s">
        <v>939</v>
      </c>
      <c r="H510" s="340" t="s">
        <v>47</v>
      </c>
      <c r="I510" s="308">
        <v>35</v>
      </c>
      <c r="J510" s="432"/>
      <c r="K510" s="115">
        <f t="shared" si="35"/>
        <v>0</v>
      </c>
      <c r="L510" s="35"/>
      <c r="M510" s="36"/>
      <c r="N510" s="425"/>
    </row>
    <row r="511" spans="2:15" s="25" customFormat="1" ht="17.5" x14ac:dyDescent="0.45">
      <c r="B511" s="26"/>
      <c r="C511" s="333">
        <f t="shared" si="36"/>
        <v>343</v>
      </c>
      <c r="D511" s="156" t="s">
        <v>940</v>
      </c>
      <c r="E511" s="38" t="s">
        <v>941</v>
      </c>
      <c r="F511" s="46"/>
      <c r="G511" s="341" t="s">
        <v>942</v>
      </c>
      <c r="H511" s="340" t="s">
        <v>22</v>
      </c>
      <c r="I511" s="308">
        <v>180</v>
      </c>
      <c r="J511" s="432"/>
      <c r="K511" s="115">
        <f t="shared" si="35"/>
        <v>0</v>
      </c>
      <c r="L511" s="35"/>
      <c r="M511" s="36"/>
      <c r="N511" s="425"/>
    </row>
    <row r="512" spans="2:15" s="25" customFormat="1" ht="34" x14ac:dyDescent="0.45">
      <c r="B512" s="26"/>
      <c r="C512" s="333">
        <f t="shared" si="36"/>
        <v>344</v>
      </c>
      <c r="D512" s="156" t="s">
        <v>943</v>
      </c>
      <c r="E512" s="38" t="s">
        <v>87</v>
      </c>
      <c r="F512" s="46"/>
      <c r="G512" s="341" t="s">
        <v>88</v>
      </c>
      <c r="H512" s="340" t="s">
        <v>89</v>
      </c>
      <c r="I512" s="308">
        <v>2035.8000000000002</v>
      </c>
      <c r="J512" s="432"/>
      <c r="K512" s="115">
        <f t="shared" si="35"/>
        <v>0</v>
      </c>
      <c r="L512" s="35"/>
      <c r="M512" s="36"/>
      <c r="N512" s="425"/>
    </row>
    <row r="513" spans="2:15" s="25" customFormat="1" ht="51" x14ac:dyDescent="0.45">
      <c r="B513" s="26"/>
      <c r="C513" s="333">
        <f t="shared" si="36"/>
        <v>345</v>
      </c>
      <c r="D513" s="156" t="s">
        <v>944</v>
      </c>
      <c r="E513" s="156" t="s">
        <v>945</v>
      </c>
      <c r="F513" s="291"/>
      <c r="G513" s="342" t="s">
        <v>946</v>
      </c>
      <c r="H513" s="340" t="s">
        <v>22</v>
      </c>
      <c r="I513" s="308">
        <v>688</v>
      </c>
      <c r="J513" s="432"/>
      <c r="K513" s="115">
        <f t="shared" si="35"/>
        <v>0</v>
      </c>
      <c r="L513" s="35"/>
      <c r="M513" s="36"/>
      <c r="N513" s="425"/>
    </row>
    <row r="514" spans="2:15" s="25" customFormat="1" ht="34" x14ac:dyDescent="0.45">
      <c r="B514" s="26"/>
      <c r="C514" s="333">
        <f t="shared" si="36"/>
        <v>346</v>
      </c>
      <c r="D514" s="156" t="s">
        <v>947</v>
      </c>
      <c r="E514" s="156" t="s">
        <v>945</v>
      </c>
      <c r="F514" s="46"/>
      <c r="G514" s="341" t="s">
        <v>948</v>
      </c>
      <c r="H514" s="340" t="s">
        <v>22</v>
      </c>
      <c r="I514" s="308">
        <v>1433.53</v>
      </c>
      <c r="J514" s="432"/>
      <c r="K514" s="115">
        <f t="shared" si="35"/>
        <v>0</v>
      </c>
      <c r="L514" s="35"/>
      <c r="M514" s="36"/>
      <c r="N514" s="425"/>
    </row>
    <row r="515" spans="2:15" s="25" customFormat="1" ht="34" x14ac:dyDescent="0.45">
      <c r="B515" s="26"/>
      <c r="C515" s="333">
        <f t="shared" si="36"/>
        <v>347</v>
      </c>
      <c r="D515" s="156" t="s">
        <v>949</v>
      </c>
      <c r="E515" s="38" t="s">
        <v>950</v>
      </c>
      <c r="F515" s="46"/>
      <c r="G515" s="341" t="s">
        <v>951</v>
      </c>
      <c r="H515" s="340" t="s">
        <v>18</v>
      </c>
      <c r="I515" s="308">
        <v>260</v>
      </c>
      <c r="J515" s="432"/>
      <c r="K515" s="115">
        <f t="shared" si="35"/>
        <v>0</v>
      </c>
      <c r="L515" s="35"/>
      <c r="M515" s="36"/>
      <c r="N515" s="425"/>
    </row>
    <row r="516" spans="2:15" s="17" customFormat="1" ht="34" x14ac:dyDescent="0.45">
      <c r="B516" s="18"/>
      <c r="C516" s="333">
        <f t="shared" si="36"/>
        <v>348</v>
      </c>
      <c r="D516" s="156" t="s">
        <v>952</v>
      </c>
      <c r="E516" s="38" t="s">
        <v>953</v>
      </c>
      <c r="F516" s="46"/>
      <c r="G516" s="341" t="s">
        <v>954</v>
      </c>
      <c r="H516" s="340" t="s">
        <v>18</v>
      </c>
      <c r="I516" s="308">
        <v>302</v>
      </c>
      <c r="J516" s="432"/>
      <c r="K516" s="115">
        <f t="shared" si="35"/>
        <v>0</v>
      </c>
      <c r="L516" s="35"/>
      <c r="M516" s="36"/>
      <c r="N516" s="425"/>
    </row>
    <row r="517" spans="2:15" s="25" customFormat="1" ht="34" x14ac:dyDescent="0.45">
      <c r="B517" s="26"/>
      <c r="C517" s="333">
        <f t="shared" si="36"/>
        <v>349</v>
      </c>
      <c r="D517" s="156" t="s">
        <v>955</v>
      </c>
      <c r="E517" s="38" t="s">
        <v>33</v>
      </c>
      <c r="F517" s="46"/>
      <c r="G517" s="341" t="s">
        <v>956</v>
      </c>
      <c r="H517" s="340" t="s">
        <v>22</v>
      </c>
      <c r="I517" s="308">
        <v>861</v>
      </c>
      <c r="J517" s="432"/>
      <c r="K517" s="115">
        <f t="shared" si="35"/>
        <v>0</v>
      </c>
      <c r="L517" s="35"/>
      <c r="M517" s="36"/>
      <c r="N517" s="425"/>
    </row>
    <row r="518" spans="2:15" s="25" customFormat="1" ht="34" x14ac:dyDescent="0.45">
      <c r="B518" s="26"/>
      <c r="C518" s="333">
        <f t="shared" si="36"/>
        <v>350</v>
      </c>
      <c r="D518" s="156" t="s">
        <v>957</v>
      </c>
      <c r="E518" s="38" t="s">
        <v>33</v>
      </c>
      <c r="F518" s="46"/>
      <c r="G518" s="341" t="s">
        <v>958</v>
      </c>
      <c r="H518" s="340" t="s">
        <v>47</v>
      </c>
      <c r="I518" s="308">
        <v>10</v>
      </c>
      <c r="J518" s="432"/>
      <c r="K518" s="115">
        <f t="shared" si="35"/>
        <v>0</v>
      </c>
      <c r="L518" s="35"/>
      <c r="M518" s="36"/>
      <c r="N518" s="425"/>
    </row>
    <row r="519" spans="2:15" s="25" customFormat="1" ht="34" x14ac:dyDescent="0.45">
      <c r="B519" s="26"/>
      <c r="C519" s="333">
        <f t="shared" si="36"/>
        <v>351</v>
      </c>
      <c r="D519" s="156" t="s">
        <v>959</v>
      </c>
      <c r="E519" s="38" t="s">
        <v>33</v>
      </c>
      <c r="F519" s="46"/>
      <c r="G519" s="341" t="s">
        <v>960</v>
      </c>
      <c r="H519" s="340" t="s">
        <v>47</v>
      </c>
      <c r="I519" s="308">
        <v>12</v>
      </c>
      <c r="J519" s="432"/>
      <c r="K519" s="115">
        <f t="shared" si="35"/>
        <v>0</v>
      </c>
      <c r="L519" s="35"/>
      <c r="M519" s="36"/>
      <c r="N519" s="425"/>
    </row>
    <row r="520" spans="2:15" s="25" customFormat="1" ht="17.5" x14ac:dyDescent="0.45">
      <c r="B520" s="26"/>
      <c r="C520" s="333">
        <f t="shared" si="36"/>
        <v>352</v>
      </c>
      <c r="D520" s="156" t="s">
        <v>961</v>
      </c>
      <c r="E520" s="38" t="s">
        <v>962</v>
      </c>
      <c r="F520" s="46"/>
      <c r="G520" s="341" t="s">
        <v>963</v>
      </c>
      <c r="H520" s="340" t="s">
        <v>22</v>
      </c>
      <c r="I520" s="308">
        <v>52.31</v>
      </c>
      <c r="J520" s="432"/>
      <c r="K520" s="115">
        <f t="shared" si="35"/>
        <v>0</v>
      </c>
      <c r="L520" s="35"/>
      <c r="M520" s="36"/>
      <c r="N520" s="425"/>
    </row>
    <row r="521" spans="2:15" s="25" customFormat="1" ht="17.5" x14ac:dyDescent="0.45">
      <c r="B521" s="26"/>
      <c r="C521" s="333">
        <f t="shared" si="36"/>
        <v>353</v>
      </c>
      <c r="D521" s="156" t="s">
        <v>964</v>
      </c>
      <c r="E521" s="38" t="s">
        <v>114</v>
      </c>
      <c r="F521" s="46"/>
      <c r="G521" s="341" t="s">
        <v>115</v>
      </c>
      <c r="H521" s="340" t="s">
        <v>53</v>
      </c>
      <c r="I521" s="308">
        <v>14.61</v>
      </c>
      <c r="J521" s="432"/>
      <c r="K521" s="115">
        <f t="shared" si="35"/>
        <v>0</v>
      </c>
      <c r="L521" s="35"/>
      <c r="M521" s="36"/>
      <c r="N521" s="425"/>
    </row>
    <row r="522" spans="2:15" s="25" customFormat="1" ht="34" x14ac:dyDescent="0.45">
      <c r="B522" s="26"/>
      <c r="C522" s="333">
        <f t="shared" si="36"/>
        <v>354</v>
      </c>
      <c r="D522" s="156" t="s">
        <v>965</v>
      </c>
      <c r="E522" s="49" t="s">
        <v>966</v>
      </c>
      <c r="F522" s="51"/>
      <c r="G522" s="172" t="s">
        <v>967</v>
      </c>
      <c r="H522" s="340" t="s">
        <v>53</v>
      </c>
      <c r="I522" s="308">
        <v>9.8999999999999986</v>
      </c>
      <c r="J522" s="432"/>
      <c r="K522" s="115">
        <f t="shared" si="35"/>
        <v>0</v>
      </c>
      <c r="L522" s="35"/>
      <c r="M522" s="36"/>
      <c r="N522" s="425"/>
    </row>
    <row r="523" spans="2:15" s="17" customFormat="1" ht="18" thickBot="1" x14ac:dyDescent="0.5">
      <c r="B523" s="18"/>
      <c r="C523" s="343"/>
      <c r="D523" s="344"/>
      <c r="E523" s="344"/>
      <c r="F523" s="344"/>
      <c r="G523" s="345"/>
      <c r="H523" s="344"/>
      <c r="I523" s="275"/>
      <c r="J523" s="443"/>
      <c r="K523" s="277">
        <f>SUM(K506:K522)</f>
        <v>0</v>
      </c>
      <c r="L523" s="35"/>
      <c r="M523" s="36"/>
      <c r="N523" s="426"/>
      <c r="O523" s="426"/>
    </row>
    <row r="524" spans="2:15" s="17" customFormat="1" ht="17.5" x14ac:dyDescent="0.45">
      <c r="B524" s="18"/>
      <c r="C524" s="502" t="s">
        <v>968</v>
      </c>
      <c r="D524" s="503"/>
      <c r="E524" s="503"/>
      <c r="F524" s="503"/>
      <c r="G524" s="503"/>
      <c r="H524" s="335"/>
      <c r="I524" s="336"/>
      <c r="J524" s="442"/>
      <c r="K524" s="338"/>
      <c r="L524" s="23"/>
      <c r="M524" s="24"/>
      <c r="N524" s="425"/>
    </row>
    <row r="525" spans="2:15" s="185" customFormat="1" ht="34" x14ac:dyDescent="0.45">
      <c r="B525" s="176"/>
      <c r="C525" s="321">
        <f>C522+1</f>
        <v>355</v>
      </c>
      <c r="D525" s="178" t="s">
        <v>969</v>
      </c>
      <c r="E525" s="178" t="s">
        <v>970</v>
      </c>
      <c r="F525" s="178">
        <f>F128</f>
        <v>0</v>
      </c>
      <c r="G525" s="339" t="s">
        <v>971</v>
      </c>
      <c r="H525" s="178" t="s">
        <v>22</v>
      </c>
      <c r="I525" s="428">
        <v>500</v>
      </c>
      <c r="J525" s="432"/>
      <c r="K525" s="322">
        <f>ROUND(I525*J525,2)</f>
        <v>0</v>
      </c>
      <c r="L525" s="200"/>
      <c r="M525" s="184"/>
      <c r="N525" s="425"/>
    </row>
    <row r="526" spans="2:15" s="17" customFormat="1" ht="18" thickBot="1" x14ac:dyDescent="0.5">
      <c r="B526" s="18"/>
      <c r="C526" s="311"/>
      <c r="D526" s="273"/>
      <c r="E526" s="273"/>
      <c r="F526" s="273"/>
      <c r="G526" s="274"/>
      <c r="H526" s="273"/>
      <c r="I526" s="275"/>
      <c r="J526" s="439"/>
      <c r="K526" s="277">
        <f>SUM(K525:K525)</f>
        <v>0</v>
      </c>
      <c r="L526" s="35"/>
      <c r="M526" s="36"/>
      <c r="N526" s="426"/>
      <c r="O526" s="426"/>
    </row>
    <row r="527" spans="2:15" s="17" customFormat="1" ht="18" thickBot="1" x14ac:dyDescent="0.5">
      <c r="B527" s="18"/>
      <c r="C527" s="515" t="s">
        <v>972</v>
      </c>
      <c r="D527" s="516"/>
      <c r="E527" s="517"/>
      <c r="F527" s="516"/>
      <c r="G527" s="518"/>
      <c r="H527" s="516"/>
      <c r="I527" s="519"/>
      <c r="J527" s="520"/>
      <c r="K527" s="347">
        <f>ROUND((K23+K31+K37+K40+K44+K47+K53+K57+K67+K71+K75+K82+K86+K89+K92+K96+K101+K108+K113+K123+K127+K133+K143+K149+K152+K160+K175+K179+K187+K193+K200+K208+K212+K231+K234+K243+K246+K250+K256+K268+K272+K276+K280+K284+K291+K296+K300+K306+K310+K316+K320+K325+K332+K335+K340+K345+K349+K377+K380+K390+K393+K406+K413+K430+K433+K448+K459+K475+K491+K501+K504+K523+K526),0)</f>
        <v>0</v>
      </c>
      <c r="L527" s="348"/>
      <c r="M527" s="349"/>
      <c r="N527" s="425"/>
    </row>
    <row r="528" spans="2:15" s="17" customFormat="1" ht="17.5" x14ac:dyDescent="0.45">
      <c r="B528" s="18"/>
      <c r="C528" s="351"/>
      <c r="D528" s="351"/>
      <c r="E528" s="352"/>
      <c r="F528" s="352"/>
      <c r="G528" s="353"/>
      <c r="H528" s="352"/>
      <c r="I528" s="354"/>
      <c r="J528" s="444"/>
      <c r="K528" s="356"/>
      <c r="L528" s="357"/>
      <c r="M528" s="349"/>
    </row>
    <row r="529" spans="1:13" s="17" customFormat="1" ht="17.5" x14ac:dyDescent="0.45">
      <c r="B529" s="18"/>
      <c r="C529" s="358"/>
      <c r="D529" s="358"/>
      <c r="E529" s="359"/>
      <c r="F529" s="359"/>
      <c r="G529" s="360"/>
      <c r="H529" s="359"/>
      <c r="I529" s="354"/>
      <c r="J529" s="444"/>
      <c r="K529" s="361"/>
      <c r="L529" s="357"/>
      <c r="M529" s="349"/>
    </row>
    <row r="530" spans="1:13" s="17" customFormat="1" ht="17.5" x14ac:dyDescent="0.45">
      <c r="B530" s="18"/>
      <c r="C530" s="349"/>
      <c r="D530" s="362"/>
      <c r="E530" s="363"/>
      <c r="F530" s="363"/>
      <c r="G530" s="364" t="s">
        <v>973</v>
      </c>
      <c r="H530" s="365"/>
      <c r="I530" s="275"/>
      <c r="J530" s="445"/>
      <c r="K530" s="367">
        <f>K527</f>
        <v>0</v>
      </c>
      <c r="L530" s="348"/>
      <c r="M530" s="349"/>
    </row>
    <row r="531" spans="1:13" s="17" customFormat="1" ht="17.5" x14ac:dyDescent="0.45">
      <c r="B531" s="18"/>
      <c r="C531" s="349"/>
      <c r="D531" s="368"/>
      <c r="E531" s="368"/>
      <c r="F531" s="368"/>
      <c r="G531" s="521" t="s">
        <v>974</v>
      </c>
      <c r="H531" s="522"/>
      <c r="I531" s="523"/>
      <c r="J531" s="524"/>
      <c r="K531" s="369">
        <v>6432512</v>
      </c>
      <c r="L531" s="357"/>
      <c r="M531" s="349"/>
    </row>
    <row r="532" spans="1:13" s="17" customFormat="1" ht="17.5" x14ac:dyDescent="0.45">
      <c r="B532" s="18"/>
      <c r="C532" s="349"/>
      <c r="D532" s="368"/>
      <c r="E532" s="368"/>
      <c r="F532" s="370"/>
      <c r="G532" s="521" t="s">
        <v>975</v>
      </c>
      <c r="H532" s="522"/>
      <c r="I532" s="523"/>
      <c r="J532" s="524"/>
      <c r="K532" s="369">
        <v>6432512</v>
      </c>
      <c r="L532" s="357"/>
      <c r="M532" s="349"/>
    </row>
    <row r="533" spans="1:13" s="17" customFormat="1" ht="32.25" customHeight="1" x14ac:dyDescent="0.45">
      <c r="B533" s="18"/>
      <c r="C533" s="349"/>
      <c r="D533" s="368"/>
      <c r="E533" s="368"/>
      <c r="F533" s="370"/>
      <c r="G533" s="521" t="s">
        <v>1020</v>
      </c>
      <c r="H533" s="522"/>
      <c r="I533" s="523"/>
      <c r="J533" s="524"/>
      <c r="K533" s="371">
        <v>96656890</v>
      </c>
      <c r="L533" s="357"/>
      <c r="M533" s="349"/>
    </row>
    <row r="534" spans="1:13" s="17" customFormat="1" ht="18" thickBot="1" x14ac:dyDescent="0.5">
      <c r="B534" s="18"/>
      <c r="C534" s="349"/>
      <c r="D534" s="368"/>
      <c r="E534" s="368"/>
      <c r="F534" s="368"/>
      <c r="G534" s="372" t="s">
        <v>976</v>
      </c>
      <c r="H534" s="373"/>
      <c r="I534" s="374"/>
      <c r="J534" s="446"/>
      <c r="K534" s="376">
        <f>ROUND((K530+K531+K532+K533),0)</f>
        <v>109521914</v>
      </c>
      <c r="L534" s="348"/>
      <c r="M534" s="349"/>
    </row>
    <row r="535" spans="1:13" s="17" customFormat="1" ht="17.5" x14ac:dyDescent="0.45">
      <c r="B535" s="18"/>
      <c r="C535" s="349"/>
      <c r="D535" s="368"/>
      <c r="E535" s="368"/>
      <c r="F535" s="368"/>
      <c r="G535" s="377"/>
      <c r="H535" s="368"/>
      <c r="I535" s="378"/>
      <c r="J535" s="447"/>
      <c r="K535" s="380"/>
      <c r="L535" s="348"/>
      <c r="M535" s="349"/>
    </row>
    <row r="536" spans="1:13" s="390" customFormat="1" ht="18" thickBot="1" x14ac:dyDescent="0.5">
      <c r="A536" s="381"/>
      <c r="B536" s="382"/>
      <c r="C536" s="383"/>
      <c r="D536" s="384"/>
      <c r="E536" s="384"/>
      <c r="F536" s="384"/>
      <c r="G536" s="385"/>
      <c r="H536" s="384"/>
      <c r="I536" s="386"/>
      <c r="J536" s="448"/>
      <c r="K536" s="388"/>
      <c r="L536" s="389"/>
      <c r="M536" s="381"/>
    </row>
    <row r="537" spans="1:13" s="390" customFormat="1" ht="17.5" x14ac:dyDescent="0.45">
      <c r="A537" s="381"/>
      <c r="B537" s="382"/>
      <c r="C537" s="391"/>
      <c r="D537" s="525"/>
      <c r="E537" s="525"/>
      <c r="F537" s="525"/>
      <c r="G537" s="525"/>
      <c r="H537" s="525"/>
      <c r="I537" s="525"/>
      <c r="J537" s="525"/>
      <c r="K537" s="526"/>
      <c r="L537" s="392"/>
      <c r="M537" s="393"/>
    </row>
    <row r="538" spans="1:13" s="390" customFormat="1" ht="17.5" x14ac:dyDescent="0.45">
      <c r="A538" s="381"/>
      <c r="B538" s="382"/>
      <c r="C538" s="507" t="s">
        <v>977</v>
      </c>
      <c r="D538" s="508"/>
      <c r="E538" s="508"/>
      <c r="F538" s="508"/>
      <c r="G538" s="508"/>
      <c r="H538" s="527" t="s">
        <v>978</v>
      </c>
      <c r="I538" s="527"/>
      <c r="J538" s="527"/>
      <c r="K538" s="394" t="s">
        <v>979</v>
      </c>
      <c r="L538" s="395"/>
      <c r="M538" s="396"/>
    </row>
    <row r="539" spans="1:13" s="390" customFormat="1" ht="17.5" x14ac:dyDescent="0.45">
      <c r="A539" s="381"/>
      <c r="B539" s="382"/>
      <c r="C539" s="507" t="s">
        <v>980</v>
      </c>
      <c r="D539" s="508"/>
      <c r="E539" s="508"/>
      <c r="F539" s="508"/>
      <c r="G539" s="508"/>
      <c r="H539" s="504" t="s">
        <v>981</v>
      </c>
      <c r="I539" s="504"/>
      <c r="J539" s="449" t="s">
        <v>982</v>
      </c>
      <c r="K539" s="397">
        <v>0.24</v>
      </c>
      <c r="L539" s="395"/>
      <c r="M539" s="396"/>
    </row>
    <row r="540" spans="1:13" s="390" customFormat="1" ht="17.5" x14ac:dyDescent="0.45">
      <c r="A540" s="381"/>
      <c r="B540" s="382"/>
      <c r="C540" s="507" t="s">
        <v>983</v>
      </c>
      <c r="D540" s="508"/>
      <c r="E540" s="508"/>
      <c r="F540" s="508"/>
      <c r="G540" s="508"/>
      <c r="H540" s="509" t="s">
        <v>984</v>
      </c>
      <c r="I540" s="510"/>
      <c r="J540" s="449" t="s">
        <v>985</v>
      </c>
      <c r="K540" s="397">
        <v>0</v>
      </c>
      <c r="L540" s="395"/>
      <c r="M540" s="396"/>
    </row>
    <row r="541" spans="1:13" s="402" customFormat="1" ht="17.5" x14ac:dyDescent="0.45">
      <c r="A541" s="381"/>
      <c r="B541" s="382"/>
      <c r="C541" s="398"/>
      <c r="D541" s="399"/>
      <c r="E541" s="400"/>
      <c r="F541" s="400"/>
      <c r="G541" s="401"/>
      <c r="H541" s="511" t="s">
        <v>986</v>
      </c>
      <c r="I541" s="504"/>
      <c r="J541" s="449" t="s">
        <v>987</v>
      </c>
      <c r="K541" s="397">
        <v>0.05</v>
      </c>
      <c r="L541" s="389"/>
      <c r="M541" s="381"/>
    </row>
    <row r="542" spans="1:13" s="402" customFormat="1" ht="34" x14ac:dyDescent="0.45">
      <c r="A542" s="381"/>
      <c r="B542" s="382"/>
      <c r="C542" s="403"/>
      <c r="D542" s="399"/>
      <c r="E542" s="404"/>
      <c r="F542" s="404"/>
      <c r="G542" s="405"/>
      <c r="H542" s="512" t="s">
        <v>988</v>
      </c>
      <c r="I542" s="513"/>
      <c r="J542" s="514"/>
      <c r="K542" s="406" t="s">
        <v>989</v>
      </c>
      <c r="L542" s="389"/>
      <c r="M542" s="381"/>
    </row>
    <row r="543" spans="1:13" ht="17.5" x14ac:dyDescent="0.45">
      <c r="A543" s="1"/>
      <c r="B543" s="2"/>
      <c r="C543" s="403"/>
      <c r="D543" s="404"/>
      <c r="E543" s="404"/>
      <c r="F543" s="404"/>
      <c r="G543" s="405"/>
      <c r="H543" s="504" t="s">
        <v>990</v>
      </c>
      <c r="I543" s="504"/>
      <c r="J543" s="449" t="s">
        <v>991</v>
      </c>
      <c r="K543" s="407" t="s">
        <v>992</v>
      </c>
      <c r="L543" s="3"/>
      <c r="M543" s="1"/>
    </row>
    <row r="544" spans="1:13" s="411" customFormat="1" ht="18" thickBot="1" x14ac:dyDescent="0.5">
      <c r="A544" s="1"/>
      <c r="B544" s="2"/>
      <c r="C544" s="408"/>
      <c r="D544" s="409"/>
      <c r="E544" s="409"/>
      <c r="F544" s="409"/>
      <c r="G544" s="410"/>
      <c r="H544" s="505"/>
      <c r="I544" s="505"/>
      <c r="J544" s="505"/>
      <c r="K544" s="506"/>
      <c r="L544" s="3"/>
      <c r="M544" s="1"/>
    </row>
    <row r="545" spans="1:13" s="411" customFormat="1" ht="18" thickBot="1" x14ac:dyDescent="0.5">
      <c r="A545" s="1"/>
      <c r="B545" s="412"/>
      <c r="C545" s="413"/>
      <c r="D545" s="414"/>
      <c r="E545" s="415"/>
      <c r="F545" s="414"/>
      <c r="G545" s="416"/>
      <c r="H545" s="415"/>
      <c r="I545" s="417"/>
      <c r="J545" s="450"/>
      <c r="K545" s="413"/>
      <c r="L545" s="418"/>
      <c r="M545" s="1"/>
    </row>
    <row r="546" spans="1:13" s="411" customFormat="1" ht="18" thickTop="1" x14ac:dyDescent="0.45">
      <c r="A546" s="1"/>
      <c r="B546" s="1"/>
      <c r="C546" s="1"/>
      <c r="D546" s="419"/>
      <c r="E546" s="420"/>
      <c r="F546" s="419"/>
      <c r="G546" s="419"/>
      <c r="H546" s="420"/>
      <c r="I546" s="421"/>
      <c r="J546" s="451"/>
      <c r="K546" s="1"/>
      <c r="L546" s="1"/>
      <c r="M546" s="1"/>
    </row>
  </sheetData>
  <mergeCells count="118">
    <mergeCell ref="C1:F1"/>
    <mergeCell ref="G1:K1"/>
    <mergeCell ref="C3:K4"/>
    <mergeCell ref="C5:K5"/>
    <mergeCell ref="C6:K6"/>
    <mergeCell ref="C7:C8"/>
    <mergeCell ref="D7:D8"/>
    <mergeCell ref="E7:F7"/>
    <mergeCell ref="G7:G8"/>
    <mergeCell ref="H7:H8"/>
    <mergeCell ref="C24:G24"/>
    <mergeCell ref="C25:G25"/>
    <mergeCell ref="C26:G26"/>
    <mergeCell ref="C32:G32"/>
    <mergeCell ref="C38:G38"/>
    <mergeCell ref="C41:G41"/>
    <mergeCell ref="I7:I8"/>
    <mergeCell ref="J7:J8"/>
    <mergeCell ref="K7:K8"/>
    <mergeCell ref="C9:G9"/>
    <mergeCell ref="C72:G72"/>
    <mergeCell ref="C76:G76"/>
    <mergeCell ref="C77:G77"/>
    <mergeCell ref="C83:G83"/>
    <mergeCell ref="C87:G87"/>
    <mergeCell ref="C90:G90"/>
    <mergeCell ref="C42:G42"/>
    <mergeCell ref="C45:G45"/>
    <mergeCell ref="C48:G48"/>
    <mergeCell ref="C54:G54"/>
    <mergeCell ref="C58:G58"/>
    <mergeCell ref="C68:G68"/>
    <mergeCell ref="C124:G124"/>
    <mergeCell ref="C128:G128"/>
    <mergeCell ref="C129:G129"/>
    <mergeCell ref="C134:G134"/>
    <mergeCell ref="C144:G144"/>
    <mergeCell ref="C145:G145"/>
    <mergeCell ref="C93:G93"/>
    <mergeCell ref="C97:G97"/>
    <mergeCell ref="C102:G102"/>
    <mergeCell ref="C103:G103"/>
    <mergeCell ref="C109:G109"/>
    <mergeCell ref="C114:G114"/>
    <mergeCell ref="C180:G180"/>
    <mergeCell ref="C188:G188"/>
    <mergeCell ref="C194:G194"/>
    <mergeCell ref="C195:G195"/>
    <mergeCell ref="C196:G196"/>
    <mergeCell ref="C201:G201"/>
    <mergeCell ref="C150:G150"/>
    <mergeCell ref="C153:G153"/>
    <mergeCell ref="C154:G154"/>
    <mergeCell ref="C161:G161"/>
    <mergeCell ref="C162:G162"/>
    <mergeCell ref="C176:G176"/>
    <mergeCell ref="C247:G247"/>
    <mergeCell ref="C248:G248"/>
    <mergeCell ref="C251:G251"/>
    <mergeCell ref="C257:G257"/>
    <mergeCell ref="C269:G269"/>
    <mergeCell ref="C273:G273"/>
    <mergeCell ref="C209:G209"/>
    <mergeCell ref="C213:G213"/>
    <mergeCell ref="C232:G232"/>
    <mergeCell ref="C235:G235"/>
    <mergeCell ref="C236:G236"/>
    <mergeCell ref="C244:G244"/>
    <mergeCell ref="C301:G301"/>
    <mergeCell ref="C307:G307"/>
    <mergeCell ref="C311:G311"/>
    <mergeCell ref="C317:G317"/>
    <mergeCell ref="C321:G321"/>
    <mergeCell ref="C326:G326"/>
    <mergeCell ref="C277:G277"/>
    <mergeCell ref="C281:G281"/>
    <mergeCell ref="C285:G285"/>
    <mergeCell ref="C292:G292"/>
    <mergeCell ref="C297:G297"/>
    <mergeCell ref="C298:G298"/>
    <mergeCell ref="C378:G378"/>
    <mergeCell ref="C381:G381"/>
    <mergeCell ref="C391:G391"/>
    <mergeCell ref="C394:G394"/>
    <mergeCell ref="C395:G395"/>
    <mergeCell ref="C407:G407"/>
    <mergeCell ref="C327:G327"/>
    <mergeCell ref="C333:G333"/>
    <mergeCell ref="C336:G336"/>
    <mergeCell ref="C341:G341"/>
    <mergeCell ref="C346:G346"/>
    <mergeCell ref="C350:G350"/>
    <mergeCell ref="C476:G476"/>
    <mergeCell ref="C492:G492"/>
    <mergeCell ref="C502:G502"/>
    <mergeCell ref="C505:G505"/>
    <mergeCell ref="C524:G524"/>
    <mergeCell ref="C527:J527"/>
    <mergeCell ref="C408:G408"/>
    <mergeCell ref="C414:G414"/>
    <mergeCell ref="C431:G431"/>
    <mergeCell ref="C434:G434"/>
    <mergeCell ref="C449:G449"/>
    <mergeCell ref="C460:G460"/>
    <mergeCell ref="H543:I543"/>
    <mergeCell ref="H544:K544"/>
    <mergeCell ref="C539:G539"/>
    <mergeCell ref="H539:I539"/>
    <mergeCell ref="C540:G540"/>
    <mergeCell ref="H540:I540"/>
    <mergeCell ref="H541:I541"/>
    <mergeCell ref="H542:J542"/>
    <mergeCell ref="G531:J531"/>
    <mergeCell ref="G532:J532"/>
    <mergeCell ref="G533:J533"/>
    <mergeCell ref="D537:K537"/>
    <mergeCell ref="C538:G538"/>
    <mergeCell ref="H538:J538"/>
  </mergeCells>
  <pageMargins left="0.7" right="0.7" top="0.75" bottom="0.75" header="0.3" footer="0.3"/>
  <pageSetup paperSize="9" scale="46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AACF8-D1EA-483E-BC31-89047A7ED9D3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PRESUPUESTO OFICIAL (Entidad)</vt:lpstr>
      <vt:lpstr>OFERTA ECONOMICA (Oferente)</vt:lpstr>
      <vt:lpstr>Hoja3</vt:lpstr>
      <vt:lpstr>'PRESUPUESTO OFICIAL (Entidad)'!_Hlk208391965</vt:lpstr>
      <vt:lpstr>'OFERTA ECONOMICA (Oferente)'!Área_de_impresión</vt:lpstr>
      <vt:lpstr>'PRESUPUESTO OFICIAL (Entidad)'!Área_de_impresión</vt:lpstr>
      <vt:lpstr>'PRESUPUESTO OFICIAL (Entidad)'!Títulos_a_imprimir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Bohórquez</dc:creator>
  <cp:lastModifiedBy>Laura gomez</cp:lastModifiedBy>
  <cp:lastPrinted>2026-07-08T17:20:44Z</cp:lastPrinted>
  <dcterms:created xsi:type="dcterms:W3CDTF">2026-06-22T20:31:53Z</dcterms:created>
  <dcterms:modified xsi:type="dcterms:W3CDTF">2026-07-13T17:12:12Z</dcterms:modified>
</cp:coreProperties>
</file>