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MFRIERIR\Downloads\"/>
    </mc:Choice>
  </mc:AlternateContent>
  <xr:revisionPtr revIDLastSave="0" documentId="13_ncr:1_{ACFE778D-F7F7-4EF2-9AF3-44FF6BB84DA4}" xr6:coauthVersionLast="47" xr6:coauthVersionMax="47" xr10:uidLastSave="{00000000-0000-0000-0000-000000000000}"/>
  <bookViews>
    <workbookView xWindow="-120" yWindow="-120" windowWidth="29040" windowHeight="15720"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r:id="rId5"/>
  </sheets>
  <definedNames>
    <definedName name="_xlnm.Print_Area" localSheetId="3">'Control de pagos'!$A$1:$S$74</definedName>
    <definedName name="_xlnm.Print_Area" localSheetId="0">'Ficha Avance'!$A$1:$L$108</definedName>
    <definedName name="_xlnm.Print_Area" localSheetId="1">'Inf. Supervisión AFCJ'!$A$1:$L$98</definedName>
    <definedName name="_xlnm.Print_Titles" localSheetId="0">'Ficha Avance'!$1:$4</definedName>
    <definedName name="_xlnm.Print_Titles" localSheetId="1">'Inf. Supervisión AFCJ'!$1:$2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6" i="2" l="1"/>
  <c r="H70" i="2"/>
  <c r="H86" i="2" l="1"/>
  <c r="H87" i="2" l="1"/>
  <c r="F51" i="2"/>
  <c r="I29" i="2"/>
  <c r="L51" i="2" l="1"/>
  <c r="K30" i="2"/>
  <c r="E30" i="2"/>
  <c r="J29" i="2" l="1"/>
  <c r="J30" i="2" s="1"/>
  <c r="L29" i="2"/>
  <c r="H30" i="2" l="1"/>
  <c r="D32" i="2" s="1"/>
  <c r="D34" i="2" s="1"/>
  <c r="H39" i="2" s="1"/>
  <c r="I30" i="2" l="1"/>
  <c r="L30" i="2"/>
  <c r="D35" i="2" l="1"/>
  <c r="K32" i="2" s="1"/>
  <c r="A4" i="6"/>
  <c r="H22" i="5" l="1"/>
  <c r="H23" i="5"/>
  <c r="H49" i="5" s="1"/>
  <c r="H48"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54" i="2"/>
  <c r="N82" i="3" l="1"/>
  <c r="N77" i="3"/>
  <c r="N76" i="3"/>
  <c r="N84" i="3"/>
  <c r="N78" i="3"/>
  <c r="A51" i="2"/>
  <c r="J59" i="3" l="1"/>
  <c r="C71" i="3"/>
  <c r="G32" i="2"/>
  <c r="K71" i="3"/>
  <c r="A10" i="4"/>
  <c r="H36" i="3"/>
  <c r="H38" i="3"/>
  <c r="H39" i="3"/>
  <c r="B9" i="3"/>
  <c r="E23" i="2" l="1"/>
  <c r="D33" i="2" s="1"/>
  <c r="H50" i="2" s="1"/>
  <c r="H45" i="2" l="1"/>
  <c r="H46" i="2"/>
  <c r="H47" i="2"/>
  <c r="H48" i="2"/>
  <c r="H49" i="2"/>
  <c r="J35" i="2"/>
  <c r="L70" i="2"/>
  <c r="L72" i="2" s="1"/>
  <c r="H42" i="2"/>
  <c r="H44" i="2"/>
  <c r="H41" i="2"/>
  <c r="H40" i="2"/>
  <c r="H43" i="2"/>
  <c r="A5" i="2"/>
  <c r="H33" i="5"/>
  <c r="H32" i="5"/>
  <c r="H31" i="5"/>
  <c r="H30" i="5"/>
  <c r="H29" i="5"/>
  <c r="H28" i="5"/>
  <c r="H27" i="5"/>
  <c r="H26" i="5"/>
  <c r="H25" i="5"/>
  <c r="H24" i="5"/>
  <c r="H51" i="2" l="1"/>
  <c r="H40" i="3"/>
  <c r="E35" i="2" l="1"/>
  <c r="E42" i="3"/>
  <c r="J17" i="3" l="1"/>
  <c r="D71" i="3" l="1"/>
  <c r="E59" i="3" l="1"/>
  <c r="E60" i="3" l="1"/>
  <c r="L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2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incluir rubro a nivel de contabilización y uso.</t>
      </text>
    </comment>
  </commentList>
</comments>
</file>

<file path=xl/sharedStrings.xml><?xml version="1.0" encoding="utf-8"?>
<sst xmlns="http://schemas.openxmlformats.org/spreadsheetml/2006/main" count="524" uniqueCount="373">
  <si>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</si>
  <si>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</si>
  <si>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</si>
  <si>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</si>
  <si>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</si>
  <si>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</si>
  <si>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</si>
  <si>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</si>
  <si>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</si>
  <si>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</si>
  <si>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</si>
  <si>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</si>
  <si>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</si>
  <si>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</si>
  <si>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</si>
  <si>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</si>
  <si>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</si>
  <si>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</si>
  <si>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</si>
  <si>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</si>
  <si>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</si>
  <si>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</si>
  <si>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</si>
  <si>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</si>
  <si>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</si>
  <si>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</si>
  <si>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</si>
  <si>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</si>
  <si>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</si>
  <si>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</si>
  <si>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</si>
  <si>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</si>
  <si>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</si>
  <si>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</si>
  <si>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</si>
  <si>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</si>
  <si>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</si>
  <si>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</si>
  <si>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</si>
  <si>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</si>
  <si>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</si>
  <si>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</si>
  <si>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</si>
  <si>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</si>
  <si>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</si>
  <si>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</si>
  <si>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</si>
  <si>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</si>
  <si>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</si>
  <si>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</si>
  <si>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</si>
  <si>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</si>
  <si>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</si>
  <si>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</si>
  <si>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</si>
  <si>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</si>
  <si>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</si>
  <si>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</si>
  <si>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</si>
  <si>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</si>
  <si>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</si>
  <si>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</si>
  <si>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</si>
  <si>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</si>
  <si>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</si>
  <si>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</si>
  <si>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</si>
  <si>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</si>
  <si>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</si>
  <si>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</si>
  <si>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</si>
  <si>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</si>
  <si>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</si>
  <si>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</si>
  <si>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</si>
  <si>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</si>
  <si>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</si>
  <si>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</si>
  <si>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</si>
  <si>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</si>
  <si>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</si>
  <si>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</si>
  <si>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</si>
  <si>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</si>
  <si>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</si>
  <si>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</si>
  <si>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</si>
  <si>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</si>
  <si>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</si>
  <si>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</si>
  <si>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</si>
  <si>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</si>
  <si>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</si>
  <si>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</si>
  <si>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</si>
  <si>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</si>
  <si>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</si>
  <si>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</si>
  <si>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</si>
  <si>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</si>
  <si>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</si>
  <si>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</si>
  <si>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</si>
  <si>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</si>
  <si>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</si>
  <si>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</si>
  <si>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</si>
  <si>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</si>
  <si>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</si>
  <si>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</si>
  <si>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</si>
  <si>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</si>
  <si>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</si>
  <si>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</si>
  <si>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</si>
  <si>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</si>
  <si>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</si>
  <si>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</si>
  <si>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</si>
  <si>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</si>
  <si>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</si>
  <si>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</si>
  <si>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</si>
  <si>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</si>
  <si>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</si>
  <si>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</si>
  <si>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</si>
  <si>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</si>
  <si>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</si>
  <si>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</si>
  <si>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</si>
  <si>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</si>
  <si>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</si>
  <si>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</si>
  <si>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</si>
  <si>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</si>
  <si>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</si>
  <si>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</si>
  <si>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</si>
  <si>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</si>
  <si>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</si>
  <si>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</si>
  <si>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</si>
  <si>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</si>
  <si>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</si>
  <si>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</si>
  <si>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</si>
  <si>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</si>
  <si>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</si>
  <si>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</si>
  <si>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</si>
  <si>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</si>
  <si>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</si>
  <si>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</si>
  <si>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</si>
  <si>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</si>
  <si>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</si>
  <si>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Período del Informe - Entregable No.</t>
  </si>
  <si>
    <t xml:space="preserve">Contratista </t>
  </si>
  <si>
    <t xml:space="preserve">Pago No. </t>
  </si>
  <si>
    <t>C.C. /NIT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</si>
  <si>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</si>
  <si>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</si>
  <si>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</si>
  <si>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</si>
  <si>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</si>
  <si>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</si>
  <si>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</si>
  <si>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</si>
  <si>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</si>
  <si>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</si>
  <si>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</si>
  <si>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</si>
  <si>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</si>
  <si>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</si>
  <si>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</si>
  <si>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</si>
  <si>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</si>
  <si>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</si>
  <si>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</si>
  <si>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</si>
  <si>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</si>
  <si>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</si>
  <si>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</si>
  <si>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</si>
  <si>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No. RP</t>
  </si>
  <si>
    <t>Fecha del RP</t>
  </si>
  <si>
    <t>Valor RP</t>
  </si>
  <si>
    <t>Total Pagos Realizados con el RP</t>
  </si>
  <si>
    <t>% de Ejecución del RP</t>
  </si>
  <si>
    <t>Liberaciones</t>
  </si>
  <si>
    <t>Saldo Por Utilizar RP</t>
  </si>
  <si>
    <t>27-01-02-032</t>
  </si>
  <si>
    <t xml:space="preserve">Total </t>
  </si>
  <si>
    <t>Total</t>
  </si>
  <si>
    <t>Valor inicial del contrato</t>
  </si>
  <si>
    <t>Valor Adiciones o Reucciones</t>
  </si>
  <si>
    <t>Valor total (Incluídas adiciones)</t>
  </si>
  <si>
    <t>Total pagado a la fecha (incluido anticipo)</t>
  </si>
  <si>
    <r>
      <t>Valor anticipo</t>
    </r>
    <r>
      <rPr>
        <sz val="10"/>
        <rFont val="Arial"/>
        <family val="2"/>
      </rPr>
      <t xml:space="preserve"> (Si aplica)</t>
    </r>
  </si>
  <si>
    <t>II. AMORTIZACIÓN ANTICIPO (si aplica)</t>
  </si>
  <si>
    <t>RP</t>
  </si>
  <si>
    <t>Sub-Unidad</t>
  </si>
  <si>
    <t>Rubro</t>
  </si>
  <si>
    <t>Fecha del Pago</t>
  </si>
  <si>
    <r>
      <t xml:space="preserve">No. Orden de Pago </t>
    </r>
    <r>
      <rPr>
        <sz val="10"/>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</si>
  <si>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</si>
  <si>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</si>
  <si>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</si>
  <si>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</si>
  <si>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</si>
  <si>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</si>
  <si>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</si>
  <si>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</si>
  <si>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Obligación Especifica</t>
  </si>
  <si>
    <t>Factura  No. /Cuenta de Cobro No.</t>
  </si>
  <si>
    <t>Valor factura - Valor a Cobrar</t>
  </si>
  <si>
    <t>Sub-unidad Ejecutora</t>
  </si>
  <si>
    <t>% del Pago a realizar</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</si>
  <si>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</si>
  <si>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</si>
  <si>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</si>
  <si>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</si>
  <si>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</si>
  <si>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</si>
  <si>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</si>
  <si>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</si>
  <si>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</si>
  <si>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El contrato se está ejecutando con normalidad</t>
  </si>
  <si>
    <t>III. Matriz de Riesgo (Seguimiento Mensual)</t>
  </si>
  <si>
    <t>¿Se configuró algún riesgo contemplado en la matriz?</t>
  </si>
  <si>
    <t>DESCRIPCION SEGUIMIENTO A MATRIZ DE RIESGO (S). Describir riesgo configurado, en caso de señalar la opción SI y medidas a adoptar y/o adoptadas para mitigarlo.
No aplica, contrato financiado con recursos BID</t>
  </si>
  <si>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</si>
  <si>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</si>
  <si>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</si>
  <si>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</si>
  <si>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</si>
  <si>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</si>
  <si>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</si>
  <si>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</si>
  <si>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</si>
  <si>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 xml:space="preserve">¿El contrato tiene Personal de trabajo?       </t>
  </si>
  <si>
    <t>¿Cantidad del Personal de trabajo del Contrato?</t>
  </si>
  <si>
    <t>Observación: (Planilla)
N/A</t>
  </si>
  <si>
    <t>V. Observaciones:</t>
  </si>
  <si>
    <t>UNIDAD</t>
  </si>
  <si>
    <t>RP AFECTAR</t>
  </si>
  <si>
    <t xml:space="preserve">VALOR </t>
  </si>
  <si>
    <t>TOTAL A PAGAR</t>
  </si>
  <si>
    <t>F. SUSCRIPCIÓN DEL INFORME</t>
  </si>
  <si>
    <t>Período del Informe y/ Entregable</t>
  </si>
  <si>
    <t xml:space="preserve">Pago Realizados No. </t>
  </si>
  <si>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</si>
  <si>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</si>
  <si>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</si>
  <si>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</si>
  <si>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</si>
  <si>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</si>
  <si>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</si>
  <si>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</si>
  <si>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</si>
  <si>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</si>
  <si>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</si>
  <si>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</si>
  <si>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</si>
  <si>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</si>
  <si>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</si>
  <si>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</si>
  <si>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</si>
  <si>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</si>
  <si>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</si>
  <si>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</si>
  <si>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</si>
  <si>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</si>
  <si>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</si>
  <si>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</si>
  <si>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</si>
  <si>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</si>
  <si>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</si>
  <si>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</si>
  <si>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</si>
  <si>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</si>
  <si>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</si>
  <si>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</si>
  <si>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</si>
  <si>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</si>
  <si>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</si>
  <si>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</si>
  <si>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</si>
  <si>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</si>
  <si>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</si>
  <si>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</si>
  <si>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</si>
  <si>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</si>
  <si>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</si>
  <si>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</si>
  <si>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</si>
  <si>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</si>
  <si>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</si>
  <si>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</si>
  <si>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</si>
  <si>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</si>
  <si>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</si>
  <si>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</si>
  <si>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</si>
  <si>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</si>
  <si>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</si>
  <si>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</si>
  <si>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</si>
  <si>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27-01-02-000</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</si>
  <si>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</si>
  <si>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</si>
  <si>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</si>
  <si>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</si>
  <si>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</si>
  <si>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</si>
  <si>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</si>
  <si>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</si>
  <si>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</si>
  <si>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</si>
  <si>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</si>
  <si>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</si>
  <si>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</si>
  <si>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</si>
  <si>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</si>
  <si>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</si>
  <si>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</si>
  <si>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</si>
  <si>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 xml:space="preserve">Condicionante </t>
  </si>
  <si>
    <t>CONCURSO DE MÉRITOS</t>
  </si>
  <si>
    <t>27-01-01-200</t>
  </si>
  <si>
    <t>27-01-01-300</t>
  </si>
  <si>
    <t>27-01-01-400</t>
  </si>
  <si>
    <t>27-01-01-500</t>
  </si>
  <si>
    <t>27-01-01-800</t>
  </si>
  <si>
    <t>CONVENIO</t>
  </si>
  <si>
    <t>27-01-01-900</t>
  </si>
  <si>
    <t xml:space="preserve">PRÓRROGA Y ADICIÓN </t>
  </si>
  <si>
    <t>OTROSI Y PRÓRROGA</t>
  </si>
  <si>
    <t>OTROSÍ Y ADICIÓN</t>
  </si>
  <si>
    <t xml:space="preserve">OTROSÍ ADICIÓN Y PRÓRROGA </t>
  </si>
  <si>
    <t>Supervisora Técnica</t>
  </si>
  <si>
    <t>Supervisor Administrativo, Financiero, Contable y Jurídico</t>
  </si>
  <si>
    <t>Apoyo a la Supervisión Administrativo, Financiero, Contable y Jurídico</t>
  </si>
  <si>
    <t>CUENTA DE COBRO -FACTURA DE VENTA</t>
  </si>
  <si>
    <t>María Paula Frieri Romero</t>
  </si>
  <si>
    <t>Prestación de Servicios</t>
  </si>
  <si>
    <t>MARÍA PAULA FRIERI ROMERO</t>
  </si>
  <si>
    <t>COORDINADORA SGSST</t>
  </si>
  <si>
    <t>31 de Diciembre de 2026</t>
  </si>
  <si>
    <t>C-2701-0800-39-20111D-2701048-02</t>
  </si>
  <si>
    <t>MEDICINA INTEGRAL AT IPS SAS</t>
  </si>
  <si>
    <t>901480174-1</t>
  </si>
  <si>
    <t>Contratar la realización de exámenes médicos ocupacionales de ingreso y egreso, pruebas psicotécnicas, valoración para reincorporación, exámenes periódicos requeridos para los empleados y funcionarios de las dependencias judiciales y administrativas, así como cualquier tipo de examen que sea necesario para el cumplimiento del sistema de gestión de seguridad y salud en el trabajo, a cargo de la Dirección Seccional de Administración Judicial de Cartagena.</t>
  </si>
  <si>
    <t>CT04-25-2026</t>
  </si>
  <si>
    <t>CG-1073474</t>
  </si>
  <si>
    <t>20/02/2026 - 31/12/2029</t>
  </si>
  <si>
    <t>SEGUROS MUNDIAL</t>
  </si>
  <si>
    <t>9426</t>
  </si>
  <si>
    <t>05/02/2026</t>
  </si>
  <si>
    <t>A-02-02-02-009-003</t>
  </si>
  <si>
    <t xml:space="preserve">
1. El contratista realizará exámenes médicos ocupacionales de ingreso, valoración médica laboral para retiro, post- incapacidad y periódicos los cuales deberán ser realizados por el profesional Médico con especialidad en Salud Ocupacional.
2. El contratista entregará al supervisor del contrato asignado por la Entidad las hojas de vida del personal que ejecutará el contrato, quien verificará que cumplen los requisitos. (REMITIRSE AL ANEXO 8. ESPECIFICACIONES TECNICAS)
3. El contratista debe seguir las indicaciones del supervisor, en cuanto a la presentación de informes, planilla y demás.
4. El tiempo mínimo para la práctica de los exámenes médicos con énfasis osteomusculares, deberá ser de veinte (20) minutos.
5. El contratista deberá asegurar la prestación del servicio durante ocho (8) horas al día, de cada uno de los profesionales requeridos para los exámenes a practicar, según la programación de fechas prevista con el supervisor del contrato.
6. El contratista solicitará por intermedio de un médico especialista en salud ocupacional al proveedor anterior, la entrega de los resultados de los exámenes médicos efectuados que no hayan sido objeto de lectura.
7. El contratista realizará la programación y confirmación de la cita de examen con énfasis osteomuscular y lectura de resultados, de forma directa con cada uno de los servidores judiciales, para lo cual deberá recolectar dicha información en el proceso de toma de muestras. El contratista deberá procurar que para la lectura de resultados el servidor cuente de manera previa con los exámenes correspondientes.
8. El contratista se encargará de presentar un informe mensualmente del valor de los exámenes practicados, dentro de los cinco (5) días hábiles de cada mes, indicando el valor acumulado del mismo y el saldo pendiente por ejecutar del valor del contrato.
9. El contratista entregará junto con el informe anterior, el listado digitalizado de las personas que asistieron a cada uno de los exámenes, discriminando el tipo de examen practicado, asegurando que cada persona se efectúe la totalidad de los exámenes requeridos.
10.El contratista deberá realizar la entrega de los resultados y/o certificados de aptitud de los exámenes practicados por correo electrónico, o de forma directa al supervisor del contrato, con una periodicidad mensual junto con la entrega de la facturación.
11.Toda evaluación médica ocupacional debe ser firmada por el trabajador y por el médico evaluador, con indicación de los números de registro médico y de la licencia en salud ocupacional, indicando el tipo de evaluación de Ingreso, periódica, de egreso o específica, realizada.
12.Tanto en las evaluaciones médicas de Ingreso, como en las periódicas programadas, se deberán anexar los conceptos sobre restricciones existentes, describiendo cuáles son, ante qué condiciones, funciones, factores o agentes de riesgo se producen, indicando si son temporales o permanentes y las recomendaciones que sean pertinentes.
13.La información mínima que debe quedar registrada en las diferentes evaluaciones médicas ocupacionales se deberán encontrar acorde con lo establecido en el artículo 8 de la Resolución No. 2346 de 2007, expedida por el Ministerio de la Protección Social.
14.El contratista suministrará los materiales y equipos (batas, guantes, fonendoscopio, tabla de Snellen, equipo de optometría y audiometría con su respectivo certificado de calibración, tensiómetro, equipo de órganos, báscula, tallímetro, bajalenguas, metro, martillo de reflejos, entre otros) necesarios para realizar los exámenes.</t>
  </si>
  <si>
    <t>15.El contratista suministrará la papelería que se requiera para la realización de los exámenes por parte de la Dirección Seccional de Administración Judicial en el circuito judicial de Cartagena y San Andrés, Providencia y Santa Catalina, Mompox, Magangué y Carmen de Bolivar.
16.El contratista entregará un informe final sobre los exámenes realizados en los formatos y procedimientos establecidos por la Entidad, y al finalizar deberá presentar el informe de morbilidad según los parámetros sugeridos por la legislación y definidos por la Entidad, el cual será requisito final para el trámite de pago. (Los formatos incluyen: Formato de informe en diagnóstico en salud de ingreso y periódico o postincapacidad con una base de datos de ingreso, retiro, postincapacidad y periódicos igualmente el formato de ingreso al respectivo servidor judicial).</t>
  </si>
  <si>
    <t>17.Verificar, actualizar y proponer mejoras viables aplicables a los procedimientos implementados en el desarrollo del Sistema de Gestión de Seguridad y Salud en el Trabajo en la Gestión de los riesgos de la Salud para la Dirección Seccional de Administración Judicial de Cartagena – Bolívar en el Circuito Judicial de San Andrés, Providencia y Santa Catalina.
18.Verificar, actualizar y proponer mejoras viables aplicables a los procedimientos implementados en el desarrollo del sub programa de medicina preventiva y del trabajo para la Dirección Seccional de Administración Judicial de Cartagena – Bolívar circuito judicial de Cartagena y San Andrés, Providencia y Santa Catalina, Mompox, Magangué y Carmen de Bolivar.</t>
  </si>
  <si>
    <t xml:space="preserve">19.Actualizar a la fecha de cada evaluación médica ocupacional, la correspondiente historia clínica ocupacional.
20.Diligenciar de manera oportuna los diferentes formatos relacionados con los procedimientos en la práctica de las evaluaciones médicas ocupacionales.
21.Entrega de informe mensual sobre historias clínicas ocupacionales realizadas y principales diagnósticos encontrados, con las recomendaciones médico-laborales o restricciones correspondientes en los casos de reintegro- Post incapacidad por enfermedad de origen común o laboral. </t>
  </si>
  <si>
    <t>22.Entrega de informe mensual sobre historias clínicas ocupacionales realizadas y principales diagnósticos encontrados.
23. Guardar total reserva de la información que por razón del servicio y desarrollo de sus actividades obtenga. Esta es de propiedad de las Entidades y sólo salvo expreso requerimiento de autoridad competente podrá ser divulgada.</t>
  </si>
  <si>
    <t>24. Adoptar las medidas necesarias para el ahorro y uso eficiente de agua, energía, papel, y manejo de residuos que se generen durante la ejecución del contrato, de acuerdo con la política ambiental de la Entidad.
25. Utilizar productos, empaques y materiales amigables con el medio ambiente 
26.Las demás obligaciones relacionadas con la naturaleza del contrato.</t>
  </si>
  <si>
    <t>Cartagena
Egreso: 2
Ingreso: 34
Periódico: 25
Post Incapacidad: 1
Recomendaciones: 11
Municipios
Ingreso: 18
Periódico: 20
Total general: 111 evaluaciones médico-ocupacionales.</t>
  </si>
  <si>
    <r>
      <t xml:space="preserve">Con base en el seguimiento realizado por el(la) supervisor(a) del contrato Número del </t>
    </r>
    <r>
      <rPr>
        <b/>
        <sz val="10"/>
        <rFont val="Arial"/>
        <family val="2"/>
      </rPr>
      <t>CT04-25-2026</t>
    </r>
    <r>
      <rPr>
        <sz val="10"/>
        <rFont val="Arial"/>
        <family val="2"/>
      </rPr>
      <t xml:space="preserve"> en lo técnico, administrativo, financiero, contable y juridico, se CERTIFICA que </t>
    </r>
    <r>
      <rPr>
        <b/>
        <sz val="10"/>
        <color rgb="FFFF0000"/>
        <rFont val="Arial"/>
        <family val="2"/>
      </rPr>
      <t>MEDICINA INTEGRAL AT IPS SAS</t>
    </r>
    <r>
      <rPr>
        <sz val="10"/>
        <rFont val="Arial"/>
        <family val="2"/>
      </rPr>
      <t>, cumplió con el objeto contratado, por lo cual se autoriza el pago de acuerdo a lo descrito a continuación:</t>
    </r>
  </si>
  <si>
    <t>07 de julio de 2026</t>
  </si>
  <si>
    <t>MIAT6430</t>
  </si>
  <si>
    <t>Certificado de aportes sociales</t>
  </si>
  <si>
    <t>22726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</si>
</sst>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0;\-&quot;$&quot;#,##0"/>
    <numFmt numFmtId="44" formatCode="_-&quot;$&quot;* #,##0.00_-;\-&quot;$&quot;* #,##0.00_-;_-&quot;$&quot;* &quot;-&quot;??_-;_-@_-"/>
    <numFmt numFmtId="43" formatCode="_-* #,##0.00_-;\-* #,##0.00_-;_-* &quot;-&quot;??_-;_-@_-"/>
    <numFmt numFmtId="164" formatCode="&quot;$&quot;\ #,##0;\-&quot;$&quot;\ #,##0"/>
    <numFmt numFmtId="165" formatCode="_-&quot;$&quot;\ * #,##0.00_-;\-&quot;$&quot;\ * #,##0.00_-;_-&quot;$&quot;\ *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 numFmtId="182" formatCode="&quot;$&quot;#,##0.0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Arial"/>
      <family val="2"/>
    </font>
    <font>
      <b/>
      <sz val="8"/>
      <color indexed="8"/>
      <name val="Arial"/>
      <family val="2"/>
    </font>
    <font>
      <b/>
      <sz val="10"/>
      <color theme="1"/>
      <name val="Arial"/>
      <family val="2"/>
    </font>
    <font>
      <sz val="8"/>
      <color rgb="FF000000"/>
      <name val="Segoe UI"/>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1">
    <xf numFmtId="0" fontId="0" fillId="0" borderId="0" applyNumberFormat="0" applyFont="0" applyFill="0" applyBorder="0" applyAlignment="0" applyProtection="0">
      <alignment vertical="top"/>
    </xf>
    <xf numFmtId="44"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44" fontId="4" fillId="0" borderId="0" applyFont="0" applyFill="0" applyBorder="0" applyAlignment="0" applyProtection="0"/>
    <xf numFmtId="0" fontId="2" fillId="0" borderId="0"/>
    <xf numFmtId="44"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xf numFmtId="43" fontId="49" fillId="0" borderId="0" applyFont="0" applyFill="0" applyBorder="0" applyAlignment="0" applyProtection="0"/>
    <xf numFmtId="9" fontId="4" fillId="0" borderId="0" applyFont="0" applyFill="0" applyBorder="0" applyAlignment="0" applyProtection="0"/>
    <xf numFmtId="0" fontId="4" fillId="0" borderId="0"/>
  </cellStyleXfs>
  <cellXfs count="790">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5" fontId="4"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44" fontId="39"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4"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3"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0" fontId="10" fillId="0" borderId="5"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5"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5"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6"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0" fillId="6" borderId="42" xfId="5"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protection locked="0"/>
    </xf>
    <xf numFmtId="49" fontId="40"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0" fillId="6" borderId="1" xfId="5" applyNumberFormat="1" applyFont="1" applyFill="1" applyBorder="1" applyAlignment="1" applyProtection="1">
      <alignment horizontal="center" vertical="top"/>
      <protection locked="0"/>
    </xf>
    <xf numFmtId="49" fontId="40"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7" fillId="6" borderId="1" xfId="5" quotePrefix="1" applyNumberFormat="1" applyFont="1" applyFill="1" applyBorder="1" applyAlignment="1" applyProtection="1">
      <alignment horizontal="center" vertical="top"/>
      <protection locked="0"/>
    </xf>
    <xf numFmtId="1" fontId="47"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7" fillId="6" borderId="1" xfId="5" quotePrefix="1" applyNumberFormat="1" applyFont="1" applyFill="1" applyBorder="1" applyAlignment="1" applyProtection="1">
      <alignment horizontal="right" vertical="top"/>
      <protection locked="0"/>
    </xf>
    <xf numFmtId="168" fontId="47" fillId="6" borderId="1" xfId="5" applyNumberFormat="1" applyFont="1" applyFill="1" applyBorder="1" applyAlignment="1" applyProtection="1">
      <alignment horizontal="right" vertical="top"/>
      <protection locked="0"/>
    </xf>
    <xf numFmtId="168" fontId="40" fillId="6" borderId="1" xfId="5" applyNumberFormat="1" applyFont="1" applyFill="1" applyBorder="1" applyAlignment="1" applyProtection="1">
      <alignment horizontal="right" vertical="top"/>
      <protection locked="0"/>
    </xf>
    <xf numFmtId="168" fontId="47" fillId="0" borderId="1" xfId="4" quotePrefix="1" applyNumberFormat="1" applyFont="1" applyBorder="1" applyAlignment="1" applyProtection="1">
      <alignment horizontal="right" vertical="top"/>
      <protection locked="0"/>
    </xf>
    <xf numFmtId="168" fontId="47"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7"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7" fillId="0" borderId="1" xfId="5" quotePrefix="1" applyFont="1" applyBorder="1" applyAlignment="1" applyProtection="1">
      <alignment horizontal="right" vertical="top"/>
      <protection locked="0"/>
    </xf>
    <xf numFmtId="14" fontId="47" fillId="0" borderId="1" xfId="5" applyNumberFormat="1" applyFont="1" applyBorder="1" applyAlignment="1" applyProtection="1">
      <alignment horizontal="right" vertical="top"/>
      <protection locked="0"/>
    </xf>
    <xf numFmtId="0" fontId="47" fillId="0" borderId="1" xfId="5" applyFont="1" applyBorder="1" applyAlignment="1" applyProtection="1">
      <alignment horizontal="right" vertical="top"/>
      <protection locked="0"/>
    </xf>
    <xf numFmtId="1" fontId="47"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0" fillId="13" borderId="1" xfId="5" quotePrefix="1" applyNumberFormat="1" applyFont="1" applyFill="1" applyBorder="1" applyAlignment="1" applyProtection="1">
      <alignment horizontal="right" vertical="top"/>
      <protection locked="0"/>
    </xf>
    <xf numFmtId="168" fontId="40"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0" fillId="13" borderId="40" xfId="5" quotePrefix="1" applyNumberFormat="1" applyFont="1" applyFill="1" applyBorder="1" applyAlignment="1" applyProtection="1">
      <alignment horizontal="right" vertical="top"/>
      <protection locked="0"/>
    </xf>
    <xf numFmtId="168" fontId="40" fillId="13" borderId="40" xfId="15" applyNumberFormat="1" applyFont="1" applyFill="1" applyBorder="1" applyAlignment="1" applyProtection="1">
      <alignment vertical="top"/>
      <protection locked="0"/>
    </xf>
    <xf numFmtId="168" fontId="46"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180" fontId="4" fillId="0" borderId="47" xfId="1" applyNumberFormat="1" applyFont="1" applyBorder="1" applyAlignment="1" applyProtection="1">
      <alignment horizontal="center" vertical="center"/>
      <protection locked="0"/>
    </xf>
    <xf numFmtId="1" fontId="4" fillId="3" borderId="1" xfId="8" applyNumberFormat="1" applyFont="1" applyFill="1" applyBorder="1" applyAlignment="1" applyProtection="1">
      <alignment horizontal="center" vertical="center"/>
      <protection locked="0"/>
    </xf>
    <xf numFmtId="179" fontId="4" fillId="3" borderId="1" xfId="8" applyNumberFormat="1" applyFont="1" applyFill="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49" fontId="43"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0" fontId="10" fillId="6" borderId="40" xfId="5" applyFont="1" applyFill="1" applyBorder="1" applyAlignment="1" applyProtection="1">
      <alignment horizontal="center" vertical="center"/>
      <protection locked="0"/>
    </xf>
    <xf numFmtId="44" fontId="10" fillId="6" borderId="40" xfId="1" applyFont="1" applyFill="1" applyBorder="1" applyAlignment="1" applyProtection="1">
      <alignment vertical="center" wrapText="1"/>
      <protection locked="0"/>
    </xf>
    <xf numFmtId="49" fontId="43"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82" fontId="4" fillId="0" borderId="19" xfId="5" applyNumberFormat="1" applyFont="1" applyBorder="1" applyAlignment="1" applyProtection="1">
      <alignment horizontal="right" vertical="center"/>
      <protection locked="0"/>
    </xf>
    <xf numFmtId="182" fontId="10" fillId="3" borderId="17" xfId="0" applyNumberFormat="1" applyFont="1" applyFill="1" applyBorder="1" applyAlignment="1" applyProtection="1">
      <alignment horizontal="right" vertical="center"/>
      <protection locked="0"/>
    </xf>
    <xf numFmtId="168" fontId="43" fillId="0" borderId="1" xfId="5" applyNumberFormat="1" applyFont="1" applyBorder="1" applyAlignment="1" applyProtection="1">
      <alignment horizontal="right" vertical="center" wrapText="1"/>
      <protection locked="0"/>
    </xf>
    <xf numFmtId="168" fontId="11" fillId="0" borderId="1" xfId="0" applyNumberFormat="1" applyFont="1" applyFill="1" applyBorder="1" applyAlignment="1" applyProtection="1">
      <alignment horizontal="right" vertical="center"/>
      <protection locked="0"/>
    </xf>
    <xf numFmtId="0" fontId="28" fillId="0" borderId="0" xfId="5" applyFont="1" applyAlignment="1" applyProtection="1">
      <alignment horizontal="left" vertical="center" wrapText="1"/>
      <protection locked="0"/>
    </xf>
    <xf numFmtId="10" fontId="4" fillId="0" borderId="0" xfId="0" applyNumberFormat="1" applyFont="1" applyFill="1" applyBorder="1" applyAlignment="1" applyProtection="1">
      <alignment vertical="center"/>
      <protection locked="0"/>
    </xf>
    <xf numFmtId="0" fontId="4" fillId="0" borderId="1" xfId="0" applyNumberFormat="1" applyFont="1" applyFill="1" applyBorder="1" applyAlignment="1" applyProtection="1">
      <alignment vertical="center"/>
    </xf>
    <xf numFmtId="44" fontId="4" fillId="0" borderId="0" xfId="1" applyFont="1" applyFill="1" applyBorder="1" applyAlignment="1" applyProtection="1">
      <alignment vertical="center"/>
      <protection locked="0"/>
    </xf>
    <xf numFmtId="180" fontId="4" fillId="0" borderId="0" xfId="0" applyNumberFormat="1" applyFont="1" applyFill="1" applyBorder="1" applyAlignment="1" applyProtection="1">
      <alignment vertical="center"/>
      <protection locked="0"/>
    </xf>
    <xf numFmtId="0" fontId="4" fillId="0" borderId="2" xfId="0" applyNumberFormat="1" applyFont="1" applyFill="1" applyBorder="1" applyAlignment="1" applyProtection="1">
      <alignment vertical="center"/>
      <protection locked="0"/>
    </xf>
    <xf numFmtId="0" fontId="4" fillId="0" borderId="0" xfId="5" applyFont="1" applyAlignment="1" applyProtection="1">
      <alignment vertical="center" wrapText="1"/>
      <protection locked="0"/>
    </xf>
    <xf numFmtId="0" fontId="4" fillId="0" borderId="5" xfId="5" applyFont="1" applyBorder="1" applyAlignment="1" applyProtection="1">
      <alignment vertical="center" wrapText="1"/>
      <protection locked="0"/>
    </xf>
    <xf numFmtId="0" fontId="4" fillId="0" borderId="5" xfId="5" applyFont="1" applyBorder="1" applyAlignment="1" applyProtection="1">
      <alignment horizontal="center" vertical="center" wrapText="1"/>
      <protection locked="0"/>
    </xf>
    <xf numFmtId="179" fontId="4" fillId="0" borderId="1" xfId="19" applyNumberFormat="1" applyFont="1" applyFill="1" applyBorder="1" applyAlignment="1" applyProtection="1">
      <alignment horizontal="center" vertical="center" wrapText="1"/>
      <protection locked="0"/>
    </xf>
    <xf numFmtId="1" fontId="4" fillId="0" borderId="1" xfId="19" applyNumberFormat="1" applyFont="1" applyFill="1" applyBorder="1" applyAlignment="1" applyProtection="1">
      <alignment horizontal="center" vertical="center" wrapText="1"/>
      <protection locked="0"/>
    </xf>
    <xf numFmtId="44" fontId="4" fillId="0" borderId="1" xfId="1" applyFont="1" applyBorder="1" applyAlignment="1" applyProtection="1">
      <alignment horizontal="center" vertical="center" wrapText="1"/>
      <protection locked="0"/>
    </xf>
    <xf numFmtId="0" fontId="4" fillId="0" borderId="1" xfId="20" applyBorder="1" applyAlignment="1" applyProtection="1">
      <alignment horizontal="center" vertical="center" wrapText="1"/>
      <protection locked="0"/>
    </xf>
    <xf numFmtId="168" fontId="50" fillId="0" borderId="1" xfId="5" applyNumberFormat="1" applyFont="1" applyBorder="1" applyAlignment="1" applyProtection="1">
      <alignment horizontal="right" vertical="center" wrapText="1"/>
      <protection locked="0"/>
    </xf>
    <xf numFmtId="0" fontId="10" fillId="0" borderId="0" xfId="0" applyNumberFormat="1" applyFont="1" applyFill="1" applyBorder="1" applyAlignment="1" applyProtection="1">
      <alignment vertical="center"/>
      <protection locked="0"/>
    </xf>
    <xf numFmtId="9" fontId="10" fillId="0" borderId="42" xfId="2" applyFont="1" applyFill="1" applyBorder="1" applyAlignment="1" applyProtection="1">
      <alignment horizontal="center" vertical="center"/>
    </xf>
    <xf numFmtId="168" fontId="10" fillId="0" borderId="1" xfId="7" applyNumberFormat="1" applyFont="1" applyFill="1" applyBorder="1" applyAlignment="1" applyProtection="1">
      <alignment horizontal="center" vertical="center"/>
    </xf>
    <xf numFmtId="0" fontId="6" fillId="0" borderId="1" xfId="5" applyFont="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wrapText="1"/>
      <protection locked="0"/>
    </xf>
    <xf numFmtId="44" fontId="10" fillId="0" borderId="1" xfId="1" applyFont="1" applyBorder="1" applyAlignment="1" applyProtection="1">
      <alignment horizontal="center" vertical="center" wrapText="1"/>
      <protection locked="0"/>
    </xf>
    <xf numFmtId="0" fontId="10" fillId="0" borderId="1" xfId="5" applyFont="1" applyBorder="1" applyAlignment="1" applyProtection="1">
      <alignment horizontal="center" vertical="center"/>
      <protection locked="0"/>
    </xf>
    <xf numFmtId="0" fontId="12" fillId="0" borderId="0" xfId="5" applyFont="1" applyAlignment="1" applyProtection="1">
      <alignment horizontal="center" vertical="center" wrapText="1"/>
      <protection locked="0"/>
    </xf>
    <xf numFmtId="10" fontId="4" fillId="0" borderId="1" xfId="2" applyNumberFormat="1" applyFont="1" applyBorder="1" applyAlignment="1" applyProtection="1">
      <alignment horizontal="center" vertical="center"/>
      <protection locked="0"/>
    </xf>
    <xf numFmtId="9" fontId="10" fillId="0" borderId="40" xfId="5" applyNumberFormat="1" applyFont="1" applyBorder="1" applyAlignment="1" applyProtection="1">
      <alignment horizontal="center" vertical="center"/>
      <protection locked="0"/>
    </xf>
    <xf numFmtId="9" fontId="10" fillId="0" borderId="40" xfId="2" applyFont="1" applyBorder="1" applyAlignment="1" applyProtection="1">
      <alignment horizontal="center" vertical="center"/>
      <protection locked="0"/>
    </xf>
    <xf numFmtId="14" fontId="4" fillId="0" borderId="1" xfId="2" applyNumberFormat="1" applyFont="1" applyBorder="1" applyAlignment="1" applyProtection="1">
      <alignment vertical="center"/>
      <protection locked="0"/>
    </xf>
    <xf numFmtId="14" fontId="4" fillId="0" borderId="1" xfId="0" applyNumberFormat="1" applyFont="1" applyFill="1" applyBorder="1" applyAlignment="1" applyProtection="1">
      <alignment vertical="center"/>
      <protection locked="0"/>
    </xf>
    <xf numFmtId="3" fontId="4" fillId="0" borderId="0" xfId="0" applyNumberFormat="1" applyFont="1" applyFill="1" applyBorder="1" applyAlignment="1" applyProtection="1">
      <alignment vertical="center"/>
      <protection locked="0"/>
    </xf>
    <xf numFmtId="0" fontId="10" fillId="0" borderId="1" xfId="5" applyFont="1" applyBorder="1" applyAlignment="1" applyProtection="1">
      <alignment horizontal="center" vertical="center" wrapText="1"/>
      <protection locked="0"/>
    </xf>
    <xf numFmtId="165" fontId="4" fillId="0" borderId="0" xfId="0"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10" fillId="2" borderId="43" xfId="0" applyNumberFormat="1" applyFont="1" applyFill="1" applyBorder="1" applyAlignment="1" applyProtection="1">
      <alignment horizontal="left" vertical="center" wrapText="1"/>
      <protection locked="0"/>
    </xf>
    <xf numFmtId="0" fontId="10" fillId="2" borderId="3" xfId="0" applyNumberFormat="1" applyFont="1" applyFill="1" applyBorder="1" applyAlignment="1" applyProtection="1">
      <alignment horizontal="left" vertical="center" wrapText="1"/>
      <protection locked="0"/>
    </xf>
    <xf numFmtId="0" fontId="10" fillId="2" borderId="4" xfId="0" applyNumberFormat="1" applyFont="1" applyFill="1" applyBorder="1" applyAlignment="1" applyProtection="1">
      <alignment horizontal="left" vertical="center" wrapText="1"/>
      <protection locked="0"/>
    </xf>
    <xf numFmtId="0" fontId="10" fillId="0" borderId="1" xfId="0" applyNumberFormat="1" applyFont="1" applyFill="1" applyBorder="1" applyAlignment="1" applyProtection="1">
      <alignment horizontal="center" vertical="center"/>
      <protection locked="0"/>
    </xf>
    <xf numFmtId="0" fontId="4" fillId="0" borderId="28" xfId="0" applyNumberFormat="1" applyFont="1" applyFill="1" applyBorder="1" applyAlignment="1" applyProtection="1">
      <alignment horizontal="center" vertical="center" wrapText="1"/>
    </xf>
    <xf numFmtId="0" fontId="4" fillId="0" borderId="40" xfId="5" applyFont="1" applyBorder="1" applyAlignment="1" applyProtection="1">
      <alignment horizontal="center" vertical="center"/>
      <protection locked="0"/>
    </xf>
    <xf numFmtId="10" fontId="4" fillId="0" borderId="40" xfId="2" applyNumberFormat="1" applyFont="1" applyBorder="1" applyAlignment="1" applyProtection="1">
      <alignment horizontal="center" vertical="center"/>
      <protection locked="0"/>
    </xf>
    <xf numFmtId="0" fontId="4" fillId="0" borderId="40" xfId="0" applyNumberFormat="1" applyFont="1" applyFill="1" applyBorder="1" applyAlignment="1" applyProtection="1">
      <alignment vertical="center"/>
    </xf>
    <xf numFmtId="14" fontId="4" fillId="0" borderId="40" xfId="2" applyNumberFormat="1" applyFont="1" applyBorder="1" applyAlignment="1" applyProtection="1">
      <alignment vertical="center"/>
      <protection locked="0"/>
    </xf>
    <xf numFmtId="0" fontId="21" fillId="0" borderId="17" xfId="0" applyNumberFormat="1" applyFont="1" applyFill="1" applyBorder="1" applyAlignment="1" applyProtection="1">
      <alignment horizontal="center" vertical="center" wrapText="1"/>
    </xf>
    <xf numFmtId="168" fontId="21" fillId="0" borderId="17" xfId="1" applyNumberFormat="1" applyFont="1" applyBorder="1" applyAlignment="1" applyProtection="1">
      <alignment horizontal="center" vertical="center" wrapText="1"/>
      <protection locked="0"/>
    </xf>
    <xf numFmtId="180" fontId="4" fillId="0" borderId="1" xfId="18" applyNumberFormat="1" applyFont="1" applyBorder="1" applyAlignment="1">
      <alignment horizontal="center" vertical="center"/>
    </xf>
    <xf numFmtId="180" fontId="0" fillId="0" borderId="1" xfId="18" applyNumberFormat="1" applyFont="1" applyBorder="1" applyAlignment="1">
      <alignment horizontal="center" vertical="center"/>
    </xf>
    <xf numFmtId="168" fontId="10" fillId="6" borderId="1" xfId="5" applyNumberFormat="1" applyFont="1" applyFill="1" applyBorder="1" applyAlignment="1" applyProtection="1">
      <alignment horizontal="center" vertical="center"/>
      <protection locked="0"/>
    </xf>
    <xf numFmtId="168" fontId="11" fillId="0" borderId="1" xfId="1"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wrapText="1"/>
      <protection locked="0"/>
    </xf>
    <xf numFmtId="0" fontId="10"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wrapText="1"/>
      <protection locked="0"/>
    </xf>
    <xf numFmtId="17" fontId="46" fillId="0" borderId="1" xfId="5" applyNumberFormat="1" applyFont="1" applyBorder="1" applyAlignment="1" applyProtection="1">
      <alignment horizontal="center" vertical="center"/>
      <protection locked="0"/>
    </xf>
    <xf numFmtId="174" fontId="4" fillId="0" borderId="1" xfId="19" applyNumberFormat="1" applyFont="1" applyBorder="1" applyAlignment="1" applyProtection="1">
      <alignment horizontal="center" vertical="center" wrapText="1"/>
      <protection locked="0"/>
    </xf>
    <xf numFmtId="182" fontId="10" fillId="0" borderId="1" xfId="1" applyNumberFormat="1" applyFont="1" applyFill="1" applyBorder="1" applyAlignment="1" applyProtection="1">
      <alignment horizontal="center" vertical="center"/>
    </xf>
    <xf numFmtId="1" fontId="4" fillId="0" borderId="40" xfId="19" applyNumberFormat="1" applyFont="1" applyBorder="1" applyAlignment="1" applyProtection="1">
      <alignment horizontal="center" vertical="center" wrapText="1"/>
      <protection locked="0"/>
    </xf>
    <xf numFmtId="1" fontId="4" fillId="0" borderId="41" xfId="19" applyNumberFormat="1" applyFont="1" applyBorder="1" applyAlignment="1" applyProtection="1">
      <alignment horizontal="center" vertical="center" wrapText="1"/>
      <protection locked="0"/>
    </xf>
    <xf numFmtId="1" fontId="4" fillId="0" borderId="38" xfId="19" applyNumberFormat="1" applyFont="1" applyBorder="1" applyAlignment="1" applyProtection="1">
      <alignment horizontal="center" vertical="center" wrapText="1"/>
      <protection locked="0"/>
    </xf>
    <xf numFmtId="0" fontId="21" fillId="0" borderId="40" xfId="0" applyNumberFormat="1" applyFont="1" applyFill="1" applyBorder="1" applyAlignment="1" applyProtection="1">
      <alignment horizontal="center" vertical="center" wrapText="1"/>
      <protection locked="0"/>
    </xf>
    <xf numFmtId="0" fontId="21" fillId="0" borderId="41" xfId="0" applyNumberFormat="1" applyFont="1" applyFill="1" applyBorder="1" applyAlignment="1" applyProtection="1">
      <alignment horizontal="center" vertical="center" wrapText="1"/>
      <protection locked="0"/>
    </xf>
    <xf numFmtId="0" fontId="21"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left" vertical="center" wrapText="1"/>
      <protection locked="0"/>
    </xf>
    <xf numFmtId="0" fontId="10" fillId="6" borderId="48" xfId="0" applyNumberFormat="1" applyFont="1" applyFill="1" applyBorder="1" applyAlignment="1" applyProtection="1">
      <alignment horizontal="left" vertical="center" wrapText="1"/>
      <protection locked="0"/>
    </xf>
    <xf numFmtId="0" fontId="10" fillId="6" borderId="42" xfId="0" applyNumberFormat="1" applyFont="1" applyFill="1" applyBorder="1" applyAlignment="1" applyProtection="1">
      <alignment horizontal="left" vertical="center" wrapText="1"/>
      <protection locked="0"/>
    </xf>
    <xf numFmtId="168" fontId="10" fillId="0" borderId="47" xfId="7" applyNumberFormat="1" applyFont="1" applyFill="1" applyBorder="1" applyAlignment="1" applyProtection="1">
      <alignment horizontal="center" vertical="center"/>
    </xf>
    <xf numFmtId="168" fontId="10" fillId="0" borderId="42" xfId="7" applyNumberFormat="1" applyFont="1" applyFill="1" applyBorder="1" applyAlignment="1" applyProtection="1">
      <alignment horizontal="center" vertical="center"/>
    </xf>
    <xf numFmtId="0" fontId="10" fillId="6" borderId="1" xfId="5" applyFont="1" applyFill="1" applyBorder="1" applyAlignment="1" applyProtection="1">
      <alignment horizontal="left" vertical="center" wrapText="1"/>
      <protection locked="0"/>
    </xf>
    <xf numFmtId="10" fontId="10" fillId="0" borderId="40" xfId="2" applyNumberFormat="1" applyFont="1" applyFill="1" applyBorder="1" applyAlignment="1" applyProtection="1">
      <alignment horizontal="center" vertical="center"/>
      <protection locked="0"/>
    </xf>
    <xf numFmtId="10" fontId="10" fillId="0" borderId="41" xfId="2" applyNumberFormat="1" applyFont="1" applyFill="1" applyBorder="1" applyAlignment="1" applyProtection="1">
      <alignment horizontal="center" vertical="center"/>
      <protection locked="0"/>
    </xf>
    <xf numFmtId="0" fontId="10" fillId="16"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protection locked="0"/>
    </xf>
    <xf numFmtId="17" fontId="42" fillId="0" borderId="1" xfId="0" applyNumberFormat="1"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32" fillId="6" borderId="1" xfId="0" applyNumberFormat="1" applyFont="1" applyFill="1" applyBorder="1" applyAlignment="1" applyProtection="1">
      <alignment horizontal="center" vertical="center" wrapText="1"/>
      <protection locked="0"/>
    </xf>
    <xf numFmtId="0" fontId="4" fillId="0" borderId="17" xfId="0" applyNumberFormat="1" applyFont="1" applyFill="1" applyBorder="1" applyAlignment="1" applyProtection="1">
      <alignment horizontal="center" vertical="center" wrapText="1"/>
    </xf>
    <xf numFmtId="0" fontId="10" fillId="0" borderId="47" xfId="5" applyFont="1" applyBorder="1" applyAlignment="1" applyProtection="1">
      <alignment horizontal="left" vertical="center" wrapText="1"/>
      <protection locked="0"/>
    </xf>
    <xf numFmtId="0" fontId="10" fillId="0" borderId="48" xfId="5" applyFont="1" applyBorder="1" applyAlignment="1" applyProtection="1">
      <alignment horizontal="left" vertical="center" wrapText="1"/>
      <protection locked="0"/>
    </xf>
    <xf numFmtId="0" fontId="10" fillId="0" borderId="42" xfId="5" applyFont="1" applyBorder="1" applyAlignment="1" applyProtection="1">
      <alignment horizontal="left" vertical="center"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0" borderId="42" xfId="0" applyNumberFormat="1" applyFont="1" applyFill="1" applyBorder="1" applyAlignment="1" applyProtection="1">
      <alignment horizontal="center" vertical="center" wrapText="1"/>
      <protection locked="0"/>
    </xf>
    <xf numFmtId="178" fontId="4" fillId="0" borderId="1" xfId="5" applyNumberFormat="1" applyFont="1" applyBorder="1" applyAlignment="1">
      <alignment horizontal="center" vertical="center" wrapText="1"/>
    </xf>
    <xf numFmtId="174" fontId="4" fillId="0" borderId="43" xfId="19" applyNumberFormat="1" applyFont="1" applyBorder="1" applyAlignment="1" applyProtection="1">
      <alignment horizontal="center" vertical="center" wrapText="1"/>
      <protection locked="0"/>
    </xf>
    <xf numFmtId="174" fontId="4" fillId="0" borderId="3" xfId="19" applyNumberFormat="1" applyFont="1" applyBorder="1" applyAlignment="1" applyProtection="1">
      <alignment horizontal="center" vertical="center" wrapText="1"/>
      <protection locked="0"/>
    </xf>
    <xf numFmtId="174" fontId="4" fillId="0" borderId="4" xfId="19" applyNumberFormat="1" applyFont="1" applyBorder="1" applyAlignment="1" applyProtection="1">
      <alignment horizontal="center" vertical="center" wrapText="1"/>
      <protection locked="0"/>
    </xf>
    <xf numFmtId="174" fontId="4" fillId="0" borderId="2" xfId="19" applyNumberFormat="1" applyFont="1" applyBorder="1" applyAlignment="1" applyProtection="1">
      <alignment horizontal="center" vertical="center" wrapText="1"/>
      <protection locked="0"/>
    </xf>
    <xf numFmtId="174" fontId="4" fillId="0" borderId="0" xfId="19" applyNumberFormat="1" applyFont="1" applyBorder="1" applyAlignment="1" applyProtection="1">
      <alignment horizontal="center" vertical="center" wrapText="1"/>
      <protection locked="0"/>
    </xf>
    <xf numFmtId="174" fontId="4" fillId="0" borderId="5" xfId="19" applyNumberFormat="1" applyFont="1" applyBorder="1" applyAlignment="1" applyProtection="1">
      <alignment horizontal="center" vertical="center" wrapText="1"/>
      <protection locked="0"/>
    </xf>
    <xf numFmtId="49" fontId="51" fillId="0" borderId="40" xfId="0" applyNumberFormat="1" applyFont="1" applyFill="1" applyBorder="1" applyAlignment="1" applyProtection="1">
      <alignment horizontal="center" vertical="center" wrapText="1"/>
      <protection locked="0"/>
    </xf>
    <xf numFmtId="49" fontId="51" fillId="0" borderId="41" xfId="0" applyNumberFormat="1" applyFont="1" applyFill="1" applyBorder="1" applyAlignment="1" applyProtection="1">
      <alignment horizontal="center" vertical="center" wrapText="1"/>
      <protection locked="0"/>
    </xf>
    <xf numFmtId="168" fontId="40" fillId="0" borderId="40" xfId="1" applyNumberFormat="1" applyFont="1" applyBorder="1" applyAlignment="1" applyProtection="1">
      <alignment horizontal="center" vertical="center" wrapText="1"/>
      <protection locked="0"/>
    </xf>
    <xf numFmtId="168" fontId="40" fillId="0" borderId="41" xfId="1" applyNumberFormat="1" applyFont="1" applyBorder="1" applyAlignment="1" applyProtection="1">
      <alignment horizontal="center" vertical="center" wrapText="1"/>
      <protection locked="0"/>
    </xf>
    <xf numFmtId="168" fontId="40" fillId="0" borderId="38" xfId="1" applyNumberFormat="1" applyFont="1" applyBorder="1" applyAlignment="1" applyProtection="1">
      <alignment horizontal="center" vertical="center" wrapText="1"/>
      <protection locked="0"/>
    </xf>
    <xf numFmtId="0" fontId="4" fillId="0" borderId="40" xfId="5" applyFont="1" applyBorder="1" applyAlignment="1" applyProtection="1">
      <alignment horizontal="center" vertical="center" wrapText="1"/>
      <protection locked="0"/>
    </xf>
    <xf numFmtId="0" fontId="4" fillId="0" borderId="41" xfId="5" applyFont="1" applyBorder="1" applyAlignment="1" applyProtection="1">
      <alignment horizontal="center" vertical="center" wrapText="1"/>
      <protection locked="0"/>
    </xf>
    <xf numFmtId="49" fontId="43" fillId="0" borderId="40" xfId="5" applyNumberFormat="1" applyFont="1" applyBorder="1" applyAlignment="1" applyProtection="1">
      <alignment horizontal="center" vertical="center" wrapText="1"/>
      <protection locked="0"/>
    </xf>
    <xf numFmtId="49" fontId="43" fillId="0" borderId="41" xfId="5" applyNumberFormat="1" applyFont="1" applyBorder="1" applyAlignment="1" applyProtection="1">
      <alignment horizontal="center"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5" borderId="1" xfId="5" applyFont="1" applyFill="1" applyBorder="1" applyAlignment="1" applyProtection="1">
      <alignment horizontal="left" vertical="center"/>
      <protection locked="0"/>
    </xf>
    <xf numFmtId="0" fontId="10" fillId="0" borderId="1" xfId="0" applyNumberFormat="1" applyFont="1" applyFill="1" applyBorder="1" applyAlignment="1" applyProtection="1">
      <alignment horizontal="center" vertical="center" wrapText="1"/>
      <protection locked="0"/>
    </xf>
    <xf numFmtId="0" fontId="21" fillId="0" borderId="17"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51" fillId="3" borderId="1" xfId="0" applyNumberFormat="1" applyFont="1" applyFill="1" applyBorder="1" applyAlignment="1" applyProtection="1">
      <alignment horizontal="center" vertical="center"/>
      <protection locked="0"/>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14" borderId="20" xfId="5" applyFont="1" applyFill="1" applyBorder="1" applyAlignment="1" applyProtection="1">
      <alignment horizontal="left" vertical="center"/>
      <protection locked="0"/>
    </xf>
    <xf numFmtId="0" fontId="10" fillId="14" borderId="21" xfId="5" applyFont="1" applyFill="1" applyBorder="1" applyAlignment="1" applyProtection="1">
      <alignment horizontal="left" vertical="center"/>
      <protection locked="0"/>
    </xf>
    <xf numFmtId="0" fontId="10" fillId="14" borderId="22" xfId="5" applyFont="1" applyFill="1" applyBorder="1" applyAlignment="1" applyProtection="1">
      <alignment horizontal="left" vertical="center"/>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protection locked="0"/>
    </xf>
    <xf numFmtId="0" fontId="10" fillId="6" borderId="1" xfId="5" applyFont="1" applyFill="1" applyBorder="1" applyAlignment="1" applyProtection="1">
      <alignment horizontal="center" vertical="center" wrapText="1"/>
      <protection locked="0"/>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10" fillId="6" borderId="40" xfId="0" applyNumberFormat="1" applyFont="1" applyFill="1" applyBorder="1" applyAlignment="1" applyProtection="1">
      <alignment horizontal="center" vertical="center"/>
      <protection locked="0"/>
    </xf>
    <xf numFmtId="0" fontId="10" fillId="6" borderId="38" xfId="0" applyNumberFormat="1" applyFont="1" applyFill="1" applyBorder="1" applyAlignment="1" applyProtection="1">
      <alignment horizontal="center" vertical="center"/>
      <protection locked="0"/>
    </xf>
    <xf numFmtId="180" fontId="42" fillId="0" borderId="1" xfId="7" applyNumberFormat="1" applyFont="1" applyFill="1" applyBorder="1" applyAlignment="1" applyProtection="1">
      <alignment horizontal="center" vertical="center"/>
    </xf>
    <xf numFmtId="44" fontId="4" fillId="0" borderId="1" xfId="7" applyNumberFormat="1" applyFont="1" applyFill="1" applyBorder="1" applyAlignment="1" applyProtection="1">
      <alignment horizontal="center" vertical="center"/>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0" fontId="10" fillId="6" borderId="19" xfId="5" applyFont="1" applyFill="1" applyBorder="1" applyAlignment="1" applyProtection="1">
      <alignment horizontal="center" vertical="center" wrapText="1"/>
      <protection locked="0"/>
    </xf>
    <xf numFmtId="49" fontId="10" fillId="0" borderId="47" xfId="0" applyNumberFormat="1" applyFont="1" applyFill="1" applyBorder="1" applyAlignment="1" applyProtection="1">
      <alignment horizontal="center" vertical="center" wrapText="1"/>
      <protection locked="0"/>
    </xf>
    <xf numFmtId="49" fontId="10" fillId="0" borderId="48" xfId="0" applyNumberFormat="1" applyFont="1" applyFill="1" applyBorder="1" applyAlignment="1" applyProtection="1">
      <alignment horizontal="center" vertical="center" wrapText="1"/>
      <protection locked="0"/>
    </xf>
    <xf numFmtId="49" fontId="10" fillId="0" borderId="42" xfId="0" applyNumberFormat="1" applyFont="1" applyFill="1" applyBorder="1" applyAlignment="1" applyProtection="1">
      <alignment horizontal="center" vertical="center" wrapText="1"/>
      <protection locked="0"/>
    </xf>
    <xf numFmtId="0" fontId="10" fillId="0" borderId="40"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0" fontId="23" fillId="0" borderId="1" xfId="5" applyFont="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8"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10" fillId="2" borderId="47" xfId="0" applyNumberFormat="1" applyFont="1" applyFill="1" applyBorder="1" applyAlignment="1" applyProtection="1">
      <alignment horizontal="center" vertical="center" wrapText="1"/>
      <protection locked="0"/>
    </xf>
    <xf numFmtId="0" fontId="10" fillId="2" borderId="48" xfId="0" applyNumberFormat="1" applyFont="1" applyFill="1" applyBorder="1" applyAlignment="1" applyProtection="1">
      <alignment horizontal="center" vertical="center" wrapText="1"/>
      <protection locked="0"/>
    </xf>
    <xf numFmtId="0" fontId="10" fillId="2" borderId="42" xfId="0" applyNumberFormat="1" applyFont="1" applyFill="1" applyBorder="1" applyAlignment="1" applyProtection="1">
      <alignment horizontal="center" vertical="center" wrapText="1"/>
      <protection locked="0"/>
    </xf>
    <xf numFmtId="49" fontId="15" fillId="3" borderId="1" xfId="5" applyNumberFormat="1" applyFont="1" applyFill="1" applyBorder="1" applyAlignment="1" applyProtection="1">
      <alignment horizontal="center" vertical="center"/>
      <protection locked="0"/>
    </xf>
    <xf numFmtId="0" fontId="15" fillId="3" borderId="1" xfId="5" applyFont="1" applyFill="1" applyBorder="1" applyAlignment="1" applyProtection="1">
      <alignment horizontal="center" vertical="center"/>
      <protection locked="0"/>
    </xf>
    <xf numFmtId="0" fontId="46" fillId="0" borderId="47" xfId="5" applyFont="1" applyBorder="1" applyAlignment="1" applyProtection="1">
      <alignment horizontal="center" vertical="center"/>
      <protection locked="0"/>
    </xf>
    <xf numFmtId="0" fontId="46" fillId="0" borderId="42" xfId="5" applyFont="1" applyBorder="1" applyAlignment="1" applyProtection="1">
      <alignment horizontal="center" vertical="center"/>
      <protection locked="0"/>
    </xf>
    <xf numFmtId="0" fontId="10" fillId="0" borderId="1" xfId="0" applyNumberFormat="1" applyFont="1" applyFill="1" applyBorder="1" applyAlignment="1" applyProtection="1">
      <alignment horizontal="right"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16" borderId="47" xfId="5" applyFont="1" applyFill="1" applyBorder="1" applyAlignment="1" applyProtection="1">
      <alignment horizontal="left" vertical="center"/>
      <protection locked="0"/>
    </xf>
    <xf numFmtId="0" fontId="10" fillId="16" borderId="48" xfId="5" applyFont="1" applyFill="1" applyBorder="1" applyAlignment="1" applyProtection="1">
      <alignment horizontal="left" vertical="center"/>
      <protection locked="0"/>
    </xf>
    <xf numFmtId="0" fontId="10" fillId="16" borderId="42" xfId="5" applyFont="1" applyFill="1" applyBorder="1" applyAlignment="1" applyProtection="1">
      <alignment horizontal="left" vertical="center"/>
      <protection locked="0"/>
    </xf>
    <xf numFmtId="0" fontId="10" fillId="6" borderId="1" xfId="0" applyNumberFormat="1" applyFont="1" applyFill="1" applyBorder="1" applyAlignment="1" applyProtection="1">
      <alignment horizontal="left" vertical="center"/>
      <protection locked="0"/>
    </xf>
    <xf numFmtId="0" fontId="48" fillId="3" borderId="1" xfId="5" applyFont="1" applyFill="1" applyBorder="1" applyAlignment="1" applyProtection="1">
      <alignment horizontal="center" vertical="center" wrapText="1"/>
      <protection locked="0"/>
    </xf>
    <xf numFmtId="180" fontId="48" fillId="3" borderId="1" xfId="5"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49" fontId="10" fillId="6" borderId="1" xfId="0" applyNumberFormat="1" applyFont="1" applyFill="1" applyBorder="1" applyAlignment="1" applyProtection="1">
      <alignment horizontal="center" vertical="center" wrapText="1"/>
      <protection locked="0"/>
    </xf>
    <xf numFmtId="0" fontId="10" fillId="2" borderId="43"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horizontal="center" vertical="center" wrapText="1"/>
      <protection locked="0"/>
    </xf>
    <xf numFmtId="0" fontId="10" fillId="2" borderId="4" xfId="0" applyNumberFormat="1" applyFont="1" applyFill="1" applyBorder="1" applyAlignment="1" applyProtection="1">
      <alignment horizontal="center" vertical="center" wrapText="1"/>
      <protection locked="0"/>
    </xf>
    <xf numFmtId="0" fontId="10" fillId="6" borderId="3" xfId="0" applyNumberFormat="1" applyFont="1" applyFill="1" applyBorder="1" applyAlignment="1" applyProtection="1">
      <alignment horizontal="center" vertical="center" wrapText="1"/>
      <protection locked="0"/>
    </xf>
    <xf numFmtId="0" fontId="10" fillId="6" borderId="4" xfId="0" applyNumberFormat="1" applyFont="1" applyFill="1" applyBorder="1" applyAlignment="1" applyProtection="1">
      <alignment horizontal="center" vertical="center" wrapText="1"/>
      <protection locked="0"/>
    </xf>
    <xf numFmtId="0" fontId="10" fillId="6" borderId="74" xfId="0" applyNumberFormat="1" applyFont="1" applyFill="1" applyBorder="1" applyAlignment="1" applyProtection="1">
      <alignment horizontal="center" vertical="center" wrapText="1"/>
      <protection locked="0"/>
    </xf>
    <xf numFmtId="0" fontId="10" fillId="6" borderId="57" xfId="0" applyNumberFormat="1" applyFont="1" applyFill="1" applyBorder="1" applyAlignment="1" applyProtection="1">
      <alignment horizontal="center" vertical="center" wrapText="1"/>
      <protection locked="0"/>
    </xf>
    <xf numFmtId="0" fontId="10" fillId="6" borderId="49" xfId="0" applyNumberFormat="1" applyFont="1" applyFill="1" applyBorder="1" applyAlignment="1" applyProtection="1">
      <alignment horizontal="center" vertical="center" wrapText="1"/>
      <protection locked="0"/>
    </xf>
    <xf numFmtId="0" fontId="10" fillId="6" borderId="75" xfId="0" applyNumberFormat="1" applyFont="1" applyFill="1" applyBorder="1" applyAlignment="1" applyProtection="1">
      <alignment horizontal="center" vertical="center" wrapText="1"/>
      <protection locked="0"/>
    </xf>
    <xf numFmtId="0" fontId="4" fillId="6" borderId="1" xfId="0" applyNumberFormat="1" applyFont="1" applyFill="1" applyBorder="1" applyAlignment="1" applyProtection="1">
      <alignment horizontal="center" vertical="center" wrapText="1"/>
      <protection locked="0"/>
    </xf>
    <xf numFmtId="49" fontId="10" fillId="0" borderId="68" xfId="0" applyNumberFormat="1" applyFont="1" applyFill="1" applyBorder="1" applyAlignment="1" applyProtection="1">
      <alignment horizontal="center" vertical="center" wrapText="1"/>
      <protection locked="0"/>
    </xf>
    <xf numFmtId="49" fontId="10" fillId="0" borderId="66" xfId="0" applyNumberFormat="1" applyFont="1" applyFill="1" applyBorder="1" applyAlignment="1" applyProtection="1">
      <alignment horizontal="center" vertical="center" wrapText="1"/>
      <protection locked="0"/>
    </xf>
    <xf numFmtId="49" fontId="10" fillId="0" borderId="67" xfId="0" applyNumberFormat="1" applyFont="1" applyFill="1" applyBorder="1" applyAlignment="1" applyProtection="1">
      <alignment horizontal="center" vertical="center" wrapText="1"/>
      <protection locked="0"/>
    </xf>
    <xf numFmtId="0" fontId="10" fillId="0" borderId="57" xfId="0" applyNumberFormat="1" applyFont="1" applyFill="1" applyBorder="1" applyAlignment="1" applyProtection="1">
      <alignment horizontal="center" vertical="center" wrapText="1"/>
      <protection locked="0"/>
    </xf>
    <xf numFmtId="0" fontId="10" fillId="0" borderId="49"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6" fillId="0" borderId="20" xfId="5" applyFont="1" applyBorder="1" applyAlignment="1" applyProtection="1">
      <alignment horizontal="center" vertical="center" wrapText="1"/>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6" fillId="0" borderId="14"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49" fontId="43" fillId="0" borderId="17" xfId="5" applyNumberFormat="1" applyFont="1" applyBorder="1" applyAlignment="1" applyProtection="1">
      <alignment horizontal="center" vertical="center" wrapText="1"/>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3" fillId="0" borderId="37" xfId="2" applyFont="1" applyFill="1" applyBorder="1" applyAlignment="1" applyProtection="1">
      <alignment horizontal="center" vertical="center" wrapText="1"/>
      <protection locked="0"/>
    </xf>
    <xf numFmtId="9" fontId="43" fillId="0" borderId="39" xfId="2" applyFont="1" applyFill="1" applyBorder="1" applyAlignment="1" applyProtection="1">
      <alignment horizontal="center" vertical="center" wrapText="1"/>
      <protection locked="0"/>
    </xf>
    <xf numFmtId="9" fontId="43" fillId="0" borderId="33" xfId="2"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13" fillId="0" borderId="0" xfId="5" applyFont="1" applyAlignment="1" applyProtection="1">
      <alignment vertical="center" wrapText="1"/>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6" fillId="0" borderId="19" xfId="5" applyFont="1" applyBorder="1" applyAlignment="1" applyProtection="1">
      <alignment horizontal="center" vertical="center" wrapTex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6" fillId="0" borderId="19" xfId="5" applyFont="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wrapText="1"/>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6"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6" borderId="37" xfId="5" applyFont="1" applyFill="1" applyBorder="1" applyAlignment="1" applyProtection="1">
      <alignment horizontal="center" vertical="center"/>
      <protection locked="0"/>
    </xf>
    <xf numFmtId="0" fontId="11" fillId="6" borderId="29" xfId="5" applyFont="1" applyFill="1" applyBorder="1" applyAlignment="1" applyProtection="1">
      <alignment horizontal="center" vertical="center" wrapText="1"/>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2" fillId="0" borderId="17" xfId="0" applyNumberFormat="1" applyFont="1" applyFill="1" applyBorder="1" applyAlignment="1" applyProtection="1">
      <alignment horizontal="center" vertical="center"/>
      <protection locked="0"/>
    </xf>
    <xf numFmtId="0" fontId="11" fillId="0" borderId="19" xfId="5" applyFont="1" applyBorder="1" applyAlignment="1" applyProtection="1">
      <alignment horizontal="left"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5" fontId="6" fillId="0" borderId="7" xfId="1" applyNumberFormat="1" applyFont="1" applyFill="1" applyBorder="1" applyAlignment="1" applyProtection="1">
      <alignment horizontal="center" vertical="top"/>
      <protection locked="0"/>
    </xf>
    <xf numFmtId="5" fontId="6" fillId="0" borderId="9" xfId="1" applyNumberFormat="1" applyFont="1" applyFill="1" applyBorder="1" applyAlignment="1" applyProtection="1">
      <alignment horizontal="center" vertical="top"/>
      <protection locked="0"/>
    </xf>
    <xf numFmtId="0" fontId="11" fillId="6" borderId="33" xfId="5" applyFont="1" applyFill="1" applyBorder="1" applyAlignment="1" applyProtection="1">
      <alignment horizontal="center"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0" borderId="19" xfId="5" applyFont="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1" fillId="6" borderId="0" xfId="5" applyFont="1" applyFill="1" applyAlignment="1" applyProtection="1">
      <alignment horizontal="right" vertical="center" wrapText="1"/>
      <protection locked="0"/>
    </xf>
    <xf numFmtId="0" fontId="11" fillId="6" borderId="19" xfId="5" applyFont="1" applyFill="1" applyBorder="1" applyAlignment="1" applyProtection="1">
      <alignment horizontal="left" vertical="center" wrapText="1"/>
      <protection locked="0"/>
    </xf>
    <xf numFmtId="0" fontId="11" fillId="6" borderId="22" xfId="5"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167" fontId="6" fillId="0" borderId="19" xfId="5" applyNumberFormat="1" applyFont="1" applyBorder="1" applyAlignment="1">
      <alignment horizontal="center" vertical="center"/>
    </xf>
    <xf numFmtId="0" fontId="6" fillId="0" borderId="19" xfId="6" applyNumberFormat="1" applyFont="1" applyBorder="1" applyAlignment="1" applyProtection="1">
      <alignment horizontal="center"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8"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164"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6" fillId="0" borderId="28" xfId="5" applyFont="1" applyBorder="1" applyAlignment="1" applyProtection="1">
      <alignment horizontal="center" vertical="center"/>
      <protection locked="0"/>
    </xf>
    <xf numFmtId="164" fontId="6" fillId="0" borderId="17" xfId="7" applyNumberFormat="1" applyFont="1" applyBorder="1" applyAlignment="1" applyProtection="1">
      <alignment horizontal="center"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0" fontId="17" fillId="0" borderId="17" xfId="5" applyFont="1" applyBorder="1" applyAlignment="1" applyProtection="1">
      <alignment horizontal="center" vertical="center" wrapText="1"/>
      <protection locked="0"/>
    </xf>
    <xf numFmtId="166" fontId="6" fillId="0" borderId="17" xfId="7" applyNumberFormat="1"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44"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4" fillId="0" borderId="11"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0" fontId="44" fillId="0" borderId="55" xfId="0" applyNumberFormat="1"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10" fillId="6" borderId="1" xfId="5"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center" vertical="center" wrapText="1"/>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4" fillId="0" borderId="38" xfId="0" applyNumberFormat="1" applyFont="1" applyFill="1" applyBorder="1" applyAlignment="1" applyProtection="1">
      <alignment horizontal="center" vertical="center"/>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0" fillId="6" borderId="40" xfId="15" applyNumberFormat="1" applyFont="1" applyFill="1" applyBorder="1" applyAlignment="1" applyProtection="1">
      <alignment horizontal="center" vertical="center"/>
      <protection locked="0"/>
    </xf>
    <xf numFmtId="49" fontId="40" fillId="6" borderId="41" xfId="15" applyNumberFormat="1" applyFont="1" applyFill="1" applyBorder="1" applyAlignment="1" applyProtection="1">
      <alignment horizontal="center" vertical="center"/>
      <protection locked="0"/>
    </xf>
    <xf numFmtId="49" fontId="40" fillId="6" borderId="38" xfId="15" applyNumberFormat="1" applyFont="1" applyFill="1" applyBorder="1" applyAlignment="1" applyProtection="1">
      <alignment horizontal="center" vertical="center"/>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49" fontId="10" fillId="6" borderId="17"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4" fillId="0" borderId="7" xfId="0" applyNumberFormat="1" applyFont="1" applyFill="1" applyBorder="1" applyAlignment="1" applyProtection="1">
      <alignment horizontal="center" vertical="top" wrapText="1"/>
    </xf>
  </cellXfs>
  <cellStyles count="21">
    <cellStyle name="Hipervínculo" xfId="17" builtinId="8"/>
    <cellStyle name="Hipervínculo 2" xfId="14" xr:uid="{00000000-0005-0000-0000-000001000000}"/>
    <cellStyle name="Millares" xfId="18" builtinId="3"/>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 4 2" xfId="20" xr:uid="{8DEAACCE-AB2E-4C0F-AD6E-097E61446BE3}"/>
    <cellStyle name="Normal_formato SIIF_CONTROL CONTRATO 111-2011 VELATOURS" xfId="3" xr:uid="{00000000-0005-0000-0000-00000F000000}"/>
    <cellStyle name="Porcentaje" xfId="2" builtinId="5"/>
    <cellStyle name="Porcentaje 2" xfId="8" xr:uid="{00000000-0005-0000-0000-000011000000}"/>
    <cellStyle name="Porcentaje 2 2" xfId="19" xr:uid="{9CCD15E1-5294-4506-A629-F83254DB2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523875</xdr:colOff>
          <xdr:row>18</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28575</xdr:rowOff>
        </xdr:from>
        <xdr:to>
          <xdr:col>4</xdr:col>
          <xdr:colOff>257175</xdr:colOff>
          <xdr:row>8</xdr:row>
          <xdr:rowOff>219075</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1299411</xdr:colOff>
      <xdr:row>0</xdr:row>
      <xdr:rowOff>96252</xdr:rowOff>
    </xdr:from>
    <xdr:to>
      <xdr:col>2</xdr:col>
      <xdr:colOff>1112587</xdr:colOff>
      <xdr:row>1</xdr:row>
      <xdr:rowOff>489284</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9411" y="96252"/>
          <a:ext cx="3302334" cy="85825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28575</xdr:rowOff>
        </xdr:from>
        <xdr:to>
          <xdr:col>11</xdr:col>
          <xdr:colOff>1095375</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8</xdr:row>
          <xdr:rowOff>28575</xdr:rowOff>
        </xdr:from>
        <xdr:to>
          <xdr:col>11</xdr:col>
          <xdr:colOff>1333500</xdr:colOff>
          <xdr:row>8</xdr:row>
          <xdr:rowOff>152400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MX" sz="800" b="0" i="0" u="none" strike="noStrike" baseline="0">
                  <a:solidFill>
                    <a:srgbClr val="000000"/>
                  </a:solidFill>
                  <a:latin typeface="Segoe UI"/>
                  <a:cs typeface="Segoe UI"/>
                </a:rPr>
                <a:t> 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74</xdr:row>
          <xdr:rowOff>76200</xdr:rowOff>
        </xdr:from>
        <xdr:to>
          <xdr:col>2</xdr:col>
          <xdr:colOff>342900</xdr:colOff>
          <xdr:row>75</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74</xdr:row>
          <xdr:rowOff>66675</xdr:rowOff>
        </xdr:from>
        <xdr:to>
          <xdr:col>3</xdr:col>
          <xdr:colOff>371475</xdr:colOff>
          <xdr:row>75</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714375</xdr:colOff>
          <xdr:row>74</xdr:row>
          <xdr:rowOff>76200</xdr:rowOff>
        </xdr:from>
        <xdr:to>
          <xdr:col>5</xdr:col>
          <xdr:colOff>904875</xdr:colOff>
          <xdr:row>75</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676275</xdr:colOff>
          <xdr:row>74</xdr:row>
          <xdr:rowOff>66675</xdr:rowOff>
        </xdr:from>
        <xdr:to>
          <xdr:col>6</xdr:col>
          <xdr:colOff>866775</xdr:colOff>
          <xdr:row>75</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638175</xdr:colOff>
          <xdr:row>74</xdr:row>
          <xdr:rowOff>66675</xdr:rowOff>
        </xdr:from>
        <xdr:to>
          <xdr:col>10</xdr:col>
          <xdr:colOff>838200</xdr:colOff>
          <xdr:row>75</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74</xdr:row>
          <xdr:rowOff>76200</xdr:rowOff>
        </xdr:from>
        <xdr:to>
          <xdr:col>11</xdr:col>
          <xdr:colOff>371475</xdr:colOff>
          <xdr:row>75</xdr:row>
          <xdr:rowOff>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xdr:row>
          <xdr:rowOff>190500</xdr:rowOff>
        </xdr:from>
        <xdr:to>
          <xdr:col>4</xdr:col>
          <xdr:colOff>447675</xdr:colOff>
          <xdr:row>78</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77</xdr:row>
          <xdr:rowOff>180975</xdr:rowOff>
        </xdr:from>
        <xdr:to>
          <xdr:col>5</xdr:col>
          <xdr:colOff>457200</xdr:colOff>
          <xdr:row>78</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81</xdr:row>
          <xdr:rowOff>104775</xdr:rowOff>
        </xdr:from>
        <xdr:to>
          <xdr:col>4</xdr:col>
          <xdr:colOff>447675</xdr:colOff>
          <xdr:row>82</xdr:row>
          <xdr:rowOff>47625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295275</xdr:colOff>
          <xdr:row>81</xdr:row>
          <xdr:rowOff>66675</xdr:rowOff>
        </xdr:from>
        <xdr:to>
          <xdr:col>5</xdr:col>
          <xdr:colOff>495300</xdr:colOff>
          <xdr:row>82</xdr:row>
          <xdr:rowOff>28575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9</xdr:col>
      <xdr:colOff>1440657</xdr:colOff>
      <xdr:row>90</xdr:row>
      <xdr:rowOff>71437</xdr:rowOff>
    </xdr:from>
    <xdr:to>
      <xdr:col>9</xdr:col>
      <xdr:colOff>2297907</xdr:colOff>
      <xdr:row>91</xdr:row>
      <xdr:rowOff>226219</xdr:rowOff>
    </xdr:to>
    <xdr:pic>
      <xdr:nvPicPr>
        <xdr:cNvPr id="15" name="Imagen 7" descr=" ">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2"/>
        <a:srcRect/>
        <a:stretch>
          <a:fillRect/>
        </a:stretch>
      </xdr:blipFill>
      <xdr:spPr>
        <a:xfrm>
          <a:off x="17347407" y="30384750"/>
          <a:ext cx="857250" cy="428625"/>
        </a:xfrm>
        <a:prstGeom prst="rect">
          <a:avLst/>
        </a:prstGeom>
        <a:noFill/>
        <a:ln>
          <a:noFill/>
        </a:ln>
        <a:effectLst/>
      </xdr:spPr>
    </xdr:pic>
    <xdr:clientData/>
  </xdr:twoCellAnchor>
  <xdr:twoCellAnchor>
    <xdr:from>
      <xdr:col>7</xdr:col>
      <xdr:colOff>762000</xdr:colOff>
      <xdr:row>90</xdr:row>
      <xdr:rowOff>50132</xdr:rowOff>
    </xdr:from>
    <xdr:to>
      <xdr:col>7</xdr:col>
      <xdr:colOff>1619250</xdr:colOff>
      <xdr:row>91</xdr:row>
      <xdr:rowOff>198020</xdr:rowOff>
    </xdr:to>
    <xdr:pic>
      <xdr:nvPicPr>
        <xdr:cNvPr id="3" name="Imagen 7" descr=" ">
          <a:extLst>
            <a:ext uri="{FF2B5EF4-FFF2-40B4-BE49-F238E27FC236}">
              <a16:creationId xmlns:a16="http://schemas.microsoft.com/office/drawing/2014/main" id="{553F509C-6CA9-432A-9C8F-04E70FE600DE}"/>
            </a:ext>
          </a:extLst>
        </xdr:cNvPr>
        <xdr:cNvPicPr/>
      </xdr:nvPicPr>
      <xdr:blipFill>
        <a:blip xmlns:r="http://schemas.openxmlformats.org/officeDocument/2006/relationships" r:embed="rId2"/>
        <a:srcRect/>
        <a:stretch>
          <a:fillRect/>
        </a:stretch>
      </xdr:blipFill>
      <xdr:spPr>
        <a:xfrm>
          <a:off x="14467974" y="35172316"/>
          <a:ext cx="857250" cy="428625"/>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28575</xdr:rowOff>
        </xdr:from>
        <xdr:to>
          <xdr:col>10</xdr:col>
          <xdr:colOff>1095375</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42578125" style="15" customWidth="1"/>
    <col min="6" max="6" width="11.42578125" style="15" customWidth="1"/>
    <col min="7" max="7" width="16.42578125" style="15" customWidth="1"/>
    <col min="8" max="8" width="21" style="15" customWidth="1"/>
    <col min="9" max="10" width="15.42578125" style="15" customWidth="1"/>
    <col min="11" max="11" width="12.140625" style="15" customWidth="1"/>
    <col min="12" max="12" width="20.71093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42578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42578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42578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42578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42578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42578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42578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42578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42578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42578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42578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42578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42578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42578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42578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42578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42578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42578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42578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42578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42578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42578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42578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42578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42578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42578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42578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42578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42578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42578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42578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42578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42578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42578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42578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42578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42578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42578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42578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42578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42578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42578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42578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42578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42578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42578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42578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42578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42578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42578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42578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42578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42578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42578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42578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42578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42578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42578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42578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42578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42578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42578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42578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650"/>
      <c r="B1" s="650"/>
      <c r="C1" s="650"/>
      <c r="D1" s="657" t="s">
        <v>0</v>
      </c>
      <c r="E1" s="657"/>
      <c r="F1" s="657"/>
      <c r="G1" s="657"/>
      <c r="H1" s="657"/>
      <c r="I1" s="657"/>
      <c r="J1" s="658" t="s">
        <v>1</v>
      </c>
      <c r="K1" s="658"/>
      <c r="L1" s="658"/>
    </row>
    <row r="2" spans="1:12" ht="15.75" customHeight="1" x14ac:dyDescent="0.2">
      <c r="A2" s="650"/>
      <c r="B2" s="650"/>
      <c r="C2" s="650"/>
      <c r="D2" s="657"/>
      <c r="E2" s="657"/>
      <c r="F2" s="657"/>
      <c r="G2" s="657"/>
      <c r="H2" s="657"/>
      <c r="I2" s="657"/>
      <c r="J2" s="658"/>
      <c r="K2" s="658"/>
      <c r="L2" s="658"/>
    </row>
    <row r="3" spans="1:12" ht="15.75" customHeight="1" x14ac:dyDescent="0.2">
      <c r="A3" s="650"/>
      <c r="B3" s="650"/>
      <c r="C3" s="650"/>
      <c r="D3" s="657"/>
      <c r="E3" s="657"/>
      <c r="F3" s="657"/>
      <c r="G3" s="657"/>
      <c r="H3" s="657"/>
      <c r="I3" s="657"/>
      <c r="J3" s="658"/>
      <c r="K3" s="658"/>
      <c r="L3" s="658"/>
    </row>
    <row r="4" spans="1:12" ht="3" customHeight="1" x14ac:dyDescent="0.2">
      <c r="A4" s="16"/>
      <c r="B4" s="16"/>
      <c r="C4" s="16"/>
      <c r="D4" s="16"/>
    </row>
    <row r="5" spans="1:12" ht="18" x14ac:dyDescent="0.2">
      <c r="A5" s="613" t="s">
        <v>2</v>
      </c>
      <c r="B5" s="614"/>
      <c r="C5" s="614"/>
      <c r="D5" s="614"/>
      <c r="E5" s="614"/>
      <c r="F5" s="614"/>
      <c r="G5" s="614"/>
      <c r="H5" s="614"/>
      <c r="I5" s="614"/>
      <c r="J5" s="614"/>
      <c r="K5" s="614"/>
      <c r="L5" s="615"/>
    </row>
    <row r="6" spans="1:12" ht="5.25" customHeight="1" x14ac:dyDescent="0.2"/>
    <row r="7" spans="1:12" ht="12.75" x14ac:dyDescent="0.2">
      <c r="A7" s="634" t="s">
        <v>3</v>
      </c>
      <c r="B7" s="635"/>
      <c r="C7" s="635"/>
      <c r="D7" s="635"/>
      <c r="E7" s="635"/>
      <c r="F7" s="635"/>
      <c r="G7" s="635"/>
      <c r="H7" s="635"/>
      <c r="I7" s="635"/>
      <c r="J7" s="635"/>
      <c r="K7" s="635"/>
      <c r="L7" s="636"/>
    </row>
    <row r="8" spans="1:12" ht="15" customHeight="1" x14ac:dyDescent="0.2">
      <c r="A8" s="17" t="s">
        <v>4</v>
      </c>
      <c r="B8" s="559" t="s">
        <v>5</v>
      </c>
      <c r="C8" s="560"/>
      <c r="D8" s="560"/>
      <c r="E8" s="560"/>
      <c r="F8" s="561"/>
      <c r="G8" s="545" t="s">
        <v>6</v>
      </c>
      <c r="H8" s="545"/>
      <c r="I8" s="545" t="s">
        <v>7</v>
      </c>
      <c r="J8" s="545"/>
      <c r="K8" s="638" t="s">
        <v>8</v>
      </c>
      <c r="L8" s="638"/>
    </row>
    <row r="9" spans="1:12" ht="16.5" customHeight="1" x14ac:dyDescent="0.2">
      <c r="A9" s="19" t="s">
        <v>9</v>
      </c>
      <c r="B9" s="641">
        <f ca="1">+TODAY()</f>
        <v>46230</v>
      </c>
      <c r="C9" s="642"/>
      <c r="D9" s="20" t="s">
        <v>10</v>
      </c>
      <c r="E9" s="580">
        <v>1</v>
      </c>
      <c r="F9" s="581"/>
      <c r="G9" s="545"/>
      <c r="H9" s="545"/>
      <c r="I9" s="545" t="s">
        <v>11</v>
      </c>
      <c r="J9" s="545"/>
      <c r="K9" s="638" t="s">
        <v>12</v>
      </c>
      <c r="L9" s="638"/>
    </row>
    <row r="10" spans="1:12" ht="19.5" customHeight="1" x14ac:dyDescent="0.2">
      <c r="A10" s="21" t="s">
        <v>13</v>
      </c>
      <c r="B10" s="632" t="s">
        <v>14</v>
      </c>
      <c r="C10" s="632"/>
      <c r="D10" s="632"/>
      <c r="E10" s="632"/>
      <c r="F10" s="632"/>
      <c r="G10" s="567" t="s">
        <v>15</v>
      </c>
      <c r="H10" s="545"/>
      <c r="I10" s="628" t="s">
        <v>16</v>
      </c>
      <c r="J10" s="628"/>
      <c r="K10" s="637" t="s">
        <v>17</v>
      </c>
      <c r="L10" s="637"/>
    </row>
    <row r="11" spans="1:12" ht="18.75" customHeight="1" x14ac:dyDescent="0.2">
      <c r="A11" s="545" t="s">
        <v>18</v>
      </c>
      <c r="B11" s="631" t="s">
        <v>19</v>
      </c>
      <c r="C11" s="631"/>
      <c r="D11" s="633" t="s">
        <v>20</v>
      </c>
      <c r="E11" s="633"/>
      <c r="F11" s="633"/>
      <c r="G11" s="545"/>
      <c r="H11" s="545"/>
      <c r="I11" s="649" t="s">
        <v>21</v>
      </c>
      <c r="J11" s="649"/>
      <c r="K11" s="637" t="s">
        <v>22</v>
      </c>
      <c r="L11" s="637"/>
    </row>
    <row r="12" spans="1:12" ht="21" customHeight="1" x14ac:dyDescent="0.2">
      <c r="A12" s="545"/>
      <c r="B12" s="617" t="s">
        <v>23</v>
      </c>
      <c r="C12" s="617"/>
      <c r="D12" s="531" t="s">
        <v>24</v>
      </c>
      <c r="E12" s="531"/>
      <c r="F12" s="531"/>
      <c r="G12" s="545"/>
      <c r="H12" s="545"/>
      <c r="I12" s="628" t="s">
        <v>25</v>
      </c>
      <c r="J12" s="628"/>
      <c r="K12" s="637">
        <v>45291</v>
      </c>
      <c r="L12" s="637"/>
    </row>
    <row r="13" spans="1:12" ht="21" customHeight="1" x14ac:dyDescent="0.2">
      <c r="A13" s="17" t="s">
        <v>26</v>
      </c>
      <c r="B13" s="538" t="s">
        <v>27</v>
      </c>
      <c r="C13" s="538"/>
      <c r="D13" s="538"/>
      <c r="E13" s="538"/>
      <c r="F13" s="538"/>
      <c r="G13" s="545"/>
      <c r="H13" s="545"/>
      <c r="I13" s="628" t="s">
        <v>28</v>
      </c>
      <c r="J13" s="628"/>
      <c r="K13" s="637">
        <v>45291</v>
      </c>
      <c r="L13" s="637"/>
    </row>
    <row r="14" spans="1:12" ht="15" customHeight="1" x14ac:dyDescent="0.2">
      <c r="A14" s="545" t="s">
        <v>29</v>
      </c>
      <c r="B14" s="617" t="s">
        <v>30</v>
      </c>
      <c r="C14" s="617"/>
      <c r="D14" s="621" t="s">
        <v>31</v>
      </c>
      <c r="E14" s="485"/>
      <c r="F14" s="486"/>
      <c r="G14" s="545" t="s">
        <v>32</v>
      </c>
      <c r="H14" s="545"/>
      <c r="I14" s="545"/>
      <c r="J14" s="655">
        <v>45291</v>
      </c>
      <c r="K14" s="656"/>
      <c r="L14" s="656"/>
    </row>
    <row r="15" spans="1:12" ht="15" customHeight="1" x14ac:dyDescent="0.2">
      <c r="A15" s="545"/>
      <c r="B15" s="617" t="s">
        <v>33</v>
      </c>
      <c r="C15" s="617"/>
      <c r="D15" s="622">
        <v>800090427</v>
      </c>
      <c r="E15" s="485"/>
      <c r="F15" s="486"/>
      <c r="G15" s="545" t="s">
        <v>34</v>
      </c>
      <c r="H15" s="545"/>
      <c r="I15" s="545"/>
      <c r="J15" s="655">
        <v>45291</v>
      </c>
      <c r="K15" s="656"/>
      <c r="L15" s="656"/>
    </row>
    <row r="16" spans="1:12" ht="13.5" customHeight="1" x14ac:dyDescent="0.2">
      <c r="A16" s="545" t="s">
        <v>35</v>
      </c>
      <c r="B16" s="545"/>
      <c r="C16" s="545"/>
      <c r="D16" s="538" t="s">
        <v>36</v>
      </c>
      <c r="E16" s="538"/>
      <c r="F16" s="538"/>
      <c r="G16" s="545" t="s">
        <v>37</v>
      </c>
      <c r="H16" s="545"/>
      <c r="I16" s="545"/>
      <c r="J16" s="651">
        <v>60000000</v>
      </c>
      <c r="K16" s="651"/>
      <c r="L16" s="651"/>
    </row>
    <row r="17" spans="1:12" ht="15" customHeight="1" x14ac:dyDescent="0.2">
      <c r="A17" s="606" t="s">
        <v>38</v>
      </c>
      <c r="B17" s="606"/>
      <c r="C17" s="606"/>
      <c r="D17" s="659" t="s">
        <v>39</v>
      </c>
      <c r="E17" s="659"/>
      <c r="F17" s="659"/>
      <c r="G17" s="616" t="s">
        <v>40</v>
      </c>
      <c r="H17" s="616"/>
      <c r="I17" s="572"/>
      <c r="J17" s="660">
        <f>+J16+E42</f>
        <v>60000000</v>
      </c>
      <c r="K17" s="660"/>
      <c r="L17" s="660"/>
    </row>
    <row r="18" spans="1:12" ht="15.75" customHeight="1" x14ac:dyDescent="0.2">
      <c r="A18" s="540" t="s">
        <v>41</v>
      </c>
      <c r="B18" s="541"/>
      <c r="C18" s="541"/>
      <c r="D18" s="149" t="s">
        <v>42</v>
      </c>
      <c r="E18" s="150"/>
      <c r="F18" s="151" t="s">
        <v>43</v>
      </c>
      <c r="G18" s="623" t="s">
        <v>44</v>
      </c>
      <c r="H18" s="626" t="s">
        <v>45</v>
      </c>
      <c r="I18" s="626"/>
      <c r="J18" s="592">
        <v>0</v>
      </c>
      <c r="K18" s="592"/>
      <c r="L18" s="593"/>
    </row>
    <row r="19" spans="1:12" ht="15.75" customHeight="1" x14ac:dyDescent="0.2">
      <c r="A19" s="639" t="s">
        <v>46</v>
      </c>
      <c r="B19" s="643"/>
      <c r="C19" s="644"/>
      <c r="D19" s="644"/>
      <c r="E19" s="644"/>
      <c r="F19" s="645"/>
      <c r="G19" s="624"/>
      <c r="H19" s="627" t="s">
        <v>47</v>
      </c>
      <c r="I19" s="627"/>
      <c r="J19" s="592">
        <v>0</v>
      </c>
      <c r="K19" s="592"/>
      <c r="L19" s="593"/>
    </row>
    <row r="20" spans="1:12" ht="55.5" customHeight="1" x14ac:dyDescent="0.2">
      <c r="A20" s="640"/>
      <c r="B20" s="646"/>
      <c r="C20" s="647"/>
      <c r="D20" s="647"/>
      <c r="E20" s="647"/>
      <c r="F20" s="648"/>
      <c r="G20" s="625"/>
      <c r="H20" s="627" t="s">
        <v>48</v>
      </c>
      <c r="I20" s="627"/>
      <c r="J20" s="592">
        <v>0</v>
      </c>
      <c r="K20" s="592"/>
      <c r="L20" s="593"/>
    </row>
    <row r="21" spans="1:12" ht="48" customHeight="1" x14ac:dyDescent="0.2">
      <c r="A21" s="140" t="s">
        <v>49</v>
      </c>
      <c r="B21" s="618" t="s">
        <v>50</v>
      </c>
      <c r="C21" s="618"/>
      <c r="D21" s="618"/>
      <c r="E21" s="618"/>
      <c r="F21" s="618"/>
      <c r="G21" s="618"/>
      <c r="H21" s="619"/>
      <c r="I21" s="619"/>
      <c r="J21" s="148" t="s">
        <v>51</v>
      </c>
      <c r="K21" s="620" t="s">
        <v>52</v>
      </c>
      <c r="L21" s="620"/>
    </row>
    <row r="22" spans="1:12" ht="3" customHeight="1" x14ac:dyDescent="0.2">
      <c r="A22" s="27"/>
      <c r="B22" s="28"/>
      <c r="C22" s="28"/>
      <c r="D22" s="28"/>
      <c r="E22" s="28"/>
      <c r="F22" s="28"/>
      <c r="G22" s="27"/>
      <c r="H22" s="27"/>
      <c r="I22" s="27"/>
      <c r="J22" s="27"/>
      <c r="K22" s="27"/>
      <c r="L22" s="27"/>
    </row>
    <row r="23" spans="1:12" ht="13.35" customHeight="1" x14ac:dyDescent="0.2">
      <c r="A23" s="568" t="s">
        <v>53</v>
      </c>
      <c r="B23" s="531" t="s">
        <v>54</v>
      </c>
      <c r="C23" s="484"/>
      <c r="D23" s="570" t="s">
        <v>55</v>
      </c>
      <c r="E23" s="570"/>
      <c r="F23" s="629" t="s">
        <v>56</v>
      </c>
      <c r="G23" s="630"/>
      <c r="H23" s="572" t="s">
        <v>57</v>
      </c>
      <c r="I23" s="573"/>
      <c r="J23" s="573"/>
      <c r="K23" s="573"/>
      <c r="L23" s="574"/>
    </row>
    <row r="24" spans="1:12" ht="11.25" customHeight="1" x14ac:dyDescent="0.2">
      <c r="A24" s="569"/>
      <c r="B24" s="667"/>
      <c r="C24" s="668"/>
      <c r="D24" s="571"/>
      <c r="E24" s="571"/>
      <c r="F24" s="92" t="s">
        <v>58</v>
      </c>
      <c r="G24" s="26" t="s">
        <v>59</v>
      </c>
      <c r="H24" s="575"/>
      <c r="I24" s="576"/>
      <c r="J24" s="576"/>
      <c r="K24" s="576"/>
      <c r="L24" s="577"/>
    </row>
    <row r="25" spans="1:12" ht="15.75" customHeight="1" x14ac:dyDescent="0.2">
      <c r="A25" s="487" t="s">
        <v>60</v>
      </c>
      <c r="B25" s="489">
        <v>45166</v>
      </c>
      <c r="C25" s="490"/>
      <c r="D25" s="493" t="s">
        <v>61</v>
      </c>
      <c r="E25" s="494"/>
      <c r="F25" s="138">
        <v>45156</v>
      </c>
      <c r="G25" s="139">
        <v>45473</v>
      </c>
      <c r="H25" s="578" t="s">
        <v>62</v>
      </c>
      <c r="I25" s="578"/>
      <c r="J25" s="578"/>
      <c r="K25" s="578"/>
      <c r="L25" s="578"/>
    </row>
    <row r="26" spans="1:12" ht="15.75" customHeight="1" x14ac:dyDescent="0.2">
      <c r="A26" s="488"/>
      <c r="B26" s="491"/>
      <c r="C26" s="492"/>
      <c r="D26" s="495"/>
      <c r="E26" s="496"/>
      <c r="F26" s="138">
        <v>45156</v>
      </c>
      <c r="G26" s="139">
        <v>46387</v>
      </c>
      <c r="H26" s="578" t="s">
        <v>63</v>
      </c>
      <c r="I26" s="578"/>
      <c r="J26" s="578"/>
      <c r="K26" s="578"/>
      <c r="L26" s="578"/>
    </row>
    <row r="27" spans="1:12" ht="15.75" customHeight="1" x14ac:dyDescent="0.2">
      <c r="A27" s="488"/>
      <c r="B27" s="491"/>
      <c r="C27" s="492"/>
      <c r="D27" s="495"/>
      <c r="E27" s="496"/>
      <c r="F27" s="138">
        <v>45156</v>
      </c>
      <c r="G27" s="139">
        <v>45473</v>
      </c>
      <c r="H27" s="578" t="s">
        <v>64</v>
      </c>
      <c r="I27" s="578"/>
      <c r="J27" s="578"/>
      <c r="K27" s="578"/>
      <c r="L27" s="578"/>
    </row>
    <row r="28" spans="1:12" ht="15.75" customHeight="1" x14ac:dyDescent="0.2">
      <c r="A28" s="488"/>
      <c r="B28" s="491"/>
      <c r="C28" s="492"/>
      <c r="D28" s="497"/>
      <c r="E28" s="498"/>
      <c r="F28" s="138">
        <v>45156</v>
      </c>
      <c r="G28" s="139">
        <v>45473</v>
      </c>
      <c r="H28" s="499" t="s">
        <v>65</v>
      </c>
      <c r="I28" s="500"/>
      <c r="J28" s="500"/>
      <c r="K28" s="500"/>
      <c r="L28" s="500"/>
    </row>
    <row r="29" spans="1:12" x14ac:dyDescent="0.2">
      <c r="A29" s="542" t="s">
        <v>66</v>
      </c>
      <c r="B29" s="543"/>
      <c r="C29" s="543"/>
      <c r="D29" s="543"/>
      <c r="E29" s="543"/>
      <c r="F29" s="543"/>
      <c r="G29" s="543"/>
      <c r="H29" s="543"/>
      <c r="I29" s="543"/>
      <c r="J29" s="543"/>
      <c r="K29" s="543"/>
      <c r="L29" s="544"/>
    </row>
    <row r="30" spans="1:12" ht="12.75" customHeight="1" x14ac:dyDescent="0.2">
      <c r="A30" s="545" t="s">
        <v>67</v>
      </c>
      <c r="B30" s="545"/>
      <c r="C30" s="545"/>
      <c r="D30" s="17" t="s">
        <v>68</v>
      </c>
      <c r="E30" s="565" t="s">
        <v>69</v>
      </c>
      <c r="F30" s="566"/>
      <c r="G30" s="566"/>
      <c r="H30" s="566"/>
      <c r="I30" s="566"/>
      <c r="J30" s="566"/>
      <c r="K30" s="566"/>
      <c r="L30" s="567"/>
    </row>
    <row r="31" spans="1:12" s="31" customFormat="1" ht="12.75" customHeight="1" x14ac:dyDescent="0.2">
      <c r="A31" s="604"/>
      <c r="B31" s="605"/>
      <c r="C31" s="605"/>
      <c r="D31" s="30"/>
      <c r="E31" s="549"/>
      <c r="F31" s="550"/>
      <c r="G31" s="550"/>
      <c r="H31" s="550"/>
      <c r="I31" s="550"/>
      <c r="J31" s="550"/>
      <c r="K31" s="550"/>
      <c r="L31" s="551"/>
    </row>
    <row r="32" spans="1:12" ht="5.25" customHeight="1" x14ac:dyDescent="0.2">
      <c r="A32" s="32"/>
      <c r="B32" s="32"/>
      <c r="C32" s="32"/>
      <c r="D32" s="32"/>
      <c r="E32" s="32"/>
      <c r="F32" s="32"/>
      <c r="G32" s="32"/>
      <c r="H32" s="32"/>
      <c r="I32" s="32"/>
      <c r="J32" s="32"/>
      <c r="K32" s="32"/>
      <c r="L32" s="32"/>
    </row>
    <row r="33" spans="1:12" ht="12.75" x14ac:dyDescent="0.2">
      <c r="A33" s="600" t="s">
        <v>70</v>
      </c>
      <c r="B33" s="601"/>
      <c r="C33" s="601"/>
      <c r="D33" s="601"/>
      <c r="E33" s="601"/>
      <c r="F33" s="601"/>
      <c r="G33" s="601"/>
      <c r="H33" s="601"/>
      <c r="I33" s="601"/>
      <c r="J33" s="601"/>
      <c r="K33" s="601"/>
      <c r="L33" s="602"/>
    </row>
    <row r="34" spans="1:12" ht="12.75" customHeight="1" x14ac:dyDescent="0.2">
      <c r="A34" s="545" t="s">
        <v>71</v>
      </c>
      <c r="B34" s="558" t="s">
        <v>72</v>
      </c>
      <c r="C34" s="545" t="s">
        <v>73</v>
      </c>
      <c r="D34" s="545" t="s">
        <v>68</v>
      </c>
      <c r="E34" s="545" t="s">
        <v>74</v>
      </c>
      <c r="F34" s="545" t="s">
        <v>75</v>
      </c>
      <c r="G34" s="545" t="s">
        <v>76</v>
      </c>
      <c r="H34" s="545" t="s">
        <v>47</v>
      </c>
      <c r="I34" s="630"/>
      <c r="J34" s="545" t="s">
        <v>77</v>
      </c>
      <c r="K34" s="545"/>
      <c r="L34" s="545"/>
    </row>
    <row r="35" spans="1:12" ht="12.75" customHeight="1" x14ac:dyDescent="0.2">
      <c r="A35" s="545"/>
      <c r="B35" s="558"/>
      <c r="C35" s="545"/>
      <c r="D35" s="545"/>
      <c r="E35" s="630"/>
      <c r="F35" s="630"/>
      <c r="G35" s="630"/>
      <c r="H35" s="630"/>
      <c r="I35" s="630"/>
      <c r="J35" s="545"/>
      <c r="K35" s="545"/>
      <c r="L35" s="545"/>
    </row>
    <row r="36" spans="1:12" ht="12.75" customHeight="1" x14ac:dyDescent="0.2">
      <c r="A36" s="33" t="s">
        <v>78</v>
      </c>
      <c r="B36" s="25"/>
      <c r="C36" s="23"/>
      <c r="D36" s="34"/>
      <c r="E36" s="35">
        <v>0</v>
      </c>
      <c r="F36" s="36"/>
      <c r="G36" s="36"/>
      <c r="H36" s="654" t="str">
        <f t="shared" ref="H36:H39" si="0">IF(DATEDIF(F36,G36,"y")=0,"", DATEDIF(F36,G36,"y") &amp; " años ") &amp; IF(DATEDIF(F36,G36,"ym")=0,"",DATEDIF(F36,G36,"ym") &amp; " meses ") &amp; IF(DATEDIF(F36,G36,"md")=0,"",DATEDIF(F36,G36,"md") &amp; " días")</f>
        <v/>
      </c>
      <c r="I36" s="654"/>
      <c r="J36" s="531"/>
      <c r="K36" s="531"/>
      <c r="L36" s="531"/>
    </row>
    <row r="37" spans="1:12" ht="12" customHeight="1" x14ac:dyDescent="0.2">
      <c r="A37" s="33" t="s">
        <v>79</v>
      </c>
      <c r="B37" s="25"/>
      <c r="C37" s="23"/>
      <c r="D37" s="34"/>
      <c r="E37" s="35" t="s">
        <v>80</v>
      </c>
      <c r="F37" s="36"/>
      <c r="G37" s="36"/>
      <c r="H37" s="654"/>
      <c r="I37" s="654"/>
      <c r="J37" s="531"/>
      <c r="K37" s="531"/>
      <c r="L37" s="531"/>
    </row>
    <row r="38" spans="1:12" x14ac:dyDescent="0.2">
      <c r="A38" s="33" t="s">
        <v>81</v>
      </c>
      <c r="B38" s="25"/>
      <c r="C38" s="23"/>
      <c r="D38" s="25"/>
      <c r="E38" s="35" t="s">
        <v>80</v>
      </c>
      <c r="F38" s="36"/>
      <c r="G38" s="36"/>
      <c r="H38" s="654" t="str">
        <f t="shared" si="0"/>
        <v/>
      </c>
      <c r="I38" s="654"/>
      <c r="J38" s="531"/>
      <c r="K38" s="531"/>
      <c r="L38" s="531"/>
    </row>
    <row r="39" spans="1:12" ht="12.75" customHeight="1" x14ac:dyDescent="0.2">
      <c r="A39" s="33" t="s">
        <v>82</v>
      </c>
      <c r="B39" s="25"/>
      <c r="C39" s="23"/>
      <c r="D39" s="25"/>
      <c r="E39" s="35"/>
      <c r="F39" s="36"/>
      <c r="G39" s="36"/>
      <c r="H39" s="654" t="str">
        <f t="shared" si="0"/>
        <v/>
      </c>
      <c r="I39" s="654"/>
      <c r="J39" s="531"/>
      <c r="K39" s="531"/>
      <c r="L39" s="531"/>
    </row>
    <row r="40" spans="1:12" x14ac:dyDescent="0.2">
      <c r="A40" s="33" t="s">
        <v>78</v>
      </c>
      <c r="B40" s="25"/>
      <c r="C40" s="23"/>
      <c r="D40" s="25"/>
      <c r="E40" s="35"/>
      <c r="F40" s="36"/>
      <c r="G40" s="36"/>
      <c r="H40" s="654" t="str">
        <f t="shared" ref="H40" si="1">IF(DATEDIF(F40,G40,"y")=0,"", DATEDIF(F40,G40,"y") &amp; " años ") &amp; IF(DATEDIF(F40,G40,"ym")=0,"",DATEDIF(F40,G40,"ym") &amp; " meses ") &amp; IF(DATEDIF(F40,G40,"md")=0,"",DATEDIF(F40,G40,"md") &amp; " días")</f>
        <v/>
      </c>
      <c r="I40" s="654"/>
      <c r="J40" s="531"/>
      <c r="K40" s="531"/>
      <c r="L40" s="531"/>
    </row>
    <row r="41" spans="1:12" s="31" customFormat="1" ht="2.25" customHeight="1" x14ac:dyDescent="0.2">
      <c r="E41" s="38"/>
    </row>
    <row r="42" spans="1:12" ht="19.5" customHeight="1" x14ac:dyDescent="0.2">
      <c r="A42" s="603" t="s">
        <v>83</v>
      </c>
      <c r="B42" s="603"/>
      <c r="C42" s="603"/>
      <c r="D42" s="603"/>
      <c r="E42" s="39">
        <f>+SUM(E36:E40)</f>
        <v>0</v>
      </c>
      <c r="F42" s="40"/>
      <c r="G42" s="40"/>
      <c r="H42" s="653"/>
      <c r="I42" s="653"/>
      <c r="J42" s="652"/>
      <c r="K42" s="652"/>
      <c r="L42" s="652"/>
    </row>
    <row r="43" spans="1:12" ht="4.5" customHeight="1" x14ac:dyDescent="0.2">
      <c r="A43" s="41"/>
      <c r="B43" s="41"/>
      <c r="C43" s="41"/>
      <c r="D43" s="41"/>
      <c r="E43" s="42"/>
      <c r="F43" s="43"/>
      <c r="G43" s="43"/>
      <c r="H43" s="44"/>
      <c r="I43" s="45"/>
      <c r="J43" s="27"/>
      <c r="K43" s="27"/>
      <c r="L43" s="27"/>
    </row>
    <row r="44" spans="1:12" ht="12.75" x14ac:dyDescent="0.2">
      <c r="A44" s="594" t="s">
        <v>84</v>
      </c>
      <c r="B44" s="594"/>
      <c r="C44" s="594"/>
      <c r="D44" s="594"/>
      <c r="E44" s="595"/>
      <c r="F44" s="595"/>
      <c r="G44" s="595"/>
      <c r="H44" s="595"/>
      <c r="I44" s="595"/>
      <c r="J44" s="595"/>
      <c r="K44" s="595"/>
      <c r="L44" s="595"/>
    </row>
    <row r="45" spans="1:12" s="31" customFormat="1" ht="5.25" customHeight="1" x14ac:dyDescent="0.2">
      <c r="F45" s="82"/>
    </row>
    <row r="46" spans="1:12" s="31" customFormat="1" ht="12.75" customHeight="1" x14ac:dyDescent="0.2">
      <c r="A46" s="664" t="s">
        <v>85</v>
      </c>
      <c r="B46" s="661" t="s">
        <v>86</v>
      </c>
      <c r="C46" s="661"/>
      <c r="D46" s="662" t="s">
        <v>87</v>
      </c>
      <c r="E46" s="662"/>
      <c r="F46" s="662"/>
      <c r="G46" s="666" t="s">
        <v>88</v>
      </c>
      <c r="H46" s="666"/>
      <c r="I46" s="661" t="s">
        <v>89</v>
      </c>
      <c r="J46" s="607" t="s">
        <v>90</v>
      </c>
      <c r="K46" s="608"/>
      <c r="L46" s="609"/>
    </row>
    <row r="47" spans="1:12" s="31" customFormat="1" ht="12.75" customHeight="1" x14ac:dyDescent="0.2">
      <c r="A47" s="665"/>
      <c r="B47" s="179" t="s">
        <v>91</v>
      </c>
      <c r="C47" s="179" t="s">
        <v>68</v>
      </c>
      <c r="D47" s="663"/>
      <c r="E47" s="663"/>
      <c r="F47" s="663"/>
      <c r="G47" s="666"/>
      <c r="H47" s="666"/>
      <c r="I47" s="661"/>
      <c r="J47" s="46" t="s">
        <v>91</v>
      </c>
      <c r="K47" s="46" t="s">
        <v>68</v>
      </c>
      <c r="L47" s="46" t="s">
        <v>92</v>
      </c>
    </row>
    <row r="48" spans="1:12" s="31" customFormat="1" ht="29.1" customHeight="1" x14ac:dyDescent="0.2">
      <c r="A48" s="512" t="s">
        <v>93</v>
      </c>
      <c r="B48" s="509">
        <v>10923</v>
      </c>
      <c r="C48" s="514">
        <v>44966</v>
      </c>
      <c r="D48" s="501" t="s">
        <v>94</v>
      </c>
      <c r="E48" s="501"/>
      <c r="F48" s="501"/>
      <c r="G48" s="502">
        <v>12000000</v>
      </c>
      <c r="H48" s="503"/>
      <c r="I48" s="506" t="s">
        <v>95</v>
      </c>
      <c r="J48" s="509">
        <v>207923</v>
      </c>
      <c r="K48" s="510">
        <v>45156</v>
      </c>
      <c r="L48" s="511">
        <v>12000000</v>
      </c>
    </row>
    <row r="49" spans="1:12" s="31" customFormat="1" ht="12.75" customHeight="1" x14ac:dyDescent="0.2">
      <c r="A49" s="513"/>
      <c r="B49" s="509"/>
      <c r="C49" s="514"/>
      <c r="D49" s="501"/>
      <c r="E49" s="501"/>
      <c r="F49" s="501"/>
      <c r="G49" s="504"/>
      <c r="H49" s="505"/>
      <c r="I49" s="507"/>
      <c r="J49" s="509"/>
      <c r="K49" s="510"/>
      <c r="L49" s="511"/>
    </row>
    <row r="50" spans="1:12" s="31" customFormat="1" ht="12.75" customHeight="1" x14ac:dyDescent="0.2">
      <c r="A50" s="512" t="s">
        <v>96</v>
      </c>
      <c r="B50" s="509">
        <v>4323</v>
      </c>
      <c r="C50" s="514">
        <v>44966</v>
      </c>
      <c r="D50" s="501" t="s">
        <v>94</v>
      </c>
      <c r="E50" s="501"/>
      <c r="F50" s="501"/>
      <c r="G50" s="502">
        <v>12000000</v>
      </c>
      <c r="H50" s="503"/>
      <c r="I50" s="507"/>
      <c r="J50" s="509">
        <v>40323</v>
      </c>
      <c r="K50" s="510">
        <v>45156</v>
      </c>
      <c r="L50" s="511">
        <v>12000000</v>
      </c>
    </row>
    <row r="51" spans="1:12" s="31" customFormat="1" ht="23.25" customHeight="1" x14ac:dyDescent="0.2">
      <c r="A51" s="513"/>
      <c r="B51" s="509"/>
      <c r="C51" s="514"/>
      <c r="D51" s="501"/>
      <c r="E51" s="501"/>
      <c r="F51" s="501"/>
      <c r="G51" s="504"/>
      <c r="H51" s="505"/>
      <c r="I51" s="507"/>
      <c r="J51" s="509"/>
      <c r="K51" s="510"/>
      <c r="L51" s="511"/>
    </row>
    <row r="52" spans="1:12" s="31" customFormat="1" ht="33" customHeight="1" x14ac:dyDescent="0.2">
      <c r="A52" s="178" t="s">
        <v>97</v>
      </c>
      <c r="B52" s="174">
        <v>4523</v>
      </c>
      <c r="C52" s="180">
        <v>44966</v>
      </c>
      <c r="D52" s="501" t="s">
        <v>94</v>
      </c>
      <c r="E52" s="501"/>
      <c r="F52" s="501"/>
      <c r="G52" s="482">
        <v>12000000</v>
      </c>
      <c r="H52" s="483"/>
      <c r="I52" s="507"/>
      <c r="J52" s="174">
        <v>28023</v>
      </c>
      <c r="K52" s="139">
        <v>45156</v>
      </c>
      <c r="L52" s="177">
        <v>12000000</v>
      </c>
    </row>
    <row r="53" spans="1:12" s="31" customFormat="1" ht="45" customHeight="1" x14ac:dyDescent="0.2">
      <c r="A53" s="178" t="s">
        <v>98</v>
      </c>
      <c r="B53" s="174">
        <v>4323</v>
      </c>
      <c r="C53" s="180">
        <v>44966</v>
      </c>
      <c r="D53" s="501" t="s">
        <v>94</v>
      </c>
      <c r="E53" s="501"/>
      <c r="F53" s="501"/>
      <c r="G53" s="482">
        <v>12000000</v>
      </c>
      <c r="H53" s="483"/>
      <c r="I53" s="507"/>
      <c r="J53" s="174">
        <v>27123</v>
      </c>
      <c r="K53" s="139">
        <v>45156</v>
      </c>
      <c r="L53" s="177">
        <v>12000000</v>
      </c>
    </row>
    <row r="54" spans="1:12" s="31" customFormat="1" ht="48.75" customHeight="1" x14ac:dyDescent="0.2">
      <c r="A54" s="178" t="s">
        <v>99</v>
      </c>
      <c r="B54" s="174">
        <v>3523</v>
      </c>
      <c r="C54" s="180">
        <v>44966</v>
      </c>
      <c r="D54" s="501" t="s">
        <v>94</v>
      </c>
      <c r="E54" s="501"/>
      <c r="F54" s="501"/>
      <c r="G54" s="482">
        <v>12000000</v>
      </c>
      <c r="H54" s="483"/>
      <c r="I54" s="507"/>
      <c r="J54" s="174">
        <v>21723</v>
      </c>
      <c r="K54" s="139">
        <v>45156</v>
      </c>
      <c r="L54" s="177">
        <v>12000000</v>
      </c>
    </row>
    <row r="55" spans="1:12" s="31" customFormat="1" ht="12.75" customHeight="1" x14ac:dyDescent="0.2">
      <c r="A55" s="570" t="s">
        <v>100</v>
      </c>
      <c r="B55" s="612"/>
      <c r="C55" s="612"/>
      <c r="D55" s="612"/>
      <c r="E55" s="612"/>
      <c r="F55" s="612"/>
      <c r="G55" s="610">
        <v>60000000</v>
      </c>
      <c r="H55" s="611"/>
      <c r="I55" s="508"/>
      <c r="J55" s="515" t="s">
        <v>100</v>
      </c>
      <c r="K55" s="516"/>
      <c r="L55" s="177">
        <v>60000000</v>
      </c>
    </row>
    <row r="56" spans="1:12" s="31" customFormat="1" ht="4.5" customHeight="1" x14ac:dyDescent="0.2"/>
    <row r="57" spans="1:12" s="31" customFormat="1" ht="12.75" x14ac:dyDescent="0.2">
      <c r="A57" s="594" t="s">
        <v>101</v>
      </c>
      <c r="B57" s="594"/>
      <c r="C57" s="594"/>
      <c r="D57" s="594"/>
      <c r="E57" s="594"/>
      <c r="F57" s="594"/>
      <c r="G57" s="595"/>
      <c r="H57" s="595"/>
      <c r="I57" s="595"/>
      <c r="J57" s="595"/>
      <c r="K57" s="595"/>
      <c r="L57" s="595"/>
    </row>
    <row r="58" spans="1:12" s="31" customFormat="1" ht="6.75" customHeight="1" x14ac:dyDescent="0.2"/>
    <row r="59" spans="1:12" s="31" customFormat="1" ht="12.75" x14ac:dyDescent="0.2">
      <c r="A59" s="546" t="s">
        <v>102</v>
      </c>
      <c r="B59" s="547"/>
      <c r="C59" s="548"/>
      <c r="D59" s="47"/>
      <c r="E59" s="48">
        <f>(C71+J59)/J17</f>
        <v>0</v>
      </c>
      <c r="F59" s="15"/>
      <c r="G59" s="678" t="s">
        <v>103</v>
      </c>
      <c r="H59" s="679"/>
      <c r="I59" s="80">
        <v>0</v>
      </c>
      <c r="J59" s="671">
        <f>+J16*I59</f>
        <v>0</v>
      </c>
      <c r="K59" s="671"/>
      <c r="L59" s="671"/>
    </row>
    <row r="60" spans="1:12" s="31" customFormat="1" ht="12.75" x14ac:dyDescent="0.2">
      <c r="A60" s="546" t="s">
        <v>104</v>
      </c>
      <c r="B60" s="547"/>
      <c r="C60" s="548"/>
      <c r="D60" s="47"/>
      <c r="E60" s="48">
        <f>+D60/J17</f>
        <v>0</v>
      </c>
      <c r="F60" s="15"/>
      <c r="G60" s="680" t="s">
        <v>105</v>
      </c>
      <c r="H60" s="681"/>
      <c r="I60" s="682"/>
      <c r="J60" s="509" t="s">
        <v>27</v>
      </c>
      <c r="K60" s="509"/>
      <c r="L60" s="509"/>
    </row>
    <row r="61" spans="1:12" s="31" customFormat="1" ht="5.25" customHeight="1" x14ac:dyDescent="0.2">
      <c r="A61" s="15"/>
      <c r="B61" s="15"/>
      <c r="C61" s="15"/>
      <c r="D61" s="15"/>
      <c r="E61" s="15"/>
    </row>
    <row r="62" spans="1:12" ht="12.75" customHeight="1" x14ac:dyDescent="0.2">
      <c r="A62" s="675" t="s">
        <v>106</v>
      </c>
      <c r="B62" s="675"/>
      <c r="C62" s="675"/>
      <c r="D62" s="675"/>
      <c r="E62" s="675"/>
      <c r="F62" s="49"/>
      <c r="G62" s="672" t="s">
        <v>107</v>
      </c>
      <c r="H62" s="672"/>
      <c r="I62" s="672"/>
      <c r="J62" s="672"/>
      <c r="K62" s="672"/>
      <c r="L62" s="672"/>
    </row>
    <row r="63" spans="1:12" ht="12.75" customHeight="1" x14ac:dyDescent="0.2">
      <c r="A63" s="50" t="s">
        <v>108</v>
      </c>
      <c r="B63" s="50" t="s">
        <v>109</v>
      </c>
      <c r="C63" s="51" t="s">
        <v>110</v>
      </c>
      <c r="D63" s="52" t="s">
        <v>111</v>
      </c>
      <c r="E63" s="53" t="s">
        <v>112</v>
      </c>
      <c r="G63" s="54" t="s">
        <v>113</v>
      </c>
      <c r="H63" s="673" t="s">
        <v>114</v>
      </c>
      <c r="I63" s="673"/>
      <c r="J63" s="673"/>
      <c r="K63" s="29" t="s">
        <v>110</v>
      </c>
      <c r="L63" s="55" t="s">
        <v>115</v>
      </c>
    </row>
    <row r="64" spans="1:12" ht="12.75" customHeight="1" x14ac:dyDescent="0.2">
      <c r="A64" s="56"/>
      <c r="B64" s="57"/>
      <c r="C64" s="58"/>
      <c r="D64" s="59"/>
      <c r="E64" s="22"/>
      <c r="G64" s="60"/>
      <c r="H64" s="674"/>
      <c r="I64" s="674"/>
      <c r="J64" s="674"/>
      <c r="K64" s="61"/>
      <c r="L64" s="62"/>
    </row>
    <row r="65" spans="1:16" ht="12.75" customHeight="1" x14ac:dyDescent="0.2">
      <c r="A65" s="56"/>
      <c r="B65" s="63"/>
      <c r="C65" s="58"/>
      <c r="D65" s="59"/>
      <c r="E65" s="22"/>
      <c r="G65" s="60"/>
      <c r="H65" s="674"/>
      <c r="I65" s="674"/>
      <c r="J65" s="674"/>
      <c r="K65" s="61"/>
      <c r="L65" s="62"/>
    </row>
    <row r="66" spans="1:16" ht="12.75" x14ac:dyDescent="0.2">
      <c r="A66" s="56"/>
      <c r="B66" s="63"/>
      <c r="C66" s="58"/>
      <c r="D66" s="59"/>
      <c r="E66" s="22"/>
      <c r="G66" s="64"/>
      <c r="H66" s="674"/>
      <c r="I66" s="674"/>
      <c r="J66" s="674"/>
      <c r="K66" s="61"/>
      <c r="L66" s="62"/>
    </row>
    <row r="67" spans="1:16" ht="12.75" customHeight="1" x14ac:dyDescent="0.2">
      <c r="A67" s="56"/>
      <c r="B67" s="63"/>
      <c r="C67" s="58"/>
      <c r="D67" s="59"/>
      <c r="E67" s="22"/>
      <c r="G67" s="64"/>
      <c r="H67" s="674"/>
      <c r="I67" s="674"/>
      <c r="J67" s="674"/>
      <c r="K67" s="61"/>
      <c r="L67" s="62"/>
    </row>
    <row r="68" spans="1:16" ht="12.75" customHeight="1" x14ac:dyDescent="0.2">
      <c r="A68" s="56"/>
      <c r="B68" s="63"/>
      <c r="C68" s="58"/>
      <c r="D68" s="59"/>
      <c r="E68" s="22"/>
      <c r="G68" s="64"/>
      <c r="H68" s="674"/>
      <c r="I68" s="674"/>
      <c r="J68" s="674"/>
      <c r="K68" s="61"/>
      <c r="L68" s="62"/>
    </row>
    <row r="69" spans="1:16" ht="12.75" customHeight="1" x14ac:dyDescent="0.2">
      <c r="A69" s="56"/>
      <c r="B69" s="63"/>
      <c r="C69" s="58"/>
      <c r="D69" s="59"/>
      <c r="E69" s="22"/>
      <c r="G69" s="64"/>
      <c r="H69" s="674"/>
      <c r="I69" s="674"/>
      <c r="J69" s="674"/>
      <c r="K69" s="61"/>
      <c r="L69" s="62"/>
    </row>
    <row r="70" spans="1:16" ht="12.75" customHeight="1" x14ac:dyDescent="0.2">
      <c r="A70" s="65"/>
      <c r="B70" s="63"/>
      <c r="C70" s="58"/>
      <c r="D70" s="59"/>
      <c r="E70" s="22"/>
      <c r="G70" s="64"/>
      <c r="H70" s="674"/>
      <c r="I70" s="674"/>
      <c r="J70" s="674"/>
      <c r="K70" s="61"/>
      <c r="L70" s="62"/>
    </row>
    <row r="71" spans="1:16" ht="12.75" customHeight="1" x14ac:dyDescent="0.2">
      <c r="A71" s="683" t="s">
        <v>116</v>
      </c>
      <c r="B71" s="684"/>
      <c r="C71" s="66">
        <f>+SUM(C64:C70)</f>
        <v>0</v>
      </c>
      <c r="D71" s="81">
        <f>+SUM(D64:D70)</f>
        <v>0</v>
      </c>
      <c r="G71" s="685" t="s">
        <v>117</v>
      </c>
      <c r="H71" s="685"/>
      <c r="I71" s="685"/>
      <c r="J71" s="685"/>
      <c r="K71" s="61">
        <f>SUM(K64:K70)</f>
        <v>0</v>
      </c>
      <c r="L71" s="67">
        <f>SUM(L64:L70)</f>
        <v>0</v>
      </c>
    </row>
    <row r="72" spans="1:16" s="31" customFormat="1" ht="7.5" customHeight="1" x14ac:dyDescent="0.2"/>
    <row r="73" spans="1:16" ht="12.75" x14ac:dyDescent="0.2">
      <c r="A73" s="596" t="s">
        <v>118</v>
      </c>
      <c r="B73" s="597"/>
      <c r="C73" s="597"/>
      <c r="D73" s="597"/>
      <c r="E73" s="597"/>
      <c r="F73" s="597"/>
      <c r="G73" s="597"/>
      <c r="H73" s="597"/>
      <c r="I73" s="597"/>
      <c r="J73" s="597"/>
      <c r="K73" s="598"/>
      <c r="L73" s="599"/>
    </row>
    <row r="74" spans="1:16" x14ac:dyDescent="0.2">
      <c r="A74" s="686" t="s">
        <v>119</v>
      </c>
      <c r="B74" s="687"/>
      <c r="C74" s="688"/>
      <c r="D74" s="676" t="s">
        <v>120</v>
      </c>
      <c r="E74" s="694" t="s">
        <v>121</v>
      </c>
      <c r="F74" s="694"/>
      <c r="G74" s="695" t="s">
        <v>122</v>
      </c>
      <c r="H74" s="695"/>
      <c r="I74" s="695"/>
      <c r="J74" s="696" t="s">
        <v>123</v>
      </c>
      <c r="K74" s="676" t="s">
        <v>85</v>
      </c>
      <c r="L74" s="676" t="s">
        <v>124</v>
      </c>
      <c r="N74" s="670" t="s">
        <v>125</v>
      </c>
      <c r="O74" s="670"/>
      <c r="P74" s="670" t="s">
        <v>126</v>
      </c>
    </row>
    <row r="75" spans="1:16" ht="50.25" customHeight="1" x14ac:dyDescent="0.2">
      <c r="A75" s="689"/>
      <c r="B75" s="690"/>
      <c r="C75" s="691"/>
      <c r="D75" s="677"/>
      <c r="E75" s="694"/>
      <c r="F75" s="694"/>
      <c r="G75" s="142" t="s">
        <v>91</v>
      </c>
      <c r="H75" s="142" t="s">
        <v>92</v>
      </c>
      <c r="I75" s="69" t="s">
        <v>127</v>
      </c>
      <c r="J75" s="697"/>
      <c r="K75" s="677"/>
      <c r="L75" s="677"/>
      <c r="N75" s="670"/>
      <c r="O75" s="670"/>
      <c r="P75" s="670"/>
    </row>
    <row r="76" spans="1:16" ht="241.5" customHeight="1" x14ac:dyDescent="0.2">
      <c r="A76" s="698" t="s">
        <v>128</v>
      </c>
      <c r="B76" s="699"/>
      <c r="C76" s="700"/>
      <c r="D76" s="707">
        <v>1</v>
      </c>
      <c r="E76" s="710"/>
      <c r="F76" s="710"/>
      <c r="G76" s="145"/>
      <c r="H76" s="144"/>
      <c r="I76" s="146"/>
      <c r="J76" s="126"/>
      <c r="K76" s="78"/>
      <c r="L76" s="141"/>
      <c r="M76" s="83"/>
      <c r="N76" s="85" t="e">
        <f>+O76/$P$76</f>
        <v>#VALUE!</v>
      </c>
      <c r="O76" s="87" t="e">
        <f>L76-$K$11</f>
        <v>#VALUE!</v>
      </c>
      <c r="P76" s="692" t="e">
        <f>+K13-K11</f>
        <v>#VALUE!</v>
      </c>
    </row>
    <row r="77" spans="1:16" ht="160.5" customHeight="1" x14ac:dyDescent="0.2">
      <c r="A77" s="701"/>
      <c r="B77" s="702"/>
      <c r="C77" s="703"/>
      <c r="D77" s="708"/>
      <c r="E77" s="711"/>
      <c r="F77" s="711"/>
      <c r="G77" s="143"/>
      <c r="H77" s="147"/>
      <c r="I77" s="88"/>
      <c r="J77" s="88"/>
      <c r="K77" s="86"/>
      <c r="L77" s="84"/>
      <c r="N77" s="85" t="e">
        <f>+O77/$P$76</f>
        <v>#VALUE!</v>
      </c>
      <c r="O77" s="87" t="e">
        <f t="shared" ref="O77:O84" si="2">L77-$K$11</f>
        <v>#VALUE!</v>
      </c>
      <c r="P77" s="693"/>
    </row>
    <row r="78" spans="1:16" ht="131.25" customHeight="1" x14ac:dyDescent="0.2">
      <c r="A78" s="701"/>
      <c r="B78" s="702"/>
      <c r="C78" s="703"/>
      <c r="D78" s="708"/>
      <c r="E78" s="711"/>
      <c r="F78" s="711"/>
      <c r="G78" s="89"/>
      <c r="H78" s="88"/>
      <c r="I78" s="88"/>
      <c r="J78" s="88"/>
      <c r="K78" s="86"/>
      <c r="L78" s="62"/>
      <c r="N78" s="85" t="e">
        <f>+O78/$P$76</f>
        <v>#VALUE!</v>
      </c>
      <c r="O78" s="87" t="e">
        <f t="shared" si="2"/>
        <v>#VALUE!</v>
      </c>
      <c r="P78" s="693"/>
    </row>
    <row r="79" spans="1:16" ht="71.25" customHeight="1" x14ac:dyDescent="0.2">
      <c r="A79" s="701"/>
      <c r="B79" s="702"/>
      <c r="C79" s="703"/>
      <c r="D79" s="708"/>
      <c r="E79" s="711"/>
      <c r="F79" s="711"/>
      <c r="G79" s="89"/>
      <c r="H79" s="88"/>
      <c r="I79" s="88"/>
      <c r="J79" s="88"/>
      <c r="K79" s="86"/>
      <c r="L79" s="62"/>
      <c r="N79" s="85"/>
      <c r="O79" s="87"/>
      <c r="P79" s="693"/>
    </row>
    <row r="80" spans="1:16" ht="163.5" customHeight="1" x14ac:dyDescent="0.2">
      <c r="A80" s="701"/>
      <c r="B80" s="702"/>
      <c r="C80" s="703"/>
      <c r="D80" s="708"/>
      <c r="E80" s="711"/>
      <c r="F80" s="711"/>
      <c r="G80" s="89"/>
      <c r="H80" s="88"/>
      <c r="I80" s="88"/>
      <c r="J80" s="88"/>
      <c r="K80" s="86"/>
      <c r="L80" s="62"/>
      <c r="N80" s="85"/>
      <c r="O80" s="87"/>
      <c r="P80" s="693"/>
    </row>
    <row r="81" spans="1:16" ht="111.75" customHeight="1" x14ac:dyDescent="0.2">
      <c r="A81" s="701"/>
      <c r="B81" s="702"/>
      <c r="C81" s="703"/>
      <c r="D81" s="708"/>
      <c r="E81" s="711"/>
      <c r="F81" s="711"/>
      <c r="G81" s="89"/>
      <c r="H81" s="88"/>
      <c r="I81" s="88"/>
      <c r="J81" s="88"/>
      <c r="K81" s="86"/>
      <c r="L81" s="62"/>
      <c r="N81" s="85"/>
      <c r="O81" s="87"/>
      <c r="P81" s="693"/>
    </row>
    <row r="82" spans="1:16" ht="103.5" customHeight="1" x14ac:dyDescent="0.2">
      <c r="A82" s="701"/>
      <c r="B82" s="702"/>
      <c r="C82" s="703"/>
      <c r="D82" s="708"/>
      <c r="E82" s="711"/>
      <c r="F82" s="711"/>
      <c r="G82" s="89"/>
      <c r="H82" s="88"/>
      <c r="I82" s="88"/>
      <c r="J82" s="88"/>
      <c r="K82" s="86"/>
      <c r="L82" s="62"/>
      <c r="N82" s="85" t="e">
        <f>+O82/$P$76</f>
        <v>#VALUE!</v>
      </c>
      <c r="O82" s="87" t="e">
        <f t="shared" si="2"/>
        <v>#VALUE!</v>
      </c>
      <c r="P82" s="693"/>
    </row>
    <row r="83" spans="1:16" ht="106.5" customHeight="1" x14ac:dyDescent="0.2">
      <c r="A83" s="701"/>
      <c r="B83" s="702"/>
      <c r="C83" s="703"/>
      <c r="D83" s="708"/>
      <c r="E83" s="711"/>
      <c r="F83" s="711"/>
      <c r="G83" s="152"/>
      <c r="H83" s="88"/>
      <c r="I83" s="88"/>
      <c r="J83" s="88"/>
      <c r="K83" s="86"/>
      <c r="L83" s="62"/>
      <c r="N83" s="85"/>
      <c r="O83" s="87"/>
      <c r="P83" s="693"/>
    </row>
    <row r="84" spans="1:16" ht="145.5" customHeight="1" x14ac:dyDescent="0.2">
      <c r="A84" s="704"/>
      <c r="B84" s="705"/>
      <c r="C84" s="706"/>
      <c r="D84" s="709"/>
      <c r="E84" s="712"/>
      <c r="F84" s="712"/>
      <c r="G84" s="89"/>
      <c r="H84" s="146"/>
      <c r="I84" s="88"/>
      <c r="J84" s="88"/>
      <c r="K84" s="86"/>
      <c r="L84" s="62"/>
      <c r="N84" s="85" t="e">
        <f>+O84/$P$76</f>
        <v>#VALUE!</v>
      </c>
      <c r="O84" s="87" t="e">
        <f t="shared" si="2"/>
        <v>#VALUE!</v>
      </c>
      <c r="P84" s="693"/>
    </row>
    <row r="85" spans="1:16" ht="12.75" customHeight="1" x14ac:dyDescent="0.2">
      <c r="B85" s="68"/>
      <c r="C85" s="68"/>
      <c r="D85" s="68"/>
      <c r="E85" s="68"/>
      <c r="F85" s="583"/>
      <c r="G85" s="583"/>
      <c r="H85" s="583"/>
      <c r="I85" s="669" t="s">
        <v>129</v>
      </c>
      <c r="J85" s="669"/>
      <c r="K85" s="669"/>
      <c r="L85" s="90"/>
    </row>
    <row r="86" spans="1:16" ht="3.75" customHeight="1" x14ac:dyDescent="0.2">
      <c r="A86" s="498"/>
      <c r="B86" s="498"/>
      <c r="C86" s="498"/>
      <c r="D86" s="498"/>
      <c r="E86" s="498"/>
      <c r="F86" s="498"/>
      <c r="G86" s="498"/>
      <c r="H86" s="498"/>
      <c r="I86" s="498"/>
      <c r="J86" s="498"/>
      <c r="K86" s="498"/>
      <c r="L86" s="498"/>
    </row>
    <row r="87" spans="1:16" ht="12.75" customHeight="1" x14ac:dyDescent="0.2">
      <c r="A87" s="600" t="s">
        <v>130</v>
      </c>
      <c r="B87" s="601"/>
      <c r="C87" s="601"/>
      <c r="D87" s="601"/>
      <c r="E87" s="601"/>
      <c r="F87" s="601"/>
      <c r="G87" s="601"/>
      <c r="H87" s="601"/>
      <c r="I87" s="601"/>
      <c r="J87" s="601"/>
      <c r="K87" s="601"/>
      <c r="L87" s="602"/>
    </row>
    <row r="88" spans="1:16" ht="12.75" customHeight="1" x14ac:dyDescent="0.2">
      <c r="A88" s="521" t="s">
        <v>131</v>
      </c>
      <c r="B88" s="584" t="s">
        <v>132</v>
      </c>
      <c r="C88" s="558" t="s">
        <v>133</v>
      </c>
      <c r="D88" s="558"/>
      <c r="E88" s="558"/>
      <c r="F88" s="586" t="s">
        <v>134</v>
      </c>
      <c r="G88" s="587"/>
      <c r="H88" s="587"/>
      <c r="I88" s="588"/>
      <c r="J88" s="584" t="s">
        <v>135</v>
      </c>
      <c r="K88" s="582" t="s">
        <v>115</v>
      </c>
      <c r="L88" s="558" t="s">
        <v>136</v>
      </c>
    </row>
    <row r="89" spans="1:16" ht="12" customHeight="1" x14ac:dyDescent="0.2">
      <c r="A89" s="522"/>
      <c r="B89" s="585"/>
      <c r="C89" s="558"/>
      <c r="D89" s="558"/>
      <c r="E89" s="558"/>
      <c r="F89" s="589"/>
      <c r="G89" s="590"/>
      <c r="H89" s="590"/>
      <c r="I89" s="591"/>
      <c r="J89" s="585"/>
      <c r="K89" s="582"/>
      <c r="L89" s="558"/>
    </row>
    <row r="90" spans="1:16" ht="56.25" customHeight="1" x14ac:dyDescent="0.2">
      <c r="A90" s="137"/>
      <c r="B90" s="24"/>
      <c r="C90" s="531"/>
      <c r="D90" s="538"/>
      <c r="E90" s="538"/>
      <c r="F90" s="484"/>
      <c r="G90" s="485"/>
      <c r="H90" s="485"/>
      <c r="I90" s="486"/>
      <c r="J90" s="34"/>
      <c r="K90" s="70"/>
      <c r="L90" s="136"/>
    </row>
    <row r="91" spans="1:16" ht="3.75" customHeight="1" x14ac:dyDescent="0.2">
      <c r="A91" s="41"/>
      <c r="B91" s="41"/>
      <c r="C91" s="41"/>
      <c r="D91" s="41"/>
      <c r="E91" s="41"/>
      <c r="F91" s="41"/>
      <c r="G91" s="41"/>
      <c r="H91" s="41"/>
      <c r="I91" s="41"/>
      <c r="J91" s="41"/>
      <c r="K91" s="41"/>
      <c r="L91" s="41"/>
    </row>
    <row r="92" spans="1:16" ht="12.75" x14ac:dyDescent="0.2">
      <c r="A92" s="555" t="s">
        <v>137</v>
      </c>
      <c r="B92" s="556"/>
      <c r="C92" s="556"/>
      <c r="D92" s="556"/>
      <c r="E92" s="556"/>
      <c r="F92" s="556"/>
      <c r="G92" s="556"/>
      <c r="H92" s="556"/>
      <c r="I92" s="556"/>
      <c r="J92" s="556"/>
      <c r="K92" s="556"/>
      <c r="L92" s="557"/>
    </row>
    <row r="93" spans="1:16" ht="24.75" customHeight="1" x14ac:dyDescent="0.2">
      <c r="A93" s="71" t="s">
        <v>138</v>
      </c>
      <c r="B93" s="532" t="s">
        <v>139</v>
      </c>
      <c r="C93" s="533"/>
      <c r="D93" s="534"/>
      <c r="E93" s="72" t="s">
        <v>140</v>
      </c>
      <c r="F93" s="522" t="s">
        <v>141</v>
      </c>
      <c r="G93" s="522"/>
      <c r="H93" s="522"/>
      <c r="I93" s="73" t="s">
        <v>142</v>
      </c>
      <c r="J93" s="523" t="s">
        <v>143</v>
      </c>
      <c r="K93" s="524"/>
      <c r="L93" s="525"/>
    </row>
    <row r="94" spans="1:16" ht="12.75" customHeight="1" x14ac:dyDescent="0.2">
      <c r="A94" s="74"/>
      <c r="B94" s="559"/>
      <c r="C94" s="560"/>
      <c r="D94" s="561"/>
      <c r="E94" s="37"/>
      <c r="F94" s="518"/>
      <c r="G94" s="519"/>
      <c r="H94" s="520"/>
      <c r="I94" s="37"/>
      <c r="J94" s="526"/>
      <c r="K94" s="527"/>
      <c r="L94" s="528"/>
    </row>
    <row r="95" spans="1:16" ht="12.75" customHeight="1" x14ac:dyDescent="0.2">
      <c r="A95" s="18"/>
      <c r="B95" s="559"/>
      <c r="C95" s="560"/>
      <c r="D95" s="561"/>
      <c r="E95" s="37"/>
      <c r="F95" s="518"/>
      <c r="G95" s="519"/>
      <c r="H95" s="520"/>
      <c r="I95" s="37"/>
      <c r="J95" s="526"/>
      <c r="K95" s="527"/>
      <c r="L95" s="528"/>
    </row>
    <row r="96" spans="1:16" ht="12.75" customHeight="1" x14ac:dyDescent="0.2">
      <c r="A96" s="18"/>
      <c r="B96" s="559"/>
      <c r="C96" s="560"/>
      <c r="D96" s="561"/>
      <c r="E96" s="37"/>
      <c r="F96" s="518"/>
      <c r="G96" s="519"/>
      <c r="H96" s="520"/>
      <c r="I96" s="37"/>
      <c r="J96" s="526"/>
      <c r="K96" s="527"/>
      <c r="L96" s="528"/>
    </row>
    <row r="97" spans="1:12" ht="11.25" customHeight="1" x14ac:dyDescent="0.2">
      <c r="A97" s="74"/>
      <c r="B97" s="562"/>
      <c r="C97" s="563"/>
      <c r="D97" s="564"/>
      <c r="E97" s="37"/>
      <c r="F97" s="518"/>
      <c r="G97" s="519"/>
      <c r="H97" s="520"/>
      <c r="I97" s="37"/>
      <c r="J97" s="526"/>
      <c r="K97" s="527"/>
      <c r="L97" s="528"/>
    </row>
    <row r="98" spans="1:12" ht="12.75" customHeight="1" x14ac:dyDescent="0.2">
      <c r="A98" s="74"/>
      <c r="B98" s="562"/>
      <c r="C98" s="563"/>
      <c r="D98" s="564"/>
      <c r="E98" s="37"/>
      <c r="F98" s="518"/>
      <c r="G98" s="519"/>
      <c r="H98" s="520"/>
      <c r="I98" s="37"/>
      <c r="J98" s="526"/>
      <c r="K98" s="527"/>
      <c r="L98" s="528"/>
    </row>
    <row r="99" spans="1:12" ht="11.25" customHeight="1" x14ac:dyDescent="0.2">
      <c r="A99" s="74"/>
      <c r="B99" s="562"/>
      <c r="C99" s="563"/>
      <c r="D99" s="564"/>
      <c r="E99" s="37"/>
      <c r="F99" s="518"/>
      <c r="G99" s="519"/>
      <c r="H99" s="520"/>
      <c r="I99" s="37"/>
      <c r="J99" s="526"/>
      <c r="K99" s="527"/>
      <c r="L99" s="528"/>
    </row>
    <row r="100" spans="1:12" ht="3.75" customHeight="1" x14ac:dyDescent="0.2">
      <c r="A100" s="485"/>
      <c r="B100" s="485"/>
      <c r="C100" s="485"/>
      <c r="D100" s="485"/>
      <c r="E100" s="485"/>
      <c r="F100" s="485"/>
      <c r="G100" s="485"/>
      <c r="H100" s="485"/>
      <c r="I100" s="485"/>
      <c r="J100" s="485"/>
      <c r="K100" s="485"/>
      <c r="L100" s="485"/>
    </row>
    <row r="101" spans="1:12" ht="13.5" customHeight="1" x14ac:dyDescent="0.2">
      <c r="A101" s="555" t="s">
        <v>144</v>
      </c>
      <c r="B101" s="556"/>
      <c r="C101" s="556"/>
      <c r="D101" s="556"/>
      <c r="E101" s="556"/>
      <c r="F101" s="556"/>
      <c r="G101" s="556"/>
      <c r="H101" s="556"/>
      <c r="I101" s="556"/>
      <c r="J101" s="556"/>
      <c r="K101" s="556"/>
      <c r="L101" s="557"/>
    </row>
    <row r="102" spans="1:12" ht="46.5" customHeight="1" x14ac:dyDescent="0.2">
      <c r="A102" s="79" t="s">
        <v>145</v>
      </c>
      <c r="F102" s="529" t="s">
        <v>145</v>
      </c>
      <c r="G102" s="530"/>
      <c r="H102" s="526"/>
      <c r="I102" s="527"/>
      <c r="J102" s="527"/>
      <c r="K102" s="527"/>
      <c r="L102" s="528"/>
    </row>
    <row r="103" spans="1:12" ht="12.75" customHeight="1" x14ac:dyDescent="0.2">
      <c r="A103" s="79" t="s">
        <v>146</v>
      </c>
      <c r="B103" s="579" t="s">
        <v>147</v>
      </c>
      <c r="C103" s="579"/>
      <c r="D103" s="579"/>
      <c r="E103" s="579"/>
      <c r="F103" s="529" t="s">
        <v>146</v>
      </c>
      <c r="G103" s="530"/>
      <c r="H103" s="535"/>
      <c r="I103" s="536"/>
      <c r="J103" s="536"/>
      <c r="K103" s="536"/>
      <c r="L103" s="537"/>
    </row>
    <row r="104" spans="1:12" ht="27.75" customHeight="1" x14ac:dyDescent="0.2">
      <c r="A104" s="79" t="s">
        <v>148</v>
      </c>
      <c r="B104" s="531" t="s">
        <v>149</v>
      </c>
      <c r="C104" s="531"/>
      <c r="D104" s="531"/>
      <c r="E104" s="531"/>
      <c r="F104" s="529" t="s">
        <v>148</v>
      </c>
      <c r="G104" s="530"/>
      <c r="H104" s="552"/>
      <c r="I104" s="553"/>
      <c r="J104" s="553"/>
      <c r="K104" s="553"/>
      <c r="L104" s="554"/>
    </row>
    <row r="105" spans="1:12" s="31" customFormat="1" ht="5.25" customHeight="1" x14ac:dyDescent="0.2"/>
    <row r="106" spans="1:12" s="77" customFormat="1" ht="9.75" customHeight="1" x14ac:dyDescent="0.2">
      <c r="A106" s="75" t="s">
        <v>150</v>
      </c>
      <c r="B106" s="539" t="s">
        <v>14</v>
      </c>
      <c r="C106" s="539"/>
      <c r="D106" s="539"/>
      <c r="E106" s="539"/>
      <c r="F106" s="76"/>
      <c r="G106" s="76"/>
    </row>
    <row r="107" spans="1:12" s="77" customFormat="1" ht="9.75" customHeight="1" x14ac:dyDescent="0.2">
      <c r="A107" s="75" t="s">
        <v>151</v>
      </c>
      <c r="B107" s="539" t="s">
        <v>152</v>
      </c>
      <c r="C107" s="539"/>
      <c r="D107" s="539"/>
      <c r="E107" s="539"/>
      <c r="F107" s="76"/>
      <c r="G107" s="76"/>
    </row>
    <row r="108" spans="1:12" s="77" customFormat="1" ht="9.75" customHeight="1" x14ac:dyDescent="0.2">
      <c r="A108" s="75" t="s">
        <v>153</v>
      </c>
      <c r="B108" s="539" t="s">
        <v>152</v>
      </c>
      <c r="C108" s="539"/>
      <c r="D108" s="539"/>
      <c r="E108" s="539"/>
      <c r="F108" s="76"/>
      <c r="G108" s="76"/>
    </row>
    <row r="109" spans="1:12" x14ac:dyDescent="0.2">
      <c r="H109" s="517"/>
      <c r="I109" s="517"/>
      <c r="J109" s="517"/>
      <c r="K109" s="517"/>
      <c r="L109" s="517"/>
    </row>
  </sheetData>
  <mergeCells count="213">
    <mergeCell ref="G71:J71"/>
    <mergeCell ref="A74:C75"/>
    <mergeCell ref="D74:D75"/>
    <mergeCell ref="A57:L57"/>
    <mergeCell ref="P74:P75"/>
    <mergeCell ref="P76:P84"/>
    <mergeCell ref="E74:F75"/>
    <mergeCell ref="G74:I74"/>
    <mergeCell ref="J74:J75"/>
    <mergeCell ref="L74:L75"/>
    <mergeCell ref="A76:C84"/>
    <mergeCell ref="D76:D84"/>
    <mergeCell ref="E76:F84"/>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D34:D35"/>
    <mergeCell ref="E34:E35"/>
    <mergeCell ref="J34:L35"/>
    <mergeCell ref="J36:L36"/>
    <mergeCell ref="B46:C46"/>
    <mergeCell ref="D46:F47"/>
    <mergeCell ref="I46:I47"/>
    <mergeCell ref="A33:L33"/>
    <mergeCell ref="F34:F35"/>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28575</xdr:rowOff>
                  </from>
                  <to>
                    <xdr:col>4</xdr:col>
                    <xdr:colOff>257175</xdr:colOff>
                    <xdr:row>8</xdr:row>
                    <xdr:rowOff>219075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28575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523875</xdr:colOff>
                    <xdr:row>18</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B000000}">
          <x14:formula1>
            <xm:f>Datos!$I$2:$I$9</xm:f>
          </x14:formula1>
          <xm:sqref>H25:H28 I25:L27</xm:sqref>
        </x14:dataValidation>
        <x14:dataValidation type="list" allowBlank="1" showInputMessage="1" showErrorMessage="1" xr:uid="{00000000-0002-0000-0000-00001A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100"/>
  <sheetViews>
    <sheetView showGridLines="0" tabSelected="1" view="pageBreakPreview" topLeftCell="F49" zoomScale="95" zoomScaleNormal="95" zoomScaleSheetLayoutView="95" workbookViewId="0">
      <selection activeCell="I55" sqref="I55:I69"/>
    </sheetView>
  </sheetViews>
  <sheetFormatPr baseColWidth="10" defaultColWidth="11.42578125" defaultRowHeight="12.75" x14ac:dyDescent="0.2"/>
  <cols>
    <col min="1" max="1" width="19.42578125" style="97" bestFit="1" customWidth="1"/>
    <col min="2" max="2" width="31.42578125" style="97" bestFit="1" customWidth="1"/>
    <col min="3" max="3" width="32.28515625" style="294" bestFit="1" customWidth="1"/>
    <col min="4" max="4" width="26.7109375" style="97" customWidth="1"/>
    <col min="5" max="5" width="26.140625" style="97" customWidth="1"/>
    <col min="6" max="6" width="44" style="97" customWidth="1"/>
    <col min="7" max="7" width="25.42578125" style="97" customWidth="1"/>
    <col min="8" max="8" width="33.28515625" style="97" bestFit="1" customWidth="1"/>
    <col min="9" max="9" width="37" style="97" customWidth="1"/>
    <col min="10" max="10" width="44.140625" style="97" bestFit="1" customWidth="1"/>
    <col min="11" max="11" width="18.42578125" style="97" bestFit="1" customWidth="1"/>
    <col min="12" max="12" width="23.85546875" style="97" bestFit="1" customWidth="1"/>
    <col min="13" max="13" width="11.42578125" style="97"/>
    <col min="14" max="14" width="21.42578125" style="97" customWidth="1"/>
    <col min="15" max="15" width="14.28515625" style="97" bestFit="1" customWidth="1"/>
    <col min="16" max="16384" width="11.42578125" style="97"/>
  </cols>
  <sheetData>
    <row r="1" spans="1:13" ht="36.6" customHeight="1" x14ac:dyDescent="0.2">
      <c r="A1" s="395"/>
      <c r="B1" s="395"/>
      <c r="C1" s="396"/>
      <c r="D1" s="388" t="s">
        <v>154</v>
      </c>
      <c r="E1" s="389"/>
      <c r="F1" s="389"/>
      <c r="G1" s="389"/>
      <c r="H1" s="389"/>
      <c r="I1" s="389"/>
      <c r="J1" s="389"/>
      <c r="K1" s="389"/>
      <c r="L1" s="389"/>
    </row>
    <row r="2" spans="1:13" ht="47.1" customHeight="1" x14ac:dyDescent="0.2">
      <c r="A2" s="397"/>
      <c r="B2" s="397"/>
      <c r="C2" s="398"/>
      <c r="D2" s="389"/>
      <c r="E2" s="389"/>
      <c r="F2" s="389"/>
      <c r="G2" s="389"/>
      <c r="H2" s="389"/>
      <c r="I2" s="389"/>
      <c r="J2" s="389"/>
      <c r="K2" s="389"/>
      <c r="L2" s="389"/>
    </row>
    <row r="3" spans="1:13" s="15" customFormat="1" ht="20.25" x14ac:dyDescent="0.2">
      <c r="A3" s="393" t="s">
        <v>155</v>
      </c>
      <c r="B3" s="393"/>
      <c r="C3" s="393"/>
      <c r="D3" s="393"/>
      <c r="E3" s="393"/>
      <c r="F3" s="393"/>
      <c r="G3" s="393"/>
      <c r="H3" s="393"/>
      <c r="I3" s="393"/>
      <c r="J3" s="393"/>
      <c r="K3" s="393"/>
      <c r="L3" s="393"/>
      <c r="M3" s="91"/>
    </row>
    <row r="5" spans="1:13" x14ac:dyDescent="0.2">
      <c r="A5" s="390" t="str">
        <f>+'Ficha Avance'!$A$7:$L$7</f>
        <v>A. INFORMACIÓN GENERAL</v>
      </c>
      <c r="B5" s="390"/>
      <c r="C5" s="390"/>
      <c r="D5" s="390"/>
      <c r="E5" s="390"/>
      <c r="F5" s="390"/>
      <c r="G5" s="390"/>
      <c r="H5" s="390"/>
      <c r="I5" s="390"/>
      <c r="J5" s="390"/>
      <c r="K5" s="390"/>
      <c r="L5" s="390"/>
    </row>
    <row r="6" spans="1:13" x14ac:dyDescent="0.2">
      <c r="A6" s="349" t="s">
        <v>156</v>
      </c>
      <c r="B6" s="349"/>
      <c r="C6" s="349" t="s">
        <v>157</v>
      </c>
      <c r="D6" s="349"/>
      <c r="E6" s="349"/>
      <c r="F6" s="349" t="s">
        <v>158</v>
      </c>
      <c r="G6" s="349"/>
      <c r="H6" s="349"/>
      <c r="I6" s="349"/>
      <c r="J6" s="336" t="s">
        <v>159</v>
      </c>
      <c r="K6" s="336"/>
      <c r="L6" s="336"/>
    </row>
    <row r="7" spans="1:13" x14ac:dyDescent="0.2">
      <c r="A7" s="349"/>
      <c r="B7" s="349"/>
      <c r="C7" s="349"/>
      <c r="D7" s="349"/>
      <c r="E7" s="349"/>
      <c r="F7" s="401" t="s">
        <v>30</v>
      </c>
      <c r="G7" s="402"/>
      <c r="H7" s="403"/>
      <c r="I7" s="153" t="s">
        <v>160</v>
      </c>
      <c r="J7" s="336"/>
      <c r="K7" s="336"/>
      <c r="L7" s="336"/>
    </row>
    <row r="8" spans="1:13" x14ac:dyDescent="0.2">
      <c r="A8" s="399" t="s">
        <v>369</v>
      </c>
      <c r="B8" s="399"/>
      <c r="C8" s="400">
        <v>1</v>
      </c>
      <c r="D8" s="400"/>
      <c r="E8" s="400"/>
      <c r="F8" s="405" t="s">
        <v>351</v>
      </c>
      <c r="G8" s="406"/>
      <c r="H8" s="407"/>
      <c r="I8" s="313" t="s">
        <v>352</v>
      </c>
      <c r="J8" s="404">
        <v>1</v>
      </c>
      <c r="K8" s="404"/>
      <c r="L8" s="312" t="s">
        <v>43</v>
      </c>
    </row>
    <row r="9" spans="1:13" x14ac:dyDescent="0.2">
      <c r="A9" s="349" t="s">
        <v>161</v>
      </c>
      <c r="B9" s="349"/>
      <c r="C9" s="394" t="s">
        <v>353</v>
      </c>
      <c r="D9" s="394"/>
      <c r="E9" s="394"/>
      <c r="F9" s="394"/>
      <c r="G9" s="394"/>
      <c r="H9" s="401" t="s">
        <v>162</v>
      </c>
      <c r="I9" s="402"/>
      <c r="J9" s="402"/>
      <c r="K9" s="402"/>
      <c r="L9" s="403"/>
    </row>
    <row r="10" spans="1:13" x14ac:dyDescent="0.2">
      <c r="A10" s="349"/>
      <c r="B10" s="349"/>
      <c r="C10" s="394"/>
      <c r="D10" s="394"/>
      <c r="E10" s="394"/>
      <c r="F10" s="394"/>
      <c r="G10" s="394"/>
      <c r="H10" s="369" t="s">
        <v>163</v>
      </c>
      <c r="I10" s="371"/>
      <c r="J10" s="351" t="s">
        <v>345</v>
      </c>
      <c r="K10" s="351"/>
      <c r="L10" s="351"/>
    </row>
    <row r="11" spans="1:13" x14ac:dyDescent="0.2">
      <c r="A11" s="349"/>
      <c r="B11" s="349"/>
      <c r="C11" s="394"/>
      <c r="D11" s="394"/>
      <c r="E11" s="394"/>
      <c r="F11" s="394"/>
      <c r="G11" s="394"/>
      <c r="H11" s="369" t="s">
        <v>164</v>
      </c>
      <c r="I11" s="371"/>
      <c r="J11" s="351"/>
      <c r="K11" s="351"/>
      <c r="L11" s="351"/>
    </row>
    <row r="12" spans="1:13" x14ac:dyDescent="0.2">
      <c r="A12" s="369"/>
      <c r="B12" s="370"/>
      <c r="C12" s="370"/>
      <c r="D12" s="370"/>
      <c r="E12" s="370"/>
      <c r="F12" s="370"/>
      <c r="G12" s="370"/>
      <c r="H12" s="370"/>
      <c r="I12" s="370"/>
      <c r="J12" s="370"/>
      <c r="K12" s="370"/>
      <c r="L12" s="371"/>
    </row>
    <row r="13" spans="1:13" x14ac:dyDescent="0.2">
      <c r="A13" s="336" t="s">
        <v>165</v>
      </c>
      <c r="B13" s="336"/>
      <c r="C13" s="153" t="s">
        <v>166</v>
      </c>
      <c r="D13" s="349" t="s">
        <v>167</v>
      </c>
      <c r="E13" s="349"/>
      <c r="F13" s="153" t="s">
        <v>168</v>
      </c>
      <c r="G13" s="153" t="s">
        <v>169</v>
      </c>
      <c r="H13" s="401" t="s">
        <v>170</v>
      </c>
      <c r="I13" s="403"/>
      <c r="J13" s="165" t="s">
        <v>355</v>
      </c>
      <c r="K13" s="153" t="s">
        <v>171</v>
      </c>
      <c r="L13" s="166" t="s">
        <v>356</v>
      </c>
    </row>
    <row r="14" spans="1:13" x14ac:dyDescent="0.2">
      <c r="A14" s="391" t="s">
        <v>172</v>
      </c>
      <c r="B14" s="391"/>
      <c r="C14" s="318" t="s">
        <v>354</v>
      </c>
      <c r="D14" s="392" t="s">
        <v>354</v>
      </c>
      <c r="E14" s="392"/>
      <c r="F14" s="268" t="s">
        <v>346</v>
      </c>
      <c r="G14" s="319">
        <v>40000000</v>
      </c>
      <c r="H14" s="401" t="s">
        <v>55</v>
      </c>
      <c r="I14" s="403"/>
      <c r="J14" s="165" t="s">
        <v>357</v>
      </c>
      <c r="K14" s="153" t="s">
        <v>60</v>
      </c>
      <c r="L14" s="166">
        <v>46077</v>
      </c>
    </row>
    <row r="15" spans="1:13" x14ac:dyDescent="0.2">
      <c r="A15" s="369"/>
      <c r="B15" s="370"/>
      <c r="C15" s="370"/>
      <c r="D15" s="370"/>
      <c r="E15" s="370"/>
      <c r="F15" s="370"/>
      <c r="G15" s="370"/>
      <c r="H15" s="370"/>
      <c r="I15" s="370"/>
      <c r="J15" s="370"/>
      <c r="K15" s="370"/>
      <c r="L15" s="371"/>
    </row>
    <row r="16" spans="1:13" x14ac:dyDescent="0.2">
      <c r="A16" s="415" t="s">
        <v>173</v>
      </c>
      <c r="B16" s="415"/>
      <c r="C16" s="372">
        <v>46073</v>
      </c>
      <c r="D16" s="372"/>
      <c r="E16" s="372"/>
      <c r="F16" s="372"/>
      <c r="G16" s="342" t="s">
        <v>174</v>
      </c>
      <c r="H16" s="342"/>
      <c r="I16" s="342"/>
      <c r="J16" s="342"/>
      <c r="K16" s="372" t="s">
        <v>349</v>
      </c>
      <c r="L16" s="372"/>
    </row>
    <row r="17" spans="1:15" x14ac:dyDescent="0.2">
      <c r="A17" s="346" t="s">
        <v>175</v>
      </c>
      <c r="B17" s="346"/>
      <c r="C17" s="372">
        <v>46078</v>
      </c>
      <c r="D17" s="372"/>
      <c r="E17" s="372"/>
      <c r="F17" s="372"/>
      <c r="G17" s="342" t="s">
        <v>176</v>
      </c>
      <c r="H17" s="342"/>
      <c r="I17" s="342"/>
      <c r="J17" s="342"/>
      <c r="K17" s="372" t="s">
        <v>349</v>
      </c>
      <c r="L17" s="372"/>
    </row>
    <row r="18" spans="1:15" x14ac:dyDescent="0.2">
      <c r="A18" s="95"/>
      <c r="B18" s="94"/>
      <c r="C18" s="127"/>
      <c r="D18" s="94"/>
      <c r="E18" s="94"/>
      <c r="F18" s="94"/>
      <c r="G18" s="94"/>
      <c r="H18" s="94"/>
      <c r="I18" s="94"/>
      <c r="J18" s="94"/>
      <c r="K18" s="94"/>
      <c r="L18" s="94"/>
    </row>
    <row r="19" spans="1:15" s="15" customFormat="1" x14ac:dyDescent="0.2">
      <c r="A19" s="408" t="s">
        <v>70</v>
      </c>
      <c r="B19" s="409"/>
      <c r="C19" s="409"/>
      <c r="D19" s="409"/>
      <c r="E19" s="409"/>
      <c r="F19" s="409"/>
      <c r="G19" s="409"/>
      <c r="H19" s="409"/>
      <c r="I19" s="409"/>
      <c r="J19" s="409"/>
      <c r="K19" s="409"/>
      <c r="L19" s="410"/>
    </row>
    <row r="20" spans="1:15" s="15" customFormat="1" ht="44.45" customHeight="1" x14ac:dyDescent="0.2">
      <c r="A20" s="269" t="s">
        <v>71</v>
      </c>
      <c r="B20" s="269" t="s">
        <v>177</v>
      </c>
      <c r="C20" s="269" t="s">
        <v>73</v>
      </c>
      <c r="D20" s="269" t="s">
        <v>68</v>
      </c>
      <c r="E20" s="269" t="s">
        <v>178</v>
      </c>
      <c r="F20" s="269" t="s">
        <v>179</v>
      </c>
      <c r="G20" s="269" t="s">
        <v>180</v>
      </c>
      <c r="H20" s="363" t="s">
        <v>181</v>
      </c>
      <c r="I20" s="364"/>
      <c r="J20" s="365"/>
      <c r="K20" s="427" t="s">
        <v>182</v>
      </c>
      <c r="L20" s="427"/>
    </row>
    <row r="21" spans="1:15" s="15" customFormat="1" ht="29.1" customHeight="1" x14ac:dyDescent="0.2">
      <c r="A21" s="128"/>
      <c r="B21" s="129"/>
      <c r="C21" s="130"/>
      <c r="D21" s="131"/>
      <c r="E21" s="272"/>
      <c r="F21" s="132"/>
      <c r="G21" s="132"/>
      <c r="H21" s="366"/>
      <c r="I21" s="367"/>
      <c r="J21" s="368"/>
      <c r="K21" s="419"/>
      <c r="L21" s="419"/>
    </row>
    <row r="22" spans="1:15" s="15" customFormat="1" ht="41.1" hidden="1" customHeight="1" x14ac:dyDescent="0.2">
      <c r="A22" s="128"/>
      <c r="B22" s="129"/>
      <c r="C22" s="130"/>
      <c r="D22" s="131"/>
      <c r="E22" s="272"/>
      <c r="F22" s="132"/>
      <c r="G22" s="132"/>
      <c r="H22" s="366"/>
      <c r="I22" s="367"/>
      <c r="J22" s="368"/>
      <c r="K22" s="419"/>
      <c r="L22" s="419"/>
    </row>
    <row r="23" spans="1:15" x14ac:dyDescent="0.2">
      <c r="D23" s="133" t="s">
        <v>83</v>
      </c>
      <c r="E23" s="273">
        <f>SUM(E21:E22)</f>
        <v>0</v>
      </c>
    </row>
    <row r="24" spans="1:15" x14ac:dyDescent="0.2">
      <c r="A24" s="95"/>
      <c r="B24" s="94"/>
      <c r="C24" s="127"/>
      <c r="D24" s="94"/>
      <c r="E24" s="94"/>
      <c r="F24" s="94"/>
      <c r="G24" s="94"/>
      <c r="H24" s="94"/>
      <c r="I24" s="94"/>
      <c r="J24" s="94"/>
      <c r="K24" s="94"/>
      <c r="L24" s="94"/>
    </row>
    <row r="25" spans="1:15" x14ac:dyDescent="0.2">
      <c r="A25" s="414" t="s">
        <v>183</v>
      </c>
      <c r="B25" s="414"/>
      <c r="C25" s="414"/>
      <c r="D25" s="414"/>
      <c r="E25" s="414"/>
      <c r="F25" s="414"/>
      <c r="G25" s="414"/>
      <c r="H25" s="414"/>
      <c r="I25" s="414"/>
      <c r="J25" s="414"/>
      <c r="K25" s="414"/>
      <c r="L25" s="414"/>
    </row>
    <row r="26" spans="1:15" x14ac:dyDescent="0.2">
      <c r="A26" s="127"/>
      <c r="B26" s="127"/>
      <c r="C26" s="127"/>
      <c r="D26" s="134"/>
      <c r="E26" s="94"/>
      <c r="F26" s="96"/>
      <c r="G26" s="276"/>
      <c r="H26" s="276"/>
      <c r="I26" s="276"/>
      <c r="J26" s="276"/>
      <c r="K26" s="135"/>
      <c r="L26" s="135"/>
    </row>
    <row r="27" spans="1:15" s="294" customFormat="1" x14ac:dyDescent="0.2">
      <c r="A27" s="420" t="s">
        <v>85</v>
      </c>
      <c r="B27" s="349" t="s">
        <v>86</v>
      </c>
      <c r="C27" s="349"/>
      <c r="D27" s="349"/>
      <c r="E27" s="349"/>
      <c r="F27" s="336" t="s">
        <v>90</v>
      </c>
      <c r="G27" s="336"/>
      <c r="H27" s="336"/>
      <c r="I27" s="336"/>
      <c r="J27" s="336"/>
      <c r="K27" s="336"/>
      <c r="L27" s="336"/>
    </row>
    <row r="28" spans="1:15" s="294" customFormat="1" ht="25.5" x14ac:dyDescent="0.2">
      <c r="A28" s="421"/>
      <c r="B28" s="153" t="s">
        <v>91</v>
      </c>
      <c r="C28" s="153" t="s">
        <v>68</v>
      </c>
      <c r="D28" s="295" t="s">
        <v>184</v>
      </c>
      <c r="E28" s="154" t="s">
        <v>88</v>
      </c>
      <c r="F28" s="154" t="s">
        <v>185</v>
      </c>
      <c r="G28" s="154" t="s">
        <v>186</v>
      </c>
      <c r="H28" s="154" t="s">
        <v>187</v>
      </c>
      <c r="I28" s="153" t="s">
        <v>188</v>
      </c>
      <c r="J28" s="153" t="s">
        <v>189</v>
      </c>
      <c r="K28" s="153" t="s">
        <v>190</v>
      </c>
      <c r="L28" s="153" t="s">
        <v>191</v>
      </c>
    </row>
    <row r="29" spans="1:15" ht="29.45" customHeight="1" x14ac:dyDescent="0.2">
      <c r="A29" s="293" t="s">
        <v>334</v>
      </c>
      <c r="B29" s="167">
        <v>22726</v>
      </c>
      <c r="C29" s="168">
        <v>46073</v>
      </c>
      <c r="D29" s="266" t="s">
        <v>360</v>
      </c>
      <c r="E29" s="321">
        <v>34554260</v>
      </c>
      <c r="F29" s="169" t="s">
        <v>372</v>
      </c>
      <c r="G29" s="169" t="s">
        <v>359</v>
      </c>
      <c r="H29" s="320">
        <v>34554260</v>
      </c>
      <c r="I29" s="274">
        <f>SUMIFS($F$39:$F$48,$A$39:$A$48,$F29,$B$39:$B$48,$A29,$C$39:$C$48,$D29)</f>
        <v>0</v>
      </c>
      <c r="J29" s="255">
        <f>IFERROR(I29/H29,0)</f>
        <v>0</v>
      </c>
      <c r="K29" s="274"/>
      <c r="L29" s="274">
        <f>H29-I29-K29</f>
        <v>34554260</v>
      </c>
    </row>
    <row r="30" spans="1:15" s="290" customFormat="1" x14ac:dyDescent="0.2">
      <c r="A30" s="416" t="s">
        <v>193</v>
      </c>
      <c r="B30" s="417"/>
      <c r="C30" s="417"/>
      <c r="D30" s="418"/>
      <c r="E30" s="322">
        <f>SUM(E29:E29)</f>
        <v>34554260</v>
      </c>
      <c r="F30" s="416" t="s">
        <v>194</v>
      </c>
      <c r="G30" s="418"/>
      <c r="H30" s="323">
        <f>SUM(H29:H29)</f>
        <v>34554260</v>
      </c>
      <c r="I30" s="289">
        <f>SUM(I29:I29)</f>
        <v>0</v>
      </c>
      <c r="J30" s="255">
        <f>SUM(J29:J29)</f>
        <v>0</v>
      </c>
      <c r="K30" s="275">
        <f>SUM(K29:K29)</f>
        <v>0</v>
      </c>
      <c r="L30" s="275">
        <f>SUM(L29:L29)</f>
        <v>34554260</v>
      </c>
    </row>
    <row r="31" spans="1:15" x14ac:dyDescent="0.2">
      <c r="A31" s="127"/>
      <c r="B31" s="127"/>
      <c r="C31" s="127"/>
      <c r="D31" s="134"/>
      <c r="E31" s="94"/>
      <c r="F31" s="96"/>
      <c r="G31" s="276"/>
      <c r="H31" s="276"/>
      <c r="I31" s="276"/>
      <c r="J31" s="276"/>
      <c r="K31" s="135"/>
      <c r="L31" s="135"/>
      <c r="O31" s="306"/>
    </row>
    <row r="32" spans="1:15" x14ac:dyDescent="0.2">
      <c r="A32" s="342" t="s">
        <v>195</v>
      </c>
      <c r="B32" s="342"/>
      <c r="C32" s="342"/>
      <c r="D32" s="329">
        <f>+H30</f>
        <v>34554260</v>
      </c>
      <c r="E32" s="329"/>
      <c r="F32" s="96"/>
      <c r="G32" s="342" t="str">
        <f>+'Ficha Avance'!A60</f>
        <v>Saldo por pagar a la fecha</v>
      </c>
      <c r="H32" s="342"/>
      <c r="I32" s="342"/>
      <c r="J32" s="342"/>
      <c r="K32" s="422">
        <f>D34-D35</f>
        <v>23383760</v>
      </c>
      <c r="L32" s="422"/>
    </row>
    <row r="33" spans="1:15" x14ac:dyDescent="0.2">
      <c r="A33" s="424" t="s">
        <v>196</v>
      </c>
      <c r="B33" s="425"/>
      <c r="C33" s="426"/>
      <c r="D33" s="340">
        <f>+E23</f>
        <v>0</v>
      </c>
      <c r="E33" s="341"/>
      <c r="F33" s="96"/>
      <c r="G33" s="342"/>
      <c r="H33" s="342"/>
      <c r="I33" s="342"/>
      <c r="J33" s="342"/>
      <c r="K33" s="422"/>
      <c r="L33" s="422"/>
    </row>
    <row r="34" spans="1:15" x14ac:dyDescent="0.2">
      <c r="A34" s="342" t="s">
        <v>197</v>
      </c>
      <c r="B34" s="342"/>
      <c r="C34" s="342"/>
      <c r="D34" s="340">
        <f>D32</f>
        <v>34554260</v>
      </c>
      <c r="E34" s="341"/>
      <c r="G34" s="342"/>
      <c r="H34" s="342"/>
      <c r="I34" s="342"/>
      <c r="J34" s="342"/>
      <c r="K34" s="422"/>
      <c r="L34" s="422"/>
    </row>
    <row r="35" spans="1:15" x14ac:dyDescent="0.2">
      <c r="A35" s="342" t="s">
        <v>198</v>
      </c>
      <c r="B35" s="342"/>
      <c r="C35" s="342"/>
      <c r="D35" s="292">
        <f>F51</f>
        <v>11170500</v>
      </c>
      <c r="E35" s="291">
        <f>$H$51</f>
        <v>0.32327417806082376</v>
      </c>
      <c r="G35" s="342" t="s">
        <v>199</v>
      </c>
      <c r="H35" s="342"/>
      <c r="I35" s="342"/>
      <c r="J35" s="163">
        <f>+K35/D34</f>
        <v>0</v>
      </c>
      <c r="K35" s="423">
        <v>0</v>
      </c>
      <c r="L35" s="423"/>
    </row>
    <row r="36" spans="1:15" s="15" customFormat="1" x14ac:dyDescent="0.2">
      <c r="A36" s="97"/>
      <c r="B36" s="97"/>
      <c r="C36" s="294"/>
      <c r="D36" s="97"/>
      <c r="E36" s="277"/>
      <c r="F36" s="97"/>
      <c r="G36" s="97"/>
      <c r="H36" s="97"/>
      <c r="I36" s="97"/>
      <c r="J36" s="97"/>
      <c r="K36" s="97"/>
      <c r="L36" s="97"/>
    </row>
    <row r="37" spans="1:15" s="15" customFormat="1" x14ac:dyDescent="0.2">
      <c r="A37" s="346" t="s">
        <v>106</v>
      </c>
      <c r="B37" s="346"/>
      <c r="C37" s="346"/>
      <c r="D37" s="346"/>
      <c r="E37" s="346"/>
      <c r="F37" s="346"/>
      <c r="G37" s="346"/>
      <c r="H37" s="346"/>
      <c r="J37" s="337" t="s">
        <v>200</v>
      </c>
      <c r="K37" s="338"/>
      <c r="L37" s="339"/>
    </row>
    <row r="38" spans="1:15" s="15" customFormat="1" ht="25.5" x14ac:dyDescent="0.2">
      <c r="A38" s="161" t="s">
        <v>201</v>
      </c>
      <c r="B38" s="161" t="s">
        <v>202</v>
      </c>
      <c r="C38" s="161" t="s">
        <v>203</v>
      </c>
      <c r="D38" s="161" t="s">
        <v>204</v>
      </c>
      <c r="E38" s="161" t="s">
        <v>205</v>
      </c>
      <c r="F38" s="157" t="s">
        <v>206</v>
      </c>
      <c r="G38" s="157" t="s">
        <v>207</v>
      </c>
      <c r="H38" s="157" t="s">
        <v>208</v>
      </c>
      <c r="J38" s="257" t="s">
        <v>209</v>
      </c>
      <c r="K38" s="161" t="s">
        <v>68</v>
      </c>
      <c r="L38" s="164" t="s">
        <v>92</v>
      </c>
    </row>
    <row r="39" spans="1:15" s="15" customFormat="1" x14ac:dyDescent="0.2">
      <c r="A39" s="250" t="s">
        <v>358</v>
      </c>
      <c r="B39" s="254" t="s">
        <v>334</v>
      </c>
      <c r="C39" s="256" t="s">
        <v>350</v>
      </c>
      <c r="D39" s="285"/>
      <c r="E39" s="286"/>
      <c r="F39" s="287">
        <v>11170500</v>
      </c>
      <c r="G39" s="288" t="s">
        <v>370</v>
      </c>
      <c r="H39" s="299">
        <f>IFERROR(F39/$D$34,0)</f>
        <v>0.32327417806082376</v>
      </c>
      <c r="J39" s="285"/>
      <c r="K39" s="302"/>
      <c r="L39" s="274">
        <v>0</v>
      </c>
    </row>
    <row r="40" spans="1:15" s="15" customFormat="1" x14ac:dyDescent="0.2">
      <c r="A40" s="250"/>
      <c r="B40" s="254"/>
      <c r="C40" s="256"/>
      <c r="D40" s="285"/>
      <c r="E40" s="286"/>
      <c r="F40" s="287"/>
      <c r="G40" s="288"/>
      <c r="H40" s="299">
        <f t="shared" ref="H40:H50" si="0">IFERROR(F40/$D$34,0)</f>
        <v>0</v>
      </c>
      <c r="J40" s="285"/>
      <c r="K40" s="302"/>
      <c r="L40" s="274">
        <v>0</v>
      </c>
    </row>
    <row r="41" spans="1:15" s="15" customFormat="1" x14ac:dyDescent="0.2">
      <c r="A41" s="250"/>
      <c r="B41" s="254"/>
      <c r="C41" s="256"/>
      <c r="D41" s="285"/>
      <c r="E41" s="286"/>
      <c r="F41" s="287"/>
      <c r="G41" s="288"/>
      <c r="H41" s="299">
        <f t="shared" si="0"/>
        <v>0</v>
      </c>
      <c r="J41" s="285"/>
      <c r="K41" s="302"/>
      <c r="L41" s="274">
        <v>0</v>
      </c>
    </row>
    <row r="42" spans="1:15" x14ac:dyDescent="0.2">
      <c r="A42" s="250"/>
      <c r="B42" s="254"/>
      <c r="C42" s="256"/>
      <c r="D42" s="285"/>
      <c r="E42" s="286"/>
      <c r="F42" s="287"/>
      <c r="G42" s="288"/>
      <c r="H42" s="299">
        <f t="shared" si="0"/>
        <v>0</v>
      </c>
      <c r="J42" s="285"/>
      <c r="K42" s="303"/>
      <c r="L42" s="274">
        <v>0</v>
      </c>
      <c r="O42" s="277"/>
    </row>
    <row r="43" spans="1:15" s="15" customFormat="1" x14ac:dyDescent="0.2">
      <c r="A43" s="250"/>
      <c r="B43" s="254"/>
      <c r="C43" s="256"/>
      <c r="D43" s="285"/>
      <c r="E43" s="286"/>
      <c r="F43" s="287"/>
      <c r="G43" s="288"/>
      <c r="H43" s="299">
        <f t="shared" si="0"/>
        <v>0</v>
      </c>
      <c r="J43" s="285"/>
      <c r="K43" s="302"/>
      <c r="L43" s="274">
        <v>0</v>
      </c>
    </row>
    <row r="44" spans="1:15" s="15" customFormat="1" x14ac:dyDescent="0.2">
      <c r="A44" s="250"/>
      <c r="B44" s="254"/>
      <c r="C44" s="256"/>
      <c r="D44" s="285"/>
      <c r="E44" s="286"/>
      <c r="F44" s="287"/>
      <c r="G44" s="288"/>
      <c r="H44" s="299">
        <f t="shared" si="0"/>
        <v>0</v>
      </c>
      <c r="J44" s="285"/>
      <c r="K44" s="302"/>
      <c r="L44" s="274">
        <v>0</v>
      </c>
    </row>
    <row r="45" spans="1:15" s="15" customFormat="1" x14ac:dyDescent="0.2">
      <c r="A45" s="250"/>
      <c r="B45" s="254"/>
      <c r="C45" s="256"/>
      <c r="D45" s="285"/>
      <c r="E45" s="286"/>
      <c r="F45" s="287"/>
      <c r="G45" s="288"/>
      <c r="H45" s="299">
        <f t="shared" si="0"/>
        <v>0</v>
      </c>
      <c r="J45" s="285"/>
      <c r="K45" s="302"/>
      <c r="L45" s="274"/>
    </row>
    <row r="46" spans="1:15" s="15" customFormat="1" hidden="1" x14ac:dyDescent="0.2">
      <c r="A46" s="250"/>
      <c r="B46" s="254"/>
      <c r="C46" s="256"/>
      <c r="D46" s="285"/>
      <c r="E46" s="286"/>
      <c r="F46" s="287"/>
      <c r="G46" s="288"/>
      <c r="H46" s="299">
        <f t="shared" si="0"/>
        <v>0</v>
      </c>
      <c r="J46" s="278"/>
      <c r="K46" s="302"/>
      <c r="L46" s="274">
        <v>0</v>
      </c>
    </row>
    <row r="47" spans="1:15" s="15" customFormat="1" hidden="1" x14ac:dyDescent="0.2">
      <c r="A47" s="250"/>
      <c r="B47" s="251"/>
      <c r="C47" s="249"/>
      <c r="D47" s="254"/>
      <c r="E47" s="249"/>
      <c r="F47" s="287"/>
      <c r="G47" s="162"/>
      <c r="H47" s="299">
        <f t="shared" si="0"/>
        <v>0</v>
      </c>
      <c r="J47" s="278"/>
      <c r="K47" s="302"/>
      <c r="L47" s="274">
        <v>0</v>
      </c>
    </row>
    <row r="48" spans="1:15" s="15" customFormat="1" hidden="1" x14ac:dyDescent="0.2">
      <c r="A48" s="250"/>
      <c r="B48" s="251"/>
      <c r="C48" s="249"/>
      <c r="D48" s="254"/>
      <c r="E48" s="249"/>
      <c r="F48" s="287">
        <v>0</v>
      </c>
      <c r="G48" s="162"/>
      <c r="H48" s="299">
        <f t="shared" si="0"/>
        <v>0</v>
      </c>
      <c r="J48" s="278"/>
      <c r="K48" s="302"/>
      <c r="L48" s="274">
        <v>0</v>
      </c>
    </row>
    <row r="49" spans="1:14" s="15" customFormat="1" x14ac:dyDescent="0.2">
      <c r="A49" s="250"/>
      <c r="B49" s="254"/>
      <c r="C49" s="256"/>
      <c r="D49" s="285"/>
      <c r="E49" s="286"/>
      <c r="F49" s="287"/>
      <c r="G49" s="314"/>
      <c r="H49" s="299">
        <f t="shared" si="0"/>
        <v>0</v>
      </c>
      <c r="J49" s="316"/>
      <c r="K49" s="317"/>
      <c r="L49" s="274"/>
    </row>
    <row r="50" spans="1:14" s="15" customFormat="1" x14ac:dyDescent="0.2">
      <c r="A50" s="250"/>
      <c r="B50" s="254"/>
      <c r="C50" s="256"/>
      <c r="D50" s="285"/>
      <c r="E50" s="286"/>
      <c r="F50" s="287"/>
      <c r="G50" s="314"/>
      <c r="H50" s="315">
        <f t="shared" si="0"/>
        <v>0</v>
      </c>
      <c r="J50" s="316"/>
      <c r="K50" s="317"/>
      <c r="L50" s="274"/>
    </row>
    <row r="51" spans="1:14" s="290" customFormat="1" x14ac:dyDescent="0.2">
      <c r="A51" s="411" t="str">
        <f>+'Ficha Avance'!A71:B71</f>
        <v>Total pagos SIIF</v>
      </c>
      <c r="B51" s="412"/>
      <c r="C51" s="412"/>
      <c r="D51" s="412"/>
      <c r="E51" s="413"/>
      <c r="F51" s="296">
        <f>SUM(F39:F50)</f>
        <v>11170500</v>
      </c>
      <c r="G51" s="264" t="s">
        <v>210</v>
      </c>
      <c r="H51" s="300">
        <f>SUM(H39:H50)</f>
        <v>0.32327417806082376</v>
      </c>
      <c r="J51" s="265" t="s">
        <v>117</v>
      </c>
      <c r="K51" s="301">
        <v>0</v>
      </c>
      <c r="L51" s="289">
        <f>SUM(L39:L39)</f>
        <v>0</v>
      </c>
    </row>
    <row r="52" spans="1:14" ht="42" customHeight="1" x14ac:dyDescent="0.2">
      <c r="A52" s="350" t="s">
        <v>211</v>
      </c>
      <c r="B52" s="350"/>
      <c r="C52" s="350"/>
      <c r="D52" s="350"/>
      <c r="E52" s="350"/>
      <c r="F52" s="350"/>
      <c r="G52" s="350"/>
      <c r="H52" s="350"/>
      <c r="I52" s="350"/>
      <c r="J52" s="350"/>
      <c r="K52" s="350"/>
      <c r="L52" s="350"/>
    </row>
    <row r="53" spans="1:14" ht="26.1" customHeight="1" x14ac:dyDescent="0.2">
      <c r="A53" s="345" t="s">
        <v>212</v>
      </c>
      <c r="B53" s="345"/>
      <c r="C53" s="345"/>
      <c r="D53" s="345"/>
      <c r="E53" s="345"/>
      <c r="F53" s="345"/>
      <c r="G53" s="345"/>
      <c r="H53" s="345"/>
      <c r="I53" s="345"/>
      <c r="J53" s="347"/>
      <c r="K53" s="348"/>
      <c r="L53" s="348"/>
      <c r="N53" s="277"/>
    </row>
    <row r="54" spans="1:14" s="294" customFormat="1" ht="27" customHeight="1" x14ac:dyDescent="0.2">
      <c r="A54" s="349" t="s">
        <v>213</v>
      </c>
      <c r="B54" s="349"/>
      <c r="C54" s="153" t="s">
        <v>214</v>
      </c>
      <c r="D54" s="349" t="str">
        <f>+'Ficha Avance'!E74</f>
        <v>Actividades realizadas para el cumplimiento de las obligaciones 
(Soportes, entregables, productos, evidencias, etc.)</v>
      </c>
      <c r="E54" s="349"/>
      <c r="F54" s="349"/>
      <c r="G54" s="153" t="s">
        <v>215</v>
      </c>
      <c r="H54" s="270" t="s">
        <v>216</v>
      </c>
      <c r="I54" s="154" t="s">
        <v>123</v>
      </c>
      <c r="J54" s="153" t="s">
        <v>217</v>
      </c>
      <c r="K54" s="153" t="s">
        <v>203</v>
      </c>
      <c r="L54" s="153" t="s">
        <v>218</v>
      </c>
      <c r="M54" s="298"/>
    </row>
    <row r="55" spans="1:14" ht="99.95" customHeight="1" x14ac:dyDescent="0.2">
      <c r="A55" s="328" t="s">
        <v>361</v>
      </c>
      <c r="B55" s="328"/>
      <c r="C55" s="330" t="s">
        <v>362</v>
      </c>
      <c r="D55" s="373" t="s">
        <v>367</v>
      </c>
      <c r="E55" s="374"/>
      <c r="F55" s="375"/>
      <c r="G55" s="379" t="s">
        <v>370</v>
      </c>
      <c r="H55" s="381">
        <v>11170500</v>
      </c>
      <c r="I55" s="333" t="s">
        <v>372</v>
      </c>
      <c r="J55" s="384" t="s">
        <v>334</v>
      </c>
      <c r="K55" s="386" t="s">
        <v>360</v>
      </c>
      <c r="L55" s="343">
        <v>0.32</v>
      </c>
      <c r="M55" s="82"/>
    </row>
    <row r="56" spans="1:14" ht="99.95" customHeight="1" x14ac:dyDescent="0.2">
      <c r="A56" s="328"/>
      <c r="B56" s="328"/>
      <c r="C56" s="331"/>
      <c r="D56" s="376"/>
      <c r="E56" s="377"/>
      <c r="F56" s="378"/>
      <c r="G56" s="380"/>
      <c r="H56" s="382"/>
      <c r="I56" s="334"/>
      <c r="J56" s="385"/>
      <c r="K56" s="387"/>
      <c r="L56" s="344"/>
    </row>
    <row r="57" spans="1:14" ht="99.95" customHeight="1" x14ac:dyDescent="0.2">
      <c r="A57" s="328"/>
      <c r="B57" s="328"/>
      <c r="C57" s="331"/>
      <c r="D57" s="376"/>
      <c r="E57" s="377"/>
      <c r="F57" s="378"/>
      <c r="G57" s="380"/>
      <c r="H57" s="382"/>
      <c r="I57" s="334"/>
      <c r="J57" s="385"/>
      <c r="K57" s="387"/>
      <c r="L57" s="344"/>
    </row>
    <row r="58" spans="1:14" ht="60" customHeight="1" x14ac:dyDescent="0.2">
      <c r="A58" s="328"/>
      <c r="B58" s="328"/>
      <c r="C58" s="332"/>
      <c r="D58" s="376"/>
      <c r="E58" s="377"/>
      <c r="F58" s="378"/>
      <c r="G58" s="380"/>
      <c r="H58" s="382"/>
      <c r="I58" s="334"/>
      <c r="J58" s="385"/>
      <c r="K58" s="387"/>
      <c r="L58" s="344"/>
    </row>
    <row r="59" spans="1:14" ht="99.95" customHeight="1" x14ac:dyDescent="0.2">
      <c r="A59" s="328"/>
      <c r="B59" s="328"/>
      <c r="C59" s="330" t="s">
        <v>363</v>
      </c>
      <c r="D59" s="376"/>
      <c r="E59" s="377"/>
      <c r="F59" s="378"/>
      <c r="G59" s="380"/>
      <c r="H59" s="382"/>
      <c r="I59" s="334"/>
      <c r="J59" s="385"/>
      <c r="K59" s="387"/>
      <c r="L59" s="344"/>
    </row>
    <row r="60" spans="1:14" ht="99.95" customHeight="1" x14ac:dyDescent="0.2">
      <c r="A60" s="328"/>
      <c r="B60" s="328"/>
      <c r="C60" s="331"/>
      <c r="D60" s="376"/>
      <c r="E60" s="377"/>
      <c r="F60" s="378"/>
      <c r="G60" s="380"/>
      <c r="H60" s="382"/>
      <c r="I60" s="334"/>
      <c r="J60" s="385"/>
      <c r="K60" s="387"/>
      <c r="L60" s="344"/>
    </row>
    <row r="61" spans="1:14" ht="106.5" customHeight="1" x14ac:dyDescent="0.2">
      <c r="A61" s="328"/>
      <c r="B61" s="328"/>
      <c r="C61" s="332"/>
      <c r="D61" s="376"/>
      <c r="E61" s="377"/>
      <c r="F61" s="378"/>
      <c r="G61" s="380"/>
      <c r="H61" s="382"/>
      <c r="I61" s="334"/>
      <c r="J61" s="385"/>
      <c r="K61" s="387"/>
      <c r="L61" s="344"/>
    </row>
    <row r="62" spans="1:14" ht="99.95" customHeight="1" x14ac:dyDescent="0.2">
      <c r="A62" s="328"/>
      <c r="B62" s="328"/>
      <c r="C62" s="330" t="s">
        <v>364</v>
      </c>
      <c r="D62" s="376"/>
      <c r="E62" s="377"/>
      <c r="F62" s="378"/>
      <c r="G62" s="380"/>
      <c r="H62" s="382"/>
      <c r="I62" s="334"/>
      <c r="J62" s="385"/>
      <c r="K62" s="387"/>
      <c r="L62" s="344"/>
    </row>
    <row r="63" spans="1:14" ht="123.75" customHeight="1" x14ac:dyDescent="0.2">
      <c r="A63" s="328"/>
      <c r="B63" s="328"/>
      <c r="C63" s="331"/>
      <c r="D63" s="376"/>
      <c r="E63" s="377"/>
      <c r="F63" s="378"/>
      <c r="G63" s="380"/>
      <c r="H63" s="382"/>
      <c r="I63" s="334"/>
      <c r="J63" s="385"/>
      <c r="K63" s="387"/>
      <c r="L63" s="344"/>
    </row>
    <row r="64" spans="1:14" ht="40.5" customHeight="1" x14ac:dyDescent="0.2">
      <c r="A64" s="328"/>
      <c r="B64" s="328"/>
      <c r="C64" s="332"/>
      <c r="D64" s="376"/>
      <c r="E64" s="377"/>
      <c r="F64" s="378"/>
      <c r="G64" s="380"/>
      <c r="H64" s="382"/>
      <c r="I64" s="334"/>
      <c r="J64" s="385"/>
      <c r="K64" s="387"/>
      <c r="L64" s="344"/>
    </row>
    <row r="65" spans="1:14" ht="99.95" customHeight="1" x14ac:dyDescent="0.2">
      <c r="A65" s="328"/>
      <c r="B65" s="328"/>
      <c r="C65" s="330" t="s">
        <v>365</v>
      </c>
      <c r="D65" s="376"/>
      <c r="E65" s="377"/>
      <c r="F65" s="378"/>
      <c r="G65" s="380"/>
      <c r="H65" s="382"/>
      <c r="I65" s="334"/>
      <c r="J65" s="385"/>
      <c r="K65" s="387"/>
      <c r="L65" s="344"/>
    </row>
    <row r="66" spans="1:14" ht="73.5" customHeight="1" x14ac:dyDescent="0.2">
      <c r="A66" s="328"/>
      <c r="B66" s="328"/>
      <c r="C66" s="332"/>
      <c r="D66" s="376"/>
      <c r="E66" s="377"/>
      <c r="F66" s="378"/>
      <c r="G66" s="380"/>
      <c r="H66" s="382"/>
      <c r="I66" s="334"/>
      <c r="J66" s="385"/>
      <c r="K66" s="387"/>
      <c r="L66" s="344"/>
    </row>
    <row r="67" spans="1:14" ht="54.75" customHeight="1" x14ac:dyDescent="0.2">
      <c r="A67" s="328"/>
      <c r="B67" s="328"/>
      <c r="C67" s="330" t="s">
        <v>366</v>
      </c>
      <c r="D67" s="376"/>
      <c r="E67" s="377"/>
      <c r="F67" s="378"/>
      <c r="G67" s="380"/>
      <c r="H67" s="382"/>
      <c r="I67" s="334"/>
      <c r="J67" s="385"/>
      <c r="K67" s="387"/>
      <c r="L67" s="344"/>
    </row>
    <row r="68" spans="1:14" ht="99.95" customHeight="1" x14ac:dyDescent="0.2">
      <c r="A68" s="328"/>
      <c r="B68" s="328"/>
      <c r="C68" s="331"/>
      <c r="D68" s="376"/>
      <c r="E68" s="377"/>
      <c r="F68" s="378"/>
      <c r="G68" s="380"/>
      <c r="H68" s="382"/>
      <c r="I68" s="334"/>
      <c r="J68" s="385"/>
      <c r="K68" s="387"/>
      <c r="L68" s="344"/>
    </row>
    <row r="69" spans="1:14" x14ac:dyDescent="0.2">
      <c r="A69" s="328"/>
      <c r="B69" s="328"/>
      <c r="C69" s="332"/>
      <c r="D69" s="376"/>
      <c r="E69" s="377"/>
      <c r="F69" s="378"/>
      <c r="G69" s="380"/>
      <c r="H69" s="383"/>
      <c r="I69" s="335"/>
      <c r="J69" s="385"/>
      <c r="K69" s="387"/>
      <c r="L69" s="344"/>
    </row>
    <row r="70" spans="1:14" x14ac:dyDescent="0.2">
      <c r="A70" s="440" t="s">
        <v>219</v>
      </c>
      <c r="B70" s="441"/>
      <c r="C70" s="441"/>
      <c r="D70" s="441"/>
      <c r="E70" s="441"/>
      <c r="F70" s="441"/>
      <c r="G70" s="442"/>
      <c r="H70" s="307">
        <f>+H55</f>
        <v>11170500</v>
      </c>
      <c r="I70" s="440" t="s">
        <v>220</v>
      </c>
      <c r="J70" s="441"/>
      <c r="K70" s="442"/>
      <c r="L70" s="267">
        <f>SUM(L55:L58)</f>
        <v>0.32</v>
      </c>
    </row>
    <row r="71" spans="1:14" x14ac:dyDescent="0.2">
      <c r="A71" s="455"/>
      <c r="B71" s="456"/>
      <c r="C71" s="456"/>
      <c r="D71" s="456"/>
      <c r="E71" s="456"/>
      <c r="F71" s="456"/>
      <c r="G71" s="456"/>
      <c r="H71" s="456"/>
      <c r="I71" s="456"/>
      <c r="J71" s="456"/>
      <c r="K71" s="456"/>
      <c r="L71" s="457"/>
    </row>
    <row r="72" spans="1:14" x14ac:dyDescent="0.2">
      <c r="A72" s="454" t="s">
        <v>221</v>
      </c>
      <c r="B72" s="454"/>
      <c r="C72" s="454"/>
      <c r="D72" s="454"/>
      <c r="E72" s="454"/>
      <c r="F72" s="454"/>
      <c r="G72" s="454"/>
      <c r="H72" s="454"/>
      <c r="I72" s="454"/>
      <c r="J72" s="454"/>
      <c r="K72" s="454"/>
      <c r="L72" s="255">
        <f>+L70</f>
        <v>0.32</v>
      </c>
    </row>
    <row r="73" spans="1:14" x14ac:dyDescent="0.2">
      <c r="A73" s="369"/>
      <c r="B73" s="370"/>
      <c r="C73" s="370"/>
      <c r="D73" s="370"/>
      <c r="E73" s="370"/>
      <c r="F73" s="370"/>
      <c r="G73" s="370"/>
      <c r="H73" s="370"/>
      <c r="I73" s="370"/>
      <c r="J73" s="370"/>
      <c r="K73" s="370"/>
      <c r="L73" s="370"/>
    </row>
    <row r="74" spans="1:14" x14ac:dyDescent="0.2">
      <c r="A74" s="458" t="s">
        <v>222</v>
      </c>
      <c r="B74" s="459"/>
      <c r="C74" s="459"/>
      <c r="D74" s="459"/>
      <c r="E74" s="459"/>
      <c r="F74" s="459"/>
      <c r="G74" s="459"/>
      <c r="H74" s="459"/>
      <c r="I74" s="459"/>
      <c r="J74" s="459"/>
      <c r="K74" s="459"/>
      <c r="L74" s="460"/>
    </row>
    <row r="75" spans="1:14" ht="41.1" customHeight="1" x14ac:dyDescent="0.2">
      <c r="A75" s="415" t="s">
        <v>223</v>
      </c>
      <c r="B75" s="415"/>
      <c r="C75" s="157" t="s">
        <v>42</v>
      </c>
      <c r="D75" s="156" t="s">
        <v>43</v>
      </c>
      <c r="E75" s="157" t="s">
        <v>224</v>
      </c>
      <c r="F75" s="157" t="s">
        <v>42</v>
      </c>
      <c r="G75" s="157" t="s">
        <v>43</v>
      </c>
      <c r="H75" s="444" t="s">
        <v>225</v>
      </c>
      <c r="I75" s="445"/>
      <c r="J75" s="446"/>
      <c r="K75" s="157" t="s">
        <v>42</v>
      </c>
      <c r="L75" s="155" t="s">
        <v>43</v>
      </c>
      <c r="N75" s="279"/>
    </row>
    <row r="76" spans="1:14" x14ac:dyDescent="0.2">
      <c r="A76" s="439" t="s">
        <v>226</v>
      </c>
      <c r="B76" s="439"/>
      <c r="C76" s="439"/>
      <c r="D76" s="439"/>
      <c r="E76" s="439"/>
      <c r="F76" s="439"/>
      <c r="G76" s="439" t="s">
        <v>227</v>
      </c>
      <c r="H76" s="439"/>
      <c r="I76" s="439"/>
      <c r="J76" s="439"/>
      <c r="K76" s="439"/>
      <c r="L76" s="439"/>
      <c r="N76" s="280"/>
    </row>
    <row r="77" spans="1:14" x14ac:dyDescent="0.2">
      <c r="A77" s="394" t="s">
        <v>228</v>
      </c>
      <c r="B77" s="394"/>
      <c r="C77" s="394"/>
      <c r="D77" s="394"/>
      <c r="E77" s="394"/>
      <c r="F77" s="394"/>
      <c r="G77" s="394"/>
      <c r="H77" s="394"/>
      <c r="I77" s="394"/>
      <c r="J77" s="394"/>
      <c r="K77" s="394"/>
      <c r="L77" s="394"/>
    </row>
    <row r="78" spans="1:14" ht="47.45" customHeight="1" x14ac:dyDescent="0.2">
      <c r="A78" s="439" t="s">
        <v>229</v>
      </c>
      <c r="B78" s="439"/>
      <c r="C78" s="342" t="s">
        <v>230</v>
      </c>
      <c r="D78" s="342"/>
      <c r="E78" s="252" t="s">
        <v>42</v>
      </c>
      <c r="F78" s="253" t="s">
        <v>43</v>
      </c>
      <c r="G78" s="352" t="s">
        <v>231</v>
      </c>
      <c r="H78" s="353"/>
      <c r="I78" s="353"/>
      <c r="J78" s="353"/>
      <c r="K78" s="353"/>
      <c r="L78" s="354"/>
    </row>
    <row r="79" spans="1:14" ht="26.1" customHeight="1" x14ac:dyDescent="0.2">
      <c r="A79" s="461" t="s">
        <v>232</v>
      </c>
      <c r="B79" s="461"/>
      <c r="C79" s="461"/>
      <c r="D79" s="461"/>
      <c r="E79" s="461"/>
      <c r="F79" s="461"/>
      <c r="G79" s="461"/>
      <c r="H79" s="461"/>
      <c r="I79" s="461"/>
      <c r="J79" s="461"/>
      <c r="K79" s="461"/>
      <c r="L79" s="461"/>
    </row>
    <row r="80" spans="1:14" ht="38.25" x14ac:dyDescent="0.2">
      <c r="A80" s="357" t="s">
        <v>233</v>
      </c>
      <c r="B80" s="358"/>
      <c r="C80" s="261" t="s">
        <v>234</v>
      </c>
      <c r="D80" s="261" t="s">
        <v>235</v>
      </c>
      <c r="E80" s="261" t="s">
        <v>236</v>
      </c>
      <c r="F80" s="262" t="s">
        <v>237</v>
      </c>
      <c r="G80" s="261" t="s">
        <v>238</v>
      </c>
      <c r="H80" s="357" t="s">
        <v>239</v>
      </c>
      <c r="I80" s="358"/>
      <c r="J80" s="357" t="s">
        <v>240</v>
      </c>
      <c r="K80" s="361"/>
      <c r="L80" s="358"/>
    </row>
    <row r="81" spans="1:12" x14ac:dyDescent="0.2">
      <c r="A81" s="359" t="s">
        <v>42</v>
      </c>
      <c r="B81" s="360"/>
      <c r="C81" s="297" t="s">
        <v>95</v>
      </c>
      <c r="D81" s="297" t="s">
        <v>95</v>
      </c>
      <c r="E81" s="297" t="s">
        <v>95</v>
      </c>
      <c r="F81" s="305" t="s">
        <v>95</v>
      </c>
      <c r="G81" s="327"/>
      <c r="H81" s="452"/>
      <c r="I81" s="453"/>
      <c r="J81" s="359" t="s">
        <v>371</v>
      </c>
      <c r="K81" s="362"/>
      <c r="L81" s="360"/>
    </row>
    <row r="82" spans="1:12" ht="25.5" x14ac:dyDescent="0.2">
      <c r="A82" s="355" t="s">
        <v>241</v>
      </c>
      <c r="B82" s="356"/>
      <c r="C82" s="356"/>
      <c r="D82" s="356"/>
      <c r="E82" s="258" t="s">
        <v>42</v>
      </c>
      <c r="F82" s="259" t="s">
        <v>43</v>
      </c>
      <c r="G82" s="260" t="s">
        <v>242</v>
      </c>
      <c r="H82" s="444" t="s">
        <v>95</v>
      </c>
      <c r="I82" s="446"/>
      <c r="J82" s="342" t="s">
        <v>243</v>
      </c>
      <c r="K82" s="342"/>
      <c r="L82" s="342"/>
    </row>
    <row r="83" spans="1:12" x14ac:dyDescent="0.2">
      <c r="A83" s="439" t="s">
        <v>244</v>
      </c>
      <c r="B83" s="439"/>
      <c r="C83" s="439"/>
      <c r="D83" s="439"/>
      <c r="E83" s="439"/>
      <c r="F83" s="439"/>
      <c r="G83" s="439"/>
      <c r="H83" s="439"/>
      <c r="I83" s="439"/>
      <c r="J83" s="439"/>
      <c r="K83" s="439"/>
      <c r="L83" s="439"/>
    </row>
    <row r="84" spans="1:12" ht="65.45" customHeight="1" x14ac:dyDescent="0.2">
      <c r="A84" s="384" t="s">
        <v>368</v>
      </c>
      <c r="B84" s="384"/>
      <c r="C84" s="394"/>
      <c r="D84" s="394"/>
      <c r="E84" s="394"/>
      <c r="F84" s="394"/>
      <c r="G84" s="394"/>
      <c r="H84" s="394"/>
      <c r="I84" s="394"/>
      <c r="J84" s="384"/>
      <c r="K84" s="384"/>
      <c r="L84" s="384"/>
    </row>
    <row r="85" spans="1:12" x14ac:dyDescent="0.2">
      <c r="A85" s="281"/>
      <c r="C85" s="248" t="s">
        <v>245</v>
      </c>
      <c r="D85" s="443" t="s">
        <v>246</v>
      </c>
      <c r="E85" s="443"/>
      <c r="F85" s="443" t="s">
        <v>344</v>
      </c>
      <c r="G85" s="443"/>
      <c r="H85" s="443" t="s">
        <v>247</v>
      </c>
      <c r="I85" s="443"/>
      <c r="J85" s="171"/>
      <c r="K85" s="171"/>
      <c r="L85" s="173"/>
    </row>
    <row r="86" spans="1:12" x14ac:dyDescent="0.2">
      <c r="A86" s="281"/>
      <c r="C86" s="271" t="str">
        <f>+A29</f>
        <v>27-01-01-800</v>
      </c>
      <c r="D86" s="450" t="s">
        <v>358</v>
      </c>
      <c r="E86" s="451"/>
      <c r="F86" s="462" t="s">
        <v>370</v>
      </c>
      <c r="G86" s="462"/>
      <c r="H86" s="463">
        <f>+H70</f>
        <v>11170500</v>
      </c>
      <c r="I86" s="463"/>
      <c r="J86" s="282"/>
      <c r="K86" s="282"/>
      <c r="L86" s="283"/>
    </row>
    <row r="87" spans="1:12" x14ac:dyDescent="0.2">
      <c r="C87" s="443" t="s">
        <v>248</v>
      </c>
      <c r="D87" s="443"/>
      <c r="E87" s="443"/>
      <c r="F87" s="443"/>
      <c r="G87" s="443"/>
      <c r="H87" s="463">
        <f>+H86</f>
        <v>11170500</v>
      </c>
      <c r="I87" s="463"/>
      <c r="J87" s="172"/>
      <c r="K87" s="172"/>
      <c r="L87" s="284"/>
    </row>
    <row r="88" spans="1:12" x14ac:dyDescent="0.2">
      <c r="C88" s="175"/>
      <c r="D88" s="175"/>
      <c r="E88" s="175"/>
      <c r="F88" s="175"/>
      <c r="G88" s="175"/>
      <c r="H88" s="175"/>
      <c r="I88" s="176"/>
      <c r="J88" s="172"/>
      <c r="K88" s="172"/>
      <c r="L88" s="284"/>
    </row>
    <row r="89" spans="1:12" x14ac:dyDescent="0.2">
      <c r="A89" s="464" t="s">
        <v>249</v>
      </c>
      <c r="B89" s="464"/>
      <c r="C89" s="464"/>
      <c r="D89" s="464"/>
      <c r="E89" s="464"/>
      <c r="F89" s="464"/>
      <c r="G89" s="464"/>
      <c r="H89" s="464"/>
      <c r="I89" s="464"/>
      <c r="J89" s="464"/>
      <c r="K89" s="464"/>
      <c r="L89" s="464"/>
    </row>
    <row r="90" spans="1:12" x14ac:dyDescent="0.2">
      <c r="A90" s="308"/>
      <c r="B90" s="447" t="s">
        <v>341</v>
      </c>
      <c r="C90" s="448"/>
      <c r="D90" s="448"/>
      <c r="E90" s="448"/>
      <c r="F90" s="449"/>
      <c r="G90" s="308"/>
      <c r="H90" s="309"/>
      <c r="I90" s="310"/>
      <c r="J90" s="310"/>
      <c r="K90" s="310"/>
      <c r="L90" s="311"/>
    </row>
    <row r="91" spans="1:12" ht="21.95" customHeight="1" x14ac:dyDescent="0.2">
      <c r="A91" s="158" t="s">
        <v>146</v>
      </c>
      <c r="B91" s="428" t="s">
        <v>347</v>
      </c>
      <c r="C91" s="429"/>
      <c r="D91" s="429"/>
      <c r="E91" s="429"/>
      <c r="F91" s="430"/>
      <c r="G91" s="391" t="s">
        <v>145</v>
      </c>
      <c r="H91" s="432"/>
      <c r="I91" s="433"/>
      <c r="J91" s="433"/>
      <c r="K91" s="433"/>
      <c r="L91" s="434"/>
    </row>
    <row r="92" spans="1:12" ht="20.100000000000001" customHeight="1" x14ac:dyDescent="0.2">
      <c r="A92" s="324" t="s">
        <v>148</v>
      </c>
      <c r="B92" s="436" t="s">
        <v>348</v>
      </c>
      <c r="C92" s="437"/>
      <c r="D92" s="437"/>
      <c r="E92" s="437"/>
      <c r="F92" s="438"/>
      <c r="G92" s="431"/>
      <c r="H92" s="435"/>
      <c r="I92" s="395"/>
      <c r="J92" s="395"/>
      <c r="K92" s="395"/>
      <c r="L92" s="396"/>
    </row>
    <row r="93" spans="1:12" ht="20.100000000000001" customHeight="1" x14ac:dyDescent="0.2">
      <c r="A93" s="308"/>
      <c r="B93" s="447" t="s">
        <v>342</v>
      </c>
      <c r="C93" s="448"/>
      <c r="D93" s="448"/>
      <c r="E93" s="448"/>
      <c r="F93" s="449"/>
      <c r="G93" s="308"/>
      <c r="H93" s="466"/>
      <c r="I93" s="467"/>
      <c r="J93" s="467"/>
      <c r="K93" s="467"/>
      <c r="L93" s="468"/>
    </row>
    <row r="94" spans="1:12" ht="25.35" customHeight="1" x14ac:dyDescent="0.2">
      <c r="A94" s="325" t="s">
        <v>146</v>
      </c>
      <c r="B94" s="476"/>
      <c r="C94" s="477"/>
      <c r="D94" s="477"/>
      <c r="E94" s="477"/>
      <c r="F94" s="478"/>
      <c r="G94" s="481" t="s">
        <v>145</v>
      </c>
      <c r="H94" s="479"/>
      <c r="I94" s="479"/>
      <c r="J94" s="479"/>
      <c r="K94" s="480"/>
      <c r="L94" s="480"/>
    </row>
    <row r="95" spans="1:12" ht="25.35" customHeight="1" x14ac:dyDescent="0.2">
      <c r="A95" s="158" t="s">
        <v>148</v>
      </c>
      <c r="B95" s="455"/>
      <c r="C95" s="456"/>
      <c r="D95" s="456"/>
      <c r="E95" s="456"/>
      <c r="F95" s="457"/>
      <c r="G95" s="369"/>
      <c r="H95" s="480"/>
      <c r="I95" s="480"/>
      <c r="J95" s="480"/>
      <c r="K95" s="480"/>
      <c r="L95" s="480"/>
    </row>
    <row r="96" spans="1:12" x14ac:dyDescent="0.2">
      <c r="A96" s="326"/>
      <c r="B96" s="349" t="s">
        <v>343</v>
      </c>
      <c r="C96" s="349"/>
      <c r="D96" s="349"/>
      <c r="E96" s="349"/>
      <c r="F96" s="349"/>
      <c r="G96" s="349" t="s">
        <v>145</v>
      </c>
      <c r="H96" s="469"/>
      <c r="I96" s="469"/>
      <c r="J96" s="469"/>
      <c r="K96" s="469"/>
      <c r="L96" s="470"/>
    </row>
    <row r="97" spans="1:12" ht="25.5" customHeight="1" x14ac:dyDescent="0.2">
      <c r="A97" s="325" t="s">
        <v>146</v>
      </c>
      <c r="B97" s="465"/>
      <c r="C97" s="465"/>
      <c r="D97" s="465"/>
      <c r="E97" s="465"/>
      <c r="F97" s="465"/>
      <c r="G97" s="349"/>
      <c r="H97" s="471"/>
      <c r="I97" s="472"/>
      <c r="J97" s="472"/>
      <c r="K97" s="473"/>
      <c r="L97" s="473"/>
    </row>
    <row r="98" spans="1:12" ht="32.25" customHeight="1" x14ac:dyDescent="0.2">
      <c r="A98" s="153" t="s">
        <v>148</v>
      </c>
      <c r="B98" s="475"/>
      <c r="C98" s="475"/>
      <c r="D98" s="475"/>
      <c r="E98" s="475"/>
      <c r="F98" s="475"/>
      <c r="G98" s="349"/>
      <c r="H98" s="474"/>
      <c r="I98" s="473"/>
      <c r="J98" s="473"/>
      <c r="K98" s="473"/>
      <c r="L98" s="473"/>
    </row>
    <row r="100" spans="1:12" x14ac:dyDescent="0.2">
      <c r="H100" s="304"/>
    </row>
  </sheetData>
  <mergeCells count="134">
    <mergeCell ref="B96:F96"/>
    <mergeCell ref="B97:F97"/>
    <mergeCell ref="B93:F93"/>
    <mergeCell ref="H93:L93"/>
    <mergeCell ref="H96:L96"/>
    <mergeCell ref="H97:L98"/>
    <mergeCell ref="B98:F98"/>
    <mergeCell ref="G96:G98"/>
    <mergeCell ref="B94:F94"/>
    <mergeCell ref="H94:L95"/>
    <mergeCell ref="B95:F95"/>
    <mergeCell ref="G94:G95"/>
    <mergeCell ref="A75:B75"/>
    <mergeCell ref="A73:L73"/>
    <mergeCell ref="H82:I82"/>
    <mergeCell ref="F86:G86"/>
    <mergeCell ref="H86:I86"/>
    <mergeCell ref="A89:L89"/>
    <mergeCell ref="C87:G87"/>
    <mergeCell ref="H87:I87"/>
    <mergeCell ref="H85:I85"/>
    <mergeCell ref="B91:F91"/>
    <mergeCell ref="G91:G92"/>
    <mergeCell ref="H91:L92"/>
    <mergeCell ref="B92:F92"/>
    <mergeCell ref="G76:L76"/>
    <mergeCell ref="G77:L77"/>
    <mergeCell ref="A77:F77"/>
    <mergeCell ref="I70:K70"/>
    <mergeCell ref="A70:G70"/>
    <mergeCell ref="F85:G85"/>
    <mergeCell ref="D85:E85"/>
    <mergeCell ref="H75:J75"/>
    <mergeCell ref="B90:F90"/>
    <mergeCell ref="D86:E86"/>
    <mergeCell ref="H80:I80"/>
    <mergeCell ref="H81:I81"/>
    <mergeCell ref="A72:K72"/>
    <mergeCell ref="A71:L71"/>
    <mergeCell ref="A78:B78"/>
    <mergeCell ref="A83:L83"/>
    <mergeCell ref="A76:F76"/>
    <mergeCell ref="A74:L74"/>
    <mergeCell ref="A84:L84"/>
    <mergeCell ref="A79:L79"/>
    <mergeCell ref="A19:L19"/>
    <mergeCell ref="A51:E51"/>
    <mergeCell ref="A25:L25"/>
    <mergeCell ref="A16:B16"/>
    <mergeCell ref="A17:B17"/>
    <mergeCell ref="C16:F16"/>
    <mergeCell ref="K17:L17"/>
    <mergeCell ref="B27:E27"/>
    <mergeCell ref="A30:D30"/>
    <mergeCell ref="F30:G30"/>
    <mergeCell ref="K22:L22"/>
    <mergeCell ref="A27:A28"/>
    <mergeCell ref="D34:E34"/>
    <mergeCell ref="K32:L34"/>
    <mergeCell ref="K35:L35"/>
    <mergeCell ref="G35:I35"/>
    <mergeCell ref="A33:C33"/>
    <mergeCell ref="K21:L21"/>
    <mergeCell ref="K20:L20"/>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F7:H7"/>
    <mergeCell ref="J8:K8"/>
    <mergeCell ref="F8:H8"/>
    <mergeCell ref="H9:L9"/>
    <mergeCell ref="H10:I10"/>
    <mergeCell ref="H11:I11"/>
    <mergeCell ref="H13:I13"/>
    <mergeCell ref="H14:I14"/>
    <mergeCell ref="J10:L10"/>
    <mergeCell ref="C78:D78"/>
    <mergeCell ref="G78:L78"/>
    <mergeCell ref="A82:D82"/>
    <mergeCell ref="J82:L82"/>
    <mergeCell ref="A80:B80"/>
    <mergeCell ref="A81:B81"/>
    <mergeCell ref="J80:L80"/>
    <mergeCell ref="J81:L81"/>
    <mergeCell ref="H20:J20"/>
    <mergeCell ref="H21:J21"/>
    <mergeCell ref="A12:L12"/>
    <mergeCell ref="D13:E13"/>
    <mergeCell ref="H22:J22"/>
    <mergeCell ref="C17:F17"/>
    <mergeCell ref="G16:J16"/>
    <mergeCell ref="G17:J17"/>
    <mergeCell ref="K16:L16"/>
    <mergeCell ref="A15:L15"/>
    <mergeCell ref="D55:F69"/>
    <mergeCell ref="G55:G69"/>
    <mergeCell ref="H55:H69"/>
    <mergeCell ref="J55:J69"/>
    <mergeCell ref="K55:K69"/>
    <mergeCell ref="A55:B69"/>
    <mergeCell ref="D32:E32"/>
    <mergeCell ref="C55:C58"/>
    <mergeCell ref="C59:C61"/>
    <mergeCell ref="C62:C64"/>
    <mergeCell ref="C65:C66"/>
    <mergeCell ref="C67:C69"/>
    <mergeCell ref="I55:I69"/>
    <mergeCell ref="F27:L27"/>
    <mergeCell ref="J37:L37"/>
    <mergeCell ref="D33:E33"/>
    <mergeCell ref="G32:J34"/>
    <mergeCell ref="L55:L69"/>
    <mergeCell ref="A53:I53"/>
    <mergeCell ref="A37:H37"/>
    <mergeCell ref="A32:C32"/>
    <mergeCell ref="J53:L53"/>
    <mergeCell ref="A34:C34"/>
    <mergeCell ref="A35:C35"/>
    <mergeCell ref="A54:B54"/>
    <mergeCell ref="A52:L52"/>
    <mergeCell ref="D54:F54"/>
  </mergeCells>
  <phoneticPr fontId="6" type="noConversion"/>
  <dataValidations count="13">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 xr:uid="{00000000-0002-0000-0100-000003000000}"/>
    <dataValidation allowBlank="1" showInputMessage="1" showErrorMessage="1" promptTitle="Fecha inicio (DD/MM/AAAA)" prompt="Aplica para prórrogas, reducciones de plazo o suspensiones" sqref="F20" xr:uid="{00000000-0002-0000-0100-000004000000}"/>
    <dataValidation allowBlank="1" showInputMessage="1" showErrorMessage="1" promptTitle="Sólo si aplica" prompt="En caso de reducción, ingresar números negativos_x000a_" sqref="E20"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28" xr:uid="{00000000-0002-0000-0100-000009000000}"/>
    <dataValidation type="list" allowBlank="1" showInputMessage="1" showErrorMessage="1" sqref="I55 A39:A50" xr:uid="{6CCDDF9E-2217-4F27-9F0F-54D34056C07F}">
      <formula1>$F$29:$F$29</formula1>
    </dataValidation>
    <dataValidation type="list" allowBlank="1" showInputMessage="1" showErrorMessage="1" sqref="K55 C39:C46 C49:C50" xr:uid="{ED3BF0D0-5E61-4C69-8755-816468B60342}">
      <formula1>$D$29:$D$29</formula1>
    </dataValidation>
    <dataValidation allowBlank="1" showInputMessage="1" showErrorMessage="1" promptTitle="Nota metodológica" prompt="Pegar las obligaciones del contratista tal y como están en los pliegos del contrato." sqref="A55" xr:uid="{8175135F-C182-4ACB-8592-DEC975EFB63D}"/>
  </dataValidations>
  <printOptions horizontalCentered="1"/>
  <pageMargins left="0.55118110236220474" right="0.35433070866141736" top="0.59055118110236227" bottom="0.59055118110236227" header="0" footer="0.31496062992125984"/>
  <pageSetup scale="27" fitToHeight="0"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28575</xdr:rowOff>
                  </from>
                  <to>
                    <xdr:col>11</xdr:col>
                    <xdr:colOff>1095375</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409575</xdr:colOff>
                    <xdr:row>8</xdr:row>
                    <xdr:rowOff>28575</xdr:rowOff>
                  </from>
                  <to>
                    <xdr:col>11</xdr:col>
                    <xdr:colOff>1333500</xdr:colOff>
                    <xdr:row>8</xdr:row>
                    <xdr:rowOff>152400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142875</xdr:colOff>
                    <xdr:row>74</xdr:row>
                    <xdr:rowOff>76200</xdr:rowOff>
                  </from>
                  <to>
                    <xdr:col>2</xdr:col>
                    <xdr:colOff>342900</xdr:colOff>
                    <xdr:row>75</xdr:row>
                    <xdr:rowOff>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74</xdr:row>
                    <xdr:rowOff>66675</xdr:rowOff>
                  </from>
                  <to>
                    <xdr:col>3</xdr:col>
                    <xdr:colOff>371475</xdr:colOff>
                    <xdr:row>75</xdr:row>
                    <xdr:rowOff>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714375</xdr:colOff>
                    <xdr:row>74</xdr:row>
                    <xdr:rowOff>76200</xdr:rowOff>
                  </from>
                  <to>
                    <xdr:col>5</xdr:col>
                    <xdr:colOff>904875</xdr:colOff>
                    <xdr:row>75</xdr:row>
                    <xdr:rowOff>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676275</xdr:colOff>
                    <xdr:row>74</xdr:row>
                    <xdr:rowOff>66675</xdr:rowOff>
                  </from>
                  <to>
                    <xdr:col>6</xdr:col>
                    <xdr:colOff>866775</xdr:colOff>
                    <xdr:row>75</xdr:row>
                    <xdr:rowOff>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638175</xdr:colOff>
                    <xdr:row>74</xdr:row>
                    <xdr:rowOff>66675</xdr:rowOff>
                  </from>
                  <to>
                    <xdr:col>10</xdr:col>
                    <xdr:colOff>838200</xdr:colOff>
                    <xdr:row>75</xdr:row>
                    <xdr:rowOff>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180975</xdr:colOff>
                    <xdr:row>74</xdr:row>
                    <xdr:rowOff>76200</xdr:rowOff>
                  </from>
                  <to>
                    <xdr:col>11</xdr:col>
                    <xdr:colOff>371475</xdr:colOff>
                    <xdr:row>75</xdr:row>
                    <xdr:rowOff>0</xdr:rowOff>
                  </to>
                </anchor>
              </controlPr>
            </control>
          </mc:Choice>
        </mc:AlternateContent>
        <mc:AlternateContent xmlns:mc="http://schemas.openxmlformats.org/markup-compatibility/2006">
          <mc:Choice Requires="x14">
            <control shapeId="2068" r:id="rId12" name="Check Box 20">
              <controlPr defaultSize="0" autoFill="0" autoLine="0" autoPict="0">
                <anchor moveWithCells="1">
                  <from>
                    <xdr:col>4</xdr:col>
                    <xdr:colOff>219075</xdr:colOff>
                    <xdr:row>77</xdr:row>
                    <xdr:rowOff>190500</xdr:rowOff>
                  </from>
                  <to>
                    <xdr:col>4</xdr:col>
                    <xdr:colOff>447675</xdr:colOff>
                    <xdr:row>78</xdr:row>
                    <xdr:rowOff>0</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5</xdr:col>
                    <xdr:colOff>257175</xdr:colOff>
                    <xdr:row>77</xdr:row>
                    <xdr:rowOff>180975</xdr:rowOff>
                  </from>
                  <to>
                    <xdr:col>5</xdr:col>
                    <xdr:colOff>457200</xdr:colOff>
                    <xdr:row>78</xdr:row>
                    <xdr:rowOff>0</xdr:rowOff>
                  </to>
                </anchor>
              </controlPr>
            </control>
          </mc:Choice>
        </mc:AlternateContent>
        <mc:AlternateContent xmlns:mc="http://schemas.openxmlformats.org/markup-compatibility/2006">
          <mc:Choice Requires="x14">
            <control shapeId="2079" r:id="rId14" name="Check Box 31">
              <controlPr defaultSize="0" autoFill="0" autoLine="0" autoPict="0">
                <anchor moveWithCells="1">
                  <from>
                    <xdr:col>4</xdr:col>
                    <xdr:colOff>228600</xdr:colOff>
                    <xdr:row>81</xdr:row>
                    <xdr:rowOff>104775</xdr:rowOff>
                  </from>
                  <to>
                    <xdr:col>4</xdr:col>
                    <xdr:colOff>447675</xdr:colOff>
                    <xdr:row>82</xdr:row>
                    <xdr:rowOff>47625</xdr:rowOff>
                  </to>
                </anchor>
              </controlPr>
            </control>
          </mc:Choice>
        </mc:AlternateContent>
        <mc:AlternateContent xmlns:mc="http://schemas.openxmlformats.org/markup-compatibility/2006">
          <mc:Choice Requires="x14">
            <control shapeId="2080" r:id="rId15" name="Check Box 32">
              <controlPr defaultSize="0" autoFill="0" autoLine="0" autoPict="0">
                <anchor moveWithCells="1">
                  <from>
                    <xdr:col>5</xdr:col>
                    <xdr:colOff>295275</xdr:colOff>
                    <xdr:row>81</xdr:row>
                    <xdr:rowOff>66675</xdr:rowOff>
                  </from>
                  <to>
                    <xdr:col>5</xdr:col>
                    <xdr:colOff>495300</xdr:colOff>
                    <xdr:row>82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A000000}">
          <x14:formula1>
            <xm:f>Datos!$A$13:$A$14</xm:f>
          </x14:formula1>
          <xm:sqref>A14</xm:sqref>
        </x14:dataValidation>
        <x14:dataValidation type="list" allowBlank="1" showInputMessage="1" showErrorMessage="1" xr:uid="{51668EBF-BC4B-4123-968F-CAF5291C4493}">
          <x14:formula1>
            <xm:f>Datos!$G$2:$G$14</xm:f>
          </x14:formula1>
          <xm:sqref>A29 J55 B39:B50</xm:sqref>
        </x14:dataValidation>
        <x14:dataValidation type="list" allowBlank="1" showInputMessage="1" showErrorMessage="1" xr:uid="{4D9EEE81-B88A-4737-8B0B-92022177DCD5}">
          <x14:formula1>
            <xm:f>Datos!$G$17:$G$24</xm:f>
          </x14:formula1>
          <xm:sqref>A21:A22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7032-C337-4549-B534-70358E563625}">
  <dimension ref="A1:K16"/>
  <sheetViews>
    <sheetView workbookViewId="0">
      <selection activeCell="A122" sqref="A122:K122"/>
    </sheetView>
  </sheetViews>
  <sheetFormatPr baseColWidth="10" defaultColWidth="11.42578125" defaultRowHeight="12.75" x14ac:dyDescent="0.2"/>
  <cols>
    <col min="5" max="5" width="25" customWidth="1"/>
    <col min="8" max="8" width="18.7109375" customWidth="1"/>
    <col min="11" max="11" width="37.42578125" customWidth="1"/>
  </cols>
  <sheetData>
    <row r="1" spans="1:11" x14ac:dyDescent="0.2">
      <c r="A1" s="395"/>
      <c r="B1" s="395"/>
      <c r="C1" s="395"/>
      <c r="D1" s="718" t="s">
        <v>154</v>
      </c>
      <c r="E1" s="389"/>
      <c r="F1" s="389"/>
      <c r="G1" s="389"/>
      <c r="H1" s="389"/>
      <c r="I1" s="389"/>
      <c r="J1" s="389"/>
      <c r="K1" s="389"/>
    </row>
    <row r="2" spans="1:11" ht="104.85" customHeight="1" x14ac:dyDescent="0.2">
      <c r="A2" s="395"/>
      <c r="B2" s="395"/>
      <c r="C2" s="395"/>
      <c r="D2" s="719"/>
      <c r="E2" s="389"/>
      <c r="F2" s="389"/>
      <c r="G2" s="389"/>
      <c r="H2" s="389"/>
      <c r="I2" s="389"/>
      <c r="J2" s="389"/>
      <c r="K2" s="389"/>
    </row>
    <row r="3" spans="1:11" ht="20.25" x14ac:dyDescent="0.2">
      <c r="A3" s="720" t="s">
        <v>155</v>
      </c>
      <c r="B3" s="720"/>
      <c r="C3" s="720"/>
      <c r="D3" s="393"/>
      <c r="E3" s="393"/>
      <c r="F3" s="393"/>
      <c r="G3" s="393"/>
      <c r="H3" s="393"/>
      <c r="I3" s="393"/>
      <c r="J3" s="393"/>
      <c r="K3" s="393"/>
    </row>
    <row r="4" spans="1:11" x14ac:dyDescent="0.2">
      <c r="A4" s="721" t="str">
        <f>+'Ficha Avance'!$A$7:$L$7</f>
        <v>A. INFORMACIÓN GENERAL</v>
      </c>
      <c r="B4" s="721"/>
      <c r="C4" s="721"/>
      <c r="D4" s="721"/>
      <c r="E4" s="721"/>
      <c r="F4" s="721"/>
      <c r="G4" s="721"/>
      <c r="H4" s="721"/>
      <c r="I4" s="721"/>
      <c r="J4" s="721"/>
      <c r="K4" s="721"/>
    </row>
    <row r="5" spans="1:11" x14ac:dyDescent="0.2">
      <c r="A5" s="349" t="s">
        <v>156</v>
      </c>
      <c r="B5" s="349"/>
      <c r="C5" s="349" t="s">
        <v>250</v>
      </c>
      <c r="D5" s="349"/>
      <c r="E5" s="349"/>
      <c r="F5" s="349" t="s">
        <v>158</v>
      </c>
      <c r="G5" s="349"/>
      <c r="H5" s="349"/>
      <c r="I5" s="722" t="s">
        <v>251</v>
      </c>
      <c r="J5" s="723"/>
      <c r="K5" s="420"/>
    </row>
    <row r="6" spans="1:11" ht="30.6" customHeight="1" x14ac:dyDescent="0.2">
      <c r="A6" s="349"/>
      <c r="B6" s="349"/>
      <c r="C6" s="349"/>
      <c r="D6" s="349"/>
      <c r="E6" s="349"/>
      <c r="F6" s="349" t="s">
        <v>30</v>
      </c>
      <c r="G6" s="349"/>
      <c r="H6" s="153" t="s">
        <v>33</v>
      </c>
      <c r="I6" s="724"/>
      <c r="J6" s="725"/>
      <c r="K6" s="726"/>
    </row>
    <row r="7" spans="1:11" ht="36.6" customHeight="1" x14ac:dyDescent="0.2">
      <c r="A7" s="713">
        <v>45279</v>
      </c>
      <c r="B7" s="713"/>
      <c r="C7" s="714"/>
      <c r="D7" s="400"/>
      <c r="E7" s="400"/>
      <c r="F7" s="715"/>
      <c r="G7" s="715"/>
      <c r="H7" s="170"/>
      <c r="I7" s="404"/>
      <c r="J7" s="404"/>
      <c r="K7" s="160"/>
    </row>
    <row r="8" spans="1:11" x14ac:dyDescent="0.2">
      <c r="A8" s="349" t="s">
        <v>161</v>
      </c>
      <c r="B8" s="349"/>
      <c r="C8" s="394"/>
      <c r="D8" s="394"/>
      <c r="E8" s="394"/>
      <c r="F8" s="394"/>
      <c r="G8" s="394"/>
      <c r="H8" s="349" t="s">
        <v>162</v>
      </c>
      <c r="I8" s="349"/>
      <c r="J8" s="349"/>
      <c r="K8" s="349"/>
    </row>
    <row r="9" spans="1:11" x14ac:dyDescent="0.2">
      <c r="A9" s="349"/>
      <c r="B9" s="349"/>
      <c r="C9" s="394"/>
      <c r="D9" s="394"/>
      <c r="E9" s="394"/>
      <c r="F9" s="394"/>
      <c r="G9" s="394"/>
      <c r="H9" s="158" t="s">
        <v>163</v>
      </c>
      <c r="I9" s="715"/>
      <c r="J9" s="715"/>
      <c r="K9" s="715"/>
    </row>
    <row r="10" spans="1:11" x14ac:dyDescent="0.2">
      <c r="A10" s="349"/>
      <c r="B10" s="349"/>
      <c r="C10" s="394"/>
      <c r="D10" s="394"/>
      <c r="E10" s="394"/>
      <c r="F10" s="394"/>
      <c r="G10" s="394"/>
      <c r="H10" s="158" t="s">
        <v>164</v>
      </c>
      <c r="I10" s="715"/>
      <c r="J10" s="715"/>
      <c r="K10" s="715"/>
    </row>
    <row r="11" spans="1:11" x14ac:dyDescent="0.2">
      <c r="A11" s="369"/>
      <c r="B11" s="370"/>
      <c r="C11" s="370"/>
      <c r="D11" s="370"/>
      <c r="E11" s="370"/>
      <c r="F11" s="370"/>
      <c r="G11" s="370"/>
      <c r="H11" s="370"/>
      <c r="I11" s="370"/>
      <c r="J11" s="370"/>
      <c r="K11" s="371"/>
    </row>
    <row r="12" spans="1:11" ht="38.85" customHeight="1" x14ac:dyDescent="0.2">
      <c r="A12" s="336" t="s">
        <v>165</v>
      </c>
      <c r="B12" s="336"/>
      <c r="C12" s="153" t="s">
        <v>166</v>
      </c>
      <c r="D12" s="349" t="s">
        <v>167</v>
      </c>
      <c r="E12" s="349"/>
      <c r="F12" s="349" t="s">
        <v>168</v>
      </c>
      <c r="G12" s="349"/>
      <c r="H12" s="153" t="s">
        <v>170</v>
      </c>
      <c r="I12" s="165"/>
      <c r="J12" s="153" t="s">
        <v>171</v>
      </c>
      <c r="K12" s="166"/>
    </row>
    <row r="13" spans="1:11" ht="29.1" customHeight="1" x14ac:dyDescent="0.2">
      <c r="A13" s="391" t="s">
        <v>172</v>
      </c>
      <c r="B13" s="391"/>
      <c r="C13" s="159"/>
      <c r="D13" s="715"/>
      <c r="E13" s="715"/>
      <c r="F13" s="717"/>
      <c r="G13" s="717"/>
      <c r="H13" s="153" t="s">
        <v>55</v>
      </c>
      <c r="I13" s="165"/>
      <c r="J13" s="153" t="s">
        <v>60</v>
      </c>
      <c r="K13" s="166"/>
    </row>
    <row r="14" spans="1:11" x14ac:dyDescent="0.2">
      <c r="A14" s="369"/>
      <c r="B14" s="370"/>
      <c r="C14" s="370"/>
      <c r="D14" s="370"/>
      <c r="E14" s="370"/>
      <c r="F14" s="370"/>
      <c r="G14" s="370"/>
      <c r="H14" s="370"/>
      <c r="I14" s="370"/>
      <c r="J14" s="370"/>
      <c r="K14" s="371"/>
    </row>
    <row r="15" spans="1:11" x14ac:dyDescent="0.2">
      <c r="A15" s="415" t="s">
        <v>173</v>
      </c>
      <c r="B15" s="415"/>
      <c r="C15" s="372"/>
      <c r="D15" s="372"/>
      <c r="E15" s="372"/>
      <c r="F15" s="372"/>
      <c r="G15" s="716" t="s">
        <v>174</v>
      </c>
      <c r="H15" s="716"/>
      <c r="I15" s="716"/>
      <c r="J15" s="372"/>
      <c r="K15" s="372"/>
    </row>
    <row r="16" spans="1:11" x14ac:dyDescent="0.2">
      <c r="A16" s="346" t="s">
        <v>175</v>
      </c>
      <c r="B16" s="346"/>
      <c r="C16" s="372"/>
      <c r="D16" s="372"/>
      <c r="E16" s="372"/>
      <c r="F16" s="372"/>
      <c r="G16" s="716" t="s">
        <v>176</v>
      </c>
      <c r="H16" s="716"/>
      <c r="I16" s="716"/>
      <c r="J16" s="372"/>
      <c r="K16" s="372"/>
    </row>
  </sheetData>
  <mergeCells count="35">
    <mergeCell ref="A1:C2"/>
    <mergeCell ref="D1:K2"/>
    <mergeCell ref="A3:K3"/>
    <mergeCell ref="A4:K4"/>
    <mergeCell ref="A5:B6"/>
    <mergeCell ref="C5:E6"/>
    <mergeCell ref="F5:H5"/>
    <mergeCell ref="F6:G6"/>
    <mergeCell ref="I5:J6"/>
    <mergeCell ref="K5:K6"/>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7:B7"/>
    <mergeCell ref="C7:E7"/>
    <mergeCell ref="F7:G7"/>
    <mergeCell ref="I7:J7"/>
    <mergeCell ref="A8:B10"/>
    <mergeCell ref="C8:G10"/>
    <mergeCell ref="H8:K8"/>
    <mergeCell ref="I9:K9"/>
    <mergeCell ref="I10:K10"/>
  </mergeCells>
  <dataValidations count="1">
    <dataValidation allowBlank="1" showInputMessage="1" showErrorMessage="1" prompt="MARQUE SI o NO_x000a_" sqref="K7" xr:uid="{5E8EF998-7EF5-4532-B34F-0C2DBAC9B5DC}"/>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28575</xdr:rowOff>
                  </from>
                  <to>
                    <xdr:col>10</xdr:col>
                    <xdr:colOff>1095375</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FEB88C4-49FB-43D7-BD5D-8C32B475E45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42578125" style="99" bestFit="1" customWidth="1"/>
    <col min="2" max="4" width="14.7109375" style="99" customWidth="1"/>
    <col min="5" max="5" width="16" style="99" customWidth="1"/>
    <col min="6" max="10" width="14.7109375" style="99" customWidth="1"/>
    <col min="11" max="11" width="17.28515625" style="99" bestFit="1" customWidth="1"/>
    <col min="12" max="12" width="17.28515625" style="99" customWidth="1"/>
    <col min="13" max="13" width="28" style="99" customWidth="1"/>
    <col min="14" max="17" width="14.7109375" style="99" customWidth="1"/>
    <col min="18" max="18" width="16.42578125" style="99" bestFit="1" customWidth="1"/>
    <col min="19" max="19" width="14.7109375" style="99" customWidth="1"/>
    <col min="20" max="20" width="16.42578125" style="99" hidden="1" customWidth="1"/>
    <col min="21" max="21" width="14.7109375" style="99" hidden="1" customWidth="1"/>
    <col min="22" max="22" width="16.42578125" style="99" hidden="1" customWidth="1"/>
    <col min="23" max="23" width="14.7109375" style="99" hidden="1" customWidth="1"/>
    <col min="24" max="24" width="16.42578125" style="99" hidden="1" customWidth="1"/>
    <col min="25" max="25" width="14.7109375" style="99" hidden="1" customWidth="1"/>
    <col min="26" max="127" width="10.140625" style="98" bestFit="1" customWidth="1"/>
    <col min="128" max="261" width="9.140625" style="99"/>
    <col min="262" max="262" width="18.42578125" style="99" bestFit="1" customWidth="1"/>
    <col min="263" max="265" width="14.7109375" style="99" customWidth="1"/>
    <col min="266" max="266" width="16" style="99" customWidth="1"/>
    <col min="267" max="270" width="14.7109375" style="99" customWidth="1"/>
    <col min="271" max="271" width="17.28515625" style="99" bestFit="1" customWidth="1"/>
    <col min="272" max="272" width="17.28515625" style="99" customWidth="1"/>
    <col min="273" max="273" width="14.7109375" style="99" customWidth="1"/>
    <col min="274" max="274" width="16.42578125" style="99" bestFit="1" customWidth="1"/>
    <col min="275" max="275" width="14.7109375" style="99" customWidth="1"/>
    <col min="276" max="276" width="16.42578125" style="99" bestFit="1" customWidth="1"/>
    <col min="277" max="277" width="14.7109375" style="99" customWidth="1"/>
    <col min="278" max="278" width="16.42578125" style="99" bestFit="1" customWidth="1"/>
    <col min="279" max="279" width="14.7109375" style="99" customWidth="1"/>
    <col min="280" max="280" width="16.42578125" style="99" bestFit="1" customWidth="1"/>
    <col min="281" max="281" width="14.7109375" style="99" customWidth="1"/>
    <col min="282" max="383" width="10.140625" style="99" bestFit="1" customWidth="1"/>
    <col min="384" max="517" width="9.140625" style="99"/>
    <col min="518" max="518" width="18.42578125" style="99" bestFit="1" customWidth="1"/>
    <col min="519" max="521" width="14.7109375" style="99" customWidth="1"/>
    <col min="522" max="522" width="16" style="99" customWidth="1"/>
    <col min="523" max="526" width="14.7109375" style="99" customWidth="1"/>
    <col min="527" max="527" width="17.28515625" style="99" bestFit="1" customWidth="1"/>
    <col min="528" max="528" width="17.28515625" style="99" customWidth="1"/>
    <col min="529" max="529" width="14.7109375" style="99" customWidth="1"/>
    <col min="530" max="530" width="16.42578125" style="99" bestFit="1" customWidth="1"/>
    <col min="531" max="531" width="14.7109375" style="99" customWidth="1"/>
    <col min="532" max="532" width="16.42578125" style="99" bestFit="1" customWidth="1"/>
    <col min="533" max="533" width="14.7109375" style="99" customWidth="1"/>
    <col min="534" max="534" width="16.42578125" style="99" bestFit="1" customWidth="1"/>
    <col min="535" max="535" width="14.7109375" style="99" customWidth="1"/>
    <col min="536" max="536" width="16.42578125" style="99" bestFit="1" customWidth="1"/>
    <col min="537" max="537" width="14.7109375" style="99" customWidth="1"/>
    <col min="538" max="639" width="10.140625" style="99" bestFit="1" customWidth="1"/>
    <col min="640" max="773" width="9.140625" style="99"/>
    <col min="774" max="774" width="18.42578125" style="99" bestFit="1" customWidth="1"/>
    <col min="775" max="777" width="14.7109375" style="99" customWidth="1"/>
    <col min="778" max="778" width="16" style="99" customWidth="1"/>
    <col min="779" max="782" width="14.7109375" style="99" customWidth="1"/>
    <col min="783" max="783" width="17.28515625" style="99" bestFit="1" customWidth="1"/>
    <col min="784" max="784" width="17.28515625" style="99" customWidth="1"/>
    <col min="785" max="785" width="14.7109375" style="99" customWidth="1"/>
    <col min="786" max="786" width="16.42578125" style="99" bestFit="1" customWidth="1"/>
    <col min="787" max="787" width="14.7109375" style="99" customWidth="1"/>
    <col min="788" max="788" width="16.42578125" style="99" bestFit="1" customWidth="1"/>
    <col min="789" max="789" width="14.7109375" style="99" customWidth="1"/>
    <col min="790" max="790" width="16.42578125" style="99" bestFit="1" customWidth="1"/>
    <col min="791" max="791" width="14.7109375" style="99" customWidth="1"/>
    <col min="792" max="792" width="16.42578125" style="99" bestFit="1" customWidth="1"/>
    <col min="793" max="793" width="14.7109375" style="99" customWidth="1"/>
    <col min="794" max="895" width="10.140625" style="99" bestFit="1" customWidth="1"/>
    <col min="896" max="1029" width="9.140625" style="99"/>
    <col min="1030" max="1030" width="18.42578125" style="99" bestFit="1" customWidth="1"/>
    <col min="1031" max="1033" width="14.7109375" style="99" customWidth="1"/>
    <col min="1034" max="1034" width="16" style="99" customWidth="1"/>
    <col min="1035" max="1038" width="14.7109375" style="99" customWidth="1"/>
    <col min="1039" max="1039" width="17.28515625" style="99" bestFit="1" customWidth="1"/>
    <col min="1040" max="1040" width="17.28515625" style="99" customWidth="1"/>
    <col min="1041" max="1041" width="14.7109375" style="99" customWidth="1"/>
    <col min="1042" max="1042" width="16.42578125" style="99" bestFit="1" customWidth="1"/>
    <col min="1043" max="1043" width="14.7109375" style="99" customWidth="1"/>
    <col min="1044" max="1044" width="16.42578125" style="99" bestFit="1" customWidth="1"/>
    <col min="1045" max="1045" width="14.7109375" style="99" customWidth="1"/>
    <col min="1046" max="1046" width="16.42578125" style="99" bestFit="1" customWidth="1"/>
    <col min="1047" max="1047" width="14.7109375" style="99" customWidth="1"/>
    <col min="1048" max="1048" width="16.42578125" style="99" bestFit="1" customWidth="1"/>
    <col min="1049" max="1049" width="14.7109375" style="99" customWidth="1"/>
    <col min="1050" max="1151" width="10.140625" style="99" bestFit="1" customWidth="1"/>
    <col min="1152" max="1285" width="9.140625" style="99"/>
    <col min="1286" max="1286" width="18.42578125" style="99" bestFit="1" customWidth="1"/>
    <col min="1287" max="1289" width="14.7109375" style="99" customWidth="1"/>
    <col min="1290" max="1290" width="16" style="99" customWidth="1"/>
    <col min="1291" max="1294" width="14.7109375" style="99" customWidth="1"/>
    <col min="1295" max="1295" width="17.28515625" style="99" bestFit="1" customWidth="1"/>
    <col min="1296" max="1296" width="17.28515625" style="99" customWidth="1"/>
    <col min="1297" max="1297" width="14.7109375" style="99" customWidth="1"/>
    <col min="1298" max="1298" width="16.42578125" style="99" bestFit="1" customWidth="1"/>
    <col min="1299" max="1299" width="14.7109375" style="99" customWidth="1"/>
    <col min="1300" max="1300" width="16.42578125" style="99" bestFit="1" customWidth="1"/>
    <col min="1301" max="1301" width="14.7109375" style="99" customWidth="1"/>
    <col min="1302" max="1302" width="16.42578125" style="99" bestFit="1" customWidth="1"/>
    <col min="1303" max="1303" width="14.7109375" style="99" customWidth="1"/>
    <col min="1304" max="1304" width="16.42578125" style="99" bestFit="1" customWidth="1"/>
    <col min="1305" max="1305" width="14.7109375" style="99" customWidth="1"/>
    <col min="1306" max="1407" width="10.140625" style="99" bestFit="1" customWidth="1"/>
    <col min="1408" max="1541" width="9.140625" style="99"/>
    <col min="1542" max="1542" width="18.42578125" style="99" bestFit="1" customWidth="1"/>
    <col min="1543" max="1545" width="14.7109375" style="99" customWidth="1"/>
    <col min="1546" max="1546" width="16" style="99" customWidth="1"/>
    <col min="1547" max="1550" width="14.7109375" style="99" customWidth="1"/>
    <col min="1551" max="1551" width="17.28515625" style="99" bestFit="1" customWidth="1"/>
    <col min="1552" max="1552" width="17.28515625" style="99" customWidth="1"/>
    <col min="1553" max="1553" width="14.7109375" style="99" customWidth="1"/>
    <col min="1554" max="1554" width="16.42578125" style="99" bestFit="1" customWidth="1"/>
    <col min="1555" max="1555" width="14.7109375" style="99" customWidth="1"/>
    <col min="1556" max="1556" width="16.42578125" style="99" bestFit="1" customWidth="1"/>
    <col min="1557" max="1557" width="14.7109375" style="99" customWidth="1"/>
    <col min="1558" max="1558" width="16.42578125" style="99" bestFit="1" customWidth="1"/>
    <col min="1559" max="1559" width="14.7109375" style="99" customWidth="1"/>
    <col min="1560" max="1560" width="16.42578125" style="99" bestFit="1" customWidth="1"/>
    <col min="1561" max="1561" width="14.7109375" style="99" customWidth="1"/>
    <col min="1562" max="1663" width="10.140625" style="99" bestFit="1" customWidth="1"/>
    <col min="1664" max="1797" width="9.140625" style="99"/>
    <col min="1798" max="1798" width="18.42578125" style="99" bestFit="1" customWidth="1"/>
    <col min="1799" max="1801" width="14.7109375" style="99" customWidth="1"/>
    <col min="1802" max="1802" width="16" style="99" customWidth="1"/>
    <col min="1803" max="1806" width="14.7109375" style="99" customWidth="1"/>
    <col min="1807" max="1807" width="17.28515625" style="99" bestFit="1" customWidth="1"/>
    <col min="1808" max="1808" width="17.28515625" style="99" customWidth="1"/>
    <col min="1809" max="1809" width="14.7109375" style="99" customWidth="1"/>
    <col min="1810" max="1810" width="16.42578125" style="99" bestFit="1" customWidth="1"/>
    <col min="1811" max="1811" width="14.7109375" style="99" customWidth="1"/>
    <col min="1812" max="1812" width="16.42578125" style="99" bestFit="1" customWidth="1"/>
    <col min="1813" max="1813" width="14.7109375" style="99" customWidth="1"/>
    <col min="1814" max="1814" width="16.42578125" style="99" bestFit="1" customWidth="1"/>
    <col min="1815" max="1815" width="14.7109375" style="99" customWidth="1"/>
    <col min="1816" max="1816" width="16.42578125" style="99" bestFit="1" customWidth="1"/>
    <col min="1817" max="1817" width="14.7109375" style="99" customWidth="1"/>
    <col min="1818" max="1919" width="10.140625" style="99" bestFit="1" customWidth="1"/>
    <col min="1920" max="2053" width="9.140625" style="99"/>
    <col min="2054" max="2054" width="18.42578125" style="99" bestFit="1" customWidth="1"/>
    <col min="2055" max="2057" width="14.7109375" style="99" customWidth="1"/>
    <col min="2058" max="2058" width="16" style="99" customWidth="1"/>
    <col min="2059" max="2062" width="14.7109375" style="99" customWidth="1"/>
    <col min="2063" max="2063" width="17.28515625" style="99" bestFit="1" customWidth="1"/>
    <col min="2064" max="2064" width="17.28515625" style="99" customWidth="1"/>
    <col min="2065" max="2065" width="14.7109375" style="99" customWidth="1"/>
    <col min="2066" max="2066" width="16.42578125" style="99" bestFit="1" customWidth="1"/>
    <col min="2067" max="2067" width="14.7109375" style="99" customWidth="1"/>
    <col min="2068" max="2068" width="16.42578125" style="99" bestFit="1" customWidth="1"/>
    <col min="2069" max="2069" width="14.7109375" style="99" customWidth="1"/>
    <col min="2070" max="2070" width="16.42578125" style="99" bestFit="1" customWidth="1"/>
    <col min="2071" max="2071" width="14.7109375" style="99" customWidth="1"/>
    <col min="2072" max="2072" width="16.42578125" style="99" bestFit="1" customWidth="1"/>
    <col min="2073" max="2073" width="14.7109375" style="99" customWidth="1"/>
    <col min="2074" max="2175" width="10.140625" style="99" bestFit="1" customWidth="1"/>
    <col min="2176" max="2309" width="9.140625" style="99"/>
    <col min="2310" max="2310" width="18.42578125" style="99" bestFit="1" customWidth="1"/>
    <col min="2311" max="2313" width="14.7109375" style="99" customWidth="1"/>
    <col min="2314" max="2314" width="16" style="99" customWidth="1"/>
    <col min="2315" max="2318" width="14.7109375" style="99" customWidth="1"/>
    <col min="2319" max="2319" width="17.28515625" style="99" bestFit="1" customWidth="1"/>
    <col min="2320" max="2320" width="17.28515625" style="99" customWidth="1"/>
    <col min="2321" max="2321" width="14.7109375" style="99" customWidth="1"/>
    <col min="2322" max="2322" width="16.42578125" style="99" bestFit="1" customWidth="1"/>
    <col min="2323" max="2323" width="14.7109375" style="99" customWidth="1"/>
    <col min="2324" max="2324" width="16.42578125" style="99" bestFit="1" customWidth="1"/>
    <col min="2325" max="2325" width="14.7109375" style="99" customWidth="1"/>
    <col min="2326" max="2326" width="16.42578125" style="99" bestFit="1" customWidth="1"/>
    <col min="2327" max="2327" width="14.7109375" style="99" customWidth="1"/>
    <col min="2328" max="2328" width="16.42578125" style="99" bestFit="1" customWidth="1"/>
    <col min="2329" max="2329" width="14.7109375" style="99" customWidth="1"/>
    <col min="2330" max="2431" width="10.140625" style="99" bestFit="1" customWidth="1"/>
    <col min="2432" max="2565" width="9.140625" style="99"/>
    <col min="2566" max="2566" width="18.42578125" style="99" bestFit="1" customWidth="1"/>
    <col min="2567" max="2569" width="14.7109375" style="99" customWidth="1"/>
    <col min="2570" max="2570" width="16" style="99" customWidth="1"/>
    <col min="2571" max="2574" width="14.7109375" style="99" customWidth="1"/>
    <col min="2575" max="2575" width="17.28515625" style="99" bestFit="1" customWidth="1"/>
    <col min="2576" max="2576" width="17.28515625" style="99" customWidth="1"/>
    <col min="2577" max="2577" width="14.7109375" style="99" customWidth="1"/>
    <col min="2578" max="2578" width="16.42578125" style="99" bestFit="1" customWidth="1"/>
    <col min="2579" max="2579" width="14.7109375" style="99" customWidth="1"/>
    <col min="2580" max="2580" width="16.42578125" style="99" bestFit="1" customWidth="1"/>
    <col min="2581" max="2581" width="14.7109375" style="99" customWidth="1"/>
    <col min="2582" max="2582" width="16.42578125" style="99" bestFit="1" customWidth="1"/>
    <col min="2583" max="2583" width="14.7109375" style="99" customWidth="1"/>
    <col min="2584" max="2584" width="16.42578125" style="99" bestFit="1" customWidth="1"/>
    <col min="2585" max="2585" width="14.7109375" style="99" customWidth="1"/>
    <col min="2586" max="2687" width="10.140625" style="99" bestFit="1" customWidth="1"/>
    <col min="2688" max="2821" width="9.140625" style="99"/>
    <col min="2822" max="2822" width="18.42578125" style="99" bestFit="1" customWidth="1"/>
    <col min="2823" max="2825" width="14.7109375" style="99" customWidth="1"/>
    <col min="2826" max="2826" width="16" style="99" customWidth="1"/>
    <col min="2827" max="2830" width="14.7109375" style="99" customWidth="1"/>
    <col min="2831" max="2831" width="17.28515625" style="99" bestFit="1" customWidth="1"/>
    <col min="2832" max="2832" width="17.28515625" style="99" customWidth="1"/>
    <col min="2833" max="2833" width="14.7109375" style="99" customWidth="1"/>
    <col min="2834" max="2834" width="16.42578125" style="99" bestFit="1" customWidth="1"/>
    <col min="2835" max="2835" width="14.7109375" style="99" customWidth="1"/>
    <col min="2836" max="2836" width="16.42578125" style="99" bestFit="1" customWidth="1"/>
    <col min="2837" max="2837" width="14.7109375" style="99" customWidth="1"/>
    <col min="2838" max="2838" width="16.42578125" style="99" bestFit="1" customWidth="1"/>
    <col min="2839" max="2839" width="14.7109375" style="99" customWidth="1"/>
    <col min="2840" max="2840" width="16.42578125" style="99" bestFit="1" customWidth="1"/>
    <col min="2841" max="2841" width="14.7109375" style="99" customWidth="1"/>
    <col min="2842" max="2943" width="10.140625" style="99" bestFit="1" customWidth="1"/>
    <col min="2944" max="3077" width="9.140625" style="99"/>
    <col min="3078" max="3078" width="18.42578125" style="99" bestFit="1" customWidth="1"/>
    <col min="3079" max="3081" width="14.7109375" style="99" customWidth="1"/>
    <col min="3082" max="3082" width="16" style="99" customWidth="1"/>
    <col min="3083" max="3086" width="14.7109375" style="99" customWidth="1"/>
    <col min="3087" max="3087" width="17.28515625" style="99" bestFit="1" customWidth="1"/>
    <col min="3088" max="3088" width="17.28515625" style="99" customWidth="1"/>
    <col min="3089" max="3089" width="14.7109375" style="99" customWidth="1"/>
    <col min="3090" max="3090" width="16.42578125" style="99" bestFit="1" customWidth="1"/>
    <col min="3091" max="3091" width="14.7109375" style="99" customWidth="1"/>
    <col min="3092" max="3092" width="16.42578125" style="99" bestFit="1" customWidth="1"/>
    <col min="3093" max="3093" width="14.7109375" style="99" customWidth="1"/>
    <col min="3094" max="3094" width="16.42578125" style="99" bestFit="1" customWidth="1"/>
    <col min="3095" max="3095" width="14.7109375" style="99" customWidth="1"/>
    <col min="3096" max="3096" width="16.42578125" style="99" bestFit="1" customWidth="1"/>
    <col min="3097" max="3097" width="14.7109375" style="99" customWidth="1"/>
    <col min="3098" max="3199" width="10.140625" style="99" bestFit="1" customWidth="1"/>
    <col min="3200" max="3333" width="9.140625" style="99"/>
    <col min="3334" max="3334" width="18.42578125" style="99" bestFit="1" customWidth="1"/>
    <col min="3335" max="3337" width="14.7109375" style="99" customWidth="1"/>
    <col min="3338" max="3338" width="16" style="99" customWidth="1"/>
    <col min="3339" max="3342" width="14.7109375" style="99" customWidth="1"/>
    <col min="3343" max="3343" width="17.28515625" style="99" bestFit="1" customWidth="1"/>
    <col min="3344" max="3344" width="17.28515625" style="99" customWidth="1"/>
    <col min="3345" max="3345" width="14.7109375" style="99" customWidth="1"/>
    <col min="3346" max="3346" width="16.42578125" style="99" bestFit="1" customWidth="1"/>
    <col min="3347" max="3347" width="14.7109375" style="99" customWidth="1"/>
    <col min="3348" max="3348" width="16.42578125" style="99" bestFit="1" customWidth="1"/>
    <col min="3349" max="3349" width="14.7109375" style="99" customWidth="1"/>
    <col min="3350" max="3350" width="16.42578125" style="99" bestFit="1" customWidth="1"/>
    <col min="3351" max="3351" width="14.7109375" style="99" customWidth="1"/>
    <col min="3352" max="3352" width="16.42578125" style="99" bestFit="1" customWidth="1"/>
    <col min="3353" max="3353" width="14.7109375" style="99" customWidth="1"/>
    <col min="3354" max="3455" width="10.140625" style="99" bestFit="1" customWidth="1"/>
    <col min="3456" max="3589" width="9.140625" style="99"/>
    <col min="3590" max="3590" width="18.42578125" style="99" bestFit="1" customWidth="1"/>
    <col min="3591" max="3593" width="14.7109375" style="99" customWidth="1"/>
    <col min="3594" max="3594" width="16" style="99" customWidth="1"/>
    <col min="3595" max="3598" width="14.7109375" style="99" customWidth="1"/>
    <col min="3599" max="3599" width="17.28515625" style="99" bestFit="1" customWidth="1"/>
    <col min="3600" max="3600" width="17.28515625" style="99" customWidth="1"/>
    <col min="3601" max="3601" width="14.7109375" style="99" customWidth="1"/>
    <col min="3602" max="3602" width="16.42578125" style="99" bestFit="1" customWidth="1"/>
    <col min="3603" max="3603" width="14.7109375" style="99" customWidth="1"/>
    <col min="3604" max="3604" width="16.42578125" style="99" bestFit="1" customWidth="1"/>
    <col min="3605" max="3605" width="14.7109375" style="99" customWidth="1"/>
    <col min="3606" max="3606" width="16.42578125" style="99" bestFit="1" customWidth="1"/>
    <col min="3607" max="3607" width="14.7109375" style="99" customWidth="1"/>
    <col min="3608" max="3608" width="16.42578125" style="99" bestFit="1" customWidth="1"/>
    <col min="3609" max="3609" width="14.7109375" style="99" customWidth="1"/>
    <col min="3610" max="3711" width="10.140625" style="99" bestFit="1" customWidth="1"/>
    <col min="3712" max="3845" width="9.140625" style="99"/>
    <col min="3846" max="3846" width="18.42578125" style="99" bestFit="1" customWidth="1"/>
    <col min="3847" max="3849" width="14.7109375" style="99" customWidth="1"/>
    <col min="3850" max="3850" width="16" style="99" customWidth="1"/>
    <col min="3851" max="3854" width="14.7109375" style="99" customWidth="1"/>
    <col min="3855" max="3855" width="17.28515625" style="99" bestFit="1" customWidth="1"/>
    <col min="3856" max="3856" width="17.28515625" style="99" customWidth="1"/>
    <col min="3857" max="3857" width="14.7109375" style="99" customWidth="1"/>
    <col min="3858" max="3858" width="16.42578125" style="99" bestFit="1" customWidth="1"/>
    <col min="3859" max="3859" width="14.7109375" style="99" customWidth="1"/>
    <col min="3860" max="3860" width="16.42578125" style="99" bestFit="1" customWidth="1"/>
    <col min="3861" max="3861" width="14.7109375" style="99" customWidth="1"/>
    <col min="3862" max="3862" width="16.42578125" style="99" bestFit="1" customWidth="1"/>
    <col min="3863" max="3863" width="14.7109375" style="99" customWidth="1"/>
    <col min="3864" max="3864" width="16.42578125" style="99" bestFit="1" customWidth="1"/>
    <col min="3865" max="3865" width="14.7109375" style="99" customWidth="1"/>
    <col min="3866" max="3967" width="10.140625" style="99" bestFit="1" customWidth="1"/>
    <col min="3968" max="4101" width="9.140625" style="99"/>
    <col min="4102" max="4102" width="18.42578125" style="99" bestFit="1" customWidth="1"/>
    <col min="4103" max="4105" width="14.7109375" style="99" customWidth="1"/>
    <col min="4106" max="4106" width="16" style="99" customWidth="1"/>
    <col min="4107" max="4110" width="14.7109375" style="99" customWidth="1"/>
    <col min="4111" max="4111" width="17.28515625" style="99" bestFit="1" customWidth="1"/>
    <col min="4112" max="4112" width="17.28515625" style="99" customWidth="1"/>
    <col min="4113" max="4113" width="14.7109375" style="99" customWidth="1"/>
    <col min="4114" max="4114" width="16.42578125" style="99" bestFit="1" customWidth="1"/>
    <col min="4115" max="4115" width="14.7109375" style="99" customWidth="1"/>
    <col min="4116" max="4116" width="16.42578125" style="99" bestFit="1" customWidth="1"/>
    <col min="4117" max="4117" width="14.7109375" style="99" customWidth="1"/>
    <col min="4118" max="4118" width="16.42578125" style="99" bestFit="1" customWidth="1"/>
    <col min="4119" max="4119" width="14.7109375" style="99" customWidth="1"/>
    <col min="4120" max="4120" width="16.42578125" style="99" bestFit="1" customWidth="1"/>
    <col min="4121" max="4121" width="14.7109375" style="99" customWidth="1"/>
    <col min="4122" max="4223" width="10.140625" style="99" bestFit="1" customWidth="1"/>
    <col min="4224" max="4357" width="9.140625" style="99"/>
    <col min="4358" max="4358" width="18.42578125" style="99" bestFit="1" customWidth="1"/>
    <col min="4359" max="4361" width="14.7109375" style="99" customWidth="1"/>
    <col min="4362" max="4362" width="16" style="99" customWidth="1"/>
    <col min="4363" max="4366" width="14.7109375" style="99" customWidth="1"/>
    <col min="4367" max="4367" width="17.28515625" style="99" bestFit="1" customWidth="1"/>
    <col min="4368" max="4368" width="17.28515625" style="99" customWidth="1"/>
    <col min="4369" max="4369" width="14.7109375" style="99" customWidth="1"/>
    <col min="4370" max="4370" width="16.42578125" style="99" bestFit="1" customWidth="1"/>
    <col min="4371" max="4371" width="14.7109375" style="99" customWidth="1"/>
    <col min="4372" max="4372" width="16.42578125" style="99" bestFit="1" customWidth="1"/>
    <col min="4373" max="4373" width="14.7109375" style="99" customWidth="1"/>
    <col min="4374" max="4374" width="16.42578125" style="99" bestFit="1" customWidth="1"/>
    <col min="4375" max="4375" width="14.7109375" style="99" customWidth="1"/>
    <col min="4376" max="4376" width="16.42578125" style="99" bestFit="1" customWidth="1"/>
    <col min="4377" max="4377" width="14.7109375" style="99" customWidth="1"/>
    <col min="4378" max="4479" width="10.140625" style="99" bestFit="1" customWidth="1"/>
    <col min="4480" max="4613" width="9.140625" style="99"/>
    <col min="4614" max="4614" width="18.42578125" style="99" bestFit="1" customWidth="1"/>
    <col min="4615" max="4617" width="14.7109375" style="99" customWidth="1"/>
    <col min="4618" max="4618" width="16" style="99" customWidth="1"/>
    <col min="4619" max="4622" width="14.7109375" style="99" customWidth="1"/>
    <col min="4623" max="4623" width="17.28515625" style="99" bestFit="1" customWidth="1"/>
    <col min="4624" max="4624" width="17.28515625" style="99" customWidth="1"/>
    <col min="4625" max="4625" width="14.7109375" style="99" customWidth="1"/>
    <col min="4626" max="4626" width="16.42578125" style="99" bestFit="1" customWidth="1"/>
    <col min="4627" max="4627" width="14.7109375" style="99" customWidth="1"/>
    <col min="4628" max="4628" width="16.42578125" style="99" bestFit="1" customWidth="1"/>
    <col min="4629" max="4629" width="14.7109375" style="99" customWidth="1"/>
    <col min="4630" max="4630" width="16.42578125" style="99" bestFit="1" customWidth="1"/>
    <col min="4631" max="4631" width="14.7109375" style="99" customWidth="1"/>
    <col min="4632" max="4632" width="16.42578125" style="99" bestFit="1" customWidth="1"/>
    <col min="4633" max="4633" width="14.7109375" style="99" customWidth="1"/>
    <col min="4634" max="4735" width="10.140625" style="99" bestFit="1" customWidth="1"/>
    <col min="4736" max="4869" width="9.140625" style="99"/>
    <col min="4870" max="4870" width="18.42578125" style="99" bestFit="1" customWidth="1"/>
    <col min="4871" max="4873" width="14.7109375" style="99" customWidth="1"/>
    <col min="4874" max="4874" width="16" style="99" customWidth="1"/>
    <col min="4875" max="4878" width="14.7109375" style="99" customWidth="1"/>
    <col min="4879" max="4879" width="17.28515625" style="99" bestFit="1" customWidth="1"/>
    <col min="4880" max="4880" width="17.28515625" style="99" customWidth="1"/>
    <col min="4881" max="4881" width="14.7109375" style="99" customWidth="1"/>
    <col min="4882" max="4882" width="16.42578125" style="99" bestFit="1" customWidth="1"/>
    <col min="4883" max="4883" width="14.7109375" style="99" customWidth="1"/>
    <col min="4884" max="4884" width="16.42578125" style="99" bestFit="1" customWidth="1"/>
    <col min="4885" max="4885" width="14.7109375" style="99" customWidth="1"/>
    <col min="4886" max="4886" width="16.42578125" style="99" bestFit="1" customWidth="1"/>
    <col min="4887" max="4887" width="14.7109375" style="99" customWidth="1"/>
    <col min="4888" max="4888" width="16.42578125" style="99" bestFit="1" customWidth="1"/>
    <col min="4889" max="4889" width="14.7109375" style="99" customWidth="1"/>
    <col min="4890" max="4991" width="10.140625" style="99" bestFit="1" customWidth="1"/>
    <col min="4992" max="5125" width="9.140625" style="99"/>
    <col min="5126" max="5126" width="18.42578125" style="99" bestFit="1" customWidth="1"/>
    <col min="5127" max="5129" width="14.7109375" style="99" customWidth="1"/>
    <col min="5130" max="5130" width="16" style="99" customWidth="1"/>
    <col min="5131" max="5134" width="14.7109375" style="99" customWidth="1"/>
    <col min="5135" max="5135" width="17.28515625" style="99" bestFit="1" customWidth="1"/>
    <col min="5136" max="5136" width="17.28515625" style="99" customWidth="1"/>
    <col min="5137" max="5137" width="14.7109375" style="99" customWidth="1"/>
    <col min="5138" max="5138" width="16.42578125" style="99" bestFit="1" customWidth="1"/>
    <col min="5139" max="5139" width="14.7109375" style="99" customWidth="1"/>
    <col min="5140" max="5140" width="16.42578125" style="99" bestFit="1" customWidth="1"/>
    <col min="5141" max="5141" width="14.7109375" style="99" customWidth="1"/>
    <col min="5142" max="5142" width="16.42578125" style="99" bestFit="1" customWidth="1"/>
    <col min="5143" max="5143" width="14.7109375" style="99" customWidth="1"/>
    <col min="5144" max="5144" width="16.42578125" style="99" bestFit="1" customWidth="1"/>
    <col min="5145" max="5145" width="14.7109375" style="99" customWidth="1"/>
    <col min="5146" max="5247" width="10.140625" style="99" bestFit="1" customWidth="1"/>
    <col min="5248" max="5381" width="9.140625" style="99"/>
    <col min="5382" max="5382" width="18.42578125" style="99" bestFit="1" customWidth="1"/>
    <col min="5383" max="5385" width="14.7109375" style="99" customWidth="1"/>
    <col min="5386" max="5386" width="16" style="99" customWidth="1"/>
    <col min="5387" max="5390" width="14.7109375" style="99" customWidth="1"/>
    <col min="5391" max="5391" width="17.28515625" style="99" bestFit="1" customWidth="1"/>
    <col min="5392" max="5392" width="17.28515625" style="99" customWidth="1"/>
    <col min="5393" max="5393" width="14.7109375" style="99" customWidth="1"/>
    <col min="5394" max="5394" width="16.42578125" style="99" bestFit="1" customWidth="1"/>
    <col min="5395" max="5395" width="14.7109375" style="99" customWidth="1"/>
    <col min="5396" max="5396" width="16.42578125" style="99" bestFit="1" customWidth="1"/>
    <col min="5397" max="5397" width="14.7109375" style="99" customWidth="1"/>
    <col min="5398" max="5398" width="16.42578125" style="99" bestFit="1" customWidth="1"/>
    <col min="5399" max="5399" width="14.7109375" style="99" customWidth="1"/>
    <col min="5400" max="5400" width="16.42578125" style="99" bestFit="1" customWidth="1"/>
    <col min="5401" max="5401" width="14.7109375" style="99" customWidth="1"/>
    <col min="5402" max="5503" width="10.140625" style="99" bestFit="1" customWidth="1"/>
    <col min="5504" max="5637" width="9.140625" style="99"/>
    <col min="5638" max="5638" width="18.42578125" style="99" bestFit="1" customWidth="1"/>
    <col min="5639" max="5641" width="14.7109375" style="99" customWidth="1"/>
    <col min="5642" max="5642" width="16" style="99" customWidth="1"/>
    <col min="5643" max="5646" width="14.7109375" style="99" customWidth="1"/>
    <col min="5647" max="5647" width="17.28515625" style="99" bestFit="1" customWidth="1"/>
    <col min="5648" max="5648" width="17.28515625" style="99" customWidth="1"/>
    <col min="5649" max="5649" width="14.7109375" style="99" customWidth="1"/>
    <col min="5650" max="5650" width="16.42578125" style="99" bestFit="1" customWidth="1"/>
    <col min="5651" max="5651" width="14.7109375" style="99" customWidth="1"/>
    <col min="5652" max="5652" width="16.42578125" style="99" bestFit="1" customWidth="1"/>
    <col min="5653" max="5653" width="14.7109375" style="99" customWidth="1"/>
    <col min="5654" max="5654" width="16.42578125" style="99" bestFit="1" customWidth="1"/>
    <col min="5655" max="5655" width="14.7109375" style="99" customWidth="1"/>
    <col min="5656" max="5656" width="16.42578125" style="99" bestFit="1" customWidth="1"/>
    <col min="5657" max="5657" width="14.7109375" style="99" customWidth="1"/>
    <col min="5658" max="5759" width="10.140625" style="99" bestFit="1" customWidth="1"/>
    <col min="5760" max="5893" width="9.140625" style="99"/>
    <col min="5894" max="5894" width="18.42578125" style="99" bestFit="1" customWidth="1"/>
    <col min="5895" max="5897" width="14.7109375" style="99" customWidth="1"/>
    <col min="5898" max="5898" width="16" style="99" customWidth="1"/>
    <col min="5899" max="5902" width="14.7109375" style="99" customWidth="1"/>
    <col min="5903" max="5903" width="17.28515625" style="99" bestFit="1" customWidth="1"/>
    <col min="5904" max="5904" width="17.28515625" style="99" customWidth="1"/>
    <col min="5905" max="5905" width="14.7109375" style="99" customWidth="1"/>
    <col min="5906" max="5906" width="16.42578125" style="99" bestFit="1" customWidth="1"/>
    <col min="5907" max="5907" width="14.7109375" style="99" customWidth="1"/>
    <col min="5908" max="5908" width="16.42578125" style="99" bestFit="1" customWidth="1"/>
    <col min="5909" max="5909" width="14.7109375" style="99" customWidth="1"/>
    <col min="5910" max="5910" width="16.42578125" style="99" bestFit="1" customWidth="1"/>
    <col min="5911" max="5911" width="14.7109375" style="99" customWidth="1"/>
    <col min="5912" max="5912" width="16.42578125" style="99" bestFit="1" customWidth="1"/>
    <col min="5913" max="5913" width="14.7109375" style="99" customWidth="1"/>
    <col min="5914" max="6015" width="10.140625" style="99" bestFit="1" customWidth="1"/>
    <col min="6016" max="6149" width="9.140625" style="99"/>
    <col min="6150" max="6150" width="18.42578125" style="99" bestFit="1" customWidth="1"/>
    <col min="6151" max="6153" width="14.7109375" style="99" customWidth="1"/>
    <col min="6154" max="6154" width="16" style="99" customWidth="1"/>
    <col min="6155" max="6158" width="14.7109375" style="99" customWidth="1"/>
    <col min="6159" max="6159" width="17.28515625" style="99" bestFit="1" customWidth="1"/>
    <col min="6160" max="6160" width="17.28515625" style="99" customWidth="1"/>
    <col min="6161" max="6161" width="14.7109375" style="99" customWidth="1"/>
    <col min="6162" max="6162" width="16.42578125" style="99" bestFit="1" customWidth="1"/>
    <col min="6163" max="6163" width="14.7109375" style="99" customWidth="1"/>
    <col min="6164" max="6164" width="16.42578125" style="99" bestFit="1" customWidth="1"/>
    <col min="6165" max="6165" width="14.7109375" style="99" customWidth="1"/>
    <col min="6166" max="6166" width="16.42578125" style="99" bestFit="1" customWidth="1"/>
    <col min="6167" max="6167" width="14.7109375" style="99" customWidth="1"/>
    <col min="6168" max="6168" width="16.42578125" style="99" bestFit="1" customWidth="1"/>
    <col min="6169" max="6169" width="14.7109375" style="99" customWidth="1"/>
    <col min="6170" max="6271" width="10.140625" style="99" bestFit="1" customWidth="1"/>
    <col min="6272" max="6405" width="9.140625" style="99"/>
    <col min="6406" max="6406" width="18.42578125" style="99" bestFit="1" customWidth="1"/>
    <col min="6407" max="6409" width="14.7109375" style="99" customWidth="1"/>
    <col min="6410" max="6410" width="16" style="99" customWidth="1"/>
    <col min="6411" max="6414" width="14.7109375" style="99" customWidth="1"/>
    <col min="6415" max="6415" width="17.28515625" style="99" bestFit="1" customWidth="1"/>
    <col min="6416" max="6416" width="17.28515625" style="99" customWidth="1"/>
    <col min="6417" max="6417" width="14.7109375" style="99" customWidth="1"/>
    <col min="6418" max="6418" width="16.42578125" style="99" bestFit="1" customWidth="1"/>
    <col min="6419" max="6419" width="14.7109375" style="99" customWidth="1"/>
    <col min="6420" max="6420" width="16.42578125" style="99" bestFit="1" customWidth="1"/>
    <col min="6421" max="6421" width="14.7109375" style="99" customWidth="1"/>
    <col min="6422" max="6422" width="16.42578125" style="99" bestFit="1" customWidth="1"/>
    <col min="6423" max="6423" width="14.7109375" style="99" customWidth="1"/>
    <col min="6424" max="6424" width="16.42578125" style="99" bestFit="1" customWidth="1"/>
    <col min="6425" max="6425" width="14.7109375" style="99" customWidth="1"/>
    <col min="6426" max="6527" width="10.140625" style="99" bestFit="1" customWidth="1"/>
    <col min="6528" max="6661" width="9.140625" style="99"/>
    <col min="6662" max="6662" width="18.42578125" style="99" bestFit="1" customWidth="1"/>
    <col min="6663" max="6665" width="14.7109375" style="99" customWidth="1"/>
    <col min="6666" max="6666" width="16" style="99" customWidth="1"/>
    <col min="6667" max="6670" width="14.7109375" style="99" customWidth="1"/>
    <col min="6671" max="6671" width="17.28515625" style="99" bestFit="1" customWidth="1"/>
    <col min="6672" max="6672" width="17.28515625" style="99" customWidth="1"/>
    <col min="6673" max="6673" width="14.7109375" style="99" customWidth="1"/>
    <col min="6674" max="6674" width="16.42578125" style="99" bestFit="1" customWidth="1"/>
    <col min="6675" max="6675" width="14.7109375" style="99" customWidth="1"/>
    <col min="6676" max="6676" width="16.42578125" style="99" bestFit="1" customWidth="1"/>
    <col min="6677" max="6677" width="14.7109375" style="99" customWidth="1"/>
    <col min="6678" max="6678" width="16.42578125" style="99" bestFit="1" customWidth="1"/>
    <col min="6679" max="6679" width="14.7109375" style="99" customWidth="1"/>
    <col min="6680" max="6680" width="16.42578125" style="99" bestFit="1" customWidth="1"/>
    <col min="6681" max="6681" width="14.7109375" style="99" customWidth="1"/>
    <col min="6682" max="6783" width="10.140625" style="99" bestFit="1" customWidth="1"/>
    <col min="6784" max="6917" width="9.140625" style="99"/>
    <col min="6918" max="6918" width="18.42578125" style="99" bestFit="1" customWidth="1"/>
    <col min="6919" max="6921" width="14.7109375" style="99" customWidth="1"/>
    <col min="6922" max="6922" width="16" style="99" customWidth="1"/>
    <col min="6923" max="6926" width="14.7109375" style="99" customWidth="1"/>
    <col min="6927" max="6927" width="17.28515625" style="99" bestFit="1" customWidth="1"/>
    <col min="6928" max="6928" width="17.28515625" style="99" customWidth="1"/>
    <col min="6929" max="6929" width="14.7109375" style="99" customWidth="1"/>
    <col min="6930" max="6930" width="16.42578125" style="99" bestFit="1" customWidth="1"/>
    <col min="6931" max="6931" width="14.7109375" style="99" customWidth="1"/>
    <col min="6932" max="6932" width="16.42578125" style="99" bestFit="1" customWidth="1"/>
    <col min="6933" max="6933" width="14.7109375" style="99" customWidth="1"/>
    <col min="6934" max="6934" width="16.42578125" style="99" bestFit="1" customWidth="1"/>
    <col min="6935" max="6935" width="14.7109375" style="99" customWidth="1"/>
    <col min="6936" max="6936" width="16.42578125" style="99" bestFit="1" customWidth="1"/>
    <col min="6937" max="6937" width="14.7109375" style="99" customWidth="1"/>
    <col min="6938" max="7039" width="10.140625" style="99" bestFit="1" customWidth="1"/>
    <col min="7040" max="7173" width="9.140625" style="99"/>
    <col min="7174" max="7174" width="18.42578125" style="99" bestFit="1" customWidth="1"/>
    <col min="7175" max="7177" width="14.7109375" style="99" customWidth="1"/>
    <col min="7178" max="7178" width="16" style="99" customWidth="1"/>
    <col min="7179" max="7182" width="14.7109375" style="99" customWidth="1"/>
    <col min="7183" max="7183" width="17.28515625" style="99" bestFit="1" customWidth="1"/>
    <col min="7184" max="7184" width="17.28515625" style="99" customWidth="1"/>
    <col min="7185" max="7185" width="14.7109375" style="99" customWidth="1"/>
    <col min="7186" max="7186" width="16.42578125" style="99" bestFit="1" customWidth="1"/>
    <col min="7187" max="7187" width="14.7109375" style="99" customWidth="1"/>
    <col min="7188" max="7188" width="16.42578125" style="99" bestFit="1" customWidth="1"/>
    <col min="7189" max="7189" width="14.7109375" style="99" customWidth="1"/>
    <col min="7190" max="7190" width="16.42578125" style="99" bestFit="1" customWidth="1"/>
    <col min="7191" max="7191" width="14.7109375" style="99" customWidth="1"/>
    <col min="7192" max="7192" width="16.42578125" style="99" bestFit="1" customWidth="1"/>
    <col min="7193" max="7193" width="14.7109375" style="99" customWidth="1"/>
    <col min="7194" max="7295" width="10.140625" style="99" bestFit="1" customWidth="1"/>
    <col min="7296" max="7429" width="9.140625" style="99"/>
    <col min="7430" max="7430" width="18.42578125" style="99" bestFit="1" customWidth="1"/>
    <col min="7431" max="7433" width="14.7109375" style="99" customWidth="1"/>
    <col min="7434" max="7434" width="16" style="99" customWidth="1"/>
    <col min="7435" max="7438" width="14.7109375" style="99" customWidth="1"/>
    <col min="7439" max="7439" width="17.28515625" style="99" bestFit="1" customWidth="1"/>
    <col min="7440" max="7440" width="17.28515625" style="99" customWidth="1"/>
    <col min="7441" max="7441" width="14.7109375" style="99" customWidth="1"/>
    <col min="7442" max="7442" width="16.42578125" style="99" bestFit="1" customWidth="1"/>
    <col min="7443" max="7443" width="14.7109375" style="99" customWidth="1"/>
    <col min="7444" max="7444" width="16.42578125" style="99" bestFit="1" customWidth="1"/>
    <col min="7445" max="7445" width="14.7109375" style="99" customWidth="1"/>
    <col min="7446" max="7446" width="16.42578125" style="99" bestFit="1" customWidth="1"/>
    <col min="7447" max="7447" width="14.7109375" style="99" customWidth="1"/>
    <col min="7448" max="7448" width="16.42578125" style="99" bestFit="1" customWidth="1"/>
    <col min="7449" max="7449" width="14.7109375" style="99" customWidth="1"/>
    <col min="7450" max="7551" width="10.140625" style="99" bestFit="1" customWidth="1"/>
    <col min="7552" max="7685" width="9.140625" style="99"/>
    <col min="7686" max="7686" width="18.42578125" style="99" bestFit="1" customWidth="1"/>
    <col min="7687" max="7689" width="14.7109375" style="99" customWidth="1"/>
    <col min="7690" max="7690" width="16" style="99" customWidth="1"/>
    <col min="7691" max="7694" width="14.7109375" style="99" customWidth="1"/>
    <col min="7695" max="7695" width="17.28515625" style="99" bestFit="1" customWidth="1"/>
    <col min="7696" max="7696" width="17.28515625" style="99" customWidth="1"/>
    <col min="7697" max="7697" width="14.7109375" style="99" customWidth="1"/>
    <col min="7698" max="7698" width="16.42578125" style="99" bestFit="1" customWidth="1"/>
    <col min="7699" max="7699" width="14.7109375" style="99" customWidth="1"/>
    <col min="7700" max="7700" width="16.42578125" style="99" bestFit="1" customWidth="1"/>
    <col min="7701" max="7701" width="14.7109375" style="99" customWidth="1"/>
    <col min="7702" max="7702" width="16.42578125" style="99" bestFit="1" customWidth="1"/>
    <col min="7703" max="7703" width="14.7109375" style="99" customWidth="1"/>
    <col min="7704" max="7704" width="16.42578125" style="99" bestFit="1" customWidth="1"/>
    <col min="7705" max="7705" width="14.7109375" style="99" customWidth="1"/>
    <col min="7706" max="7807" width="10.140625" style="99" bestFit="1" customWidth="1"/>
    <col min="7808" max="7941" width="9.140625" style="99"/>
    <col min="7942" max="7942" width="18.42578125" style="99" bestFit="1" customWidth="1"/>
    <col min="7943" max="7945" width="14.7109375" style="99" customWidth="1"/>
    <col min="7946" max="7946" width="16" style="99" customWidth="1"/>
    <col min="7947" max="7950" width="14.7109375" style="99" customWidth="1"/>
    <col min="7951" max="7951" width="17.28515625" style="99" bestFit="1" customWidth="1"/>
    <col min="7952" max="7952" width="17.28515625" style="99" customWidth="1"/>
    <col min="7953" max="7953" width="14.7109375" style="99" customWidth="1"/>
    <col min="7954" max="7954" width="16.42578125" style="99" bestFit="1" customWidth="1"/>
    <col min="7955" max="7955" width="14.7109375" style="99" customWidth="1"/>
    <col min="7956" max="7956" width="16.42578125" style="99" bestFit="1" customWidth="1"/>
    <col min="7957" max="7957" width="14.7109375" style="99" customWidth="1"/>
    <col min="7958" max="7958" width="16.42578125" style="99" bestFit="1" customWidth="1"/>
    <col min="7959" max="7959" width="14.7109375" style="99" customWidth="1"/>
    <col min="7960" max="7960" width="16.42578125" style="99" bestFit="1" customWidth="1"/>
    <col min="7961" max="7961" width="14.7109375" style="99" customWidth="1"/>
    <col min="7962" max="8063" width="10.140625" style="99" bestFit="1" customWidth="1"/>
    <col min="8064" max="8197" width="9.140625" style="99"/>
    <col min="8198" max="8198" width="18.42578125" style="99" bestFit="1" customWidth="1"/>
    <col min="8199" max="8201" width="14.7109375" style="99" customWidth="1"/>
    <col min="8202" max="8202" width="16" style="99" customWidth="1"/>
    <col min="8203" max="8206" width="14.7109375" style="99" customWidth="1"/>
    <col min="8207" max="8207" width="17.28515625" style="99" bestFit="1" customWidth="1"/>
    <col min="8208" max="8208" width="17.28515625" style="99" customWidth="1"/>
    <col min="8209" max="8209" width="14.7109375" style="99" customWidth="1"/>
    <col min="8210" max="8210" width="16.42578125" style="99" bestFit="1" customWidth="1"/>
    <col min="8211" max="8211" width="14.7109375" style="99" customWidth="1"/>
    <col min="8212" max="8212" width="16.42578125" style="99" bestFit="1" customWidth="1"/>
    <col min="8213" max="8213" width="14.7109375" style="99" customWidth="1"/>
    <col min="8214" max="8214" width="16.42578125" style="99" bestFit="1" customWidth="1"/>
    <col min="8215" max="8215" width="14.7109375" style="99" customWidth="1"/>
    <col min="8216" max="8216" width="16.42578125" style="99" bestFit="1" customWidth="1"/>
    <col min="8217" max="8217" width="14.7109375" style="99" customWidth="1"/>
    <col min="8218" max="8319" width="10.140625" style="99" bestFit="1" customWidth="1"/>
    <col min="8320" max="8453" width="9.140625" style="99"/>
    <col min="8454" max="8454" width="18.42578125" style="99" bestFit="1" customWidth="1"/>
    <col min="8455" max="8457" width="14.7109375" style="99" customWidth="1"/>
    <col min="8458" max="8458" width="16" style="99" customWidth="1"/>
    <col min="8459" max="8462" width="14.7109375" style="99" customWidth="1"/>
    <col min="8463" max="8463" width="17.28515625" style="99" bestFit="1" customWidth="1"/>
    <col min="8464" max="8464" width="17.28515625" style="99" customWidth="1"/>
    <col min="8465" max="8465" width="14.7109375" style="99" customWidth="1"/>
    <col min="8466" max="8466" width="16.42578125" style="99" bestFit="1" customWidth="1"/>
    <col min="8467" max="8467" width="14.7109375" style="99" customWidth="1"/>
    <col min="8468" max="8468" width="16.42578125" style="99" bestFit="1" customWidth="1"/>
    <col min="8469" max="8469" width="14.7109375" style="99" customWidth="1"/>
    <col min="8470" max="8470" width="16.42578125" style="99" bestFit="1" customWidth="1"/>
    <col min="8471" max="8471" width="14.7109375" style="99" customWidth="1"/>
    <col min="8472" max="8472" width="16.42578125" style="99" bestFit="1" customWidth="1"/>
    <col min="8473" max="8473" width="14.7109375" style="99" customWidth="1"/>
    <col min="8474" max="8575" width="10.140625" style="99" bestFit="1" customWidth="1"/>
    <col min="8576" max="8709" width="9.140625" style="99"/>
    <col min="8710" max="8710" width="18.42578125" style="99" bestFit="1" customWidth="1"/>
    <col min="8711" max="8713" width="14.7109375" style="99" customWidth="1"/>
    <col min="8714" max="8714" width="16" style="99" customWidth="1"/>
    <col min="8715" max="8718" width="14.7109375" style="99" customWidth="1"/>
    <col min="8719" max="8719" width="17.28515625" style="99" bestFit="1" customWidth="1"/>
    <col min="8720" max="8720" width="17.28515625" style="99" customWidth="1"/>
    <col min="8721" max="8721" width="14.7109375" style="99" customWidth="1"/>
    <col min="8722" max="8722" width="16.42578125" style="99" bestFit="1" customWidth="1"/>
    <col min="8723" max="8723" width="14.7109375" style="99" customWidth="1"/>
    <col min="8724" max="8724" width="16.42578125" style="99" bestFit="1" customWidth="1"/>
    <col min="8725" max="8725" width="14.7109375" style="99" customWidth="1"/>
    <col min="8726" max="8726" width="16.42578125" style="99" bestFit="1" customWidth="1"/>
    <col min="8727" max="8727" width="14.7109375" style="99" customWidth="1"/>
    <col min="8728" max="8728" width="16.42578125" style="99" bestFit="1" customWidth="1"/>
    <col min="8729" max="8729" width="14.7109375" style="99" customWidth="1"/>
    <col min="8730" max="8831" width="10.140625" style="99" bestFit="1" customWidth="1"/>
    <col min="8832" max="8965" width="9.140625" style="99"/>
    <col min="8966" max="8966" width="18.42578125" style="99" bestFit="1" customWidth="1"/>
    <col min="8967" max="8969" width="14.7109375" style="99" customWidth="1"/>
    <col min="8970" max="8970" width="16" style="99" customWidth="1"/>
    <col min="8971" max="8974" width="14.7109375" style="99" customWidth="1"/>
    <col min="8975" max="8975" width="17.28515625" style="99" bestFit="1" customWidth="1"/>
    <col min="8976" max="8976" width="17.28515625" style="99" customWidth="1"/>
    <col min="8977" max="8977" width="14.7109375" style="99" customWidth="1"/>
    <col min="8978" max="8978" width="16.42578125" style="99" bestFit="1" customWidth="1"/>
    <col min="8979" max="8979" width="14.7109375" style="99" customWidth="1"/>
    <col min="8980" max="8980" width="16.42578125" style="99" bestFit="1" customWidth="1"/>
    <col min="8981" max="8981" width="14.7109375" style="99" customWidth="1"/>
    <col min="8982" max="8982" width="16.42578125" style="99" bestFit="1" customWidth="1"/>
    <col min="8983" max="8983" width="14.7109375" style="99" customWidth="1"/>
    <col min="8984" max="8984" width="16.42578125" style="99" bestFit="1" customWidth="1"/>
    <col min="8985" max="8985" width="14.7109375" style="99" customWidth="1"/>
    <col min="8986" max="9087" width="10.140625" style="99" bestFit="1" customWidth="1"/>
    <col min="9088" max="9221" width="9.140625" style="99"/>
    <col min="9222" max="9222" width="18.42578125" style="99" bestFit="1" customWidth="1"/>
    <col min="9223" max="9225" width="14.7109375" style="99" customWidth="1"/>
    <col min="9226" max="9226" width="16" style="99" customWidth="1"/>
    <col min="9227" max="9230" width="14.7109375" style="99" customWidth="1"/>
    <col min="9231" max="9231" width="17.28515625" style="99" bestFit="1" customWidth="1"/>
    <col min="9232" max="9232" width="17.28515625" style="99" customWidth="1"/>
    <col min="9233" max="9233" width="14.7109375" style="99" customWidth="1"/>
    <col min="9234" max="9234" width="16.42578125" style="99" bestFit="1" customWidth="1"/>
    <col min="9235" max="9235" width="14.7109375" style="99" customWidth="1"/>
    <col min="9236" max="9236" width="16.42578125" style="99" bestFit="1" customWidth="1"/>
    <col min="9237" max="9237" width="14.7109375" style="99" customWidth="1"/>
    <col min="9238" max="9238" width="16.42578125" style="99" bestFit="1" customWidth="1"/>
    <col min="9239" max="9239" width="14.7109375" style="99" customWidth="1"/>
    <col min="9240" max="9240" width="16.42578125" style="99" bestFit="1" customWidth="1"/>
    <col min="9241" max="9241" width="14.7109375" style="99" customWidth="1"/>
    <col min="9242" max="9343" width="10.140625" style="99" bestFit="1" customWidth="1"/>
    <col min="9344" max="9477" width="9.140625" style="99"/>
    <col min="9478" max="9478" width="18.42578125" style="99" bestFit="1" customWidth="1"/>
    <col min="9479" max="9481" width="14.7109375" style="99" customWidth="1"/>
    <col min="9482" max="9482" width="16" style="99" customWidth="1"/>
    <col min="9483" max="9486" width="14.7109375" style="99" customWidth="1"/>
    <col min="9487" max="9487" width="17.28515625" style="99" bestFit="1" customWidth="1"/>
    <col min="9488" max="9488" width="17.28515625" style="99" customWidth="1"/>
    <col min="9489" max="9489" width="14.7109375" style="99" customWidth="1"/>
    <col min="9490" max="9490" width="16.42578125" style="99" bestFit="1" customWidth="1"/>
    <col min="9491" max="9491" width="14.7109375" style="99" customWidth="1"/>
    <col min="9492" max="9492" width="16.42578125" style="99" bestFit="1" customWidth="1"/>
    <col min="9493" max="9493" width="14.7109375" style="99" customWidth="1"/>
    <col min="9494" max="9494" width="16.42578125" style="99" bestFit="1" customWidth="1"/>
    <col min="9495" max="9495" width="14.7109375" style="99" customWidth="1"/>
    <col min="9496" max="9496" width="16.42578125" style="99" bestFit="1" customWidth="1"/>
    <col min="9497" max="9497" width="14.7109375" style="99" customWidth="1"/>
    <col min="9498" max="9599" width="10.140625" style="99" bestFit="1" customWidth="1"/>
    <col min="9600" max="9733" width="9.140625" style="99"/>
    <col min="9734" max="9734" width="18.42578125" style="99" bestFit="1" customWidth="1"/>
    <col min="9735" max="9737" width="14.7109375" style="99" customWidth="1"/>
    <col min="9738" max="9738" width="16" style="99" customWidth="1"/>
    <col min="9739" max="9742" width="14.7109375" style="99" customWidth="1"/>
    <col min="9743" max="9743" width="17.28515625" style="99" bestFit="1" customWidth="1"/>
    <col min="9744" max="9744" width="17.28515625" style="99" customWidth="1"/>
    <col min="9745" max="9745" width="14.7109375" style="99" customWidth="1"/>
    <col min="9746" max="9746" width="16.42578125" style="99" bestFit="1" customWidth="1"/>
    <col min="9747" max="9747" width="14.7109375" style="99" customWidth="1"/>
    <col min="9748" max="9748" width="16.42578125" style="99" bestFit="1" customWidth="1"/>
    <col min="9749" max="9749" width="14.7109375" style="99" customWidth="1"/>
    <col min="9750" max="9750" width="16.42578125" style="99" bestFit="1" customWidth="1"/>
    <col min="9751" max="9751" width="14.7109375" style="99" customWidth="1"/>
    <col min="9752" max="9752" width="16.42578125" style="99" bestFit="1" customWidth="1"/>
    <col min="9753" max="9753" width="14.7109375" style="99" customWidth="1"/>
    <col min="9754" max="9855" width="10.140625" style="99" bestFit="1" customWidth="1"/>
    <col min="9856" max="9989" width="9.140625" style="99"/>
    <col min="9990" max="9990" width="18.42578125" style="99" bestFit="1" customWidth="1"/>
    <col min="9991" max="9993" width="14.7109375" style="99" customWidth="1"/>
    <col min="9994" max="9994" width="16" style="99" customWidth="1"/>
    <col min="9995" max="9998" width="14.7109375" style="99" customWidth="1"/>
    <col min="9999" max="9999" width="17.28515625" style="99" bestFit="1" customWidth="1"/>
    <col min="10000" max="10000" width="17.28515625" style="99" customWidth="1"/>
    <col min="10001" max="10001" width="14.7109375" style="99" customWidth="1"/>
    <col min="10002" max="10002" width="16.42578125" style="99" bestFit="1" customWidth="1"/>
    <col min="10003" max="10003" width="14.7109375" style="99" customWidth="1"/>
    <col min="10004" max="10004" width="16.42578125" style="99" bestFit="1" customWidth="1"/>
    <col min="10005" max="10005" width="14.7109375" style="99" customWidth="1"/>
    <col min="10006" max="10006" width="16.42578125" style="99" bestFit="1" customWidth="1"/>
    <col min="10007" max="10007" width="14.7109375" style="99" customWidth="1"/>
    <col min="10008" max="10008" width="16.42578125" style="99" bestFit="1" customWidth="1"/>
    <col min="10009" max="10009" width="14.7109375" style="99" customWidth="1"/>
    <col min="10010" max="10111" width="10.140625" style="99" bestFit="1" customWidth="1"/>
    <col min="10112" max="10245" width="9.140625" style="99"/>
    <col min="10246" max="10246" width="18.42578125" style="99" bestFit="1" customWidth="1"/>
    <col min="10247" max="10249" width="14.7109375" style="99" customWidth="1"/>
    <col min="10250" max="10250" width="16" style="99" customWidth="1"/>
    <col min="10251" max="10254" width="14.7109375" style="99" customWidth="1"/>
    <col min="10255" max="10255" width="17.28515625" style="99" bestFit="1" customWidth="1"/>
    <col min="10256" max="10256" width="17.28515625" style="99" customWidth="1"/>
    <col min="10257" max="10257" width="14.7109375" style="99" customWidth="1"/>
    <col min="10258" max="10258" width="16.42578125" style="99" bestFit="1" customWidth="1"/>
    <col min="10259" max="10259" width="14.7109375" style="99" customWidth="1"/>
    <col min="10260" max="10260" width="16.42578125" style="99" bestFit="1" customWidth="1"/>
    <col min="10261" max="10261" width="14.7109375" style="99" customWidth="1"/>
    <col min="10262" max="10262" width="16.42578125" style="99" bestFit="1" customWidth="1"/>
    <col min="10263" max="10263" width="14.7109375" style="99" customWidth="1"/>
    <col min="10264" max="10264" width="16.42578125" style="99" bestFit="1" customWidth="1"/>
    <col min="10265" max="10265" width="14.7109375" style="99" customWidth="1"/>
    <col min="10266" max="10367" width="10.140625" style="99" bestFit="1" customWidth="1"/>
    <col min="10368" max="10501" width="9.140625" style="99"/>
    <col min="10502" max="10502" width="18.42578125" style="99" bestFit="1" customWidth="1"/>
    <col min="10503" max="10505" width="14.7109375" style="99" customWidth="1"/>
    <col min="10506" max="10506" width="16" style="99" customWidth="1"/>
    <col min="10507" max="10510" width="14.7109375" style="99" customWidth="1"/>
    <col min="10511" max="10511" width="17.28515625" style="99" bestFit="1" customWidth="1"/>
    <col min="10512" max="10512" width="17.28515625" style="99" customWidth="1"/>
    <col min="10513" max="10513" width="14.7109375" style="99" customWidth="1"/>
    <col min="10514" max="10514" width="16.42578125" style="99" bestFit="1" customWidth="1"/>
    <col min="10515" max="10515" width="14.7109375" style="99" customWidth="1"/>
    <col min="10516" max="10516" width="16.42578125" style="99" bestFit="1" customWidth="1"/>
    <col min="10517" max="10517" width="14.7109375" style="99" customWidth="1"/>
    <col min="10518" max="10518" width="16.42578125" style="99" bestFit="1" customWidth="1"/>
    <col min="10519" max="10519" width="14.7109375" style="99" customWidth="1"/>
    <col min="10520" max="10520" width="16.42578125" style="99" bestFit="1" customWidth="1"/>
    <col min="10521" max="10521" width="14.7109375" style="99" customWidth="1"/>
    <col min="10522" max="10623" width="10.140625" style="99" bestFit="1" customWidth="1"/>
    <col min="10624" max="10757" width="9.140625" style="99"/>
    <col min="10758" max="10758" width="18.42578125" style="99" bestFit="1" customWidth="1"/>
    <col min="10759" max="10761" width="14.7109375" style="99" customWidth="1"/>
    <col min="10762" max="10762" width="16" style="99" customWidth="1"/>
    <col min="10763" max="10766" width="14.7109375" style="99" customWidth="1"/>
    <col min="10767" max="10767" width="17.28515625" style="99" bestFit="1" customWidth="1"/>
    <col min="10768" max="10768" width="17.28515625" style="99" customWidth="1"/>
    <col min="10769" max="10769" width="14.7109375" style="99" customWidth="1"/>
    <col min="10770" max="10770" width="16.42578125" style="99" bestFit="1" customWidth="1"/>
    <col min="10771" max="10771" width="14.7109375" style="99" customWidth="1"/>
    <col min="10772" max="10772" width="16.42578125" style="99" bestFit="1" customWidth="1"/>
    <col min="10773" max="10773" width="14.7109375" style="99" customWidth="1"/>
    <col min="10774" max="10774" width="16.42578125" style="99" bestFit="1" customWidth="1"/>
    <col min="10775" max="10775" width="14.7109375" style="99" customWidth="1"/>
    <col min="10776" max="10776" width="16.42578125" style="99" bestFit="1" customWidth="1"/>
    <col min="10777" max="10777" width="14.7109375" style="99" customWidth="1"/>
    <col min="10778" max="10879" width="10.140625" style="99" bestFit="1" customWidth="1"/>
    <col min="10880" max="11013" width="9.140625" style="99"/>
    <col min="11014" max="11014" width="18.42578125" style="99" bestFit="1" customWidth="1"/>
    <col min="11015" max="11017" width="14.7109375" style="99" customWidth="1"/>
    <col min="11018" max="11018" width="16" style="99" customWidth="1"/>
    <col min="11019" max="11022" width="14.7109375" style="99" customWidth="1"/>
    <col min="11023" max="11023" width="17.28515625" style="99" bestFit="1" customWidth="1"/>
    <col min="11024" max="11024" width="17.28515625" style="99" customWidth="1"/>
    <col min="11025" max="11025" width="14.7109375" style="99" customWidth="1"/>
    <col min="11026" max="11026" width="16.42578125" style="99" bestFit="1" customWidth="1"/>
    <col min="11027" max="11027" width="14.7109375" style="99" customWidth="1"/>
    <col min="11028" max="11028" width="16.42578125" style="99" bestFit="1" customWidth="1"/>
    <col min="11029" max="11029" width="14.7109375" style="99" customWidth="1"/>
    <col min="11030" max="11030" width="16.42578125" style="99" bestFit="1" customWidth="1"/>
    <col min="11031" max="11031" width="14.7109375" style="99" customWidth="1"/>
    <col min="11032" max="11032" width="16.42578125" style="99" bestFit="1" customWidth="1"/>
    <col min="11033" max="11033" width="14.7109375" style="99" customWidth="1"/>
    <col min="11034" max="11135" width="10.140625" style="99" bestFit="1" customWidth="1"/>
    <col min="11136" max="11269" width="9.140625" style="99"/>
    <col min="11270" max="11270" width="18.42578125" style="99" bestFit="1" customWidth="1"/>
    <col min="11271" max="11273" width="14.7109375" style="99" customWidth="1"/>
    <col min="11274" max="11274" width="16" style="99" customWidth="1"/>
    <col min="11275" max="11278" width="14.7109375" style="99" customWidth="1"/>
    <col min="11279" max="11279" width="17.28515625" style="99" bestFit="1" customWidth="1"/>
    <col min="11280" max="11280" width="17.28515625" style="99" customWidth="1"/>
    <col min="11281" max="11281" width="14.7109375" style="99" customWidth="1"/>
    <col min="11282" max="11282" width="16.42578125" style="99" bestFit="1" customWidth="1"/>
    <col min="11283" max="11283" width="14.7109375" style="99" customWidth="1"/>
    <col min="11284" max="11284" width="16.42578125" style="99" bestFit="1" customWidth="1"/>
    <col min="11285" max="11285" width="14.7109375" style="99" customWidth="1"/>
    <col min="11286" max="11286" width="16.42578125" style="99" bestFit="1" customWidth="1"/>
    <col min="11287" max="11287" width="14.7109375" style="99" customWidth="1"/>
    <col min="11288" max="11288" width="16.42578125" style="99" bestFit="1" customWidth="1"/>
    <col min="11289" max="11289" width="14.7109375" style="99" customWidth="1"/>
    <col min="11290" max="11391" width="10.140625" style="99" bestFit="1" customWidth="1"/>
    <col min="11392" max="11525" width="9.140625" style="99"/>
    <col min="11526" max="11526" width="18.42578125" style="99" bestFit="1" customWidth="1"/>
    <col min="11527" max="11529" width="14.7109375" style="99" customWidth="1"/>
    <col min="11530" max="11530" width="16" style="99" customWidth="1"/>
    <col min="11531" max="11534" width="14.7109375" style="99" customWidth="1"/>
    <col min="11535" max="11535" width="17.28515625" style="99" bestFit="1" customWidth="1"/>
    <col min="11536" max="11536" width="17.28515625" style="99" customWidth="1"/>
    <col min="11537" max="11537" width="14.7109375" style="99" customWidth="1"/>
    <col min="11538" max="11538" width="16.42578125" style="99" bestFit="1" customWidth="1"/>
    <col min="11539" max="11539" width="14.7109375" style="99" customWidth="1"/>
    <col min="11540" max="11540" width="16.42578125" style="99" bestFit="1" customWidth="1"/>
    <col min="11541" max="11541" width="14.7109375" style="99" customWidth="1"/>
    <col min="11542" max="11542" width="16.42578125" style="99" bestFit="1" customWidth="1"/>
    <col min="11543" max="11543" width="14.7109375" style="99" customWidth="1"/>
    <col min="11544" max="11544" width="16.42578125" style="99" bestFit="1" customWidth="1"/>
    <col min="11545" max="11545" width="14.7109375" style="99" customWidth="1"/>
    <col min="11546" max="11647" width="10.140625" style="99" bestFit="1" customWidth="1"/>
    <col min="11648" max="11781" width="9.140625" style="99"/>
    <col min="11782" max="11782" width="18.42578125" style="99" bestFit="1" customWidth="1"/>
    <col min="11783" max="11785" width="14.7109375" style="99" customWidth="1"/>
    <col min="11786" max="11786" width="16" style="99" customWidth="1"/>
    <col min="11787" max="11790" width="14.7109375" style="99" customWidth="1"/>
    <col min="11791" max="11791" width="17.28515625" style="99" bestFit="1" customWidth="1"/>
    <col min="11792" max="11792" width="17.28515625" style="99" customWidth="1"/>
    <col min="11793" max="11793" width="14.7109375" style="99" customWidth="1"/>
    <col min="11794" max="11794" width="16.42578125" style="99" bestFit="1" customWidth="1"/>
    <col min="11795" max="11795" width="14.7109375" style="99" customWidth="1"/>
    <col min="11796" max="11796" width="16.42578125" style="99" bestFit="1" customWidth="1"/>
    <col min="11797" max="11797" width="14.7109375" style="99" customWidth="1"/>
    <col min="11798" max="11798" width="16.42578125" style="99" bestFit="1" customWidth="1"/>
    <col min="11799" max="11799" width="14.7109375" style="99" customWidth="1"/>
    <col min="11800" max="11800" width="16.42578125" style="99" bestFit="1" customWidth="1"/>
    <col min="11801" max="11801" width="14.7109375" style="99" customWidth="1"/>
    <col min="11802" max="11903" width="10.140625" style="99" bestFit="1" customWidth="1"/>
    <col min="11904" max="12037" width="9.140625" style="99"/>
    <col min="12038" max="12038" width="18.42578125" style="99" bestFit="1" customWidth="1"/>
    <col min="12039" max="12041" width="14.7109375" style="99" customWidth="1"/>
    <col min="12042" max="12042" width="16" style="99" customWidth="1"/>
    <col min="12043" max="12046" width="14.7109375" style="99" customWidth="1"/>
    <col min="12047" max="12047" width="17.28515625" style="99" bestFit="1" customWidth="1"/>
    <col min="12048" max="12048" width="17.28515625" style="99" customWidth="1"/>
    <col min="12049" max="12049" width="14.7109375" style="99" customWidth="1"/>
    <col min="12050" max="12050" width="16.42578125" style="99" bestFit="1" customWidth="1"/>
    <col min="12051" max="12051" width="14.7109375" style="99" customWidth="1"/>
    <col min="12052" max="12052" width="16.42578125" style="99" bestFit="1" customWidth="1"/>
    <col min="12053" max="12053" width="14.7109375" style="99" customWidth="1"/>
    <col min="12054" max="12054" width="16.42578125" style="99" bestFit="1" customWidth="1"/>
    <col min="12055" max="12055" width="14.7109375" style="99" customWidth="1"/>
    <col min="12056" max="12056" width="16.42578125" style="99" bestFit="1" customWidth="1"/>
    <col min="12057" max="12057" width="14.7109375" style="99" customWidth="1"/>
    <col min="12058" max="12159" width="10.140625" style="99" bestFit="1" customWidth="1"/>
    <col min="12160" max="12293" width="9.140625" style="99"/>
    <col min="12294" max="12294" width="18.42578125" style="99" bestFit="1" customWidth="1"/>
    <col min="12295" max="12297" width="14.7109375" style="99" customWidth="1"/>
    <col min="12298" max="12298" width="16" style="99" customWidth="1"/>
    <col min="12299" max="12302" width="14.7109375" style="99" customWidth="1"/>
    <col min="12303" max="12303" width="17.28515625" style="99" bestFit="1" customWidth="1"/>
    <col min="12304" max="12304" width="17.28515625" style="99" customWidth="1"/>
    <col min="12305" max="12305" width="14.7109375" style="99" customWidth="1"/>
    <col min="12306" max="12306" width="16.42578125" style="99" bestFit="1" customWidth="1"/>
    <col min="12307" max="12307" width="14.7109375" style="99" customWidth="1"/>
    <col min="12308" max="12308" width="16.42578125" style="99" bestFit="1" customWidth="1"/>
    <col min="12309" max="12309" width="14.7109375" style="99" customWidth="1"/>
    <col min="12310" max="12310" width="16.42578125" style="99" bestFit="1" customWidth="1"/>
    <col min="12311" max="12311" width="14.7109375" style="99" customWidth="1"/>
    <col min="12312" max="12312" width="16.42578125" style="99" bestFit="1" customWidth="1"/>
    <col min="12313" max="12313" width="14.7109375" style="99" customWidth="1"/>
    <col min="12314" max="12415" width="10.140625" style="99" bestFit="1" customWidth="1"/>
    <col min="12416" max="12549" width="9.140625" style="99"/>
    <col min="12550" max="12550" width="18.42578125" style="99" bestFit="1" customWidth="1"/>
    <col min="12551" max="12553" width="14.7109375" style="99" customWidth="1"/>
    <col min="12554" max="12554" width="16" style="99" customWidth="1"/>
    <col min="12555" max="12558" width="14.7109375" style="99" customWidth="1"/>
    <col min="12559" max="12559" width="17.28515625" style="99" bestFit="1" customWidth="1"/>
    <col min="12560" max="12560" width="17.28515625" style="99" customWidth="1"/>
    <col min="12561" max="12561" width="14.7109375" style="99" customWidth="1"/>
    <col min="12562" max="12562" width="16.42578125" style="99" bestFit="1" customWidth="1"/>
    <col min="12563" max="12563" width="14.7109375" style="99" customWidth="1"/>
    <col min="12564" max="12564" width="16.42578125" style="99" bestFit="1" customWidth="1"/>
    <col min="12565" max="12565" width="14.7109375" style="99" customWidth="1"/>
    <col min="12566" max="12566" width="16.42578125" style="99" bestFit="1" customWidth="1"/>
    <col min="12567" max="12567" width="14.7109375" style="99" customWidth="1"/>
    <col min="12568" max="12568" width="16.42578125" style="99" bestFit="1" customWidth="1"/>
    <col min="12569" max="12569" width="14.7109375" style="99" customWidth="1"/>
    <col min="12570" max="12671" width="10.140625" style="99" bestFit="1" customWidth="1"/>
    <col min="12672" max="12805" width="9.140625" style="99"/>
    <col min="12806" max="12806" width="18.42578125" style="99" bestFit="1" customWidth="1"/>
    <col min="12807" max="12809" width="14.7109375" style="99" customWidth="1"/>
    <col min="12810" max="12810" width="16" style="99" customWidth="1"/>
    <col min="12811" max="12814" width="14.7109375" style="99" customWidth="1"/>
    <col min="12815" max="12815" width="17.28515625" style="99" bestFit="1" customWidth="1"/>
    <col min="12816" max="12816" width="17.28515625" style="99" customWidth="1"/>
    <col min="12817" max="12817" width="14.7109375" style="99" customWidth="1"/>
    <col min="12818" max="12818" width="16.42578125" style="99" bestFit="1" customWidth="1"/>
    <col min="12819" max="12819" width="14.7109375" style="99" customWidth="1"/>
    <col min="12820" max="12820" width="16.42578125" style="99" bestFit="1" customWidth="1"/>
    <col min="12821" max="12821" width="14.7109375" style="99" customWidth="1"/>
    <col min="12822" max="12822" width="16.42578125" style="99" bestFit="1" customWidth="1"/>
    <col min="12823" max="12823" width="14.7109375" style="99" customWidth="1"/>
    <col min="12824" max="12824" width="16.42578125" style="99" bestFit="1" customWidth="1"/>
    <col min="12825" max="12825" width="14.7109375" style="99" customWidth="1"/>
    <col min="12826" max="12927" width="10.140625" style="99" bestFit="1" customWidth="1"/>
    <col min="12928" max="13061" width="9.140625" style="99"/>
    <col min="13062" max="13062" width="18.42578125" style="99" bestFit="1" customWidth="1"/>
    <col min="13063" max="13065" width="14.7109375" style="99" customWidth="1"/>
    <col min="13066" max="13066" width="16" style="99" customWidth="1"/>
    <col min="13067" max="13070" width="14.7109375" style="99" customWidth="1"/>
    <col min="13071" max="13071" width="17.28515625" style="99" bestFit="1" customWidth="1"/>
    <col min="13072" max="13072" width="17.28515625" style="99" customWidth="1"/>
    <col min="13073" max="13073" width="14.7109375" style="99" customWidth="1"/>
    <col min="13074" max="13074" width="16.42578125" style="99" bestFit="1" customWidth="1"/>
    <col min="13075" max="13075" width="14.7109375" style="99" customWidth="1"/>
    <col min="13076" max="13076" width="16.42578125" style="99" bestFit="1" customWidth="1"/>
    <col min="13077" max="13077" width="14.7109375" style="99" customWidth="1"/>
    <col min="13078" max="13078" width="16.42578125" style="99" bestFit="1" customWidth="1"/>
    <col min="13079" max="13079" width="14.7109375" style="99" customWidth="1"/>
    <col min="13080" max="13080" width="16.42578125" style="99" bestFit="1" customWidth="1"/>
    <col min="13081" max="13081" width="14.7109375" style="99" customWidth="1"/>
    <col min="13082" max="13183" width="10.140625" style="99" bestFit="1" customWidth="1"/>
    <col min="13184" max="13317" width="9.140625" style="99"/>
    <col min="13318" max="13318" width="18.42578125" style="99" bestFit="1" customWidth="1"/>
    <col min="13319" max="13321" width="14.7109375" style="99" customWidth="1"/>
    <col min="13322" max="13322" width="16" style="99" customWidth="1"/>
    <col min="13323" max="13326" width="14.7109375" style="99" customWidth="1"/>
    <col min="13327" max="13327" width="17.28515625" style="99" bestFit="1" customWidth="1"/>
    <col min="13328" max="13328" width="17.28515625" style="99" customWidth="1"/>
    <col min="13329" max="13329" width="14.7109375" style="99" customWidth="1"/>
    <col min="13330" max="13330" width="16.42578125" style="99" bestFit="1" customWidth="1"/>
    <col min="13331" max="13331" width="14.7109375" style="99" customWidth="1"/>
    <col min="13332" max="13332" width="16.42578125" style="99" bestFit="1" customWidth="1"/>
    <col min="13333" max="13333" width="14.7109375" style="99" customWidth="1"/>
    <col min="13334" max="13334" width="16.42578125" style="99" bestFit="1" customWidth="1"/>
    <col min="13335" max="13335" width="14.7109375" style="99" customWidth="1"/>
    <col min="13336" max="13336" width="16.42578125" style="99" bestFit="1" customWidth="1"/>
    <col min="13337" max="13337" width="14.7109375" style="99" customWidth="1"/>
    <col min="13338" max="13439" width="10.140625" style="99" bestFit="1" customWidth="1"/>
    <col min="13440" max="13573" width="9.140625" style="99"/>
    <col min="13574" max="13574" width="18.42578125" style="99" bestFit="1" customWidth="1"/>
    <col min="13575" max="13577" width="14.7109375" style="99" customWidth="1"/>
    <col min="13578" max="13578" width="16" style="99" customWidth="1"/>
    <col min="13579" max="13582" width="14.7109375" style="99" customWidth="1"/>
    <col min="13583" max="13583" width="17.28515625" style="99" bestFit="1" customWidth="1"/>
    <col min="13584" max="13584" width="17.28515625" style="99" customWidth="1"/>
    <col min="13585" max="13585" width="14.7109375" style="99" customWidth="1"/>
    <col min="13586" max="13586" width="16.42578125" style="99" bestFit="1" customWidth="1"/>
    <col min="13587" max="13587" width="14.7109375" style="99" customWidth="1"/>
    <col min="13588" max="13588" width="16.42578125" style="99" bestFit="1" customWidth="1"/>
    <col min="13589" max="13589" width="14.7109375" style="99" customWidth="1"/>
    <col min="13590" max="13590" width="16.42578125" style="99" bestFit="1" customWidth="1"/>
    <col min="13591" max="13591" width="14.7109375" style="99" customWidth="1"/>
    <col min="13592" max="13592" width="16.42578125" style="99" bestFit="1" customWidth="1"/>
    <col min="13593" max="13593" width="14.7109375" style="99" customWidth="1"/>
    <col min="13594" max="13695" width="10.140625" style="99" bestFit="1" customWidth="1"/>
    <col min="13696" max="13829" width="9.140625" style="99"/>
    <col min="13830" max="13830" width="18.42578125" style="99" bestFit="1" customWidth="1"/>
    <col min="13831" max="13833" width="14.7109375" style="99" customWidth="1"/>
    <col min="13834" max="13834" width="16" style="99" customWidth="1"/>
    <col min="13835" max="13838" width="14.7109375" style="99" customWidth="1"/>
    <col min="13839" max="13839" width="17.28515625" style="99" bestFit="1" customWidth="1"/>
    <col min="13840" max="13840" width="17.28515625" style="99" customWidth="1"/>
    <col min="13841" max="13841" width="14.7109375" style="99" customWidth="1"/>
    <col min="13842" max="13842" width="16.42578125" style="99" bestFit="1" customWidth="1"/>
    <col min="13843" max="13843" width="14.7109375" style="99" customWidth="1"/>
    <col min="13844" max="13844" width="16.42578125" style="99" bestFit="1" customWidth="1"/>
    <col min="13845" max="13845" width="14.7109375" style="99" customWidth="1"/>
    <col min="13846" max="13846" width="16.42578125" style="99" bestFit="1" customWidth="1"/>
    <col min="13847" max="13847" width="14.7109375" style="99" customWidth="1"/>
    <col min="13848" max="13848" width="16.42578125" style="99" bestFit="1" customWidth="1"/>
    <col min="13849" max="13849" width="14.7109375" style="99" customWidth="1"/>
    <col min="13850" max="13951" width="10.140625" style="99" bestFit="1" customWidth="1"/>
    <col min="13952" max="14085" width="9.140625" style="99"/>
    <col min="14086" max="14086" width="18.42578125" style="99" bestFit="1" customWidth="1"/>
    <col min="14087" max="14089" width="14.7109375" style="99" customWidth="1"/>
    <col min="14090" max="14090" width="16" style="99" customWidth="1"/>
    <col min="14091" max="14094" width="14.7109375" style="99" customWidth="1"/>
    <col min="14095" max="14095" width="17.28515625" style="99" bestFit="1" customWidth="1"/>
    <col min="14096" max="14096" width="17.28515625" style="99" customWidth="1"/>
    <col min="14097" max="14097" width="14.7109375" style="99" customWidth="1"/>
    <col min="14098" max="14098" width="16.42578125" style="99" bestFit="1" customWidth="1"/>
    <col min="14099" max="14099" width="14.7109375" style="99" customWidth="1"/>
    <col min="14100" max="14100" width="16.42578125" style="99" bestFit="1" customWidth="1"/>
    <col min="14101" max="14101" width="14.7109375" style="99" customWidth="1"/>
    <col min="14102" max="14102" width="16.42578125" style="99" bestFit="1" customWidth="1"/>
    <col min="14103" max="14103" width="14.7109375" style="99" customWidth="1"/>
    <col min="14104" max="14104" width="16.42578125" style="99" bestFit="1" customWidth="1"/>
    <col min="14105" max="14105" width="14.7109375" style="99" customWidth="1"/>
    <col min="14106" max="14207" width="10.140625" style="99" bestFit="1" customWidth="1"/>
    <col min="14208" max="14341" width="9.140625" style="99"/>
    <col min="14342" max="14342" width="18.42578125" style="99" bestFit="1" customWidth="1"/>
    <col min="14343" max="14345" width="14.7109375" style="99" customWidth="1"/>
    <col min="14346" max="14346" width="16" style="99" customWidth="1"/>
    <col min="14347" max="14350" width="14.7109375" style="99" customWidth="1"/>
    <col min="14351" max="14351" width="17.28515625" style="99" bestFit="1" customWidth="1"/>
    <col min="14352" max="14352" width="17.28515625" style="99" customWidth="1"/>
    <col min="14353" max="14353" width="14.7109375" style="99" customWidth="1"/>
    <col min="14354" max="14354" width="16.42578125" style="99" bestFit="1" customWidth="1"/>
    <col min="14355" max="14355" width="14.7109375" style="99" customWidth="1"/>
    <col min="14356" max="14356" width="16.42578125" style="99" bestFit="1" customWidth="1"/>
    <col min="14357" max="14357" width="14.7109375" style="99" customWidth="1"/>
    <col min="14358" max="14358" width="16.42578125" style="99" bestFit="1" customWidth="1"/>
    <col min="14359" max="14359" width="14.7109375" style="99" customWidth="1"/>
    <col min="14360" max="14360" width="16.42578125" style="99" bestFit="1" customWidth="1"/>
    <col min="14361" max="14361" width="14.7109375" style="99" customWidth="1"/>
    <col min="14362" max="14463" width="10.140625" style="99" bestFit="1" customWidth="1"/>
    <col min="14464" max="14597" width="9.140625" style="99"/>
    <col min="14598" max="14598" width="18.42578125" style="99" bestFit="1" customWidth="1"/>
    <col min="14599" max="14601" width="14.7109375" style="99" customWidth="1"/>
    <col min="14602" max="14602" width="16" style="99" customWidth="1"/>
    <col min="14603" max="14606" width="14.7109375" style="99" customWidth="1"/>
    <col min="14607" max="14607" width="17.28515625" style="99" bestFit="1" customWidth="1"/>
    <col min="14608" max="14608" width="17.28515625" style="99" customWidth="1"/>
    <col min="14609" max="14609" width="14.7109375" style="99" customWidth="1"/>
    <col min="14610" max="14610" width="16.42578125" style="99" bestFit="1" customWidth="1"/>
    <col min="14611" max="14611" width="14.7109375" style="99" customWidth="1"/>
    <col min="14612" max="14612" width="16.42578125" style="99" bestFit="1" customWidth="1"/>
    <col min="14613" max="14613" width="14.7109375" style="99" customWidth="1"/>
    <col min="14614" max="14614" width="16.42578125" style="99" bestFit="1" customWidth="1"/>
    <col min="14615" max="14615" width="14.7109375" style="99" customWidth="1"/>
    <col min="14616" max="14616" width="16.42578125" style="99" bestFit="1" customWidth="1"/>
    <col min="14617" max="14617" width="14.7109375" style="99" customWidth="1"/>
    <col min="14618" max="14719" width="10.140625" style="99" bestFit="1" customWidth="1"/>
    <col min="14720" max="14853" width="9.140625" style="99"/>
    <col min="14854" max="14854" width="18.42578125" style="99" bestFit="1" customWidth="1"/>
    <col min="14855" max="14857" width="14.7109375" style="99" customWidth="1"/>
    <col min="14858" max="14858" width="16" style="99" customWidth="1"/>
    <col min="14859" max="14862" width="14.7109375" style="99" customWidth="1"/>
    <col min="14863" max="14863" width="17.28515625" style="99" bestFit="1" customWidth="1"/>
    <col min="14864" max="14864" width="17.28515625" style="99" customWidth="1"/>
    <col min="14865" max="14865" width="14.7109375" style="99" customWidth="1"/>
    <col min="14866" max="14866" width="16.42578125" style="99" bestFit="1" customWidth="1"/>
    <col min="14867" max="14867" width="14.7109375" style="99" customWidth="1"/>
    <col min="14868" max="14868" width="16.42578125" style="99" bestFit="1" customWidth="1"/>
    <col min="14869" max="14869" width="14.7109375" style="99" customWidth="1"/>
    <col min="14870" max="14870" width="16.42578125" style="99" bestFit="1" customWidth="1"/>
    <col min="14871" max="14871" width="14.7109375" style="99" customWidth="1"/>
    <col min="14872" max="14872" width="16.42578125" style="99" bestFit="1" customWidth="1"/>
    <col min="14873" max="14873" width="14.7109375" style="99" customWidth="1"/>
    <col min="14874" max="14975" width="10.140625" style="99" bestFit="1" customWidth="1"/>
    <col min="14976" max="15109" width="9.140625" style="99"/>
    <col min="15110" max="15110" width="18.42578125" style="99" bestFit="1" customWidth="1"/>
    <col min="15111" max="15113" width="14.7109375" style="99" customWidth="1"/>
    <col min="15114" max="15114" width="16" style="99" customWidth="1"/>
    <col min="15115" max="15118" width="14.7109375" style="99" customWidth="1"/>
    <col min="15119" max="15119" width="17.28515625" style="99" bestFit="1" customWidth="1"/>
    <col min="15120" max="15120" width="17.28515625" style="99" customWidth="1"/>
    <col min="15121" max="15121" width="14.7109375" style="99" customWidth="1"/>
    <col min="15122" max="15122" width="16.42578125" style="99" bestFit="1" customWidth="1"/>
    <col min="15123" max="15123" width="14.7109375" style="99" customWidth="1"/>
    <col min="15124" max="15124" width="16.42578125" style="99" bestFit="1" customWidth="1"/>
    <col min="15125" max="15125" width="14.7109375" style="99" customWidth="1"/>
    <col min="15126" max="15126" width="16.42578125" style="99" bestFit="1" customWidth="1"/>
    <col min="15127" max="15127" width="14.7109375" style="99" customWidth="1"/>
    <col min="15128" max="15128" width="16.42578125" style="99" bestFit="1" customWidth="1"/>
    <col min="15129" max="15129" width="14.7109375" style="99" customWidth="1"/>
    <col min="15130" max="15231" width="10.140625" style="99" bestFit="1" customWidth="1"/>
    <col min="15232" max="15365" width="9.140625" style="99"/>
    <col min="15366" max="15366" width="18.42578125" style="99" bestFit="1" customWidth="1"/>
    <col min="15367" max="15369" width="14.7109375" style="99" customWidth="1"/>
    <col min="15370" max="15370" width="16" style="99" customWidth="1"/>
    <col min="15371" max="15374" width="14.7109375" style="99" customWidth="1"/>
    <col min="15375" max="15375" width="17.28515625" style="99" bestFit="1" customWidth="1"/>
    <col min="15376" max="15376" width="17.28515625" style="99" customWidth="1"/>
    <col min="15377" max="15377" width="14.7109375" style="99" customWidth="1"/>
    <col min="15378" max="15378" width="16.42578125" style="99" bestFit="1" customWidth="1"/>
    <col min="15379" max="15379" width="14.7109375" style="99" customWidth="1"/>
    <col min="15380" max="15380" width="16.42578125" style="99" bestFit="1" customWidth="1"/>
    <col min="15381" max="15381" width="14.7109375" style="99" customWidth="1"/>
    <col min="15382" max="15382" width="16.42578125" style="99" bestFit="1" customWidth="1"/>
    <col min="15383" max="15383" width="14.7109375" style="99" customWidth="1"/>
    <col min="15384" max="15384" width="16.42578125" style="99" bestFit="1" customWidth="1"/>
    <col min="15385" max="15385" width="14.7109375" style="99" customWidth="1"/>
    <col min="15386" max="15487" width="10.140625" style="99" bestFit="1" customWidth="1"/>
    <col min="15488" max="15621" width="9.140625" style="99"/>
    <col min="15622" max="15622" width="18.42578125" style="99" bestFit="1" customWidth="1"/>
    <col min="15623" max="15625" width="14.7109375" style="99" customWidth="1"/>
    <col min="15626" max="15626" width="16" style="99" customWidth="1"/>
    <col min="15627" max="15630" width="14.7109375" style="99" customWidth="1"/>
    <col min="15631" max="15631" width="17.28515625" style="99" bestFit="1" customWidth="1"/>
    <col min="15632" max="15632" width="17.28515625" style="99" customWidth="1"/>
    <col min="15633" max="15633" width="14.7109375" style="99" customWidth="1"/>
    <col min="15634" max="15634" width="16.42578125" style="99" bestFit="1" customWidth="1"/>
    <col min="15635" max="15635" width="14.7109375" style="99" customWidth="1"/>
    <col min="15636" max="15636" width="16.42578125" style="99" bestFit="1" customWidth="1"/>
    <col min="15637" max="15637" width="14.7109375" style="99" customWidth="1"/>
    <col min="15638" max="15638" width="16.42578125" style="99" bestFit="1" customWidth="1"/>
    <col min="15639" max="15639" width="14.7109375" style="99" customWidth="1"/>
    <col min="15640" max="15640" width="16.42578125" style="99" bestFit="1" customWidth="1"/>
    <col min="15641" max="15641" width="14.7109375" style="99" customWidth="1"/>
    <col min="15642" max="15743" width="10.140625" style="99" bestFit="1" customWidth="1"/>
    <col min="15744" max="15877" width="9.140625" style="99"/>
    <col min="15878" max="15878" width="18.42578125" style="99" bestFit="1" customWidth="1"/>
    <col min="15879" max="15881" width="14.7109375" style="99" customWidth="1"/>
    <col min="15882" max="15882" width="16" style="99" customWidth="1"/>
    <col min="15883" max="15886" width="14.7109375" style="99" customWidth="1"/>
    <col min="15887" max="15887" width="17.28515625" style="99" bestFit="1" customWidth="1"/>
    <col min="15888" max="15888" width="17.28515625" style="99" customWidth="1"/>
    <col min="15889" max="15889" width="14.7109375" style="99" customWidth="1"/>
    <col min="15890" max="15890" width="16.42578125" style="99" bestFit="1" customWidth="1"/>
    <col min="15891" max="15891" width="14.7109375" style="99" customWidth="1"/>
    <col min="15892" max="15892" width="16.42578125" style="99" bestFit="1" customWidth="1"/>
    <col min="15893" max="15893" width="14.7109375" style="99" customWidth="1"/>
    <col min="15894" max="15894" width="16.42578125" style="99" bestFit="1" customWidth="1"/>
    <col min="15895" max="15895" width="14.7109375" style="99" customWidth="1"/>
    <col min="15896" max="15896" width="16.42578125" style="99" bestFit="1" customWidth="1"/>
    <col min="15897" max="15897" width="14.7109375" style="99" customWidth="1"/>
    <col min="15898" max="15999" width="10.140625" style="99" bestFit="1" customWidth="1"/>
    <col min="16000" max="16133" width="9.140625" style="99"/>
    <col min="16134" max="16134" width="18.42578125" style="99" bestFit="1" customWidth="1"/>
    <col min="16135" max="16137" width="14.7109375" style="99" customWidth="1"/>
    <col min="16138" max="16138" width="16" style="99" customWidth="1"/>
    <col min="16139" max="16142" width="14.7109375" style="99" customWidth="1"/>
    <col min="16143" max="16143" width="17.28515625" style="99" bestFit="1" customWidth="1"/>
    <col min="16144" max="16144" width="17.28515625" style="99" customWidth="1"/>
    <col min="16145" max="16145" width="14.7109375" style="99" customWidth="1"/>
    <col min="16146" max="16146" width="16.42578125" style="99" bestFit="1" customWidth="1"/>
    <col min="16147" max="16147" width="14.7109375" style="99" customWidth="1"/>
    <col min="16148" max="16148" width="16.42578125" style="99" bestFit="1" customWidth="1"/>
    <col min="16149" max="16149" width="14.7109375" style="99" customWidth="1"/>
    <col min="16150" max="16150" width="16.42578125" style="99" bestFit="1" customWidth="1"/>
    <col min="16151" max="16151" width="14.7109375" style="99" customWidth="1"/>
    <col min="16152" max="16152" width="16.42578125" style="99" bestFit="1" customWidth="1"/>
    <col min="16153" max="16153" width="14.7109375" style="99" customWidth="1"/>
    <col min="16154" max="16255" width="10.140625" style="99" bestFit="1" customWidth="1"/>
    <col min="16256" max="16384" width="9.140625" style="99"/>
  </cols>
  <sheetData>
    <row r="1" spans="1:127" ht="12.75" x14ac:dyDescent="0.2">
      <c r="A1" s="750" t="s">
        <v>252</v>
      </c>
      <c r="B1" s="750"/>
      <c r="C1" s="750"/>
      <c r="D1" s="750"/>
      <c r="E1" s="750"/>
      <c r="F1" s="750"/>
      <c r="G1" s="750"/>
      <c r="H1" s="750"/>
      <c r="I1" s="750"/>
      <c r="J1" s="750"/>
      <c r="K1" s="750"/>
      <c r="L1" s="750"/>
      <c r="M1" s="750"/>
      <c r="N1" s="750"/>
      <c r="O1" s="750"/>
      <c r="P1" s="750"/>
      <c r="Q1" s="750"/>
      <c r="R1" s="750"/>
      <c r="S1" s="750"/>
      <c r="T1" s="98"/>
      <c r="U1" s="98"/>
      <c r="V1" s="98"/>
      <c r="W1" s="98"/>
      <c r="X1" s="98"/>
      <c r="Y1" s="98"/>
    </row>
    <row r="2" spans="1:127" s="104" customFormat="1" ht="18.75" customHeight="1" x14ac:dyDescent="0.2">
      <c r="A2" s="751" t="s">
        <v>253</v>
      </c>
      <c r="B2" s="181" t="s">
        <v>254</v>
      </c>
      <c r="C2" s="753" t="s">
        <v>255</v>
      </c>
      <c r="D2" s="753"/>
      <c r="E2" s="182" t="s">
        <v>35</v>
      </c>
      <c r="F2" s="761" t="str">
        <f>+'Ficha Avance'!D16</f>
        <v>CONTRATACIÓN DIRECTA</v>
      </c>
      <c r="G2" s="762"/>
      <c r="H2" s="763"/>
      <c r="I2" s="752" t="s">
        <v>256</v>
      </c>
      <c r="J2" s="764" t="s">
        <v>50</v>
      </c>
      <c r="K2" s="765"/>
      <c r="L2" s="765"/>
      <c r="M2" s="766"/>
      <c r="N2" s="183"/>
      <c r="O2" s="183"/>
      <c r="P2" s="183"/>
      <c r="Q2" s="183"/>
      <c r="R2" s="184"/>
      <c r="S2" s="183"/>
      <c r="T2" s="100"/>
      <c r="U2" s="101"/>
      <c r="V2" s="101"/>
      <c r="W2" s="101"/>
      <c r="X2" s="101"/>
      <c r="Y2" s="102"/>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row>
    <row r="3" spans="1:127" s="104" customFormat="1" ht="62.25" customHeight="1" x14ac:dyDescent="0.2">
      <c r="A3" s="752"/>
      <c r="B3" s="182" t="s">
        <v>73</v>
      </c>
      <c r="C3" s="754" t="s">
        <v>12</v>
      </c>
      <c r="D3" s="754"/>
      <c r="E3" s="182" t="s">
        <v>257</v>
      </c>
      <c r="F3" s="761" t="str">
        <f>+'Ficha Avance'!D17</f>
        <v>CD-045-2023</v>
      </c>
      <c r="G3" s="762"/>
      <c r="H3" s="763"/>
      <c r="I3" s="752"/>
      <c r="J3" s="767"/>
      <c r="K3" s="768"/>
      <c r="L3" s="768"/>
      <c r="M3" s="769"/>
      <c r="N3" s="183"/>
      <c r="O3" s="183"/>
      <c r="P3" s="183"/>
      <c r="Q3" s="183"/>
      <c r="R3" s="184"/>
      <c r="S3" s="183"/>
      <c r="T3" s="105"/>
      <c r="U3" s="106"/>
      <c r="V3" s="106"/>
      <c r="W3" s="106"/>
      <c r="X3" s="106"/>
      <c r="Y3" s="107"/>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row>
    <row r="4" spans="1:127" s="31" customFormat="1" ht="7.5" customHeight="1" x14ac:dyDescent="0.2"/>
    <row r="5" spans="1:127" ht="12.75" customHeight="1" x14ac:dyDescent="0.2">
      <c r="A5" s="755" t="s">
        <v>29</v>
      </c>
      <c r="B5" s="185" t="s">
        <v>30</v>
      </c>
      <c r="C5" s="756" t="str">
        <f>+'Ficha Avance'!D14</f>
        <v>DETECTA CORP S.A.</v>
      </c>
      <c r="D5" s="757"/>
      <c r="E5" s="182" t="s">
        <v>258</v>
      </c>
      <c r="F5" s="758" t="s">
        <v>259</v>
      </c>
      <c r="G5" s="758"/>
      <c r="H5" s="758"/>
      <c r="I5" s="752" t="s">
        <v>260</v>
      </c>
      <c r="J5" s="759" t="s">
        <v>261</v>
      </c>
      <c r="K5" s="760"/>
      <c r="L5" s="760"/>
      <c r="M5" s="760"/>
      <c r="N5" s="186"/>
      <c r="O5" s="186"/>
      <c r="P5" s="186"/>
      <c r="Q5" s="186"/>
      <c r="R5" s="186"/>
      <c r="S5" s="186"/>
      <c r="T5" s="108"/>
      <c r="U5" s="108"/>
      <c r="V5" s="108"/>
      <c r="W5" s="108"/>
      <c r="X5" s="108"/>
      <c r="Y5" s="109"/>
    </row>
    <row r="6" spans="1:127" ht="12.75" customHeight="1" x14ac:dyDescent="0.2">
      <c r="A6" s="755"/>
      <c r="B6" s="185" t="s">
        <v>33</v>
      </c>
      <c r="C6" s="756">
        <f>+'Ficha Avance'!D15</f>
        <v>800090427</v>
      </c>
      <c r="D6" s="757"/>
      <c r="E6" s="187" t="s">
        <v>262</v>
      </c>
      <c r="F6" s="758" t="s">
        <v>263</v>
      </c>
      <c r="G6" s="758"/>
      <c r="H6" s="758"/>
      <c r="I6" s="752"/>
      <c r="J6" s="760"/>
      <c r="K6" s="760"/>
      <c r="L6" s="760"/>
      <c r="M6" s="760"/>
      <c r="N6" s="186"/>
      <c r="O6" s="186"/>
      <c r="P6" s="186"/>
      <c r="Q6" s="186"/>
      <c r="R6" s="186"/>
      <c r="S6" s="186"/>
      <c r="T6" s="108"/>
      <c r="U6" s="108"/>
      <c r="V6" s="108"/>
      <c r="W6" s="108"/>
      <c r="X6" s="108"/>
      <c r="Y6" s="109"/>
    </row>
    <row r="7" spans="1:127" ht="6.75" customHeight="1" x14ac:dyDescent="0.2">
      <c r="A7" s="188"/>
      <c r="B7" s="189"/>
      <c r="C7" s="186"/>
      <c r="D7" s="186"/>
      <c r="E7" s="186"/>
      <c r="F7" s="186"/>
      <c r="G7" s="186"/>
      <c r="H7" s="190"/>
      <c r="I7" s="189"/>
      <c r="J7" s="186"/>
      <c r="K7" s="186"/>
      <c r="L7" s="186"/>
      <c r="M7" s="186"/>
      <c r="N7" s="186"/>
      <c r="O7" s="186"/>
      <c r="P7" s="186"/>
      <c r="Q7" s="186"/>
      <c r="R7" s="186"/>
      <c r="S7" s="186"/>
      <c r="T7" s="108"/>
      <c r="U7" s="108"/>
      <c r="V7" s="108"/>
      <c r="W7" s="108"/>
      <c r="X7" s="108"/>
      <c r="Y7" s="109"/>
    </row>
    <row r="8" spans="1:127" ht="12" customHeight="1" x14ac:dyDescent="0.2">
      <c r="A8" s="191" t="s">
        <v>13</v>
      </c>
      <c r="B8" s="756" t="str">
        <f>+'Ficha Avance'!B10:F10</f>
        <v>RODRIGO JOSE ZABALETA BAÑOL</v>
      </c>
      <c r="C8" s="756"/>
      <c r="D8" s="756"/>
      <c r="E8" s="756"/>
      <c r="F8" s="757"/>
      <c r="G8" s="781" t="s">
        <v>173</v>
      </c>
      <c r="H8" s="781"/>
      <c r="I8" s="780" t="str">
        <f>+'Ficha Avance'!K10</f>
        <v>18 de agosto de 2023</v>
      </c>
      <c r="J8" s="780"/>
      <c r="K8" s="781" t="s">
        <v>264</v>
      </c>
      <c r="L8" s="781"/>
      <c r="M8" s="192">
        <v>45291</v>
      </c>
      <c r="N8" s="186"/>
      <c r="O8" s="186"/>
      <c r="P8" s="186"/>
      <c r="Q8" s="186"/>
      <c r="R8" s="186"/>
      <c r="S8" s="186"/>
      <c r="T8" s="108"/>
      <c r="U8" s="108"/>
      <c r="V8" s="108"/>
      <c r="W8" s="108"/>
      <c r="X8" s="108"/>
      <c r="Y8" s="109"/>
    </row>
    <row r="9" spans="1:127" ht="12.75" customHeight="1" x14ac:dyDescent="0.2">
      <c r="A9" s="427" t="s">
        <v>18</v>
      </c>
      <c r="B9" s="770" t="s">
        <v>19</v>
      </c>
      <c r="C9" s="770"/>
      <c r="D9" s="771" t="str">
        <f>+'Ficha Avance'!D11:F11</f>
        <v>División de Mantenimiento y Mejoramiento</v>
      </c>
      <c r="E9" s="771"/>
      <c r="F9" s="772"/>
      <c r="G9" s="782" t="s">
        <v>265</v>
      </c>
      <c r="H9" s="782"/>
      <c r="I9" s="783" t="str">
        <f>+'Ficha Avance'!K11</f>
        <v>31 de agosto de 2023</v>
      </c>
      <c r="J9" s="784"/>
      <c r="K9" s="781" t="s">
        <v>266</v>
      </c>
      <c r="L9" s="781"/>
      <c r="M9" s="779">
        <v>45291</v>
      </c>
      <c r="N9" s="186"/>
      <c r="O9" s="186"/>
      <c r="P9" s="186"/>
      <c r="Q9" s="186"/>
      <c r="R9" s="186"/>
      <c r="S9" s="186"/>
      <c r="T9" s="108"/>
      <c r="U9" s="108"/>
      <c r="V9" s="108"/>
      <c r="W9" s="108"/>
      <c r="X9" s="108"/>
      <c r="Y9" s="109"/>
    </row>
    <row r="10" spans="1:127" ht="29.25" customHeight="1" x14ac:dyDescent="0.2">
      <c r="A10" s="427"/>
      <c r="B10" s="773" t="s">
        <v>23</v>
      </c>
      <c r="C10" s="773"/>
      <c r="D10" s="774" t="str">
        <f>+'Ficha Avance'!D12:F12</f>
        <v>Néstor Andrés Sánchez Hernández</v>
      </c>
      <c r="E10" s="774"/>
      <c r="F10" s="775"/>
      <c r="G10" s="782"/>
      <c r="H10" s="782"/>
      <c r="I10" s="785"/>
      <c r="J10" s="786"/>
      <c r="K10" s="781"/>
      <c r="L10" s="781"/>
      <c r="M10" s="779"/>
      <c r="N10" s="186"/>
      <c r="O10" s="186"/>
      <c r="P10" s="186"/>
      <c r="Q10" s="186"/>
      <c r="R10" s="186"/>
      <c r="S10" s="186"/>
      <c r="T10" s="108"/>
      <c r="U10" s="108"/>
      <c r="V10" s="108"/>
      <c r="W10" s="108"/>
      <c r="X10" s="108"/>
      <c r="Y10" s="109"/>
    </row>
    <row r="11" spans="1:127" ht="9" customHeight="1" x14ac:dyDescent="0.2">
      <c r="A11" s="193"/>
      <c r="B11" s="731"/>
      <c r="C11" s="731"/>
      <c r="D11" s="186" t="s">
        <v>267</v>
      </c>
      <c r="E11" s="186"/>
      <c r="F11" s="186"/>
      <c r="G11" s="186"/>
      <c r="H11" s="171"/>
      <c r="I11" s="171"/>
      <c r="J11" s="193"/>
      <c r="K11" s="193"/>
      <c r="L11" s="193"/>
      <c r="M11" s="194"/>
      <c r="N11" s="186"/>
      <c r="O11" s="186"/>
      <c r="P11" s="186"/>
      <c r="Q11" s="186"/>
      <c r="R11" s="186"/>
      <c r="S11" s="186"/>
      <c r="T11" s="108"/>
      <c r="U11" s="108"/>
      <c r="V11" s="108"/>
      <c r="W11" s="108"/>
      <c r="X11" s="108"/>
      <c r="Y11" s="109"/>
    </row>
    <row r="12" spans="1:127" ht="25.5" customHeight="1" x14ac:dyDescent="0.2">
      <c r="A12" s="182" t="s">
        <v>203</v>
      </c>
      <c r="B12" s="776" t="s">
        <v>268</v>
      </c>
      <c r="C12" s="776"/>
      <c r="D12" s="776"/>
      <c r="E12" s="776"/>
      <c r="F12" s="776"/>
      <c r="G12" s="776"/>
      <c r="H12" s="776"/>
      <c r="I12" s="193"/>
      <c r="J12" s="195"/>
      <c r="K12" s="196"/>
      <c r="L12" s="196"/>
      <c r="M12" s="197"/>
      <c r="N12" s="186"/>
      <c r="O12" s="186"/>
      <c r="P12" s="186"/>
      <c r="Q12" s="186"/>
      <c r="R12" s="186"/>
      <c r="S12" s="186"/>
      <c r="T12" s="108"/>
      <c r="U12" s="108"/>
      <c r="V12" s="108"/>
      <c r="W12" s="108"/>
      <c r="X12" s="108"/>
      <c r="Y12" s="109"/>
    </row>
    <row r="13" spans="1:127" ht="12.75" customHeight="1" x14ac:dyDescent="0.2">
      <c r="A13" s="198" t="s">
        <v>269</v>
      </c>
      <c r="B13" s="787">
        <v>60000000</v>
      </c>
      <c r="C13" s="788"/>
      <c r="D13" s="744"/>
      <c r="E13" s="745"/>
      <c r="F13" s="745"/>
      <c r="G13" s="745"/>
      <c r="H13" s="745"/>
      <c r="I13" s="193"/>
      <c r="J13" s="193"/>
      <c r="K13" s="199"/>
      <c r="L13" s="199"/>
      <c r="M13" s="199"/>
      <c r="N13" s="199"/>
      <c r="O13" s="199"/>
      <c r="P13" s="199"/>
      <c r="Q13" s="199"/>
      <c r="R13" s="200"/>
      <c r="S13" s="201"/>
      <c r="T13" s="110"/>
      <c r="U13" s="110"/>
      <c r="V13" s="110"/>
      <c r="W13" s="110"/>
      <c r="X13" s="110"/>
      <c r="Y13" s="111"/>
    </row>
    <row r="14" spans="1:127" ht="12.75" customHeight="1" x14ac:dyDescent="0.2">
      <c r="A14" s="198" t="s">
        <v>270</v>
      </c>
      <c r="B14" s="202">
        <v>0</v>
      </c>
      <c r="C14" s="202">
        <v>0</v>
      </c>
      <c r="D14" s="202">
        <v>0</v>
      </c>
      <c r="E14" s="202">
        <v>0</v>
      </c>
      <c r="F14" s="199"/>
      <c r="G14" s="199"/>
      <c r="H14" s="199"/>
      <c r="I14" s="199"/>
      <c r="J14" s="199"/>
      <c r="K14" s="199"/>
      <c r="L14" s="199"/>
      <c r="M14" s="199"/>
      <c r="N14" s="199"/>
      <c r="O14" s="199"/>
      <c r="P14" s="199"/>
      <c r="Q14" s="199"/>
      <c r="R14" s="200"/>
      <c r="S14" s="201"/>
      <c r="T14" s="110"/>
      <c r="U14" s="110"/>
      <c r="V14" s="110"/>
      <c r="W14" s="110"/>
      <c r="X14" s="110"/>
      <c r="Y14" s="111"/>
    </row>
    <row r="15" spans="1:127" ht="12.75" customHeight="1" x14ac:dyDescent="0.2">
      <c r="A15" s="198" t="s">
        <v>271</v>
      </c>
      <c r="B15" s="788">
        <v>60000000</v>
      </c>
      <c r="C15" s="788"/>
      <c r="D15" s="199"/>
      <c r="E15" s="199"/>
      <c r="F15" s="199"/>
      <c r="G15" s="199"/>
      <c r="H15" s="199"/>
      <c r="I15" s="199"/>
      <c r="J15" s="199"/>
      <c r="K15" s="199"/>
      <c r="L15" s="199"/>
      <c r="M15" s="199"/>
      <c r="N15" s="199"/>
      <c r="O15" s="199"/>
      <c r="P15" s="199"/>
      <c r="Q15" s="199"/>
      <c r="R15" s="200"/>
      <c r="S15" s="201"/>
      <c r="T15" s="110"/>
      <c r="U15" s="110"/>
      <c r="V15" s="110"/>
      <c r="W15" s="110"/>
      <c r="X15" s="110"/>
      <c r="Y15" s="111"/>
    </row>
    <row r="16" spans="1:127" ht="30" customHeight="1" x14ac:dyDescent="0.2">
      <c r="A16" s="198" t="s">
        <v>272</v>
      </c>
      <c r="B16" s="777" t="s">
        <v>273</v>
      </c>
      <c r="C16" s="777"/>
      <c r="D16" s="777"/>
      <c r="E16" s="777"/>
      <c r="F16" s="777"/>
      <c r="G16" s="777"/>
      <c r="H16" s="777"/>
      <c r="I16" s="203"/>
      <c r="J16" s="203"/>
      <c r="K16" s="203"/>
      <c r="L16" s="203"/>
      <c r="M16" s="203"/>
      <c r="N16" s="204" t="s">
        <v>267</v>
      </c>
      <c r="O16" s="204"/>
      <c r="P16" s="204"/>
      <c r="Q16" s="204"/>
      <c r="R16" s="204"/>
      <c r="S16" s="204"/>
      <c r="T16" s="112"/>
      <c r="U16" s="112"/>
      <c r="V16" s="112"/>
      <c r="W16" s="112"/>
      <c r="X16" s="112"/>
      <c r="Y16" s="113"/>
    </row>
    <row r="17" spans="1:127" ht="25.5" x14ac:dyDescent="0.2">
      <c r="A17" s="182" t="s">
        <v>274</v>
      </c>
      <c r="B17" s="778"/>
      <c r="C17" s="778"/>
      <c r="D17" s="205"/>
      <c r="E17" s="193"/>
      <c r="F17" s="193"/>
      <c r="G17" s="206"/>
      <c r="H17" s="206"/>
      <c r="I17" s="206"/>
      <c r="J17" s="206"/>
      <c r="K17" s="206"/>
      <c r="L17" s="186"/>
      <c r="M17" s="186"/>
      <c r="N17" s="186"/>
      <c r="O17" s="186"/>
      <c r="P17" s="186"/>
      <c r="Q17" s="186"/>
      <c r="R17" s="186"/>
      <c r="S17" s="186"/>
      <c r="T17" s="108"/>
      <c r="U17" s="108"/>
      <c r="V17" s="108"/>
      <c r="W17" s="108"/>
      <c r="X17" s="108"/>
      <c r="Y17" s="109"/>
    </row>
    <row r="18" spans="1:127" s="31" customFormat="1" ht="7.5" customHeight="1" x14ac:dyDescent="0.2">
      <c r="A18" s="193"/>
    </row>
    <row r="19" spans="1:127" s="117" customFormat="1" ht="24" x14ac:dyDescent="0.2">
      <c r="A19" s="207" t="s">
        <v>245</v>
      </c>
      <c r="B19" s="208" t="s">
        <v>275</v>
      </c>
      <c r="C19" s="209" t="s">
        <v>276</v>
      </c>
      <c r="D19" s="209" t="s">
        <v>277</v>
      </c>
      <c r="E19" s="209" t="s">
        <v>278</v>
      </c>
      <c r="F19" s="210" t="s">
        <v>279</v>
      </c>
      <c r="G19" s="210" t="s">
        <v>280</v>
      </c>
      <c r="H19" s="732" t="s">
        <v>100</v>
      </c>
      <c r="I19" s="738" t="s">
        <v>281</v>
      </c>
      <c r="J19" s="739"/>
      <c r="K19" s="746" t="s">
        <v>282</v>
      </c>
      <c r="L19" s="746" t="s">
        <v>283</v>
      </c>
      <c r="M19" s="743" t="s">
        <v>284</v>
      </c>
      <c r="N19" s="747" t="s">
        <v>285</v>
      </c>
      <c r="O19" s="747"/>
      <c r="P19" s="748" t="s">
        <v>286</v>
      </c>
      <c r="Q19" s="749"/>
      <c r="R19" s="735" t="s">
        <v>287</v>
      </c>
      <c r="S19" s="735" t="s">
        <v>288</v>
      </c>
      <c r="T19" s="114" t="s">
        <v>289</v>
      </c>
      <c r="U19" s="115" t="s">
        <v>288</v>
      </c>
      <c r="V19" s="114" t="s">
        <v>290</v>
      </c>
      <c r="W19" s="115" t="s">
        <v>288</v>
      </c>
      <c r="X19" s="114" t="s">
        <v>291</v>
      </c>
      <c r="Y19" s="115" t="s">
        <v>288</v>
      </c>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row>
    <row r="20" spans="1:127" ht="12.75" x14ac:dyDescent="0.2">
      <c r="A20" s="211" t="s">
        <v>86</v>
      </c>
      <c r="B20" s="212"/>
      <c r="C20" s="212"/>
      <c r="D20" s="212"/>
      <c r="E20" s="212"/>
      <c r="F20" s="213"/>
      <c r="G20" s="213"/>
      <c r="H20" s="733"/>
      <c r="I20" s="740" t="s">
        <v>292</v>
      </c>
      <c r="J20" s="740" t="s">
        <v>68</v>
      </c>
      <c r="K20" s="741"/>
      <c r="L20" s="741"/>
      <c r="M20" s="741"/>
      <c r="N20" s="740" t="s">
        <v>292</v>
      </c>
      <c r="O20" s="740" t="s">
        <v>68</v>
      </c>
      <c r="P20" s="740" t="s">
        <v>292</v>
      </c>
      <c r="Q20" s="740" t="s">
        <v>68</v>
      </c>
      <c r="R20" s="736"/>
      <c r="S20" s="736"/>
      <c r="T20" s="115"/>
      <c r="U20" s="118"/>
      <c r="V20" s="115"/>
      <c r="W20" s="118"/>
      <c r="X20" s="115"/>
      <c r="Y20" s="118"/>
    </row>
    <row r="21" spans="1:127" s="120" customFormat="1" ht="12.75" x14ac:dyDescent="0.2">
      <c r="A21" s="214" t="s">
        <v>293</v>
      </c>
      <c r="B21" s="215"/>
      <c r="C21" s="215"/>
      <c r="D21" s="215"/>
      <c r="E21" s="215"/>
      <c r="F21" s="216"/>
      <c r="G21" s="216"/>
      <c r="H21" s="734"/>
      <c r="I21" s="741"/>
      <c r="J21" s="741"/>
      <c r="K21" s="741"/>
      <c r="L21" s="741"/>
      <c r="M21" s="741"/>
      <c r="N21" s="741"/>
      <c r="O21" s="741"/>
      <c r="P21" s="741"/>
      <c r="Q21" s="741"/>
      <c r="R21" s="736"/>
      <c r="S21" s="736"/>
      <c r="T21" s="119"/>
      <c r="U21" s="119"/>
      <c r="V21" s="119"/>
      <c r="W21" s="119"/>
      <c r="X21" s="119"/>
      <c r="Y21" s="119"/>
    </row>
    <row r="22" spans="1:127" s="121" customFormat="1" ht="12.75" x14ac:dyDescent="0.2">
      <c r="A22" s="217" t="s">
        <v>294</v>
      </c>
      <c r="B22" s="218">
        <v>12000000</v>
      </c>
      <c r="C22" s="218">
        <v>12000000</v>
      </c>
      <c r="D22" s="218">
        <v>12000000</v>
      </c>
      <c r="E22" s="218">
        <v>12000000</v>
      </c>
      <c r="F22" s="219"/>
      <c r="G22" s="218">
        <v>12000000</v>
      </c>
      <c r="H22" s="220">
        <f>SUM(B22:G22)</f>
        <v>60000000</v>
      </c>
      <c r="I22" s="742"/>
      <c r="J22" s="742"/>
      <c r="K22" s="742"/>
      <c r="L22" s="742"/>
      <c r="M22" s="742"/>
      <c r="N22" s="742"/>
      <c r="O22" s="742"/>
      <c r="P22" s="742"/>
      <c r="Q22" s="742"/>
      <c r="R22" s="737"/>
      <c r="S22" s="737"/>
      <c r="T22" s="119"/>
      <c r="U22" s="119"/>
      <c r="V22" s="119"/>
      <c r="W22" s="119"/>
      <c r="X22" s="119"/>
      <c r="Y22" s="119"/>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row>
    <row r="23" spans="1:127" s="121" customFormat="1" ht="12.75" customHeight="1" x14ac:dyDescent="0.2">
      <c r="A23" s="728" t="s">
        <v>295</v>
      </c>
      <c r="B23" s="221">
        <v>513633</v>
      </c>
      <c r="C23" s="221">
        <v>800768</v>
      </c>
      <c r="D23" s="221">
        <v>800768</v>
      </c>
      <c r="E23" s="221">
        <v>800768</v>
      </c>
      <c r="F23" s="222"/>
      <c r="G23" s="221">
        <v>800768</v>
      </c>
      <c r="H23" s="223">
        <f>SUM(B23:G23)</f>
        <v>3716705</v>
      </c>
      <c r="I23" s="224"/>
      <c r="J23" s="225"/>
      <c r="K23" s="225"/>
      <c r="L23" s="225"/>
      <c r="M23" s="226"/>
      <c r="N23" s="227"/>
      <c r="O23" s="227"/>
      <c r="P23" s="228"/>
      <c r="Q23" s="228"/>
      <c r="R23" s="229"/>
      <c r="S23" s="230"/>
      <c r="T23" s="122"/>
      <c r="U23" s="123"/>
      <c r="V23" s="122"/>
      <c r="W23" s="123"/>
      <c r="X23" s="122"/>
      <c r="Y23" s="123"/>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row>
    <row r="24" spans="1:127" s="121" customFormat="1" ht="12.75" x14ac:dyDescent="0.2">
      <c r="A24" s="729"/>
      <c r="B24" s="221"/>
      <c r="C24" s="221"/>
      <c r="D24" s="221"/>
      <c r="E24" s="221"/>
      <c r="F24" s="231"/>
      <c r="G24" s="231"/>
      <c r="H24" s="223">
        <f>SUM(B24:F24)</f>
        <v>0</v>
      </c>
      <c r="I24" s="224"/>
      <c r="J24" s="225"/>
      <c r="K24" s="224"/>
      <c r="L24" s="230"/>
      <c r="M24" s="232"/>
      <c r="N24" s="232"/>
      <c r="O24" s="232"/>
      <c r="P24" s="232"/>
      <c r="Q24" s="232"/>
      <c r="R24" s="229"/>
      <c r="S24" s="230"/>
      <c r="T24" s="122"/>
      <c r="U24" s="123"/>
      <c r="V24" s="122"/>
      <c r="W24" s="123"/>
      <c r="X24" s="122"/>
      <c r="Y24" s="123"/>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row>
    <row r="25" spans="1:127" s="121" customFormat="1" ht="12.75" x14ac:dyDescent="0.2">
      <c r="A25" s="729"/>
      <c r="B25" s="221"/>
      <c r="C25" s="221"/>
      <c r="D25" s="221"/>
      <c r="E25" s="221"/>
      <c r="F25" s="231"/>
      <c r="G25" s="231"/>
      <c r="H25" s="223">
        <f>SUM(B25:F25)</f>
        <v>0</v>
      </c>
      <c r="I25" s="224"/>
      <c r="J25" s="224"/>
      <c r="K25" s="229"/>
      <c r="L25" s="229"/>
      <c r="M25" s="230"/>
      <c r="N25" s="230"/>
      <c r="O25" s="230"/>
      <c r="P25" s="230"/>
      <c r="Q25" s="230"/>
      <c r="R25" s="229"/>
      <c r="S25" s="230"/>
      <c r="T25" s="122"/>
      <c r="U25" s="123"/>
      <c r="V25" s="122"/>
      <c r="W25" s="123"/>
      <c r="X25" s="122"/>
      <c r="Y25" s="123"/>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row>
    <row r="26" spans="1:127" s="121" customFormat="1" ht="12.75" x14ac:dyDescent="0.2">
      <c r="A26" s="729"/>
      <c r="B26" s="221"/>
      <c r="C26" s="221"/>
      <c r="D26" s="221"/>
      <c r="E26" s="221"/>
      <c r="F26" s="231"/>
      <c r="G26" s="231"/>
      <c r="H26" s="222">
        <f t="shared" ref="H26:H33" si="0">SUM(B26:F26)</f>
        <v>0</v>
      </c>
      <c r="I26" s="224"/>
      <c r="J26" s="224"/>
      <c r="K26" s="229"/>
      <c r="L26" s="229"/>
      <c r="M26" s="230"/>
      <c r="N26" s="230"/>
      <c r="O26" s="230"/>
      <c r="P26" s="230"/>
      <c r="Q26" s="230"/>
      <c r="R26" s="229"/>
      <c r="S26" s="230"/>
      <c r="T26" s="122"/>
      <c r="U26" s="123"/>
      <c r="V26" s="122"/>
      <c r="W26" s="123"/>
      <c r="X26" s="122"/>
      <c r="Y26" s="123"/>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row>
    <row r="27" spans="1:127" s="121" customFormat="1" ht="12.75" x14ac:dyDescent="0.2">
      <c r="A27" s="729"/>
      <c r="B27" s="221"/>
      <c r="C27" s="221"/>
      <c r="D27" s="221"/>
      <c r="E27" s="221"/>
      <c r="F27" s="231"/>
      <c r="G27" s="231"/>
      <c r="H27" s="222">
        <f t="shared" si="0"/>
        <v>0</v>
      </c>
      <c r="I27" s="224"/>
      <c r="J27" s="224"/>
      <c r="K27" s="229"/>
      <c r="L27" s="229"/>
      <c r="M27" s="230"/>
      <c r="N27" s="230"/>
      <c r="O27" s="230"/>
      <c r="P27" s="230"/>
      <c r="Q27" s="230"/>
      <c r="R27" s="229"/>
      <c r="S27" s="230"/>
      <c r="T27" s="122"/>
      <c r="U27" s="123"/>
      <c r="V27" s="123"/>
      <c r="W27" s="123"/>
      <c r="X27" s="123"/>
      <c r="Y27" s="123"/>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row>
    <row r="28" spans="1:127" s="121" customFormat="1" ht="12.75" x14ac:dyDescent="0.2">
      <c r="A28" s="729"/>
      <c r="B28" s="221"/>
      <c r="C28" s="221"/>
      <c r="D28" s="221" t="s">
        <v>296</v>
      </c>
      <c r="E28" s="221"/>
      <c r="F28" s="231"/>
      <c r="G28" s="231"/>
      <c r="H28" s="222">
        <f t="shared" si="0"/>
        <v>0</v>
      </c>
      <c r="I28" s="224"/>
      <c r="J28" s="224"/>
      <c r="K28" s="229"/>
      <c r="L28" s="229"/>
      <c r="M28" s="230"/>
      <c r="N28" s="230"/>
      <c r="O28" s="230"/>
      <c r="P28" s="230"/>
      <c r="Q28" s="230"/>
      <c r="R28" s="229"/>
      <c r="S28" s="230"/>
      <c r="T28" s="122"/>
      <c r="U28" s="123"/>
      <c r="V28" s="123"/>
      <c r="W28" s="123"/>
      <c r="X28" s="123"/>
      <c r="Y28" s="123"/>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row>
    <row r="29" spans="1:127" s="121" customFormat="1" ht="12.75" x14ac:dyDescent="0.2">
      <c r="A29" s="729"/>
      <c r="B29" s="221"/>
      <c r="C29" s="221"/>
      <c r="D29" s="221"/>
      <c r="E29" s="221"/>
      <c r="F29" s="231"/>
      <c r="G29" s="231"/>
      <c r="H29" s="222">
        <f t="shared" si="0"/>
        <v>0</v>
      </c>
      <c r="I29" s="224"/>
      <c r="J29" s="224"/>
      <c r="K29" s="229"/>
      <c r="L29" s="229"/>
      <c r="M29" s="230"/>
      <c r="N29" s="230"/>
      <c r="O29" s="230"/>
      <c r="P29" s="230"/>
      <c r="Q29" s="230"/>
      <c r="R29" s="229"/>
      <c r="S29" s="230"/>
      <c r="T29" s="122"/>
      <c r="U29" s="123"/>
      <c r="V29" s="123"/>
      <c r="W29" s="123"/>
      <c r="X29" s="123"/>
      <c r="Y29" s="123"/>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row>
    <row r="30" spans="1:127" s="121" customFormat="1" ht="12.75" x14ac:dyDescent="0.2">
      <c r="A30" s="729"/>
      <c r="B30" s="221"/>
      <c r="C30" s="221"/>
      <c r="D30" s="221"/>
      <c r="E30" s="221"/>
      <c r="F30" s="231"/>
      <c r="G30" s="231"/>
      <c r="H30" s="222">
        <f t="shared" si="0"/>
        <v>0</v>
      </c>
      <c r="I30" s="224"/>
      <c r="J30" s="224"/>
      <c r="K30" s="229"/>
      <c r="L30" s="229"/>
      <c r="M30" s="230"/>
      <c r="N30" s="230"/>
      <c r="O30" s="230"/>
      <c r="P30" s="230"/>
      <c r="Q30" s="230"/>
      <c r="R30" s="229"/>
      <c r="S30" s="230"/>
      <c r="T30" s="123"/>
      <c r="U30" s="123"/>
      <c r="V30" s="123"/>
      <c r="W30" s="123"/>
      <c r="X30" s="123"/>
      <c r="Y30" s="123"/>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row>
    <row r="31" spans="1:127" s="121" customFormat="1" ht="12.75" x14ac:dyDescent="0.2">
      <c r="A31" s="729"/>
      <c r="B31" s="233"/>
      <c r="C31" s="234"/>
      <c r="D31" s="235"/>
      <c r="E31" s="236"/>
      <c r="F31" s="231"/>
      <c r="G31" s="231"/>
      <c r="H31" s="222">
        <f t="shared" si="0"/>
        <v>0</v>
      </c>
      <c r="I31" s="224"/>
      <c r="J31" s="224"/>
      <c r="K31" s="229"/>
      <c r="L31" s="229"/>
      <c r="M31" s="230"/>
      <c r="N31" s="230"/>
      <c r="O31" s="230"/>
      <c r="P31" s="230"/>
      <c r="Q31" s="230"/>
      <c r="R31" s="230"/>
      <c r="S31" s="230"/>
      <c r="T31" s="123"/>
      <c r="U31" s="123"/>
      <c r="V31" s="123"/>
      <c r="W31" s="123"/>
      <c r="X31" s="123"/>
      <c r="Y31" s="123"/>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row>
    <row r="32" spans="1:127" s="121" customFormat="1" ht="12.75" x14ac:dyDescent="0.2">
      <c r="A32" s="729"/>
      <c r="B32" s="221"/>
      <c r="C32" s="221"/>
      <c r="D32" s="221" t="s">
        <v>267</v>
      </c>
      <c r="E32" s="221"/>
      <c r="F32" s="231"/>
      <c r="G32" s="231"/>
      <c r="H32" s="222">
        <f t="shared" si="0"/>
        <v>0</v>
      </c>
      <c r="I32" s="224"/>
      <c r="J32" s="224"/>
      <c r="K32" s="229"/>
      <c r="L32" s="229"/>
      <c r="M32" s="230"/>
      <c r="N32" s="230"/>
      <c r="O32" s="230"/>
      <c r="P32" s="230"/>
      <c r="Q32" s="230"/>
      <c r="R32" s="230"/>
      <c r="S32" s="230"/>
      <c r="T32" s="123"/>
      <c r="U32" s="123"/>
      <c r="V32" s="123"/>
      <c r="W32" s="123"/>
      <c r="X32" s="123"/>
      <c r="Y32" s="123"/>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row>
    <row r="33" spans="1:127" s="121" customFormat="1" ht="12.75" x14ac:dyDescent="0.2">
      <c r="A33" s="730"/>
      <c r="B33" s="221"/>
      <c r="C33" s="221"/>
      <c r="D33" s="221"/>
      <c r="E33" s="221"/>
      <c r="F33" s="231"/>
      <c r="G33" s="231"/>
      <c r="H33" s="222">
        <f t="shared" si="0"/>
        <v>0</v>
      </c>
      <c r="I33" s="224"/>
      <c r="J33" s="224"/>
      <c r="K33" s="229"/>
      <c r="L33" s="229"/>
      <c r="M33" s="230"/>
      <c r="N33" s="230"/>
      <c r="O33" s="230"/>
      <c r="P33" s="230"/>
      <c r="Q33" s="230"/>
      <c r="R33" s="230"/>
      <c r="S33" s="230"/>
      <c r="T33" s="123"/>
      <c r="U33" s="123"/>
      <c r="V33" s="123"/>
      <c r="W33" s="123"/>
      <c r="X33" s="123"/>
      <c r="Y33" s="123"/>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row>
    <row r="34" spans="1:127" ht="12.75" x14ac:dyDescent="0.2">
      <c r="A34" s="211" t="s">
        <v>86</v>
      </c>
      <c r="B34" s="212"/>
      <c r="C34" s="212"/>
      <c r="D34" s="212"/>
      <c r="E34" s="212"/>
      <c r="F34" s="213"/>
      <c r="G34" s="213"/>
      <c r="H34" s="219"/>
      <c r="I34" s="224"/>
      <c r="J34" s="224"/>
      <c r="K34" s="229"/>
      <c r="L34" s="229"/>
      <c r="M34" s="230"/>
      <c r="N34" s="230"/>
      <c r="O34" s="230"/>
      <c r="P34" s="230"/>
      <c r="Q34" s="230"/>
      <c r="R34" s="230"/>
      <c r="S34" s="230"/>
      <c r="T34" s="115"/>
      <c r="U34" s="118"/>
      <c r="V34" s="115"/>
      <c r="W34" s="118"/>
      <c r="X34" s="115"/>
      <c r="Y34" s="118"/>
    </row>
    <row r="35" spans="1:127" s="120" customFormat="1" ht="12.75" x14ac:dyDescent="0.2">
      <c r="A35" s="214" t="s">
        <v>293</v>
      </c>
      <c r="B35" s="215"/>
      <c r="C35" s="215"/>
      <c r="D35" s="215"/>
      <c r="E35" s="215"/>
      <c r="F35" s="216"/>
      <c r="G35" s="216"/>
      <c r="H35" s="219"/>
      <c r="I35" s="224"/>
      <c r="J35" s="224"/>
      <c r="K35" s="229"/>
      <c r="L35" s="229"/>
      <c r="M35" s="230"/>
      <c r="N35" s="230"/>
      <c r="O35" s="230"/>
      <c r="P35" s="230"/>
      <c r="Q35" s="230"/>
      <c r="R35" s="230"/>
      <c r="S35" s="230"/>
      <c r="T35" s="119"/>
      <c r="U35" s="119"/>
      <c r="V35" s="119"/>
      <c r="W35" s="119"/>
      <c r="X35" s="119"/>
      <c r="Y35" s="119"/>
    </row>
    <row r="36" spans="1:127" s="121" customFormat="1" ht="12.75" x14ac:dyDescent="0.2">
      <c r="A36" s="217" t="s">
        <v>294</v>
      </c>
      <c r="B36" s="218"/>
      <c r="C36" s="218"/>
      <c r="D36" s="218"/>
      <c r="E36" s="218"/>
      <c r="F36" s="219"/>
      <c r="G36" s="219"/>
      <c r="H36" s="220">
        <f>B36+C36+D36+E36</f>
        <v>0</v>
      </c>
      <c r="I36" s="224"/>
      <c r="J36" s="224"/>
      <c r="K36" s="229"/>
      <c r="L36" s="229"/>
      <c r="M36" s="230"/>
      <c r="N36" s="230"/>
      <c r="O36" s="230"/>
      <c r="P36" s="230"/>
      <c r="Q36" s="230"/>
      <c r="R36" s="230"/>
      <c r="S36" s="230"/>
      <c r="T36" s="119"/>
      <c r="U36" s="119"/>
      <c r="V36" s="119"/>
      <c r="W36" s="119"/>
      <c r="X36" s="119"/>
      <c r="Y36" s="119"/>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row>
    <row r="37" spans="1:127" s="121" customFormat="1" ht="12.75" customHeight="1" x14ac:dyDescent="0.2">
      <c r="A37" s="728" t="s">
        <v>295</v>
      </c>
      <c r="B37" s="221"/>
      <c r="C37" s="221"/>
      <c r="D37" s="221"/>
      <c r="E37" s="221"/>
      <c r="F37" s="222"/>
      <c r="G37" s="222"/>
      <c r="H37" s="223">
        <f>SUM(B37:F37)</f>
        <v>0</v>
      </c>
      <c r="I37" s="224"/>
      <c r="J37" s="225"/>
      <c r="K37" s="224"/>
      <c r="L37" s="225"/>
      <c r="M37" s="227"/>
      <c r="N37" s="227"/>
      <c r="O37" s="227"/>
      <c r="P37" s="228"/>
      <c r="Q37" s="228"/>
      <c r="R37" s="229"/>
      <c r="S37" s="230"/>
      <c r="T37" s="122"/>
      <c r="U37" s="123"/>
      <c r="V37" s="122"/>
      <c r="W37" s="123"/>
      <c r="X37" s="122"/>
      <c r="Y37" s="123"/>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row>
    <row r="38" spans="1:127" s="121" customFormat="1" ht="12.75" x14ac:dyDescent="0.2">
      <c r="A38" s="729"/>
      <c r="B38" s="221"/>
      <c r="C38" s="221"/>
      <c r="D38" s="221"/>
      <c r="E38" s="221"/>
      <c r="F38" s="231"/>
      <c r="G38" s="231"/>
      <c r="H38" s="223">
        <f>SUM(B38:F38)</f>
        <v>0</v>
      </c>
      <c r="I38" s="224"/>
      <c r="J38" s="225"/>
      <c r="K38" s="224"/>
      <c r="L38" s="230"/>
      <c r="M38" s="232"/>
      <c r="N38" s="232"/>
      <c r="O38" s="232"/>
      <c r="P38" s="232"/>
      <c r="Q38" s="232"/>
      <c r="R38" s="229"/>
      <c r="S38" s="230"/>
      <c r="T38" s="122"/>
      <c r="U38" s="123"/>
      <c r="V38" s="122"/>
      <c r="W38" s="123"/>
      <c r="X38" s="122"/>
      <c r="Y38" s="123"/>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row>
    <row r="39" spans="1:127" s="121" customFormat="1" ht="12.75" x14ac:dyDescent="0.2">
      <c r="A39" s="729"/>
      <c r="B39" s="221"/>
      <c r="C39" s="221"/>
      <c r="D39" s="221"/>
      <c r="E39" s="221"/>
      <c r="F39" s="231"/>
      <c r="G39" s="231"/>
      <c r="H39" s="223">
        <f>SUM(B39:F39)</f>
        <v>0</v>
      </c>
      <c r="I39" s="224"/>
      <c r="J39" s="224"/>
      <c r="K39" s="229"/>
      <c r="L39" s="229"/>
      <c r="M39" s="230"/>
      <c r="N39" s="230"/>
      <c r="O39" s="230"/>
      <c r="P39" s="230"/>
      <c r="Q39" s="230"/>
      <c r="R39" s="229"/>
      <c r="S39" s="230"/>
      <c r="T39" s="122"/>
      <c r="U39" s="123"/>
      <c r="V39" s="122"/>
      <c r="W39" s="123"/>
      <c r="X39" s="122"/>
      <c r="Y39" s="123"/>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row>
    <row r="40" spans="1:127" s="121" customFormat="1" ht="12.75" x14ac:dyDescent="0.2">
      <c r="A40" s="729"/>
      <c r="B40" s="221"/>
      <c r="C40" s="221"/>
      <c r="D40" s="221"/>
      <c r="E40" s="221"/>
      <c r="F40" s="231"/>
      <c r="G40" s="231"/>
      <c r="H40" s="222">
        <f t="shared" ref="H40:H47" si="1">SUM(B40:F40)</f>
        <v>0</v>
      </c>
      <c r="I40" s="224"/>
      <c r="J40" s="224"/>
      <c r="K40" s="229"/>
      <c r="L40" s="229"/>
      <c r="M40" s="230"/>
      <c r="N40" s="230"/>
      <c r="O40" s="230"/>
      <c r="P40" s="230"/>
      <c r="Q40" s="230"/>
      <c r="R40" s="229"/>
      <c r="S40" s="230"/>
      <c r="T40" s="122"/>
      <c r="U40" s="123"/>
      <c r="V40" s="122"/>
      <c r="W40" s="123"/>
      <c r="X40" s="122"/>
      <c r="Y40" s="123"/>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row>
    <row r="41" spans="1:127" s="121" customFormat="1" ht="12.75" x14ac:dyDescent="0.2">
      <c r="A41" s="729"/>
      <c r="B41" s="221"/>
      <c r="C41" s="221"/>
      <c r="D41" s="221"/>
      <c r="E41" s="221"/>
      <c r="F41" s="231"/>
      <c r="G41" s="231"/>
      <c r="H41" s="222">
        <f t="shared" si="1"/>
        <v>0</v>
      </c>
      <c r="I41" s="224"/>
      <c r="J41" s="224"/>
      <c r="K41" s="229"/>
      <c r="L41" s="229"/>
      <c r="M41" s="230"/>
      <c r="N41" s="230"/>
      <c r="O41" s="230"/>
      <c r="P41" s="230"/>
      <c r="Q41" s="230"/>
      <c r="R41" s="229"/>
      <c r="S41" s="230"/>
      <c r="T41" s="122"/>
      <c r="U41" s="123"/>
      <c r="V41" s="123"/>
      <c r="W41" s="123"/>
      <c r="X41" s="123"/>
      <c r="Y41" s="123"/>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row>
    <row r="42" spans="1:127" s="121" customFormat="1" ht="12.75" x14ac:dyDescent="0.2">
      <c r="A42" s="729"/>
      <c r="B42" s="221"/>
      <c r="C42" s="221"/>
      <c r="D42" s="221"/>
      <c r="E42" s="221"/>
      <c r="F42" s="231"/>
      <c r="G42" s="231"/>
      <c r="H42" s="222">
        <f t="shared" si="1"/>
        <v>0</v>
      </c>
      <c r="I42" s="224"/>
      <c r="J42" s="224"/>
      <c r="K42" s="229"/>
      <c r="L42" s="229"/>
      <c r="M42" s="230"/>
      <c r="N42" s="230"/>
      <c r="O42" s="230"/>
      <c r="P42" s="230"/>
      <c r="Q42" s="230"/>
      <c r="R42" s="229"/>
      <c r="S42" s="230"/>
      <c r="T42" s="122"/>
      <c r="U42" s="123"/>
      <c r="V42" s="123"/>
      <c r="W42" s="123"/>
      <c r="X42" s="123"/>
      <c r="Y42" s="123"/>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row>
    <row r="43" spans="1:127" s="121" customFormat="1" ht="12.75" x14ac:dyDescent="0.2">
      <c r="A43" s="729"/>
      <c r="B43" s="221"/>
      <c r="C43" s="221"/>
      <c r="D43" s="221"/>
      <c r="E43" s="221"/>
      <c r="F43" s="231"/>
      <c r="G43" s="231"/>
      <c r="H43" s="222">
        <f t="shared" si="1"/>
        <v>0</v>
      </c>
      <c r="I43" s="224"/>
      <c r="J43" s="224"/>
      <c r="K43" s="229"/>
      <c r="L43" s="229"/>
      <c r="M43" s="230"/>
      <c r="N43" s="230"/>
      <c r="O43" s="230"/>
      <c r="P43" s="230"/>
      <c r="Q43" s="230"/>
      <c r="R43" s="229"/>
      <c r="S43" s="230"/>
      <c r="T43" s="122"/>
      <c r="U43" s="123"/>
      <c r="V43" s="123"/>
      <c r="W43" s="123"/>
      <c r="X43" s="123"/>
      <c r="Y43" s="123"/>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row>
    <row r="44" spans="1:127" s="121" customFormat="1" ht="12.75" x14ac:dyDescent="0.2">
      <c r="A44" s="729"/>
      <c r="B44" s="221"/>
      <c r="C44" s="221"/>
      <c r="D44" s="221"/>
      <c r="E44" s="221"/>
      <c r="F44" s="231"/>
      <c r="G44" s="231"/>
      <c r="H44" s="222">
        <f t="shared" si="1"/>
        <v>0</v>
      </c>
      <c r="I44" s="224"/>
      <c r="J44" s="224"/>
      <c r="K44" s="229"/>
      <c r="L44" s="229"/>
      <c r="M44" s="230"/>
      <c r="N44" s="230"/>
      <c r="O44" s="230"/>
      <c r="P44" s="230"/>
      <c r="Q44" s="230"/>
      <c r="R44" s="229"/>
      <c r="S44" s="230"/>
      <c r="T44" s="123"/>
      <c r="U44" s="123"/>
      <c r="V44" s="123"/>
      <c r="W44" s="123"/>
      <c r="X44" s="123"/>
      <c r="Y44" s="123"/>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row>
    <row r="45" spans="1:127" s="121" customFormat="1" ht="12.75" x14ac:dyDescent="0.2">
      <c r="A45" s="729"/>
      <c r="B45" s="233"/>
      <c r="C45" s="234"/>
      <c r="D45" s="235"/>
      <c r="E45" s="236"/>
      <c r="F45" s="231"/>
      <c r="G45" s="231"/>
      <c r="H45" s="222">
        <f t="shared" si="1"/>
        <v>0</v>
      </c>
      <c r="I45" s="224"/>
      <c r="J45" s="224"/>
      <c r="K45" s="229"/>
      <c r="L45" s="229"/>
      <c r="M45" s="230"/>
      <c r="N45" s="230"/>
      <c r="O45" s="230"/>
      <c r="P45" s="230"/>
      <c r="Q45" s="230"/>
      <c r="R45" s="230"/>
      <c r="S45" s="230"/>
      <c r="T45" s="123"/>
      <c r="U45" s="123"/>
      <c r="V45" s="123"/>
      <c r="W45" s="123"/>
      <c r="X45" s="123"/>
      <c r="Y45" s="123"/>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row>
    <row r="46" spans="1:127" s="121" customFormat="1" ht="12.75" x14ac:dyDescent="0.2">
      <c r="A46" s="729"/>
      <c r="B46" s="221"/>
      <c r="C46" s="221"/>
      <c r="D46" s="221" t="s">
        <v>267</v>
      </c>
      <c r="E46" s="221"/>
      <c r="F46" s="231"/>
      <c r="G46" s="231"/>
      <c r="H46" s="222">
        <f t="shared" si="1"/>
        <v>0</v>
      </c>
      <c r="I46" s="224"/>
      <c r="J46" s="224"/>
      <c r="K46" s="229"/>
      <c r="L46" s="229"/>
      <c r="M46" s="230"/>
      <c r="N46" s="230"/>
      <c r="O46" s="230"/>
      <c r="P46" s="230"/>
      <c r="Q46" s="230"/>
      <c r="R46" s="230"/>
      <c r="S46" s="230"/>
      <c r="T46" s="123"/>
      <c r="U46" s="123"/>
      <c r="V46" s="123"/>
      <c r="W46" s="123"/>
      <c r="X46" s="123"/>
      <c r="Y46" s="123"/>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row>
    <row r="47" spans="1:127" s="121" customFormat="1" ht="12.75" x14ac:dyDescent="0.2">
      <c r="A47" s="730"/>
      <c r="B47" s="221"/>
      <c r="C47" s="221"/>
      <c r="D47" s="221"/>
      <c r="E47" s="221"/>
      <c r="F47" s="231"/>
      <c r="G47" s="231"/>
      <c r="H47" s="222">
        <f t="shared" si="1"/>
        <v>0</v>
      </c>
      <c r="I47" s="224"/>
      <c r="J47" s="224"/>
      <c r="K47" s="229"/>
      <c r="L47" s="229"/>
      <c r="M47" s="230"/>
      <c r="N47" s="230"/>
      <c r="O47" s="230"/>
      <c r="P47" s="230"/>
      <c r="Q47" s="230"/>
      <c r="R47" s="230"/>
      <c r="S47" s="230"/>
      <c r="T47" s="123"/>
      <c r="U47" s="123"/>
      <c r="V47" s="123"/>
      <c r="W47" s="123"/>
      <c r="X47" s="123"/>
      <c r="Y47" s="123"/>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row>
    <row r="48" spans="1:127" s="121" customFormat="1" ht="12.75" x14ac:dyDescent="0.2">
      <c r="A48" s="237" t="s">
        <v>297</v>
      </c>
      <c r="B48" s="238">
        <f>+B22-SUM(B23:B26)</f>
        <v>11486367</v>
      </c>
      <c r="C48" s="238">
        <f>+C22-SUM(C23:C33)</f>
        <v>11199232</v>
      </c>
      <c r="D48" s="238">
        <f>+D22-SUM(D23:D33)</f>
        <v>11199232</v>
      </c>
      <c r="E48" s="238">
        <f>+E22-SUM(E23:E33)</f>
        <v>11199232</v>
      </c>
      <c r="F48" s="238">
        <f>+F22-SUM(F23:F33)</f>
        <v>0</v>
      </c>
      <c r="G48" s="238"/>
      <c r="H48" s="239">
        <f>H22-H23</f>
        <v>56283295</v>
      </c>
      <c r="I48" s="240"/>
      <c r="J48" s="240"/>
      <c r="K48" s="240"/>
      <c r="L48" s="240"/>
      <c r="M48" s="240"/>
      <c r="N48" s="240"/>
      <c r="O48" s="240"/>
      <c r="P48" s="240"/>
      <c r="Q48" s="240"/>
      <c r="R48" s="240"/>
      <c r="S48" s="240"/>
      <c r="T48" s="124"/>
      <c r="U48" s="124"/>
      <c r="V48" s="124"/>
      <c r="W48" s="124"/>
      <c r="X48" s="124"/>
      <c r="Y48" s="124"/>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row>
    <row r="49" spans="1:127" s="121" customFormat="1" ht="12.75" x14ac:dyDescent="0.2">
      <c r="A49" s="237" t="s">
        <v>298</v>
      </c>
      <c r="B49" s="241">
        <f>SUM(B23:B26)</f>
        <v>513633</v>
      </c>
      <c r="C49" s="241">
        <f>SUM(C23:C33)</f>
        <v>800768</v>
      </c>
      <c r="D49" s="241">
        <f>SUM(D23:D33)</f>
        <v>800768</v>
      </c>
      <c r="E49" s="241">
        <f>SUM(E23:E33)</f>
        <v>800768</v>
      </c>
      <c r="F49" s="241">
        <f>SUM(F23:F33)</f>
        <v>0</v>
      </c>
      <c r="G49" s="241"/>
      <c r="H49" s="242">
        <f>H23</f>
        <v>3716705</v>
      </c>
      <c r="I49" s="243"/>
      <c r="J49" s="243"/>
      <c r="K49" s="244"/>
      <c r="L49" s="244"/>
      <c r="M49" s="244"/>
      <c r="N49" s="244"/>
      <c r="O49" s="244"/>
      <c r="P49" s="244"/>
      <c r="Q49" s="244"/>
      <c r="R49" s="244"/>
      <c r="S49" s="244"/>
      <c r="T49" s="125"/>
      <c r="U49" s="125"/>
      <c r="V49" s="125"/>
      <c r="W49" s="125"/>
      <c r="X49" s="125"/>
      <c r="Y49" s="125"/>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row>
    <row r="50" spans="1:127" ht="12.75" customHeight="1" x14ac:dyDescent="0.2">
      <c r="A50" s="245" t="s">
        <v>299</v>
      </c>
      <c r="B50" s="727">
        <v>6.1899999999999997E-2</v>
      </c>
      <c r="C50" s="727"/>
      <c r="D50" s="727"/>
      <c r="E50" s="727"/>
      <c r="F50" s="727"/>
      <c r="G50" s="727"/>
      <c r="H50" s="727"/>
      <c r="I50" s="193"/>
      <c r="J50" s="193"/>
      <c r="K50" s="193"/>
      <c r="L50" s="193"/>
      <c r="M50" s="193"/>
      <c r="N50" s="193"/>
      <c r="O50" s="193"/>
      <c r="P50" s="193"/>
      <c r="Q50" s="193"/>
      <c r="R50" s="193"/>
      <c r="S50" s="193"/>
    </row>
    <row r="51" spans="1:127" s="121" customFormat="1" ht="12.75" x14ac:dyDescent="0.2">
      <c r="A51" s="193"/>
      <c r="B51" s="246"/>
      <c r="C51" s="247"/>
      <c r="D51" s="246"/>
      <c r="E51" s="246"/>
      <c r="F51" s="193"/>
      <c r="G51" s="193"/>
      <c r="H51" s="193"/>
      <c r="I51" s="193"/>
      <c r="J51" s="193"/>
      <c r="K51" s="193"/>
      <c r="L51" s="193"/>
      <c r="M51" s="193"/>
      <c r="N51" s="193"/>
      <c r="O51" s="193"/>
      <c r="P51" s="193"/>
      <c r="Q51" s="193"/>
      <c r="R51" s="193"/>
      <c r="S51" s="193"/>
      <c r="T51" s="99"/>
      <c r="U51" s="99"/>
      <c r="V51" s="99"/>
      <c r="W51" s="99"/>
      <c r="X51" s="99"/>
      <c r="Y51" s="99"/>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row>
    <row r="52" spans="1:127" ht="12.75" x14ac:dyDescent="0.2">
      <c r="A52" s="193"/>
      <c r="B52" s="193"/>
      <c r="C52" s="193"/>
      <c r="D52" s="193"/>
      <c r="E52" s="193"/>
      <c r="F52" s="193"/>
      <c r="G52" s="193"/>
      <c r="H52" s="193"/>
      <c r="I52" s="193"/>
      <c r="J52" s="193"/>
      <c r="K52" s="193"/>
      <c r="L52" s="193"/>
      <c r="M52" s="193"/>
      <c r="N52" s="193"/>
      <c r="O52" s="193"/>
      <c r="P52" s="193"/>
      <c r="Q52" s="193"/>
      <c r="R52" s="193"/>
      <c r="S52" s="193"/>
    </row>
  </sheetData>
  <mergeCells count="53">
    <mergeCell ref="B8:F8"/>
    <mergeCell ref="B12:H12"/>
    <mergeCell ref="B16:H16"/>
    <mergeCell ref="B17:C17"/>
    <mergeCell ref="M9:M10"/>
    <mergeCell ref="I8:J8"/>
    <mergeCell ref="K8:L8"/>
    <mergeCell ref="G8:H8"/>
    <mergeCell ref="K9:L10"/>
    <mergeCell ref="G9:H10"/>
    <mergeCell ref="I9:J10"/>
    <mergeCell ref="B13:C13"/>
    <mergeCell ref="B15:C15"/>
    <mergeCell ref="A9:A10"/>
    <mergeCell ref="B9:C9"/>
    <mergeCell ref="D9:F9"/>
    <mergeCell ref="B10:C10"/>
    <mergeCell ref="D10:F10"/>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S19:S22"/>
    <mergeCell ref="N19:O19"/>
    <mergeCell ref="N20:N22"/>
    <mergeCell ref="O20:O22"/>
    <mergeCell ref="P20:P22"/>
    <mergeCell ref="Q20:Q22"/>
    <mergeCell ref="P19:Q19"/>
    <mergeCell ref="B50:H50"/>
    <mergeCell ref="A37:A47"/>
    <mergeCell ref="B11:C11"/>
    <mergeCell ref="H19:H21"/>
    <mergeCell ref="R19:R22"/>
    <mergeCell ref="I19:J19"/>
    <mergeCell ref="I20:I22"/>
    <mergeCell ref="J20:J22"/>
    <mergeCell ref="M19:M22"/>
    <mergeCell ref="D13:H13"/>
    <mergeCell ref="A23:A33"/>
    <mergeCell ref="K19:K22"/>
    <mergeCell ref="L19:L22"/>
  </mergeCells>
  <dataValidations count="1">
    <dataValidation allowBlank="1" showInputMessage="1" showErrorMessage="1" promptTitle="AFCJ" prompt="Administrativa, financiera, contable y jurídica" sqref="A8" xr:uid="{00000000-0002-0000-0200-000000000000}"/>
  </dataValidations>
  <hyperlinks>
    <hyperlink ref="J5" r:id="rId1" xr:uid="{00000000-0004-0000-02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I28"/>
  <sheetViews>
    <sheetView showGridLines="0" topLeftCell="D1" workbookViewId="0">
      <selection activeCell="G24" sqref="G24:G28"/>
    </sheetView>
  </sheetViews>
  <sheetFormatPr baseColWidth="10" defaultColWidth="11.42578125" defaultRowHeight="12.75" x14ac:dyDescent="0.2"/>
  <cols>
    <col min="1" max="1" width="15.140625" customWidth="1"/>
    <col min="4" max="4" width="70" customWidth="1"/>
    <col min="5" max="5" width="41.42578125" bestFit="1" customWidth="1"/>
    <col min="6" max="6" width="1.7109375" customWidth="1"/>
    <col min="7" max="7" width="46.7109375" bestFit="1" customWidth="1"/>
    <col min="8" max="8" width="1.140625" customWidth="1"/>
    <col min="9" max="9" width="64.28515625" bestFit="1" customWidth="1"/>
  </cols>
  <sheetData>
    <row r="1" spans="1:9" ht="25.5" x14ac:dyDescent="0.2">
      <c r="A1" s="2" t="s">
        <v>300</v>
      </c>
      <c r="B1" s="4" t="s">
        <v>288</v>
      </c>
      <c r="C1" s="6" t="s">
        <v>301</v>
      </c>
      <c r="D1" s="1" t="s">
        <v>302</v>
      </c>
      <c r="E1" s="8" t="s">
        <v>303</v>
      </c>
      <c r="G1" s="11" t="s">
        <v>304</v>
      </c>
      <c r="I1" s="93" t="s">
        <v>305</v>
      </c>
    </row>
    <row r="2" spans="1:9" x14ac:dyDescent="0.2">
      <c r="A2" s="3" t="s">
        <v>79</v>
      </c>
      <c r="B2" s="5" t="s">
        <v>306</v>
      </c>
      <c r="C2" s="7">
        <v>0</v>
      </c>
      <c r="D2" s="789" t="s">
        <v>307</v>
      </c>
      <c r="E2" s="9" t="s">
        <v>308</v>
      </c>
      <c r="G2" s="10" t="s">
        <v>309</v>
      </c>
      <c r="I2" s="14" t="s">
        <v>62</v>
      </c>
    </row>
    <row r="3" spans="1:9" x14ac:dyDescent="0.2">
      <c r="A3" s="3" t="s">
        <v>78</v>
      </c>
      <c r="B3" s="5" t="s">
        <v>310</v>
      </c>
      <c r="C3" s="7">
        <v>1</v>
      </c>
      <c r="D3" s="789"/>
      <c r="E3" s="9" t="s">
        <v>311</v>
      </c>
      <c r="G3" s="10" t="s">
        <v>312</v>
      </c>
      <c r="I3" s="14" t="s">
        <v>313</v>
      </c>
    </row>
    <row r="4" spans="1:9" x14ac:dyDescent="0.2">
      <c r="A4" s="3" t="s">
        <v>81</v>
      </c>
      <c r="D4" s="789"/>
      <c r="E4" s="9" t="s">
        <v>314</v>
      </c>
      <c r="G4" s="10" t="s">
        <v>315</v>
      </c>
      <c r="I4" s="14" t="s">
        <v>316</v>
      </c>
    </row>
    <row r="5" spans="1:9" x14ac:dyDescent="0.2">
      <c r="A5" s="3" t="s">
        <v>317</v>
      </c>
      <c r="D5" s="789"/>
      <c r="E5" s="9" t="s">
        <v>318</v>
      </c>
      <c r="G5" s="10" t="s">
        <v>319</v>
      </c>
      <c r="I5" s="14" t="s">
        <v>320</v>
      </c>
    </row>
    <row r="6" spans="1:9" x14ac:dyDescent="0.2">
      <c r="A6" s="3" t="s">
        <v>321</v>
      </c>
      <c r="D6" s="789"/>
      <c r="E6" s="9" t="s">
        <v>322</v>
      </c>
      <c r="G6" s="10" t="s">
        <v>323</v>
      </c>
      <c r="I6" s="14" t="s">
        <v>63</v>
      </c>
    </row>
    <row r="7" spans="1:9" x14ac:dyDescent="0.2">
      <c r="A7" s="3" t="s">
        <v>82</v>
      </c>
      <c r="E7" s="9" t="s">
        <v>324</v>
      </c>
      <c r="G7" s="10" t="s">
        <v>325</v>
      </c>
      <c r="I7" s="14" t="s">
        <v>326</v>
      </c>
    </row>
    <row r="8" spans="1:9" x14ac:dyDescent="0.2">
      <c r="A8" s="3" t="s">
        <v>327</v>
      </c>
      <c r="E8" s="9" t="s">
        <v>36</v>
      </c>
      <c r="G8" s="10" t="s">
        <v>192</v>
      </c>
      <c r="I8" s="14" t="s">
        <v>64</v>
      </c>
    </row>
    <row r="9" spans="1:9" x14ac:dyDescent="0.2">
      <c r="A9" s="13" t="s">
        <v>328</v>
      </c>
      <c r="E9" s="9" t="s">
        <v>329</v>
      </c>
      <c r="G9" s="10" t="s">
        <v>330</v>
      </c>
      <c r="I9" s="14" t="s">
        <v>65</v>
      </c>
    </row>
    <row r="10" spans="1:9" x14ac:dyDescent="0.2">
      <c r="A10" s="12" t="e">
        <f>+'Inf. Supervisión AFCJ'!#REF!</f>
        <v>#REF!</v>
      </c>
      <c r="G10" s="10" t="s">
        <v>331</v>
      </c>
    </row>
    <row r="11" spans="1:9" x14ac:dyDescent="0.2">
      <c r="G11" s="10" t="s">
        <v>332</v>
      </c>
    </row>
    <row r="12" spans="1:9" x14ac:dyDescent="0.2">
      <c r="G12" s="10" t="s">
        <v>333</v>
      </c>
    </row>
    <row r="13" spans="1:9" x14ac:dyDescent="0.2">
      <c r="A13" s="14" t="s">
        <v>172</v>
      </c>
      <c r="G13" s="10" t="s">
        <v>334</v>
      </c>
    </row>
    <row r="14" spans="1:9" x14ac:dyDescent="0.2">
      <c r="A14" s="14" t="s">
        <v>335</v>
      </c>
      <c r="G14" s="10" t="s">
        <v>336</v>
      </c>
    </row>
    <row r="17" spans="7:7" x14ac:dyDescent="0.2">
      <c r="G17" s="128" t="s">
        <v>79</v>
      </c>
    </row>
    <row r="18" spans="7:7" x14ac:dyDescent="0.2">
      <c r="G18" s="128" t="s">
        <v>78</v>
      </c>
    </row>
    <row r="19" spans="7:7" x14ac:dyDescent="0.2">
      <c r="G19" s="128" t="s">
        <v>81</v>
      </c>
    </row>
    <row r="20" spans="7:7" x14ac:dyDescent="0.2">
      <c r="G20" s="128" t="s">
        <v>317</v>
      </c>
    </row>
    <row r="21" spans="7:7" x14ac:dyDescent="0.2">
      <c r="G21" s="128" t="s">
        <v>321</v>
      </c>
    </row>
    <row r="22" spans="7:7" x14ac:dyDescent="0.2">
      <c r="G22" s="128" t="s">
        <v>82</v>
      </c>
    </row>
    <row r="23" spans="7:7" x14ac:dyDescent="0.2">
      <c r="G23" s="263" t="s">
        <v>327</v>
      </c>
    </row>
    <row r="24" spans="7:7" x14ac:dyDescent="0.2">
      <c r="G24" s="263" t="s">
        <v>337</v>
      </c>
    </row>
    <row r="25" spans="7:7" x14ac:dyDescent="0.2">
      <c r="G25" s="263" t="s">
        <v>338</v>
      </c>
    </row>
    <row r="26" spans="7:7" x14ac:dyDescent="0.2">
      <c r="G26" s="263" t="s">
        <v>339</v>
      </c>
    </row>
    <row r="27" spans="7:7" x14ac:dyDescent="0.2">
      <c r="G27" s="263" t="s">
        <v>340</v>
      </c>
    </row>
    <row r="28" spans="7:7" x14ac:dyDescent="0.2">
      <c r="G28" s="263"/>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549361F96B9BF4484B60F580AF07796" ma:contentTypeVersion="18" ma:contentTypeDescription="Crear nuevo documento." ma:contentTypeScope="" ma:versionID="b7332fbdf5572a11a02a70659634f208">
  <xsd:schema xmlns:xsd="http://www.w3.org/2001/XMLSchema" xmlns:xs="http://www.w3.org/2001/XMLSchema" xmlns:p="http://schemas.microsoft.com/office/2006/metadata/properties" xmlns:ns2="f59e092d-773d-4923-9b87-cd17ec95467d" xmlns:ns3="139d88e2-d019-4407-bd8f-cea1b57be03c" targetNamespace="http://schemas.microsoft.com/office/2006/metadata/properties" ma:root="true" ma:fieldsID="6d00987474a63a0220eb3373f6ef0b0d" ns2:_="" ns3:_="">
    <xsd:import namespace="f59e092d-773d-4923-9b87-cd17ec95467d"/>
    <xsd:import namespace="139d88e2-d019-4407-bd8f-cea1b57be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e092d-773d-4923-9b87-cd17ec9546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9d88e2-d019-4407-bd8f-cea1b57be03c"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7708da74-78c2-412a-b01f-a4b1839fe6e7}" ma:internalName="TaxCatchAll" ma:showField="CatchAllData" ma:web="139d88e2-d019-4407-bd8f-cea1b57be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59e092d-773d-4923-9b87-cd17ec95467d">
      <Terms xmlns="http://schemas.microsoft.com/office/infopath/2007/PartnerControls"/>
    </lcf76f155ced4ddcb4097134ff3c332f>
    <TaxCatchAll xmlns="139d88e2-d019-4407-bd8f-cea1b57be03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F4F5FF-A43E-475E-B02E-7D30BF9A7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e092d-773d-4923-9b87-cd17ec95467d"/>
    <ds:schemaRef ds:uri="139d88e2-d019-4407-bd8f-cea1b57be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C40306-D109-4B2A-9DA0-7B83B345CA33}">
  <ds:schemaRefs>
    <ds:schemaRef ds:uri="http://purl.org/dc/elements/1.1/"/>
    <ds:schemaRef ds:uri="f59e092d-773d-4923-9b87-cd17ec95467d"/>
    <ds:schemaRef ds:uri="http://schemas.microsoft.com/office/2006/documentManagement/types"/>
    <ds:schemaRef ds:uri="http://purl.org/dc/dcmitype/"/>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139d88e2-d019-4407-bd8f-cea1b57be03c"/>
    <ds:schemaRef ds:uri="http://purl.org/dc/terms/"/>
  </ds:schemaRefs>
</ds:datastoreItem>
</file>

<file path=customXml/itemProps3.xml><?xml version="1.0" encoding="utf-8"?>
<ds:datastoreItem xmlns:ds="http://schemas.openxmlformats.org/officeDocument/2006/customXml" ds:itemID="{83F6DB29-E6A8-46E3-B5E2-5118F68C8B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Maria Paula Frieri Romero</cp:lastModifiedBy>
  <cp:revision/>
  <dcterms:created xsi:type="dcterms:W3CDTF">2014-11-20T18:21:57Z</dcterms:created>
  <dcterms:modified xsi:type="dcterms:W3CDTF">2026-07-27T13:39:54Z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0x010100B549361F96B9BF4484B60F580AF07796</vt:lpwstr>
  </property>
  <property fmtid="{D5CDD505-2E9C-101B-9397-08002B2CF9AE}" pid="3" name="MediaServiceImageTags">
    <vt:lpwstr/>
  </property>
</Properties>
</file>