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Invitada\Downloads\"/>
    </mc:Choice>
  </mc:AlternateContent>
  <xr:revisionPtr revIDLastSave="0" documentId="8_{861CA27D-0A72-4165-A6C8-0EAC2B15538B}" xr6:coauthVersionLast="36" xr6:coauthVersionMax="36" xr10:uidLastSave="{00000000-0000-0000-0000-000000000000}"/>
  <bookViews>
    <workbookView xWindow="0" yWindow="0" windowWidth="20490" windowHeight="7425" activeTab="1" xr2:uid="{C7FFBFA8-A43B-E547-B7B6-0A7CEBDD6CE7}"/>
  </bookViews>
  <sheets>
    <sheet name="INICIO" sheetId="2" r:id="rId1"/>
    <sheet name="ESPECIFICACIONES TECNICAS" sheetId="1" r:id="rId2"/>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5" i="1" l="1"/>
  <c r="K16" i="1"/>
  <c r="K11" i="1" l="1"/>
  <c r="I11" i="1"/>
  <c r="J11" i="1" s="1"/>
  <c r="L11" i="1" s="1"/>
  <c r="I10" i="1"/>
  <c r="J10" i="1" s="1"/>
  <c r="L10" i="1" s="1"/>
  <c r="K10" i="1"/>
  <c r="I9" i="1"/>
  <c r="J9" i="1" l="1"/>
  <c r="L9" i="1" s="1"/>
  <c r="K44" i="1" l="1"/>
  <c r="K45" i="1"/>
  <c r="K46" i="1"/>
  <c r="K43" i="1"/>
  <c r="I43" i="1"/>
  <c r="J43" i="1" s="1"/>
  <c r="L43" i="1" s="1"/>
  <c r="K32" i="1"/>
  <c r="K33" i="1"/>
  <c r="K34" i="1"/>
  <c r="K35" i="1"/>
  <c r="K36" i="1"/>
  <c r="K37" i="1"/>
  <c r="K38" i="1"/>
  <c r="K39" i="1"/>
  <c r="K40" i="1"/>
  <c r="K41" i="1"/>
  <c r="K31" i="1"/>
  <c r="I31" i="1"/>
  <c r="K14" i="1"/>
  <c r="K15" i="1"/>
  <c r="K17" i="1"/>
  <c r="K18" i="1"/>
  <c r="K19" i="1"/>
  <c r="K20" i="1"/>
  <c r="K21" i="1"/>
  <c r="K22" i="1"/>
  <c r="K23" i="1"/>
  <c r="K24" i="1"/>
  <c r="K25" i="1"/>
  <c r="K26" i="1"/>
  <c r="K27" i="1"/>
  <c r="K28" i="1"/>
  <c r="K29" i="1"/>
  <c r="K13" i="1"/>
  <c r="K9" i="1"/>
  <c r="J46" i="1"/>
  <c r="L46" i="1" s="1"/>
  <c r="I46" i="1"/>
  <c r="L50" i="1" l="1"/>
  <c r="I45" i="1"/>
  <c r="J45" i="1" s="1"/>
  <c r="L45" i="1" s="1"/>
  <c r="I44" i="1"/>
  <c r="J44" i="1" s="1"/>
  <c r="L44" i="1" s="1"/>
  <c r="I41" i="1"/>
  <c r="J41" i="1" s="1"/>
  <c r="L41" i="1" s="1"/>
  <c r="I40" i="1"/>
  <c r="J40" i="1" s="1"/>
  <c r="L40" i="1" s="1"/>
  <c r="I39" i="1"/>
  <c r="J39" i="1" s="1"/>
  <c r="L39" i="1" s="1"/>
  <c r="I38" i="1"/>
  <c r="J38" i="1" s="1"/>
  <c r="L38" i="1" s="1"/>
  <c r="I37" i="1"/>
  <c r="J37" i="1" s="1"/>
  <c r="L37" i="1" s="1"/>
  <c r="I36" i="1"/>
  <c r="J36" i="1" s="1"/>
  <c r="L36" i="1" s="1"/>
  <c r="I35" i="1"/>
  <c r="J35" i="1" s="1"/>
  <c r="L35" i="1" s="1"/>
  <c r="I34" i="1"/>
  <c r="J34" i="1" s="1"/>
  <c r="L34" i="1" s="1"/>
  <c r="I33" i="1"/>
  <c r="J33" i="1" s="1"/>
  <c r="L33" i="1" s="1"/>
  <c r="I32" i="1"/>
  <c r="J32" i="1" s="1"/>
  <c r="L32" i="1" s="1"/>
  <c r="J31" i="1"/>
  <c r="L31" i="1" s="1"/>
  <c r="I29" i="1"/>
  <c r="J29" i="1" s="1"/>
  <c r="L29" i="1" s="1"/>
  <c r="I28" i="1"/>
  <c r="J28" i="1" s="1"/>
  <c r="L28" i="1" s="1"/>
  <c r="I27" i="1"/>
  <c r="J27" i="1" s="1"/>
  <c r="L27" i="1" s="1"/>
  <c r="I26" i="1"/>
  <c r="J26" i="1" s="1"/>
  <c r="L26" i="1" s="1"/>
  <c r="I25" i="1"/>
  <c r="J25" i="1" s="1"/>
  <c r="L25" i="1" s="1"/>
  <c r="I24" i="1"/>
  <c r="J24" i="1" s="1"/>
  <c r="L24" i="1" s="1"/>
  <c r="I23" i="1"/>
  <c r="J23" i="1" s="1"/>
  <c r="L23" i="1" s="1"/>
  <c r="I22" i="1"/>
  <c r="J22" i="1" s="1"/>
  <c r="L22" i="1" s="1"/>
  <c r="I21" i="1"/>
  <c r="J21" i="1" s="1"/>
  <c r="L21" i="1" s="1"/>
  <c r="I20" i="1"/>
  <c r="J20" i="1" s="1"/>
  <c r="L20" i="1" s="1"/>
  <c r="I19" i="1"/>
  <c r="J19" i="1" s="1"/>
  <c r="L19" i="1" s="1"/>
  <c r="I18" i="1"/>
  <c r="J18" i="1" s="1"/>
  <c r="L18" i="1" s="1"/>
  <c r="I17" i="1"/>
  <c r="J17" i="1" s="1"/>
  <c r="L17" i="1" s="1"/>
  <c r="I16" i="1"/>
  <c r="J16" i="1" s="1"/>
  <c r="L16" i="1" s="1"/>
  <c r="I15" i="1"/>
  <c r="J15" i="1" s="1"/>
  <c r="I14" i="1"/>
  <c r="J14" i="1" s="1"/>
  <c r="L14" i="1" s="1"/>
  <c r="I13" i="1"/>
  <c r="J13" i="1" s="1"/>
  <c r="L13" i="1" s="1"/>
  <c r="L52" i="1" l="1"/>
  <c r="L51" i="1" s="1"/>
</calcChain>
</file>

<file path=xl/sharedStrings.xml><?xml version="1.0" encoding="utf-8"?>
<sst xmlns="http://schemas.openxmlformats.org/spreadsheetml/2006/main" count="163" uniqueCount="80">
  <si>
    <t>ÍTEM</t>
  </si>
  <si>
    <t>MATERIALES E INSUMOS</t>
  </si>
  <si>
    <t>DESCRIPCIÓN</t>
  </si>
  <si>
    <t xml:space="preserve">CANTIDAD </t>
  </si>
  <si>
    <t>FORMATO SOLICITUD DE COTIZACIÓN</t>
  </si>
  <si>
    <t>ADVERTENCIA</t>
  </si>
  <si>
    <t>La cotización recibida servira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</si>
  <si>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</si>
  <si>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</si>
  <si>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</si>
  <si>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</si>
  <si>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</si>
  <si>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</si>
  <si>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</si>
  <si>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Solicita y elabora:</t>
  </si>
  <si>
    <t>Revisó:</t>
  </si>
  <si>
    <t>TELEFONO CONTACTO</t>
  </si>
  <si>
    <t>CORREO CONTACTO</t>
  </si>
  <si>
    <t>PAGINA WEB</t>
  </si>
  <si>
    <t>Unidad de medida</t>
  </si>
  <si>
    <t>Tiempo</t>
  </si>
  <si>
    <t>Valor IVA</t>
  </si>
  <si>
    <t>Valor unitario con IVA</t>
  </si>
  <si>
    <t>Valor total Sin IVA</t>
  </si>
  <si>
    <t>Valor total con IVA</t>
  </si>
  <si>
    <t>CODIGOS UNSPSC</t>
  </si>
  <si>
    <t xml:space="preserve">SEGMENTO </t>
  </si>
  <si>
    <t>FAMILIA</t>
  </si>
  <si>
    <t>CLASE</t>
  </si>
  <si>
    <t xml:space="preserve">NOMBRE </t>
  </si>
  <si>
    <t>SUBTOTAL</t>
  </si>
  <si>
    <t>IMPUESTOS</t>
  </si>
  <si>
    <t>TOTAL</t>
  </si>
  <si>
    <t xml:space="preserve">Firma del representante:
</t>
  </si>
  <si>
    <t>DIRIGIDA A ALCALDÍA LOCAL DE ENGATIVA - NIT 8999999061</t>
  </si>
  <si>
    <t>ESPECIFICACIONES TECNICAS PARA COTIZACIÓN -PROCESO DE COTIZACIÓN FDLE</t>
  </si>
  <si>
    <t>ALCALDÍA LOCAL DE ENGATIVA</t>
  </si>
  <si>
    <t>Profesional de Planeación FDLE</t>
  </si>
  <si>
    <t>unidades</t>
  </si>
  <si>
    <t xml:space="preserve">TOMA FISICA </t>
  </si>
  <si>
    <t>EQUIPO DE CONSTRUCCION</t>
  </si>
  <si>
    <t>EQUIPO DE COMPUTACION</t>
  </si>
  <si>
    <t>EQUIPO DE MUSICA</t>
  </si>
  <si>
    <t>EQUIPO DE TRANSPORTE TERRESTRE</t>
  </si>
  <si>
    <t>EQUIPO MEDICO Y CIENTIFICO</t>
  </si>
  <si>
    <t>EQUIPO Y MAQUINA DE OFICINA</t>
  </si>
  <si>
    <t>EQUIPOS DE COMEDOR, COCINA, DESPENSA Y HOTELERIA</t>
  </si>
  <si>
    <t>EQUIPOS DE COMUNICACION</t>
  </si>
  <si>
    <t>EQUIPOS DE RECREACION Y DEPORTE</t>
  </si>
  <si>
    <t>HERRAMIENTAS Y ACCESORIOS</t>
  </si>
  <si>
    <t>IMPRESOS, PUBLICACIONES, SUSCRIPCIONES Y AFILIACIONES</t>
  </si>
  <si>
    <t xml:space="preserve">LICENCIAS                                       </t>
  </si>
  <si>
    <t>MUEBLES Y ENSERES</t>
  </si>
  <si>
    <t>OBRAS DE ARTE CERTIFICADAS</t>
  </si>
  <si>
    <t>OTRA MAQUINARIA Y EQUIPO</t>
  </si>
  <si>
    <t>REDES, LINEAS Y CABLES ESTRUCTURADO</t>
  </si>
  <si>
    <t xml:space="preserve">SOFTWARE                                       </t>
  </si>
  <si>
    <t xml:space="preserve">MEDICION POSTERIOR </t>
  </si>
  <si>
    <t xml:space="preserve">MEDICION DETERIORO </t>
  </si>
  <si>
    <t>EDIFICACIONES</t>
  </si>
  <si>
    <t>Para ver especificaciones tecnicas remitirse al archivo denominado "TOMA FISICA, MEDICION POSTERIO, Y MEDICION DETERIORO"</t>
  </si>
  <si>
    <t xml:space="preserve">“PRESTAR EL SERVICIO PARA 
REALIZAR LA TOMA FISICA DE TODOS LOS BIENES DE PROPIEDAD DEL FONDO 
DE DESARROLLO LOCAL DE ENGATIVÁ - LA MEDICION POSTERIOR DE LOS 
BIENES CLASIFICADOS COMO PROPIEDAD PLANTA Y EQUIPO MAYORES A 2 
SMMLV – EL DETERIORO DE LOS BIENES CLASIFICADOS COMO PROPIEDAD 
PLANTA Y EQUIPO SUPERIORES A 35 SMMLV Y EL AVALUO DE AQUELLOS 
BIENES SOBRANTES EN LA TOMA FISICA DE INVENTARIO. </t>
  </si>
  <si>
    <t>Valor unitario  sin IVA</t>
  </si>
  <si>
    <t xml:space="preserve">5 MESES </t>
  </si>
  <si>
    <t>Servicios de administración inmobiliaria / Servicios de avalúo de inmuebles</t>
  </si>
  <si>
    <t>Servicios contables</t>
  </si>
  <si>
    <t>Servicios de consultoría de Negocios y Administración Corporativa</t>
  </si>
  <si>
    <t xml:space="preserve">TALENTO HUMANO </t>
  </si>
  <si>
    <t xml:space="preserve">Cordinador del proyecto </t>
  </si>
  <si>
    <t>Profesional en Administración de Empresas, Administrador de Negocios, Administrador 
Público y/o Economía, Contaduría con tarjeta profesional, Arquitecto, Ingenierías afines (Ingeniería 
Civil, Ingeniería Mecánica, Ingeniería de Producción, Ingeniería Catastral, Ingeniería Industrial y 
Geodesta). Tres (3) años contados a partir de la terminación de materias o de la 
Expedición de la Tarjeta Profesional (en caso de que aplique). Tres (3) años de experiencia física 
certificada como coordinador y/o director en Toma de inventarios físicos, y/o contabilidad de 
inventarios, y/o valoración de bienes muebles e inmuebles. Deberá ser certificado por cada Entidad 
donde desarrolló esta función.</t>
  </si>
  <si>
    <t xml:space="preserve">Meses </t>
  </si>
  <si>
    <t xml:space="preserve">Avaluador </t>
  </si>
  <si>
    <t xml:space="preserve">Auxiliares </t>
  </si>
  <si>
    <t>Título Bachiller en cualquier modalidad.Un (1) año en labores de toma de inventarios. Deberá ser certificado 
por cada Entidad donde desarrolló esta función.</t>
  </si>
  <si>
    <t>Profesional en Administración de Empresas, Administrador de Negocios, Administrador 
Público y/o Economía, Contaduría con tarjeta profesional, Arquitecto, Ingenierías afines (Ingeniería 
Civil, Ingeniería Mecánica, Ingeniería de Producción, Ingeniería Catastral, Ingeniería Civil y 
Geodesta). Tres (3) años contados a partir de la terminación de materias o de la 
Expedición de la Tarjeta Profesional (en caso de que aplique), Dos (2) años de experiencia específica 
certificada en toma de inventarios físicos, avalúo de bienes inmuebles, avalúo de vehículos y 
contabilidad de inventarios e inscrito y vigente en el Registro Abierto de Avaludadores (Anexar 
documento que acredite la vigencia). Deberá ser certificado por cada Entidad donde desarrolló esta 
función. Mirar el anexo tecnico con  La condición de avaluador, deberá probarse de conformidad con lo establecido en el artículo 5 y 17 del Decreto 556 de 2014</t>
  </si>
  <si>
    <t>PROVEEDOR: L&amp;Q REVISORES FISCALES AUDITORES EXTERNOS S.A.S</t>
  </si>
  <si>
    <t>NIT: 900354279-1</t>
  </si>
  <si>
    <t>DIRECCIÓN: Carrera 15 N.o 92-29</t>
  </si>
  <si>
    <t>comercial@lyqauditores.com</t>
  </si>
  <si>
    <t>www.lyqauditores.com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</si>
</sst>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6" x14ac:knownFonts="1">
    <font>
      <sz val="12"/>
      <color theme="1"/>
      <name val="Calibri"/>
      <family val="2"/>
      <scheme val="minor"/>
    </font>
    <font>
      <sz val="11"/>
      <color rgb="FF000000"/>
      <name val="Calibri"/>
      <family val="2"/>
    </font>
    <font>
      <sz val="11"/>
      <color theme="1"/>
      <name val="Calibri"/>
      <family val="2"/>
    </font>
    <font>
      <sz val="12"/>
      <color theme="1"/>
      <name val="Calibri"/>
      <family val="2"/>
      <scheme val="minor"/>
    </font>
    <font>
      <b/>
      <sz val="11"/>
      <color theme="1"/>
      <name val="Calibri"/>
      <family val="2"/>
      <scheme val="minor"/>
    </font>
    <font>
      <u/>
      <sz val="12"/>
      <color theme="10"/>
      <name val="Calibri"/>
      <family val="2"/>
      <scheme val="minor"/>
    </font>
    <font>
      <b/>
      <sz val="12"/>
      <color theme="1"/>
      <name val="Calibri"/>
      <family val="2"/>
      <scheme val="minor"/>
    </font>
    <font>
      <b/>
      <sz val="16"/>
      <color theme="1"/>
      <name val="Calibri"/>
      <family val="2"/>
      <scheme val="minor"/>
    </font>
    <font>
      <b/>
      <sz val="22"/>
      <color theme="1"/>
      <name val="Calibri"/>
      <family val="2"/>
      <scheme val="minor"/>
    </font>
    <font>
      <b/>
      <sz val="14"/>
      <color theme="1"/>
      <name val="Calibri"/>
      <family val="2"/>
      <scheme val="minor"/>
    </font>
    <font>
      <sz val="14"/>
      <color theme="1"/>
      <name val="Calibri"/>
      <family val="2"/>
      <scheme val="minor"/>
    </font>
    <font>
      <b/>
      <sz val="16"/>
      <color theme="0"/>
      <name val="Calibri"/>
      <family val="2"/>
      <scheme val="minor"/>
    </font>
    <font>
      <sz val="10"/>
      <name val="Arial"/>
      <family val="2"/>
    </font>
    <font>
      <b/>
      <sz val="11"/>
      <color theme="0"/>
      <name val="Calibri"/>
      <family val="2"/>
    </font>
    <font>
      <sz val="11"/>
      <color theme="1"/>
      <name val="Times New Roman"/>
      <family val="1"/>
    </font>
    <font>
      <sz val="12"/>
      <color theme="1"/>
      <name val="Garamond"/>
      <family val="1"/>
    </font>
  </fonts>
  <fills count="8">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s>
  <borders count="36">
    <border>
      <left/>
      <right/>
      <top/>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s>
  <cellStyleXfs count="5">
    <xf numFmtId="0" fontId="0" fillId="0" borderId="0"/>
    <xf numFmtId="42" fontId="3" fillId="0" borderId="0" applyFont="0" applyFill="0" applyBorder="0" applyAlignment="0" applyProtection="0"/>
    <xf numFmtId="0" fontId="5" fillId="0" borderId="0" applyNumberFormat="0" applyFill="0" applyBorder="0" applyAlignment="0" applyProtection="0"/>
    <xf numFmtId="0" fontId="12" fillId="0" borderId="0"/>
    <xf numFmtId="44" fontId="3" fillId="0" borderId="0" applyFont="0" applyFill="0" applyBorder="0" applyAlignment="0" applyProtection="0"/>
  </cellStyleXfs>
  <cellXfs count="116">
    <xf numFmtId="0" fontId="0" fillId="0" borderId="0" xfId="0"/>
    <xf numFmtId="0" fontId="0" fillId="0" borderId="0" xfId="0" applyAlignment="1">
      <alignment horizontal="center"/>
    </xf>
    <xf numFmtId="0" fontId="0" fillId="0" borderId="7" xfId="0" applyBorder="1" applyAlignment="1">
      <alignment horizontal="center"/>
    </xf>
    <xf numFmtId="0" fontId="4" fillId="4" borderId="18" xfId="0" applyFont="1" applyFill="1" applyBorder="1" applyAlignment="1">
      <alignment horizontal="left" vertical="center"/>
    </xf>
    <xf numFmtId="0" fontId="0" fillId="0" borderId="15" xfId="0" applyBorder="1"/>
    <xf numFmtId="0" fontId="0" fillId="0" borderId="8" xfId="0" applyBorder="1"/>
    <xf numFmtId="0" fontId="0" fillId="0" borderId="0" xfId="0" applyAlignment="1">
      <alignment horizontal="left" vertical="center"/>
    </xf>
    <xf numFmtId="0" fontId="8" fillId="0" borderId="0" xfId="0" applyFont="1"/>
    <xf numFmtId="0" fontId="7" fillId="0" borderId="0" xfId="0" applyFont="1"/>
    <xf numFmtId="0" fontId="4" fillId="4" borderId="21" xfId="0" applyFont="1" applyFill="1" applyBorder="1" applyAlignment="1">
      <alignment horizontal="left" vertical="center" wrapText="1"/>
    </xf>
    <xf numFmtId="0" fontId="4" fillId="4" borderId="4" xfId="0" applyFont="1" applyFill="1" applyBorder="1"/>
    <xf numFmtId="0" fontId="4" fillId="4" borderId="25" xfId="0" applyFont="1" applyFill="1" applyBorder="1"/>
    <xf numFmtId="0" fontId="4" fillId="4" borderId="5" xfId="0" applyFont="1" applyFill="1" applyBorder="1"/>
    <xf numFmtId="0" fontId="0" fillId="0" borderId="14" xfId="0" applyBorder="1" applyAlignment="1">
      <alignment horizontal="center"/>
    </xf>
    <xf numFmtId="0" fontId="0" fillId="0" borderId="21" xfId="0" applyBorder="1" applyAlignment="1">
      <alignment horizontal="center"/>
    </xf>
    <xf numFmtId="0" fontId="0" fillId="0" borderId="24" xfId="0" applyBorder="1" applyAlignment="1">
      <alignment horizontal="center"/>
    </xf>
    <xf numFmtId="0" fontId="14" fillId="0" borderId="32" xfId="0" applyFont="1" applyBorder="1"/>
    <xf numFmtId="0" fontId="0" fillId="0" borderId="5" xfId="0" applyBorder="1" applyAlignment="1">
      <alignment wrapText="1"/>
    </xf>
    <xf numFmtId="0" fontId="14" fillId="0" borderId="32" xfId="0" applyFont="1" applyBorder="1" applyAlignment="1">
      <alignment vertical="center"/>
    </xf>
    <xf numFmtId="0" fontId="15" fillId="0" borderId="0" xfId="0" applyFont="1"/>
    <xf numFmtId="0" fontId="0" fillId="0" borderId="0" xfId="0" applyProtection="1">
      <protection locked="0"/>
    </xf>
    <xf numFmtId="0" fontId="6" fillId="0" borderId="9" xfId="0" applyFont="1" applyBorder="1" applyAlignment="1" applyProtection="1">
      <alignment vertical="center"/>
      <protection locked="0"/>
    </xf>
    <xf numFmtId="0" fontId="4" fillId="2" borderId="0" xfId="0" applyFont="1" applyFill="1" applyAlignment="1" applyProtection="1">
      <alignment horizontal="center"/>
      <protection locked="0"/>
    </xf>
    <xf numFmtId="0" fontId="4" fillId="3" borderId="0" xfId="0" applyFont="1" applyFill="1" applyAlignment="1" applyProtection="1">
      <alignment horizontal="center" vertical="center"/>
      <protection locked="0"/>
    </xf>
    <xf numFmtId="42" fontId="4" fillId="3" borderId="0" xfId="1" applyFont="1" applyFill="1" applyBorder="1" applyAlignment="1" applyProtection="1">
      <alignment horizontal="center" vertical="center" wrapText="1"/>
      <protection locked="0"/>
    </xf>
    <xf numFmtId="42" fontId="4" fillId="3" borderId="0" xfId="1" applyFont="1"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1" fillId="2" borderId="0" xfId="0" applyFont="1" applyFill="1" applyAlignment="1" applyProtection="1">
      <alignment horizontal="left" vertical="center" wrapText="1"/>
      <protection locked="0"/>
    </xf>
    <xf numFmtId="0" fontId="13" fillId="2" borderId="0" xfId="0" applyFont="1" applyFill="1" applyAlignment="1" applyProtection="1">
      <alignment horizontal="left" vertical="center" wrapText="1"/>
      <protection locked="0"/>
    </xf>
    <xf numFmtId="0" fontId="10" fillId="2" borderId="0" xfId="3"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42" fontId="2" fillId="2" borderId="0" xfId="1" applyFont="1" applyFill="1" applyBorder="1" applyAlignment="1" applyProtection="1">
      <alignment horizontal="left" vertical="center" wrapText="1"/>
      <protection locked="0"/>
    </xf>
    <xf numFmtId="0" fontId="0" fillId="0" borderId="34" xfId="0" applyBorder="1" applyAlignment="1" applyProtection="1">
      <alignment horizontal="center" vertical="center"/>
      <protection locked="0"/>
    </xf>
    <xf numFmtId="0" fontId="1" fillId="7" borderId="34" xfId="0" applyFont="1" applyFill="1" applyBorder="1" applyAlignment="1" applyProtection="1">
      <alignment horizontal="left" vertical="center" wrapText="1"/>
      <protection locked="0"/>
    </xf>
    <xf numFmtId="0" fontId="10" fillId="6" borderId="35" xfId="3" applyFont="1" applyFill="1" applyBorder="1" applyAlignment="1" applyProtection="1">
      <alignment horizontal="center" vertical="center" wrapText="1"/>
      <protection locked="0"/>
    </xf>
    <xf numFmtId="0" fontId="2" fillId="0" borderId="34" xfId="0" applyFont="1" applyBorder="1" applyAlignment="1" applyProtection="1">
      <alignment horizontal="left" vertical="center" wrapText="1"/>
      <protection locked="0"/>
    </xf>
    <xf numFmtId="164" fontId="2" fillId="0" borderId="34" xfId="4" applyNumberFormat="1" applyFont="1" applyBorder="1" applyAlignment="1" applyProtection="1">
      <alignment horizontal="left" vertical="center" wrapText="1"/>
      <protection locked="0"/>
    </xf>
    <xf numFmtId="42" fontId="2" fillId="0" borderId="34" xfId="1" applyFont="1" applyBorder="1" applyAlignment="1" applyProtection="1">
      <alignment horizontal="left" vertical="center" wrapText="1"/>
      <protection locked="0"/>
    </xf>
    <xf numFmtId="164" fontId="0" fillId="0" borderId="0" xfId="0" applyNumberFormat="1" applyProtection="1">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0" fillId="0" borderId="33" xfId="0" applyBorder="1" applyAlignment="1" applyProtection="1">
      <alignment horizontal="center" vertical="center"/>
      <protection locked="0"/>
    </xf>
    <xf numFmtId="0" fontId="2" fillId="0" borderId="33" xfId="0" applyFont="1" applyBorder="1" applyAlignment="1" applyProtection="1">
      <alignment horizontal="left" vertical="center" wrapText="1"/>
      <protection locked="0"/>
    </xf>
    <xf numFmtId="0" fontId="10" fillId="6" borderId="32" xfId="3" applyFont="1" applyFill="1" applyBorder="1" applyAlignment="1" applyProtection="1">
      <alignment horizontal="center" vertical="center" wrapText="1"/>
      <protection locked="0"/>
    </xf>
    <xf numFmtId="164" fontId="2" fillId="0" borderId="1" xfId="4" applyNumberFormat="1" applyFont="1" applyBorder="1" applyAlignment="1" applyProtection="1">
      <alignment horizontal="left" vertical="center" wrapText="1"/>
      <protection locked="0"/>
    </xf>
    <xf numFmtId="42" fontId="2" fillId="0" borderId="1" xfId="1" applyFont="1" applyBorder="1" applyAlignment="1" applyProtection="1">
      <alignment horizontal="left" vertical="center" wrapText="1"/>
      <protection locked="0"/>
    </xf>
    <xf numFmtId="0" fontId="0" fillId="0" borderId="0" xfId="0" applyAlignment="1" applyProtection="1">
      <alignment horizontal="center" vertical="center"/>
      <protection locked="0"/>
    </xf>
    <xf numFmtId="42" fontId="0" fillId="0" borderId="0" xfId="1" applyFont="1" applyBorder="1" applyProtection="1">
      <protection locked="0"/>
    </xf>
    <xf numFmtId="0" fontId="9" fillId="0" borderId="26" xfId="0" applyFont="1" applyBorder="1" applyProtection="1">
      <protection locked="0"/>
    </xf>
    <xf numFmtId="42" fontId="10" fillId="5" borderId="27" xfId="0" applyNumberFormat="1" applyFont="1" applyFill="1" applyBorder="1" applyProtection="1">
      <protection locked="0"/>
    </xf>
    <xf numFmtId="0" fontId="9" fillId="0" borderId="28" xfId="0" applyFont="1" applyBorder="1" applyProtection="1">
      <protection locked="0"/>
    </xf>
    <xf numFmtId="42" fontId="10" fillId="5" borderId="29" xfId="0" applyNumberFormat="1" applyFont="1" applyFill="1" applyBorder="1" applyProtection="1">
      <protection locked="0"/>
    </xf>
    <xf numFmtId="0" fontId="9" fillId="0" borderId="30" xfId="0" applyFont="1" applyBorder="1" applyProtection="1">
      <protection locked="0"/>
    </xf>
    <xf numFmtId="42" fontId="10" fillId="5" borderId="31" xfId="0" applyNumberFormat="1" applyFont="1" applyFill="1" applyBorder="1" applyProtection="1">
      <protection locked="0"/>
    </xf>
    <xf numFmtId="0" fontId="4" fillId="0" borderId="0" xfId="0" applyFont="1" applyAlignment="1" applyProtection="1">
      <alignment vertical="top" wrapText="1"/>
      <protection locked="0"/>
    </xf>
    <xf numFmtId="44" fontId="0" fillId="0" borderId="0" xfId="4" applyFont="1" applyProtection="1">
      <protection locked="0"/>
    </xf>
    <xf numFmtId="44" fontId="0" fillId="0" borderId="0" xfId="0" applyNumberFormat="1" applyProtection="1">
      <protection locked="0"/>
    </xf>
    <xf numFmtId="0" fontId="0" fillId="0" borderId="0" xfId="0" applyProtection="1"/>
    <xf numFmtId="0" fontId="0" fillId="0" borderId="0" xfId="0" applyAlignment="1" applyProtection="1">
      <alignment vertical="center" wrapText="1"/>
    </xf>
    <xf numFmtId="42" fontId="0" fillId="0" borderId="2" xfId="1" applyFont="1" applyBorder="1" applyProtection="1"/>
    <xf numFmtId="0" fontId="4" fillId="0" borderId="0" xfId="0" applyFont="1" applyAlignment="1" applyProtection="1">
      <alignment vertical="top" wrapText="1"/>
    </xf>
    <xf numFmtId="42" fontId="2" fillId="0" borderId="34" xfId="1" applyNumberFormat="1" applyFont="1" applyBorder="1" applyAlignment="1" applyProtection="1">
      <alignment horizontal="left" vertical="center" wrapText="1"/>
      <protection locked="0"/>
    </xf>
    <xf numFmtId="0" fontId="4" fillId="3" borderId="0" xfId="0" applyFont="1" applyFill="1" applyAlignment="1" applyProtection="1">
      <alignment horizontal="center" vertical="center" wrapText="1"/>
      <protection locked="0"/>
    </xf>
    <xf numFmtId="0" fontId="6" fillId="0" borderId="16"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0" fillId="4" borderId="23" xfId="0" applyFill="1" applyBorder="1" applyAlignment="1">
      <alignment horizontal="center" vertical="center"/>
    </xf>
    <xf numFmtId="0" fontId="0" fillId="4" borderId="24" xfId="0" applyFill="1" applyBorder="1" applyAlignment="1">
      <alignment horizontal="center" vertical="center"/>
    </xf>
    <xf numFmtId="0" fontId="0" fillId="0" borderId="25" xfId="0" applyBorder="1" applyAlignment="1">
      <alignment horizontal="center"/>
    </xf>
    <xf numFmtId="0" fontId="0" fillId="0" borderId="5" xfId="0" applyBorder="1" applyAlignment="1">
      <alignment horizontal="center"/>
    </xf>
    <xf numFmtId="0" fontId="0" fillId="0" borderId="2" xfId="0" applyBorder="1" applyAlignment="1">
      <alignment horizontal="center"/>
    </xf>
    <xf numFmtId="0" fontId="0" fillId="0" borderId="8" xfId="0" applyBorder="1" applyAlignment="1">
      <alignment horizontal="center"/>
    </xf>
    <xf numFmtId="0" fontId="5" fillId="0" borderId="19" xfId="2" applyBorder="1" applyAlignment="1">
      <alignment horizontal="left" vertical="center"/>
    </xf>
    <xf numFmtId="0" fontId="5" fillId="0" borderId="20" xfId="2" applyBorder="1" applyAlignment="1">
      <alignment horizontal="left" vertical="center"/>
    </xf>
    <xf numFmtId="0" fontId="0" fillId="0" borderId="22" xfId="0" applyBorder="1" applyAlignment="1">
      <alignment horizontal="center" vertical="center"/>
    </xf>
    <xf numFmtId="0" fontId="0" fillId="0" borderId="20" xfId="0" applyBorder="1" applyAlignment="1">
      <alignment horizontal="center" vertical="center"/>
    </xf>
    <xf numFmtId="0" fontId="4" fillId="4" borderId="23"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24" xfId="0" applyFont="1" applyFill="1" applyBorder="1" applyAlignment="1">
      <alignment horizontal="center" vertical="center"/>
    </xf>
    <xf numFmtId="0" fontId="0" fillId="0" borderId="19" xfId="0" applyBorder="1" applyAlignment="1">
      <alignment horizontal="left" vertical="center"/>
    </xf>
    <xf numFmtId="0" fontId="0" fillId="0" borderId="20" xfId="0" applyBorder="1" applyAlignment="1">
      <alignment horizontal="left" vertical="center"/>
    </xf>
    <xf numFmtId="0" fontId="4" fillId="4" borderId="22" xfId="0" applyFont="1" applyFill="1" applyBorder="1" applyAlignment="1">
      <alignment horizontal="left"/>
    </xf>
    <xf numFmtId="0" fontId="4" fillId="4" borderId="20" xfId="0" applyFont="1" applyFill="1" applyBorder="1" applyAlignment="1">
      <alignment horizontal="left"/>
    </xf>
    <xf numFmtId="0" fontId="8" fillId="0" borderId="0" xfId="0" applyFont="1" applyAlignment="1">
      <alignment horizontal="center"/>
    </xf>
    <xf numFmtId="0" fontId="7" fillId="0" borderId="0" xfId="0" applyFont="1" applyAlignment="1">
      <alignment horizontal="center"/>
    </xf>
    <xf numFmtId="0" fontId="0" fillId="0" borderId="0" xfId="0" applyAlignment="1">
      <alignment horizontal="center" vertical="center"/>
    </xf>
    <xf numFmtId="0" fontId="0" fillId="0" borderId="2" xfId="0" applyBorder="1" applyAlignment="1">
      <alignment horizontal="center" vertical="center"/>
    </xf>
    <xf numFmtId="0" fontId="0" fillId="0" borderId="22"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9" xfId="0" applyBorder="1" applyAlignment="1">
      <alignment horizontal="left" vertical="center" wrapText="1"/>
    </xf>
    <xf numFmtId="0" fontId="0" fillId="0" borderId="20" xfId="0" applyBorder="1" applyAlignment="1">
      <alignment horizontal="left" vertical="center" wrapText="1"/>
    </xf>
    <xf numFmtId="0" fontId="7" fillId="0" borderId="1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2" borderId="0" xfId="0" applyFont="1" applyFill="1" applyAlignment="1" applyProtection="1">
      <alignment horizontal="center" vertical="center"/>
      <protection locked="0"/>
    </xf>
    <xf numFmtId="0" fontId="4" fillId="3" borderId="0" xfId="0" applyFont="1" applyFill="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5" fillId="0" borderId="7" xfId="2"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 xfId="0" applyFont="1" applyBorder="1" applyAlignment="1" applyProtection="1">
      <alignment horizontal="left" vertical="center"/>
      <protection locked="0"/>
    </xf>
    <xf numFmtId="0" fontId="6" fillId="0" borderId="10" xfId="0" applyFont="1" applyBorder="1" applyAlignment="1" applyProtection="1">
      <alignment horizontal="left" vertical="center"/>
      <protection locked="0"/>
    </xf>
    <xf numFmtId="0" fontId="6" fillId="0" borderId="11" xfId="0" applyFont="1" applyBorder="1" applyAlignment="1" applyProtection="1">
      <alignment horizontal="left" vertical="center"/>
      <protection locked="0"/>
    </xf>
    <xf numFmtId="0" fontId="6" fillId="0" borderId="1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17" xfId="0" applyFont="1" applyBorder="1" applyAlignment="1" applyProtection="1">
      <alignment horizontal="left" vertical="center"/>
      <protection locked="0"/>
    </xf>
    <xf numFmtId="0" fontId="6" fillId="0" borderId="3" xfId="0" applyFont="1" applyBorder="1" applyAlignment="1" applyProtection="1">
      <alignment horizontal="center" vertical="center"/>
      <protection locked="0"/>
    </xf>
    <xf numFmtId="0" fontId="6" fillId="0" borderId="9"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10" xfId="0" applyFont="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5" fillId="0" borderId="11" xfId="2" applyBorder="1" applyAlignment="1" applyProtection="1">
      <alignment horizontal="center" vertical="center"/>
      <protection locked="0"/>
    </xf>
    <xf numFmtId="0" fontId="6" fillId="0" borderId="13" xfId="0" applyFont="1" applyBorder="1" applyAlignment="1" applyProtection="1">
      <alignment horizontal="center" vertical="center"/>
      <protection locked="0"/>
    </xf>
  </cellXfs>
  <cellStyles count="5">
    <cellStyle name="Hipervínculo" xfId="2" builtinId="8"/>
    <cellStyle name="Moneda" xfId="4" builtinId="4"/>
    <cellStyle name="Moneda [0]" xfId="1" builtinId="7"/>
    <cellStyle name="Normal" xfId="0" builtinId="0"/>
    <cellStyle name="Normal 3" xfId="3" xr:uid="{9BACF7B7-95D3-4067-AFDA-493D0394ED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129541</xdr:rowOff>
    </xdr:from>
    <xdr:to>
      <xdr:col>5</xdr:col>
      <xdr:colOff>3542660</xdr:colOff>
      <xdr:row>2</xdr:row>
      <xdr:rowOff>114301</xdr:rowOff>
    </xdr:to>
    <xdr:pic>
      <xdr:nvPicPr>
        <xdr:cNvPr id="3" name="gráficos1">
          <a:extLst>
            <a:ext uri="{FF2B5EF4-FFF2-40B4-BE49-F238E27FC236}">
              <a16:creationId xmlns:a16="http://schemas.microsoft.com/office/drawing/2014/main" id="{9C609169-E954-46B3-97E9-C6832AF5F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45716" y="129541"/>
          <a:ext cx="889924" cy="617220"/>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884465</xdr:colOff>
      <xdr:row>2</xdr:row>
      <xdr:rowOff>54429</xdr:rowOff>
    </xdr:from>
    <xdr:to>
      <xdr:col>11</xdr:col>
      <xdr:colOff>1094310</xdr:colOff>
      <xdr:row>4</xdr:row>
      <xdr:rowOff>138852</xdr:rowOff>
    </xdr:to>
    <xdr:pic>
      <xdr:nvPicPr>
        <xdr:cNvPr id="2" name="Imagen 1">
          <a:extLst>
            <a:ext uri="{FF2B5EF4-FFF2-40B4-BE49-F238E27FC236}">
              <a16:creationId xmlns:a16="http://schemas.microsoft.com/office/drawing/2014/main" id="{EF960B3C-A989-4A61-93C6-07121E88D4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84536" y="1265465"/>
          <a:ext cx="2386988" cy="547066"/>
        </a:xfrm>
        <a:prstGeom prst="rect">
          <a:avLst/>
        </a:prstGeom>
      </xdr:spPr>
    </xdr:pic>
    <xdr:clientData/>
  </xdr:twoCellAnchor>
  <xdr:twoCellAnchor editAs="oneCell">
    <xdr:from>
      <xdr:col>2</xdr:col>
      <xdr:colOff>625928</xdr:colOff>
      <xdr:row>48</xdr:row>
      <xdr:rowOff>108857</xdr:rowOff>
    </xdr:from>
    <xdr:to>
      <xdr:col>2</xdr:col>
      <xdr:colOff>4883489</xdr:colOff>
      <xdr:row>53</xdr:row>
      <xdr:rowOff>44722</xdr:rowOff>
    </xdr:to>
    <xdr:pic>
      <xdr:nvPicPr>
        <xdr:cNvPr id="3" name="Imagen 2">
          <a:extLst>
            <a:ext uri="{FF2B5EF4-FFF2-40B4-BE49-F238E27FC236}">
              <a16:creationId xmlns:a16="http://schemas.microsoft.com/office/drawing/2014/main" id="{E21D882D-2A13-4289-A8A8-E498CB9970D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07428" y="21635357"/>
          <a:ext cx="4257561" cy="107886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lyqauditores.com/" TargetMode="External"/><Relationship Id="rId1" Type="http://schemas.openxmlformats.org/officeDocument/2006/relationships/hyperlink" Target="mailto:comercial@lyqauditores.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8D412-6C48-42AC-9906-498F63303065}">
  <dimension ref="A1:G25"/>
  <sheetViews>
    <sheetView topLeftCell="A6" zoomScale="70" zoomScaleNormal="70" workbookViewId="0">
      <selection activeCell="H12" sqref="H12"/>
    </sheetView>
  </sheetViews>
  <sheetFormatPr baseColWidth="10" defaultRowHeight="15.75" x14ac:dyDescent="0.25"/>
  <cols>
    <col min="1" max="1" width="11.25" style="1"/>
    <col min="2" max="2" width="25.5" customWidth="1"/>
    <col min="6" max="6" width="49.5" customWidth="1"/>
    <col min="7" max="7" width="33.125" customWidth="1"/>
  </cols>
  <sheetData>
    <row r="1" spans="1:7" ht="28.5" x14ac:dyDescent="0.45">
      <c r="A1"/>
      <c r="B1" s="83" t="s">
        <v>4</v>
      </c>
      <c r="C1" s="83"/>
      <c r="D1" s="83"/>
      <c r="E1" s="83"/>
      <c r="F1" s="83"/>
      <c r="G1" s="7"/>
    </row>
    <row r="2" spans="1:7" ht="21" x14ac:dyDescent="0.35">
      <c r="A2"/>
      <c r="B2" s="84" t="s">
        <v>36</v>
      </c>
      <c r="C2" s="84"/>
      <c r="D2" s="84"/>
      <c r="E2" s="84"/>
      <c r="F2" s="84"/>
      <c r="G2" s="8"/>
    </row>
    <row r="3" spans="1:7" x14ac:dyDescent="0.25">
      <c r="A3"/>
      <c r="B3" s="85"/>
      <c r="C3" s="85"/>
      <c r="D3" s="85"/>
      <c r="E3" s="85"/>
      <c r="F3" s="85"/>
    </row>
    <row r="4" spans="1:7" ht="16.5" thickBot="1" x14ac:dyDescent="0.3">
      <c r="A4"/>
      <c r="B4" s="86"/>
      <c r="C4" s="86"/>
      <c r="D4" s="86"/>
      <c r="E4" s="86"/>
      <c r="F4" s="86"/>
    </row>
    <row r="5" spans="1:7" ht="44.45" customHeight="1" thickBot="1" x14ac:dyDescent="0.3">
      <c r="A5"/>
      <c r="B5" s="3" t="s">
        <v>5</v>
      </c>
      <c r="C5" s="87" t="s">
        <v>6</v>
      </c>
      <c r="D5" s="88"/>
      <c r="E5" s="88"/>
      <c r="F5" s="89"/>
    </row>
    <row r="6" spans="1:7" ht="126.6" customHeight="1" thickBot="1" x14ac:dyDescent="0.3">
      <c r="A6"/>
      <c r="B6" s="3" t="s">
        <v>7</v>
      </c>
      <c r="C6" s="90" t="s">
        <v>61</v>
      </c>
      <c r="D6" s="90"/>
      <c r="E6" s="90"/>
      <c r="F6" s="91"/>
    </row>
    <row r="7" spans="1:7" ht="16.5" thickBot="1" x14ac:dyDescent="0.3">
      <c r="A7"/>
      <c r="B7" s="3" t="s">
        <v>8</v>
      </c>
      <c r="C7" s="79" t="s">
        <v>9</v>
      </c>
      <c r="D7" s="79"/>
      <c r="E7" s="79"/>
      <c r="F7" s="80"/>
    </row>
    <row r="8" spans="1:7" ht="16.5" thickBot="1" x14ac:dyDescent="0.3">
      <c r="A8"/>
      <c r="B8" s="3" t="s">
        <v>10</v>
      </c>
      <c r="C8" s="71" t="s">
        <v>11</v>
      </c>
      <c r="D8" s="71"/>
      <c r="E8" s="71"/>
      <c r="F8" s="72"/>
    </row>
    <row r="9" spans="1:7" ht="35.450000000000003" customHeight="1" thickBot="1" x14ac:dyDescent="0.3">
      <c r="A9"/>
      <c r="B9" s="9" t="s">
        <v>12</v>
      </c>
      <c r="C9" s="81" t="s">
        <v>13</v>
      </c>
      <c r="D9" s="82"/>
      <c r="E9" s="73" t="s">
        <v>63</v>
      </c>
      <c r="F9" s="74"/>
    </row>
    <row r="10" spans="1:7" ht="16.5" thickBot="1" x14ac:dyDescent="0.3">
      <c r="A10"/>
      <c r="B10" s="75" t="s">
        <v>25</v>
      </c>
      <c r="C10" s="10" t="s">
        <v>26</v>
      </c>
      <c r="D10" s="11" t="s">
        <v>27</v>
      </c>
      <c r="E10" s="11" t="s">
        <v>28</v>
      </c>
      <c r="F10" s="12" t="s">
        <v>29</v>
      </c>
    </row>
    <row r="11" spans="1:7" ht="31.5" x14ac:dyDescent="0.25">
      <c r="A11"/>
      <c r="B11" s="76"/>
      <c r="C11" s="18">
        <v>80000000</v>
      </c>
      <c r="D11" s="18">
        <v>80130000</v>
      </c>
      <c r="E11" s="18">
        <v>80131800</v>
      </c>
      <c r="F11" s="17" t="s">
        <v>64</v>
      </c>
    </row>
    <row r="12" spans="1:7" ht="16.5" thickBot="1" x14ac:dyDescent="0.3">
      <c r="A12"/>
      <c r="B12" s="76"/>
      <c r="C12" s="16">
        <v>84000000</v>
      </c>
      <c r="D12" s="16">
        <v>84110000</v>
      </c>
      <c r="E12" s="16">
        <v>84111500</v>
      </c>
      <c r="F12" s="19" t="s">
        <v>65</v>
      </c>
    </row>
    <row r="13" spans="1:7" ht="31.5" x14ac:dyDescent="0.25">
      <c r="A13"/>
      <c r="B13" s="76"/>
      <c r="C13" s="18">
        <v>80000000</v>
      </c>
      <c r="D13" s="18">
        <v>80100000</v>
      </c>
      <c r="E13" s="18">
        <v>80101500</v>
      </c>
      <c r="F13" s="17" t="s">
        <v>66</v>
      </c>
    </row>
    <row r="14" spans="1:7" x14ac:dyDescent="0.25">
      <c r="A14"/>
      <c r="B14" s="77"/>
      <c r="C14" s="13"/>
      <c r="D14" s="13"/>
      <c r="E14" s="14"/>
      <c r="F14" s="4"/>
    </row>
    <row r="15" spans="1:7" x14ac:dyDescent="0.25">
      <c r="A15"/>
      <c r="B15" s="77"/>
      <c r="C15" s="13"/>
      <c r="D15" s="13"/>
      <c r="E15" s="14"/>
      <c r="F15" s="4"/>
    </row>
    <row r="16" spans="1:7" x14ac:dyDescent="0.25">
      <c r="A16"/>
      <c r="B16" s="77"/>
      <c r="C16" s="13"/>
      <c r="D16" s="13"/>
      <c r="E16" s="14"/>
      <c r="F16" s="4"/>
    </row>
    <row r="17" spans="1:6" x14ac:dyDescent="0.25">
      <c r="A17"/>
      <c r="B17" s="77"/>
      <c r="C17" s="13"/>
      <c r="D17" s="13"/>
      <c r="E17" s="14"/>
      <c r="F17" s="4"/>
    </row>
    <row r="18" spans="1:6" ht="16.5" thickBot="1" x14ac:dyDescent="0.3">
      <c r="A18"/>
      <c r="B18" s="78"/>
      <c r="C18" s="2"/>
      <c r="D18" s="2"/>
      <c r="E18" s="15"/>
      <c r="F18" s="5"/>
    </row>
    <row r="19" spans="1:6" ht="16.5" thickBot="1" x14ac:dyDescent="0.3">
      <c r="A19"/>
      <c r="B19" s="6"/>
      <c r="C19" s="1"/>
    </row>
    <row r="20" spans="1:6" x14ac:dyDescent="0.25">
      <c r="A20"/>
      <c r="B20" s="65" t="s">
        <v>14</v>
      </c>
      <c r="C20" s="67"/>
      <c r="D20" s="67"/>
      <c r="E20" s="67"/>
      <c r="F20" s="68"/>
    </row>
    <row r="21" spans="1:6" ht="16.5" thickBot="1" x14ac:dyDescent="0.3">
      <c r="A21"/>
      <c r="B21" s="66"/>
      <c r="C21" s="69" t="s">
        <v>37</v>
      </c>
      <c r="D21" s="69"/>
      <c r="E21" s="69"/>
      <c r="F21" s="70"/>
    </row>
    <row r="22" spans="1:6" x14ac:dyDescent="0.25">
      <c r="A22"/>
      <c r="B22" s="65" t="s">
        <v>15</v>
      </c>
      <c r="C22" s="67"/>
      <c r="D22" s="67"/>
      <c r="E22" s="67"/>
      <c r="F22" s="68"/>
    </row>
    <row r="23" spans="1:6" ht="16.5" thickBot="1" x14ac:dyDescent="0.3">
      <c r="A23"/>
      <c r="B23" s="66"/>
      <c r="C23" s="69" t="s">
        <v>37</v>
      </c>
      <c r="D23" s="69"/>
      <c r="E23" s="69"/>
      <c r="F23" s="70"/>
    </row>
    <row r="24" spans="1:6" x14ac:dyDescent="0.25">
      <c r="A24"/>
      <c r="B24" s="6"/>
    </row>
    <row r="25" spans="1:6" x14ac:dyDescent="0.25">
      <c r="A25"/>
      <c r="B25" s="6"/>
    </row>
  </sheetData>
  <mergeCells count="16">
    <mergeCell ref="C7:F7"/>
    <mergeCell ref="C9:D9"/>
    <mergeCell ref="B1:F1"/>
    <mergeCell ref="B2:F2"/>
    <mergeCell ref="B3:F4"/>
    <mergeCell ref="C5:F5"/>
    <mergeCell ref="C6:F6"/>
    <mergeCell ref="B22:B23"/>
    <mergeCell ref="C22:F22"/>
    <mergeCell ref="C23:F23"/>
    <mergeCell ref="C8:F8"/>
    <mergeCell ref="E9:F9"/>
    <mergeCell ref="B20:B21"/>
    <mergeCell ref="C20:F20"/>
    <mergeCell ref="C21:F21"/>
    <mergeCell ref="B10:B18"/>
  </mergeCells>
  <hyperlinks>
    <hyperlink ref="C8:F8" location="'Especificaciones Tecnicas'!A1" display="Para visualizar las especificaciones tecnicas dirijase a la pestaña Especificaciones Tecnicas" xr:uid="{59AE199B-6BD0-4CBC-A4CA-10F7DCA0D9C4}"/>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021DD-73E5-0442-8A00-ABC07F1B8633}">
  <dimension ref="A1:O61"/>
  <sheetViews>
    <sheetView tabSelected="1" view="pageBreakPreview" topLeftCell="D37" zoomScale="60" zoomScaleNormal="76" workbookViewId="0">
      <selection activeCell="K46" sqref="K46"/>
    </sheetView>
  </sheetViews>
  <sheetFormatPr baseColWidth="10" defaultRowHeight="15.75" x14ac:dyDescent="0.25"/>
  <cols>
    <col min="1" max="1" width="6.25" style="20" customWidth="1"/>
    <col min="2" max="2" width="51.25" style="20" bestFit="1" customWidth="1"/>
    <col min="3" max="3" width="82.75" style="20" customWidth="1"/>
    <col min="4" max="4" width="10.75" style="46"/>
    <col min="5" max="5" width="18.25" style="20" customWidth="1"/>
    <col min="6" max="6" width="11" style="20"/>
    <col min="7" max="7" width="12.25" style="20" bestFit="1" customWidth="1"/>
    <col min="8" max="8" width="18.25" style="20" customWidth="1"/>
    <col min="9" max="9" width="13.25" style="20" customWidth="1"/>
    <col min="10" max="10" width="12.875" style="20" customWidth="1"/>
    <col min="11" max="11" width="15.625" style="20" customWidth="1"/>
    <col min="12" max="12" width="25.75" style="20" customWidth="1"/>
    <col min="13" max="14" width="11" style="20"/>
    <col min="15" max="15" width="12.25" style="20" bestFit="1" customWidth="1"/>
    <col min="16" max="16384" width="11" style="20"/>
  </cols>
  <sheetData>
    <row r="1" spans="1:15" ht="42.6" customHeight="1" x14ac:dyDescent="0.25">
      <c r="A1" s="94" t="s">
        <v>35</v>
      </c>
      <c r="B1" s="94"/>
      <c r="C1" s="94"/>
      <c r="D1" s="94"/>
      <c r="E1" s="94"/>
      <c r="F1" s="94"/>
      <c r="G1" s="94"/>
      <c r="H1" s="94"/>
      <c r="I1" s="94"/>
      <c r="J1" s="94"/>
      <c r="K1" s="94"/>
      <c r="L1" s="94"/>
    </row>
    <row r="2" spans="1:15" ht="54" customHeight="1" thickBot="1" x14ac:dyDescent="0.3">
      <c r="A2" s="95" t="s">
        <v>34</v>
      </c>
      <c r="B2" s="95"/>
      <c r="C2" s="95"/>
      <c r="D2" s="95"/>
      <c r="E2" s="95"/>
      <c r="F2" s="95"/>
      <c r="G2" s="95"/>
      <c r="H2" s="95"/>
      <c r="I2" s="95"/>
      <c r="J2" s="95"/>
      <c r="K2" s="95"/>
      <c r="L2" s="95"/>
    </row>
    <row r="3" spans="1:15" ht="21" customHeight="1" x14ac:dyDescent="0.25">
      <c r="A3" s="101" t="s">
        <v>75</v>
      </c>
      <c r="B3" s="102"/>
      <c r="C3" s="21"/>
      <c r="D3" s="107" t="s">
        <v>16</v>
      </c>
      <c r="E3" s="108"/>
      <c r="F3" s="109">
        <v>3133001574</v>
      </c>
      <c r="G3" s="110"/>
      <c r="H3" s="110"/>
      <c r="I3" s="111"/>
      <c r="J3" s="92"/>
      <c r="K3" s="93"/>
      <c r="L3" s="93"/>
    </row>
    <row r="4" spans="1:15" ht="15.6" customHeight="1" x14ac:dyDescent="0.25">
      <c r="A4" s="103" t="s">
        <v>76</v>
      </c>
      <c r="B4" s="104"/>
      <c r="C4" s="64"/>
      <c r="D4" s="112" t="s">
        <v>17</v>
      </c>
      <c r="E4" s="113"/>
      <c r="F4" s="114" t="s">
        <v>78</v>
      </c>
      <c r="G4" s="115"/>
      <c r="H4" s="115"/>
      <c r="I4" s="113"/>
      <c r="J4" s="92"/>
      <c r="K4" s="93"/>
      <c r="L4" s="93"/>
    </row>
    <row r="5" spans="1:15" ht="16.149999999999999" customHeight="1" thickBot="1" x14ac:dyDescent="0.3">
      <c r="A5" s="105" t="s">
        <v>77</v>
      </c>
      <c r="B5" s="106"/>
      <c r="C5" s="63"/>
      <c r="D5" s="96" t="s">
        <v>18</v>
      </c>
      <c r="E5" s="97"/>
      <c r="F5" s="98" t="s">
        <v>79</v>
      </c>
      <c r="G5" s="99"/>
      <c r="H5" s="99"/>
      <c r="I5" s="100"/>
      <c r="J5" s="92"/>
      <c r="K5" s="93"/>
      <c r="L5" s="93"/>
    </row>
    <row r="6" spans="1:15" x14ac:dyDescent="0.25">
      <c r="A6" s="22"/>
      <c r="B6" s="22"/>
      <c r="C6" s="22"/>
      <c r="D6" s="22"/>
      <c r="E6" s="22"/>
      <c r="F6" s="22"/>
      <c r="G6" s="22"/>
      <c r="H6" s="22"/>
      <c r="I6" s="22"/>
      <c r="J6" s="22"/>
      <c r="K6" s="22"/>
      <c r="L6" s="22"/>
    </row>
    <row r="7" spans="1:15" ht="30" x14ac:dyDescent="0.25">
      <c r="A7" s="62" t="s">
        <v>0</v>
      </c>
      <c r="B7" s="62" t="s">
        <v>1</v>
      </c>
      <c r="C7" s="62" t="s">
        <v>2</v>
      </c>
      <c r="D7" s="62" t="s">
        <v>3</v>
      </c>
      <c r="E7" s="62" t="s">
        <v>19</v>
      </c>
      <c r="F7" s="23" t="s">
        <v>20</v>
      </c>
      <c r="G7" s="62" t="s">
        <v>19</v>
      </c>
      <c r="H7" s="24" t="s">
        <v>62</v>
      </c>
      <c r="I7" s="25" t="s">
        <v>21</v>
      </c>
      <c r="J7" s="24" t="s">
        <v>22</v>
      </c>
      <c r="K7" s="24" t="s">
        <v>23</v>
      </c>
      <c r="L7" s="24" t="s">
        <v>24</v>
      </c>
    </row>
    <row r="8" spans="1:15" ht="18.75" x14ac:dyDescent="0.25">
      <c r="A8" s="26"/>
      <c r="B8" s="27"/>
      <c r="C8" s="28" t="s">
        <v>67</v>
      </c>
      <c r="D8" s="29"/>
      <c r="E8" s="29"/>
      <c r="F8" s="30"/>
      <c r="G8" s="30"/>
      <c r="H8" s="30"/>
      <c r="I8" s="31"/>
      <c r="J8" s="31"/>
      <c r="K8" s="31"/>
      <c r="L8" s="31"/>
    </row>
    <row r="9" spans="1:15" ht="139.5" customHeight="1" x14ac:dyDescent="0.25">
      <c r="A9" s="32">
        <v>1</v>
      </c>
      <c r="B9" s="33" t="s">
        <v>68</v>
      </c>
      <c r="C9" s="33" t="s">
        <v>69</v>
      </c>
      <c r="D9" s="34">
        <v>1</v>
      </c>
      <c r="E9" s="34" t="s">
        <v>38</v>
      </c>
      <c r="F9" s="35">
        <v>4</v>
      </c>
      <c r="G9" s="35" t="s">
        <v>70</v>
      </c>
      <c r="H9" s="36">
        <v>4924370.49</v>
      </c>
      <c r="I9" s="61">
        <f>+H9*19%</f>
        <v>935630.3931000001</v>
      </c>
      <c r="J9" s="37">
        <f>+I9+H9</f>
        <v>5860000.8831000002</v>
      </c>
      <c r="K9" s="37">
        <f>H9*F9</f>
        <v>19697481.960000001</v>
      </c>
      <c r="L9" s="37">
        <f>+J9*F9*D9</f>
        <v>23440003.532400001</v>
      </c>
      <c r="O9" s="38"/>
    </row>
    <row r="10" spans="1:15" ht="151.5" customHeight="1" x14ac:dyDescent="0.25">
      <c r="A10" s="32">
        <v>2</v>
      </c>
      <c r="B10" s="33" t="s">
        <v>71</v>
      </c>
      <c r="C10" s="33" t="s">
        <v>74</v>
      </c>
      <c r="D10" s="34">
        <v>1</v>
      </c>
      <c r="E10" s="34" t="s">
        <v>38</v>
      </c>
      <c r="F10" s="35">
        <v>4</v>
      </c>
      <c r="G10" s="35" t="s">
        <v>70</v>
      </c>
      <c r="H10" s="36">
        <v>4924370.49</v>
      </c>
      <c r="I10" s="61">
        <f>+H10*19%</f>
        <v>935630.3931000001</v>
      </c>
      <c r="J10" s="37">
        <f>+I10+H10</f>
        <v>5860000.8831000002</v>
      </c>
      <c r="K10" s="37">
        <f>H10*F10</f>
        <v>19697481.960000001</v>
      </c>
      <c r="L10" s="37">
        <f>+J10*F10*D10</f>
        <v>23440003.532400001</v>
      </c>
      <c r="O10" s="38"/>
    </row>
    <row r="11" spans="1:15" ht="85.9" customHeight="1" x14ac:dyDescent="0.25">
      <c r="A11" s="32">
        <v>3</v>
      </c>
      <c r="B11" s="33" t="s">
        <v>72</v>
      </c>
      <c r="C11" s="33" t="s">
        <v>73</v>
      </c>
      <c r="D11" s="34">
        <v>3</v>
      </c>
      <c r="E11" s="34" t="s">
        <v>38</v>
      </c>
      <c r="F11" s="35">
        <v>4</v>
      </c>
      <c r="G11" s="35" t="s">
        <v>70</v>
      </c>
      <c r="H11" s="36">
        <v>1346218.49</v>
      </c>
      <c r="I11" s="61">
        <f>+H11*19%</f>
        <v>255781.51310000001</v>
      </c>
      <c r="J11" s="37">
        <f>+I11+H11</f>
        <v>1602000.0031000001</v>
      </c>
      <c r="K11" s="37">
        <f>H11*F11*D11</f>
        <v>16154621.879999999</v>
      </c>
      <c r="L11" s="37">
        <f>J11*F11*D11</f>
        <v>19224000.0372</v>
      </c>
      <c r="O11" s="38"/>
    </row>
    <row r="12" spans="1:15" ht="18.75" x14ac:dyDescent="0.25">
      <c r="A12" s="26"/>
      <c r="B12" s="27"/>
      <c r="C12" s="28" t="s">
        <v>39</v>
      </c>
      <c r="D12" s="29"/>
      <c r="E12" s="29"/>
      <c r="F12" s="30"/>
      <c r="G12" s="30"/>
      <c r="H12" s="30"/>
      <c r="I12" s="31"/>
      <c r="J12" s="31"/>
      <c r="K12" s="31"/>
      <c r="L12" s="31"/>
    </row>
    <row r="13" spans="1:15" ht="85.9" customHeight="1" x14ac:dyDescent="0.25">
      <c r="A13" s="32">
        <v>4</v>
      </c>
      <c r="B13" s="33" t="s">
        <v>41</v>
      </c>
      <c r="C13" s="33" t="s">
        <v>60</v>
      </c>
      <c r="D13" s="34">
        <v>800</v>
      </c>
      <c r="E13" s="34" t="s">
        <v>38</v>
      </c>
      <c r="F13" s="35"/>
      <c r="G13" s="35"/>
      <c r="H13" s="36">
        <v>9800</v>
      </c>
      <c r="I13" s="37">
        <f t="shared" ref="I13:I29" si="0">H13*19%</f>
        <v>1862</v>
      </c>
      <c r="J13" s="37">
        <f>H13+I13</f>
        <v>11662</v>
      </c>
      <c r="K13" s="37">
        <f>H13*D13</f>
        <v>7840000</v>
      </c>
      <c r="L13" s="37">
        <f>J13*D13</f>
        <v>9329600</v>
      </c>
    </row>
    <row r="14" spans="1:15" ht="30" x14ac:dyDescent="0.25">
      <c r="A14" s="39">
        <v>5</v>
      </c>
      <c r="B14" s="33" t="s">
        <v>40</v>
      </c>
      <c r="C14" s="33" t="s">
        <v>60</v>
      </c>
      <c r="D14" s="34">
        <v>34</v>
      </c>
      <c r="E14" s="34" t="s">
        <v>38</v>
      </c>
      <c r="F14" s="40"/>
      <c r="G14" s="40"/>
      <c r="H14" s="36">
        <v>9800</v>
      </c>
      <c r="I14" s="37">
        <f t="shared" si="0"/>
        <v>1862</v>
      </c>
      <c r="J14" s="37">
        <f t="shared" ref="J14:J29" si="1">H14+I14</f>
        <v>11662</v>
      </c>
      <c r="K14" s="37">
        <f t="shared" ref="K14:K29" si="2">H14*D14</f>
        <v>333200</v>
      </c>
      <c r="L14" s="37">
        <f t="shared" ref="L14:L29" si="3">J14*D14</f>
        <v>396508</v>
      </c>
    </row>
    <row r="15" spans="1:15" ht="30" x14ac:dyDescent="0.25">
      <c r="A15" s="41">
        <v>6</v>
      </c>
      <c r="B15" s="33" t="s">
        <v>42</v>
      </c>
      <c r="C15" s="33" t="s">
        <v>60</v>
      </c>
      <c r="D15" s="34">
        <v>227</v>
      </c>
      <c r="E15" s="34" t="s">
        <v>38</v>
      </c>
      <c r="F15" s="42"/>
      <c r="G15" s="42"/>
      <c r="H15" s="36">
        <v>9800</v>
      </c>
      <c r="I15" s="37">
        <f t="shared" si="0"/>
        <v>1862</v>
      </c>
      <c r="J15" s="37">
        <f t="shared" si="1"/>
        <v>11662</v>
      </c>
      <c r="K15" s="37">
        <f t="shared" si="2"/>
        <v>2224600</v>
      </c>
      <c r="L15" s="37">
        <f>J15*D15</f>
        <v>2647274</v>
      </c>
    </row>
    <row r="16" spans="1:15" ht="30" x14ac:dyDescent="0.25">
      <c r="A16" s="32">
        <v>7</v>
      </c>
      <c r="B16" s="33" t="s">
        <v>43</v>
      </c>
      <c r="C16" s="33" t="s">
        <v>60</v>
      </c>
      <c r="D16" s="34">
        <v>9</v>
      </c>
      <c r="E16" s="34" t="s">
        <v>38</v>
      </c>
      <c r="F16" s="42"/>
      <c r="G16" s="42"/>
      <c r="H16" s="36">
        <v>11900</v>
      </c>
      <c r="I16" s="37">
        <f t="shared" si="0"/>
        <v>2261</v>
      </c>
      <c r="J16" s="37">
        <f t="shared" si="1"/>
        <v>14161</v>
      </c>
      <c r="K16" s="37">
        <f>H16*D16</f>
        <v>107100</v>
      </c>
      <c r="L16" s="37">
        <f>J16*D16</f>
        <v>127449</v>
      </c>
    </row>
    <row r="17" spans="1:12" ht="30" x14ac:dyDescent="0.25">
      <c r="A17" s="39">
        <v>8</v>
      </c>
      <c r="B17" s="33" t="s">
        <v>44</v>
      </c>
      <c r="C17" s="33" t="s">
        <v>60</v>
      </c>
      <c r="D17" s="34">
        <v>19</v>
      </c>
      <c r="E17" s="34" t="s">
        <v>38</v>
      </c>
      <c r="F17" s="42"/>
      <c r="G17" s="42"/>
      <c r="H17" s="36">
        <v>11900</v>
      </c>
      <c r="I17" s="37">
        <f t="shared" si="0"/>
        <v>2261</v>
      </c>
      <c r="J17" s="37">
        <f t="shared" si="1"/>
        <v>14161</v>
      </c>
      <c r="K17" s="37">
        <f t="shared" si="2"/>
        <v>226100</v>
      </c>
      <c r="L17" s="37">
        <f t="shared" si="3"/>
        <v>269059</v>
      </c>
    </row>
    <row r="18" spans="1:12" ht="30" x14ac:dyDescent="0.25">
      <c r="A18" s="41">
        <v>9</v>
      </c>
      <c r="B18" s="33" t="s">
        <v>45</v>
      </c>
      <c r="C18" s="33" t="s">
        <v>60</v>
      </c>
      <c r="D18" s="34">
        <v>964</v>
      </c>
      <c r="E18" s="34" t="s">
        <v>38</v>
      </c>
      <c r="F18" s="42"/>
      <c r="G18" s="42"/>
      <c r="H18" s="36">
        <v>11900</v>
      </c>
      <c r="I18" s="37">
        <f t="shared" si="0"/>
        <v>2261</v>
      </c>
      <c r="J18" s="37">
        <f t="shared" si="1"/>
        <v>14161</v>
      </c>
      <c r="K18" s="37">
        <f t="shared" si="2"/>
        <v>11471600</v>
      </c>
      <c r="L18" s="37">
        <f t="shared" si="3"/>
        <v>13651204</v>
      </c>
    </row>
    <row r="19" spans="1:12" ht="30" x14ac:dyDescent="0.25">
      <c r="A19" s="32">
        <v>10</v>
      </c>
      <c r="B19" s="33" t="s">
        <v>46</v>
      </c>
      <c r="C19" s="33" t="s">
        <v>60</v>
      </c>
      <c r="D19" s="34">
        <v>48</v>
      </c>
      <c r="E19" s="34" t="s">
        <v>38</v>
      </c>
      <c r="F19" s="42"/>
      <c r="G19" s="42"/>
      <c r="H19" s="36">
        <v>11900</v>
      </c>
      <c r="I19" s="37">
        <f t="shared" si="0"/>
        <v>2261</v>
      </c>
      <c r="J19" s="37">
        <f t="shared" si="1"/>
        <v>14161</v>
      </c>
      <c r="K19" s="37">
        <f t="shared" si="2"/>
        <v>571200</v>
      </c>
      <c r="L19" s="37">
        <f t="shared" si="3"/>
        <v>679728</v>
      </c>
    </row>
    <row r="20" spans="1:12" ht="30" x14ac:dyDescent="0.25">
      <c r="A20" s="39">
        <v>11</v>
      </c>
      <c r="B20" s="33" t="s">
        <v>47</v>
      </c>
      <c r="C20" s="33" t="s">
        <v>60</v>
      </c>
      <c r="D20" s="34">
        <v>19</v>
      </c>
      <c r="E20" s="34" t="s">
        <v>38</v>
      </c>
      <c r="F20" s="42"/>
      <c r="G20" s="42"/>
      <c r="H20" s="36">
        <v>11900</v>
      </c>
      <c r="I20" s="37">
        <f t="shared" si="0"/>
        <v>2261</v>
      </c>
      <c r="J20" s="37">
        <f t="shared" si="1"/>
        <v>14161</v>
      </c>
      <c r="K20" s="37">
        <f t="shared" si="2"/>
        <v>226100</v>
      </c>
      <c r="L20" s="37">
        <f t="shared" si="3"/>
        <v>269059</v>
      </c>
    </row>
    <row r="21" spans="1:12" ht="30" x14ac:dyDescent="0.25">
      <c r="A21" s="41">
        <v>12</v>
      </c>
      <c r="B21" s="33" t="s">
        <v>48</v>
      </c>
      <c r="C21" s="33" t="s">
        <v>60</v>
      </c>
      <c r="D21" s="34">
        <v>15</v>
      </c>
      <c r="E21" s="34" t="s">
        <v>38</v>
      </c>
      <c r="F21" s="42"/>
      <c r="G21" s="42"/>
      <c r="H21" s="36">
        <v>11900</v>
      </c>
      <c r="I21" s="37">
        <f t="shared" si="0"/>
        <v>2261</v>
      </c>
      <c r="J21" s="37">
        <f t="shared" si="1"/>
        <v>14161</v>
      </c>
      <c r="K21" s="37">
        <f t="shared" si="2"/>
        <v>178500</v>
      </c>
      <c r="L21" s="37">
        <f t="shared" si="3"/>
        <v>212415</v>
      </c>
    </row>
    <row r="22" spans="1:12" ht="30" x14ac:dyDescent="0.25">
      <c r="A22" s="32">
        <v>13</v>
      </c>
      <c r="B22" s="33" t="s">
        <v>49</v>
      </c>
      <c r="C22" s="33" t="s">
        <v>60</v>
      </c>
      <c r="D22" s="34">
        <v>228</v>
      </c>
      <c r="E22" s="34" t="s">
        <v>38</v>
      </c>
      <c r="F22" s="42"/>
      <c r="G22" s="42"/>
      <c r="H22" s="36">
        <v>11900</v>
      </c>
      <c r="I22" s="37">
        <f t="shared" si="0"/>
        <v>2261</v>
      </c>
      <c r="J22" s="37">
        <f t="shared" si="1"/>
        <v>14161</v>
      </c>
      <c r="K22" s="37">
        <f t="shared" si="2"/>
        <v>2713200</v>
      </c>
      <c r="L22" s="37">
        <f t="shared" si="3"/>
        <v>3228708</v>
      </c>
    </row>
    <row r="23" spans="1:12" ht="30" x14ac:dyDescent="0.25">
      <c r="A23" s="39">
        <v>14</v>
      </c>
      <c r="B23" s="33" t="s">
        <v>50</v>
      </c>
      <c r="C23" s="33" t="s">
        <v>60</v>
      </c>
      <c r="D23" s="34">
        <v>1</v>
      </c>
      <c r="E23" s="34" t="s">
        <v>38</v>
      </c>
      <c r="F23" s="42"/>
      <c r="G23" s="42"/>
      <c r="H23" s="36">
        <v>11900</v>
      </c>
      <c r="I23" s="37">
        <f t="shared" si="0"/>
        <v>2261</v>
      </c>
      <c r="J23" s="37">
        <f t="shared" si="1"/>
        <v>14161</v>
      </c>
      <c r="K23" s="37">
        <f t="shared" si="2"/>
        <v>11900</v>
      </c>
      <c r="L23" s="37">
        <f t="shared" si="3"/>
        <v>14161</v>
      </c>
    </row>
    <row r="24" spans="1:12" ht="30" x14ac:dyDescent="0.25">
      <c r="A24" s="41">
        <v>15</v>
      </c>
      <c r="B24" s="33" t="s">
        <v>51</v>
      </c>
      <c r="C24" s="33" t="s">
        <v>60</v>
      </c>
      <c r="D24" s="34">
        <v>735</v>
      </c>
      <c r="E24" s="34" t="s">
        <v>38</v>
      </c>
      <c r="F24" s="42"/>
      <c r="G24" s="42"/>
      <c r="H24" s="36">
        <v>11900</v>
      </c>
      <c r="I24" s="37">
        <f t="shared" si="0"/>
        <v>2261</v>
      </c>
      <c r="J24" s="37">
        <f t="shared" si="1"/>
        <v>14161</v>
      </c>
      <c r="K24" s="37">
        <f t="shared" si="2"/>
        <v>8746500</v>
      </c>
      <c r="L24" s="37">
        <f t="shared" si="3"/>
        <v>10408335</v>
      </c>
    </row>
    <row r="25" spans="1:12" ht="30" x14ac:dyDescent="0.25">
      <c r="A25" s="32">
        <v>16</v>
      </c>
      <c r="B25" s="33" t="s">
        <v>52</v>
      </c>
      <c r="C25" s="33" t="s">
        <v>60</v>
      </c>
      <c r="D25" s="34">
        <v>5489</v>
      </c>
      <c r="E25" s="34" t="s">
        <v>38</v>
      </c>
      <c r="F25" s="42"/>
      <c r="G25" s="42"/>
      <c r="H25" s="36">
        <v>9800</v>
      </c>
      <c r="I25" s="37">
        <f t="shared" si="0"/>
        <v>1862</v>
      </c>
      <c r="J25" s="37">
        <f t="shared" si="1"/>
        <v>11662</v>
      </c>
      <c r="K25" s="37">
        <f t="shared" si="2"/>
        <v>53792200</v>
      </c>
      <c r="L25" s="37">
        <f t="shared" si="3"/>
        <v>64012718</v>
      </c>
    </row>
    <row r="26" spans="1:12" ht="30" x14ac:dyDescent="0.25">
      <c r="A26" s="39">
        <v>17</v>
      </c>
      <c r="B26" s="33" t="s">
        <v>53</v>
      </c>
      <c r="C26" s="33" t="s">
        <v>60</v>
      </c>
      <c r="D26" s="34">
        <v>1</v>
      </c>
      <c r="E26" s="34" t="s">
        <v>38</v>
      </c>
      <c r="F26" s="42"/>
      <c r="G26" s="42"/>
      <c r="H26" s="36">
        <v>12000</v>
      </c>
      <c r="I26" s="37">
        <f t="shared" si="0"/>
        <v>2280</v>
      </c>
      <c r="J26" s="37">
        <f t="shared" si="1"/>
        <v>14280</v>
      </c>
      <c r="K26" s="37">
        <f t="shared" si="2"/>
        <v>12000</v>
      </c>
      <c r="L26" s="37">
        <f t="shared" si="3"/>
        <v>14280</v>
      </c>
    </row>
    <row r="27" spans="1:12" ht="30" x14ac:dyDescent="0.25">
      <c r="A27" s="41">
        <v>18</v>
      </c>
      <c r="B27" s="33" t="s">
        <v>54</v>
      </c>
      <c r="C27" s="33" t="s">
        <v>60</v>
      </c>
      <c r="D27" s="34">
        <v>7</v>
      </c>
      <c r="E27" s="34" t="s">
        <v>38</v>
      </c>
      <c r="F27" s="42"/>
      <c r="G27" s="42"/>
      <c r="H27" s="36">
        <v>9800</v>
      </c>
      <c r="I27" s="37">
        <f t="shared" si="0"/>
        <v>1862</v>
      </c>
      <c r="J27" s="37">
        <f t="shared" si="1"/>
        <v>11662</v>
      </c>
      <c r="K27" s="37">
        <f t="shared" si="2"/>
        <v>68600</v>
      </c>
      <c r="L27" s="37">
        <f t="shared" si="3"/>
        <v>81634</v>
      </c>
    </row>
    <row r="28" spans="1:12" ht="30" x14ac:dyDescent="0.25">
      <c r="A28" s="32">
        <v>19</v>
      </c>
      <c r="B28" s="33" t="s">
        <v>55</v>
      </c>
      <c r="C28" s="33" t="s">
        <v>60</v>
      </c>
      <c r="D28" s="34">
        <v>5</v>
      </c>
      <c r="E28" s="34" t="s">
        <v>38</v>
      </c>
      <c r="F28" s="42"/>
      <c r="G28" s="42"/>
      <c r="H28" s="36">
        <v>11900</v>
      </c>
      <c r="I28" s="37">
        <f t="shared" si="0"/>
        <v>2261</v>
      </c>
      <c r="J28" s="37">
        <f t="shared" si="1"/>
        <v>14161</v>
      </c>
      <c r="K28" s="37">
        <f t="shared" si="2"/>
        <v>59500</v>
      </c>
      <c r="L28" s="37">
        <f t="shared" si="3"/>
        <v>70805</v>
      </c>
    </row>
    <row r="29" spans="1:12" ht="30" x14ac:dyDescent="0.25">
      <c r="A29" s="39">
        <v>20</v>
      </c>
      <c r="B29" s="33" t="s">
        <v>56</v>
      </c>
      <c r="C29" s="33" t="s">
        <v>60</v>
      </c>
      <c r="D29" s="34">
        <v>4</v>
      </c>
      <c r="E29" s="34" t="s">
        <v>38</v>
      </c>
      <c r="F29" s="42"/>
      <c r="G29" s="42"/>
      <c r="H29" s="36">
        <v>11900</v>
      </c>
      <c r="I29" s="37">
        <f t="shared" si="0"/>
        <v>2261</v>
      </c>
      <c r="J29" s="37">
        <f t="shared" si="1"/>
        <v>14161</v>
      </c>
      <c r="K29" s="37">
        <f t="shared" si="2"/>
        <v>47600</v>
      </c>
      <c r="L29" s="37">
        <f t="shared" si="3"/>
        <v>56644</v>
      </c>
    </row>
    <row r="30" spans="1:12" ht="18.75" x14ac:dyDescent="0.25">
      <c r="A30" s="26"/>
      <c r="B30" s="27"/>
      <c r="C30" s="28" t="s">
        <v>57</v>
      </c>
      <c r="D30" s="29"/>
      <c r="E30" s="29"/>
      <c r="F30" s="30"/>
      <c r="G30" s="30"/>
      <c r="H30" s="30"/>
      <c r="I30" s="31"/>
      <c r="J30" s="31"/>
      <c r="K30" s="31"/>
      <c r="L30" s="31"/>
    </row>
    <row r="31" spans="1:12" ht="30" x14ac:dyDescent="0.25">
      <c r="A31" s="32">
        <v>21</v>
      </c>
      <c r="B31" s="33" t="s">
        <v>59</v>
      </c>
      <c r="C31" s="33" t="s">
        <v>60</v>
      </c>
      <c r="D31" s="34">
        <v>2</v>
      </c>
      <c r="E31" s="34" t="s">
        <v>38</v>
      </c>
      <c r="F31" s="40"/>
      <c r="G31" s="40"/>
      <c r="H31" s="36">
        <v>1350000</v>
      </c>
      <c r="I31" s="37">
        <f>H31*19%</f>
        <v>256500</v>
      </c>
      <c r="J31" s="37">
        <f t="shared" ref="J31:J41" si="4">H31+I31</f>
        <v>1606500</v>
      </c>
      <c r="K31" s="37">
        <f>H31*D31</f>
        <v>2700000</v>
      </c>
      <c r="L31" s="37">
        <f>J31*D31</f>
        <v>3213000</v>
      </c>
    </row>
    <row r="32" spans="1:12" ht="30" x14ac:dyDescent="0.25">
      <c r="A32" s="32">
        <v>22</v>
      </c>
      <c r="B32" s="33" t="s">
        <v>41</v>
      </c>
      <c r="C32" s="33" t="s">
        <v>60</v>
      </c>
      <c r="D32" s="34">
        <v>44</v>
      </c>
      <c r="E32" s="34" t="s">
        <v>38</v>
      </c>
      <c r="F32" s="40"/>
      <c r="G32" s="40"/>
      <c r="H32" s="36">
        <v>23600</v>
      </c>
      <c r="I32" s="37">
        <f t="shared" ref="I32:I41" si="5">H32*19%</f>
        <v>4484</v>
      </c>
      <c r="J32" s="37">
        <f t="shared" si="4"/>
        <v>28084</v>
      </c>
      <c r="K32" s="37">
        <f t="shared" ref="K32:K41" si="6">H32*D32</f>
        <v>1038400</v>
      </c>
      <c r="L32" s="37">
        <f t="shared" ref="L32:L40" si="7">J32*D32</f>
        <v>1235696</v>
      </c>
    </row>
    <row r="33" spans="1:12" ht="30" x14ac:dyDescent="0.25">
      <c r="A33" s="32">
        <v>23</v>
      </c>
      <c r="B33" s="33" t="s">
        <v>40</v>
      </c>
      <c r="C33" s="33" t="s">
        <v>60</v>
      </c>
      <c r="D33" s="34">
        <v>15</v>
      </c>
      <c r="E33" s="34" t="s">
        <v>38</v>
      </c>
      <c r="F33" s="40"/>
      <c r="G33" s="40"/>
      <c r="H33" s="36">
        <v>39000</v>
      </c>
      <c r="I33" s="37">
        <f t="shared" si="5"/>
        <v>7410</v>
      </c>
      <c r="J33" s="37">
        <f t="shared" si="4"/>
        <v>46410</v>
      </c>
      <c r="K33" s="37">
        <f t="shared" si="6"/>
        <v>585000</v>
      </c>
      <c r="L33" s="37">
        <f t="shared" si="7"/>
        <v>696150</v>
      </c>
    </row>
    <row r="34" spans="1:12" ht="30" x14ac:dyDescent="0.25">
      <c r="A34" s="32">
        <v>24</v>
      </c>
      <c r="B34" s="33" t="s">
        <v>43</v>
      </c>
      <c r="C34" s="33" t="s">
        <v>60</v>
      </c>
      <c r="D34" s="34">
        <v>2</v>
      </c>
      <c r="E34" s="34" t="s">
        <v>38</v>
      </c>
      <c r="F34" s="40"/>
      <c r="G34" s="40"/>
      <c r="H34" s="36">
        <v>205000</v>
      </c>
      <c r="I34" s="37">
        <f t="shared" si="5"/>
        <v>38950</v>
      </c>
      <c r="J34" s="37">
        <f t="shared" si="4"/>
        <v>243950</v>
      </c>
      <c r="K34" s="37">
        <f t="shared" si="6"/>
        <v>410000</v>
      </c>
      <c r="L34" s="37">
        <f t="shared" si="7"/>
        <v>487900</v>
      </c>
    </row>
    <row r="35" spans="1:12" ht="30" x14ac:dyDescent="0.25">
      <c r="A35" s="32">
        <v>25</v>
      </c>
      <c r="B35" s="33" t="s">
        <v>44</v>
      </c>
      <c r="C35" s="33" t="s">
        <v>60</v>
      </c>
      <c r="D35" s="34">
        <v>5</v>
      </c>
      <c r="E35" s="34" t="s">
        <v>38</v>
      </c>
      <c r="F35" s="40"/>
      <c r="G35" s="40"/>
      <c r="H35" s="36">
        <v>23800</v>
      </c>
      <c r="I35" s="37">
        <f t="shared" si="5"/>
        <v>4522</v>
      </c>
      <c r="J35" s="37">
        <f t="shared" si="4"/>
        <v>28322</v>
      </c>
      <c r="K35" s="37">
        <f t="shared" si="6"/>
        <v>119000</v>
      </c>
      <c r="L35" s="37">
        <f t="shared" si="7"/>
        <v>141610</v>
      </c>
    </row>
    <row r="36" spans="1:12" ht="30" x14ac:dyDescent="0.25">
      <c r="A36" s="32">
        <v>26</v>
      </c>
      <c r="B36" s="33" t="s">
        <v>45</v>
      </c>
      <c r="C36" s="33" t="s">
        <v>60</v>
      </c>
      <c r="D36" s="34">
        <v>28</v>
      </c>
      <c r="E36" s="34" t="s">
        <v>38</v>
      </c>
      <c r="F36" s="40"/>
      <c r="G36" s="40"/>
      <c r="H36" s="36">
        <v>23800</v>
      </c>
      <c r="I36" s="37">
        <f t="shared" si="5"/>
        <v>4522</v>
      </c>
      <c r="J36" s="37">
        <f t="shared" si="4"/>
        <v>28322</v>
      </c>
      <c r="K36" s="37">
        <f t="shared" si="6"/>
        <v>666400</v>
      </c>
      <c r="L36" s="37">
        <f t="shared" si="7"/>
        <v>793016</v>
      </c>
    </row>
    <row r="37" spans="1:12" ht="30" x14ac:dyDescent="0.25">
      <c r="A37" s="32">
        <v>27</v>
      </c>
      <c r="B37" s="33" t="s">
        <v>46</v>
      </c>
      <c r="C37" s="33" t="s">
        <v>60</v>
      </c>
      <c r="D37" s="34">
        <v>1</v>
      </c>
      <c r="E37" s="34" t="s">
        <v>38</v>
      </c>
      <c r="F37" s="40"/>
      <c r="G37" s="40"/>
      <c r="H37" s="36">
        <v>19000</v>
      </c>
      <c r="I37" s="37">
        <f t="shared" si="5"/>
        <v>3610</v>
      </c>
      <c r="J37" s="37">
        <f t="shared" si="4"/>
        <v>22610</v>
      </c>
      <c r="K37" s="37">
        <f t="shared" si="6"/>
        <v>19000</v>
      </c>
      <c r="L37" s="37">
        <f t="shared" si="7"/>
        <v>22610</v>
      </c>
    </row>
    <row r="38" spans="1:12" ht="30" x14ac:dyDescent="0.25">
      <c r="A38" s="32">
        <v>28</v>
      </c>
      <c r="B38" s="33" t="s">
        <v>47</v>
      </c>
      <c r="C38" s="33" t="s">
        <v>60</v>
      </c>
      <c r="D38" s="34">
        <v>2</v>
      </c>
      <c r="E38" s="34" t="s">
        <v>38</v>
      </c>
      <c r="F38" s="40"/>
      <c r="G38" s="40"/>
      <c r="H38" s="36">
        <v>22800</v>
      </c>
      <c r="I38" s="37">
        <f t="shared" si="5"/>
        <v>4332</v>
      </c>
      <c r="J38" s="37">
        <f t="shared" si="4"/>
        <v>27132</v>
      </c>
      <c r="K38" s="37">
        <f t="shared" si="6"/>
        <v>45600</v>
      </c>
      <c r="L38" s="37">
        <f t="shared" si="7"/>
        <v>54264</v>
      </c>
    </row>
    <row r="39" spans="1:12" ht="30" x14ac:dyDescent="0.25">
      <c r="A39" s="32">
        <v>29</v>
      </c>
      <c r="B39" s="33" t="s">
        <v>49</v>
      </c>
      <c r="C39" s="33" t="s">
        <v>60</v>
      </c>
      <c r="D39" s="34">
        <v>9</v>
      </c>
      <c r="E39" s="34" t="s">
        <v>38</v>
      </c>
      <c r="F39" s="40"/>
      <c r="G39" s="40"/>
      <c r="H39" s="36">
        <v>22000</v>
      </c>
      <c r="I39" s="37">
        <f t="shared" si="5"/>
        <v>4180</v>
      </c>
      <c r="J39" s="37">
        <f t="shared" si="4"/>
        <v>26180</v>
      </c>
      <c r="K39" s="37">
        <f t="shared" si="6"/>
        <v>198000</v>
      </c>
      <c r="L39" s="37">
        <f t="shared" si="7"/>
        <v>235620</v>
      </c>
    </row>
    <row r="40" spans="1:12" ht="30" x14ac:dyDescent="0.25">
      <c r="A40" s="32">
        <v>30</v>
      </c>
      <c r="B40" s="33" t="s">
        <v>52</v>
      </c>
      <c r="C40" s="33" t="s">
        <v>60</v>
      </c>
      <c r="D40" s="34">
        <v>26</v>
      </c>
      <c r="E40" s="34" t="s">
        <v>38</v>
      </c>
      <c r="F40" s="40"/>
      <c r="G40" s="40"/>
      <c r="H40" s="36">
        <v>22000</v>
      </c>
      <c r="I40" s="37">
        <f t="shared" si="5"/>
        <v>4180</v>
      </c>
      <c r="J40" s="37">
        <f t="shared" si="4"/>
        <v>26180</v>
      </c>
      <c r="K40" s="37">
        <f t="shared" si="6"/>
        <v>572000</v>
      </c>
      <c r="L40" s="37">
        <f t="shared" si="7"/>
        <v>680680</v>
      </c>
    </row>
    <row r="41" spans="1:12" ht="30" x14ac:dyDescent="0.25">
      <c r="A41" s="32">
        <v>31</v>
      </c>
      <c r="B41" s="33" t="s">
        <v>54</v>
      </c>
      <c r="C41" s="33" t="s">
        <v>60</v>
      </c>
      <c r="D41" s="34">
        <v>10</v>
      </c>
      <c r="E41" s="34" t="s">
        <v>38</v>
      </c>
      <c r="F41" s="40"/>
      <c r="G41" s="40"/>
      <c r="H41" s="36">
        <v>39000</v>
      </c>
      <c r="I41" s="37">
        <f t="shared" si="5"/>
        <v>7410</v>
      </c>
      <c r="J41" s="37">
        <f t="shared" si="4"/>
        <v>46410</v>
      </c>
      <c r="K41" s="37">
        <f t="shared" si="6"/>
        <v>390000</v>
      </c>
      <c r="L41" s="37">
        <f>J41*D41</f>
        <v>464100</v>
      </c>
    </row>
    <row r="42" spans="1:12" ht="18.75" x14ac:dyDescent="0.25">
      <c r="A42" s="26"/>
      <c r="B42" s="27"/>
      <c r="C42" s="28" t="s">
        <v>58</v>
      </c>
      <c r="D42" s="29"/>
      <c r="E42" s="29"/>
      <c r="F42" s="30"/>
      <c r="G42" s="30"/>
      <c r="H42" s="30"/>
      <c r="I42" s="31"/>
      <c r="J42" s="31"/>
      <c r="K42" s="31"/>
      <c r="L42" s="31"/>
    </row>
    <row r="43" spans="1:12" ht="30" x14ac:dyDescent="0.25">
      <c r="A43" s="39">
        <v>32</v>
      </c>
      <c r="B43" s="33" t="s">
        <v>59</v>
      </c>
      <c r="C43" s="33" t="s">
        <v>60</v>
      </c>
      <c r="D43" s="34">
        <v>17</v>
      </c>
      <c r="E43" s="43" t="s">
        <v>38</v>
      </c>
      <c r="F43" s="40"/>
      <c r="G43" s="40"/>
      <c r="H43" s="44">
        <v>250000</v>
      </c>
      <c r="I43" s="45">
        <f>H43*19%</f>
        <v>47500</v>
      </c>
      <c r="J43" s="45">
        <f>H43+I43</f>
        <v>297500</v>
      </c>
      <c r="K43" s="45">
        <f>H43*D43</f>
        <v>4250000</v>
      </c>
      <c r="L43" s="45">
        <f>J43*D43</f>
        <v>5057500</v>
      </c>
    </row>
    <row r="44" spans="1:12" ht="30" x14ac:dyDescent="0.25">
      <c r="A44" s="39">
        <v>33</v>
      </c>
      <c r="B44" s="33" t="s">
        <v>41</v>
      </c>
      <c r="C44" s="33" t="s">
        <v>60</v>
      </c>
      <c r="D44" s="34">
        <v>1</v>
      </c>
      <c r="E44" s="43" t="s">
        <v>38</v>
      </c>
      <c r="F44" s="40"/>
      <c r="G44" s="40"/>
      <c r="H44" s="44">
        <v>20300</v>
      </c>
      <c r="I44" s="45">
        <f t="shared" ref="I44:I45" si="8">H44*19%</f>
        <v>3857</v>
      </c>
      <c r="J44" s="45">
        <f t="shared" ref="J44:J45" si="9">H44+I44</f>
        <v>24157</v>
      </c>
      <c r="K44" s="45">
        <f t="shared" ref="K44:K46" si="10">H44*D44</f>
        <v>20300</v>
      </c>
      <c r="L44" s="45">
        <f t="shared" ref="L44:L45" si="11">J44*D44</f>
        <v>24157</v>
      </c>
    </row>
    <row r="45" spans="1:12" ht="30" x14ac:dyDescent="0.25">
      <c r="A45" s="39">
        <v>36</v>
      </c>
      <c r="B45" s="33" t="s">
        <v>49</v>
      </c>
      <c r="C45" s="33" t="s">
        <v>60</v>
      </c>
      <c r="D45" s="34">
        <v>2</v>
      </c>
      <c r="E45" s="43" t="s">
        <v>38</v>
      </c>
      <c r="F45" s="40"/>
      <c r="G45" s="40"/>
      <c r="H45" s="44">
        <v>22800</v>
      </c>
      <c r="I45" s="45">
        <f t="shared" si="8"/>
        <v>4332</v>
      </c>
      <c r="J45" s="45">
        <f t="shared" si="9"/>
        <v>27132</v>
      </c>
      <c r="K45" s="45">
        <f t="shared" si="10"/>
        <v>45600</v>
      </c>
      <c r="L45" s="45">
        <f t="shared" si="11"/>
        <v>54264</v>
      </c>
    </row>
    <row r="46" spans="1:12" ht="30" x14ac:dyDescent="0.25">
      <c r="A46" s="39">
        <v>37</v>
      </c>
      <c r="B46" s="33" t="s">
        <v>54</v>
      </c>
      <c r="C46" s="33" t="s">
        <v>60</v>
      </c>
      <c r="D46" s="34">
        <v>3</v>
      </c>
      <c r="E46" s="43" t="s">
        <v>38</v>
      </c>
      <c r="F46" s="40"/>
      <c r="G46" s="40"/>
      <c r="H46" s="44">
        <v>11800</v>
      </c>
      <c r="I46" s="45">
        <f>H46*19%</f>
        <v>2242</v>
      </c>
      <c r="J46" s="45">
        <f>H46+I46</f>
        <v>14042</v>
      </c>
      <c r="K46" s="45">
        <f t="shared" si="10"/>
        <v>35400</v>
      </c>
      <c r="L46" s="45">
        <f>J46*D46</f>
        <v>42126</v>
      </c>
    </row>
    <row r="49" spans="2:12" ht="16.5" thickBot="1" x14ac:dyDescent="0.3">
      <c r="C49" s="57"/>
    </row>
    <row r="50" spans="2:12" ht="18.75" x14ac:dyDescent="0.3">
      <c r="B50" s="46"/>
      <c r="C50" s="58"/>
      <c r="D50" s="20"/>
      <c r="F50" s="46"/>
      <c r="G50" s="46"/>
      <c r="H50" s="47"/>
      <c r="I50" s="47"/>
      <c r="J50" s="47"/>
      <c r="K50" s="48" t="s">
        <v>30</v>
      </c>
      <c r="L50" s="49">
        <f>+SUM(K9:K46)</f>
        <v>155274185.80000001</v>
      </c>
    </row>
    <row r="51" spans="2:12" ht="18.75" x14ac:dyDescent="0.3">
      <c r="B51" s="46"/>
      <c r="C51" s="58"/>
      <c r="D51" s="20"/>
      <c r="F51" s="46"/>
      <c r="G51" s="46"/>
      <c r="H51" s="47"/>
      <c r="I51" s="47"/>
      <c r="J51" s="47"/>
      <c r="K51" s="50" t="s">
        <v>31</v>
      </c>
      <c r="L51" s="51">
        <f>+L52-L50</f>
        <v>29502095.301999986</v>
      </c>
    </row>
    <row r="52" spans="2:12" ht="19.5" thickBot="1" x14ac:dyDescent="0.35">
      <c r="B52" s="46"/>
      <c r="C52" s="58"/>
      <c r="D52" s="20"/>
      <c r="F52" s="46"/>
      <c r="G52" s="46"/>
      <c r="H52" s="47"/>
      <c r="I52" s="47"/>
      <c r="J52" s="47"/>
      <c r="K52" s="52" t="s">
        <v>32</v>
      </c>
      <c r="L52" s="53">
        <f>+SUM(L9:L46)</f>
        <v>184776281.102</v>
      </c>
    </row>
    <row r="53" spans="2:12" x14ac:dyDescent="0.25">
      <c r="B53" s="46"/>
      <c r="C53" s="58"/>
      <c r="D53" s="20"/>
      <c r="F53" s="46"/>
      <c r="G53" s="46"/>
      <c r="H53" s="47"/>
      <c r="I53" s="47"/>
      <c r="J53" s="47"/>
      <c r="K53" s="47"/>
      <c r="L53" s="47"/>
    </row>
    <row r="54" spans="2:12" ht="16.5" thickBot="1" x14ac:dyDescent="0.3">
      <c r="B54" s="46"/>
      <c r="C54" s="59"/>
      <c r="D54" s="20"/>
      <c r="F54" s="46"/>
      <c r="G54" s="46"/>
      <c r="H54" s="47"/>
      <c r="I54" s="47"/>
      <c r="J54" s="47"/>
      <c r="K54" s="47"/>
      <c r="L54" s="47"/>
    </row>
    <row r="55" spans="2:12" ht="30" x14ac:dyDescent="0.25">
      <c r="B55" s="46"/>
      <c r="C55" s="60" t="s">
        <v>33</v>
      </c>
      <c r="D55" s="54"/>
      <c r="E55" s="54"/>
      <c r="F55" s="54"/>
      <c r="G55" s="54"/>
      <c r="H55" s="54"/>
      <c r="I55" s="54"/>
      <c r="J55" s="54"/>
      <c r="K55" s="54"/>
      <c r="L55" s="54"/>
    </row>
    <row r="56" spans="2:12" x14ac:dyDescent="0.25">
      <c r="B56" s="46"/>
      <c r="C56" s="60"/>
      <c r="D56" s="54"/>
      <c r="E56" s="54"/>
      <c r="F56" s="54"/>
      <c r="G56" s="54"/>
      <c r="H56" s="54"/>
      <c r="I56" s="54"/>
      <c r="J56" s="54"/>
      <c r="K56" s="54"/>
      <c r="L56" s="54"/>
    </row>
    <row r="60" spans="2:12" x14ac:dyDescent="0.25">
      <c r="H60" s="55"/>
    </row>
    <row r="61" spans="2:12" x14ac:dyDescent="0.25">
      <c r="H61" s="56"/>
    </row>
  </sheetData>
  <sheetProtection algorithmName="SHA-512" hashValue="l/Y+RJ0Crc2HDb7LdrhGjQNAv4Inu/VkbE/X3BF2iBEwQ8sVZuT56MjDuersb6TBd8lso/Uu5qVvzVvM3GHB7g==" saltValue="FkhA3T3IUGaJ+eDsKszO4A==" spinCount="100000" sheet="1" objects="1" scenarios="1"/>
  <mergeCells count="12">
    <mergeCell ref="J3:L5"/>
    <mergeCell ref="A1:L1"/>
    <mergeCell ref="A2:L2"/>
    <mergeCell ref="D5:E5"/>
    <mergeCell ref="F5:I5"/>
    <mergeCell ref="A3:B3"/>
    <mergeCell ref="A4:B4"/>
    <mergeCell ref="A5:B5"/>
    <mergeCell ref="D3:E3"/>
    <mergeCell ref="F3:I3"/>
    <mergeCell ref="D4:E4"/>
    <mergeCell ref="F4:I4"/>
  </mergeCells>
  <hyperlinks>
    <hyperlink ref="F4" r:id="rId1" xr:uid="{8E626190-9195-406C-9BE8-1B8022CB9961}"/>
    <hyperlink ref="F5" r:id="rId2" xr:uid="{2C5C7156-EC1C-4E64-AA43-98F2A29DC6A2}"/>
  </hyperlinks>
  <pageMargins left="0.7" right="0.7" top="0.75" bottom="0.75" header="0.3" footer="0.3"/>
  <pageSetup scale="28"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INICIO</vt:lpstr>
      <vt:lpstr>ESPECIFICACIONES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Deisy Carolina Melo Pérez</cp:lastModifiedBy>
  <cp:lastPrinted>2026-07-16T14:39:48Z</cp:lastPrinted>
  <dcterms:created xsi:type="dcterms:W3CDTF">2022-06-01T16:02:37Z</dcterms:created>
  <dcterms:modified xsi:type="dcterms:W3CDTF">2026-07-16T14:40:00Z</dcterms:modified>
</cp:coreProperties>
</file>