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scritorio\ESAL\FINAL\"/>
    </mc:Choice>
  </mc:AlternateContent>
  <bookViews>
    <workbookView xWindow="0" yWindow="0" windowWidth="28800" windowHeight="11775"/>
  </bookViews>
  <sheets>
    <sheet name="OFERTA" sheetId="1" r:id="rId1"/>
  </sheets>
  <definedNames>
    <definedName name="_xlnm.Print_Area" localSheetId="0">OFERTA!$A$1:$H$102</definedName>
    <definedName name="_xlnm.Print_Titles" localSheetId="0">OFERTA!$1:$3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8" i="1"/>
  <c r="H20" i="1" s="1"/>
  <c r="H19" i="1"/>
  <c r="H22" i="1"/>
  <c r="H23" i="1"/>
  <c r="H24" i="1"/>
  <c r="H25" i="1"/>
  <c r="H26" i="1"/>
  <c r="H27" i="1"/>
  <c r="H32" i="1"/>
  <c r="H35" i="1" s="1"/>
  <c r="H33" i="1"/>
  <c r="H34" i="1"/>
  <c r="H37" i="1"/>
  <c r="H38" i="1"/>
  <c r="H39" i="1"/>
  <c r="H40" i="1"/>
  <c r="H41" i="1"/>
  <c r="H42" i="1"/>
  <c r="H45" i="1"/>
  <c r="H48" i="1"/>
  <c r="H52" i="1"/>
  <c r="H59" i="1" s="1"/>
  <c r="H53" i="1"/>
  <c r="H54" i="1"/>
  <c r="H55" i="1"/>
  <c r="H56" i="1"/>
  <c r="H57" i="1"/>
  <c r="H58" i="1"/>
  <c r="H62" i="1"/>
  <c r="H63" i="1"/>
  <c r="H64" i="1"/>
  <c r="H65" i="1"/>
  <c r="H66" i="1"/>
  <c r="H67" i="1"/>
  <c r="H70" i="1"/>
  <c r="H71" i="1" s="1"/>
  <c r="H73" i="1"/>
  <c r="H75" i="1" s="1"/>
  <c r="H74" i="1"/>
  <c r="H77" i="1"/>
  <c r="H78" i="1"/>
  <c r="H81" i="1" s="1"/>
  <c r="H79" i="1"/>
  <c r="H80" i="1"/>
  <c r="H83" i="1"/>
  <c r="H84" i="1" s="1"/>
  <c r="H88" i="1"/>
  <c r="H90" i="1" s="1"/>
  <c r="H89" i="1"/>
  <c r="H92" i="1"/>
  <c r="H93" i="1"/>
  <c r="H94" i="1"/>
  <c r="H95" i="1"/>
  <c r="H96" i="1"/>
  <c r="H97" i="1"/>
  <c r="H43" i="1" l="1"/>
  <c r="H98" i="1"/>
  <c r="H99" i="1" s="1"/>
  <c r="H49" i="1"/>
  <c r="H50" i="1" s="1"/>
  <c r="H100" i="1" s="1"/>
  <c r="H68" i="1"/>
  <c r="H85" i="1" s="1"/>
  <c r="H28" i="1"/>
  <c r="H29" i="1" s="1"/>
  <c r="H15" i="1"/>
  <c r="H101" i="1" l="1"/>
  <c r="H102" i="1" s="1"/>
</calcChain>
</file>

<file path=xl/sharedStrings.xml><?xml version="1.0" encoding="utf-8"?>
<sst xmlns="http://schemas.openxmlformats.org/spreadsheetml/2006/main" count="282" uniqueCount="175">
  <si>
    <t>No</t>
  </si>
  <si>
    <t>BIEN O SERVICIO</t>
  </si>
  <si>
    <t>TIEMPO / ACTIVIDAD</t>
  </si>
  <si>
    <t>CANTIDADES</t>
  </si>
  <si>
    <t>PRESUPUESTO TOTAL</t>
  </si>
  <si>
    <t>CANT</t>
  </si>
  <si>
    <t xml:space="preserve">CAPÍTULO 1. RECURSO HUMANO TRANSVERSAL A TODO EL PROYECTO Y APORTES DEL ASOCIADO </t>
  </si>
  <si>
    <t>1.1</t>
  </si>
  <si>
    <t xml:space="preserve">Coordinador Técnico del Convenio </t>
  </si>
  <si>
    <t>Mes</t>
  </si>
  <si>
    <t>Persona</t>
  </si>
  <si>
    <t>1.2</t>
  </si>
  <si>
    <t xml:space="preserve">Asistente Administrativo </t>
  </si>
  <si>
    <t>1.3</t>
  </si>
  <si>
    <t>Productor general ejecutivo de exposiciones y/o Itinerancias incluidos desplazamientos</t>
  </si>
  <si>
    <t>1.4</t>
  </si>
  <si>
    <t>Asistente de producción  en las exposiciones y/o itinerancias incluidos desplazamientos</t>
  </si>
  <si>
    <t>1.5</t>
  </si>
  <si>
    <t xml:space="preserve">Fotógrafo con enfoque artístico </t>
  </si>
  <si>
    <t xml:space="preserve">Global </t>
  </si>
  <si>
    <t>1.6</t>
  </si>
  <si>
    <t>Meses</t>
  </si>
  <si>
    <t>1.7</t>
  </si>
  <si>
    <t>Gestión operativa y de compras</t>
  </si>
  <si>
    <t>Global</t>
  </si>
  <si>
    <t>1.8</t>
  </si>
  <si>
    <t>Director Jurídico</t>
  </si>
  <si>
    <t>Hora</t>
  </si>
  <si>
    <t>1.9</t>
  </si>
  <si>
    <t>Director del Convenio</t>
  </si>
  <si>
    <t>1.10</t>
  </si>
  <si>
    <t xml:space="preserve">Director de Producción y Montaje dedicación parcial </t>
  </si>
  <si>
    <t>TOTAL CAPÍTULO 1</t>
  </si>
  <si>
    <t>CAPÍTULO 2. EXPOSICIÓNES ACOGIDAS  Y/O SALA CENTRAL</t>
  </si>
  <si>
    <t>ACTIVIDAD 2.1. Producción de piezas, e investigación y conceptualización</t>
  </si>
  <si>
    <t>2.1.1</t>
  </si>
  <si>
    <t xml:space="preserve">Creación objetual, servicio de creación artística, tales como: honorarios, traslados terrestres o aéreos, seguros, gastos de estadías y alimentación, suministro, instalación o mantenimiento de equipos, contenidos expositivos de intervenciones o activaciones, tales como: piezas de memoria o memoria histórica, piezas de diseño, de instalación, artísticas, interactivas, audiovisuales (incluidas animaciones, piezas digitales, exposiciones virtuales, o soluciones de grabación, edición, musicalización), escultóricas, tecnológicas, performáticas, de diseño industrial para la puesta en escena de piezas de exhibición (incluidos exhibidores, vitrinas, mesas, bases, paneles, suministro de equipos u otros necesarios), elaboración de contenidos a través de talleres o laboratorios tales como materiales, alimentación, alquiler de equipos o desarrollo de elementos objetuales para la puesta en escena de piezas de exhibición, entre otras similares según los contenidos expositivos definidos en la conceptualización del guion. </t>
  </si>
  <si>
    <t>Exposición</t>
  </si>
  <si>
    <t>2.1.2</t>
  </si>
  <si>
    <t>Suministro e instalación  de  piezas gráficas de impresión en  adhesivo laminado mate sobre pared o poliestileno, o impresión sobre papel o material rígido, full color o ploter de corte o impresión bajo relieve, con costos fijos por centímetro cuadrado logrando piezas de tamaños variables, siempre sujetas a una sumatoria de tamaños equivalente al costo dependiendo de las necesidades definidas en los diseños expositivos.</t>
  </si>
  <si>
    <t>SUBTOTAL ACTIVIDAD 2.1</t>
  </si>
  <si>
    <t>ACTIVIDAD 2.2. Producción, montaje, desmontaje e intervención</t>
  </si>
  <si>
    <t>2.2.1</t>
  </si>
  <si>
    <t>Servicio de Montaje y Desmontaje. Incluye procesos o servicios de: manipulación de piezas, organización y limpieza de materiales y espacios, montaje o desmontaje en altura en caso de ser requerido, aplicación de pinturas y uso de herramientas, instalación de componentes expositivos, embalaje de objetos, carga manual y ubicación de los mismos hasta su correcto depósito en las bodegas, correcto embalaje, categorización e inventariado físico y digital de manera ordenada y sistemática, entrega de inventarios del embalaje de la exposición, solución técnica e instalación de sistemas eléctricos, electrónicos, audiovisuales, sonoros y/o tecnológicos que se requieran en el marco del convenio, incluida movilización del personal a los lugares donde sea requerido el proceso en el marco del contrato</t>
  </si>
  <si>
    <t>2.2.2</t>
  </si>
  <si>
    <t xml:space="preserve">Material de embalaje o protección requerido (Plástico burbuja, cartón,  cintas, plástico elástico transparente, cajas y/o enguacalado entre otros) </t>
  </si>
  <si>
    <t>2.2.3</t>
  </si>
  <si>
    <t>Plan de mejoramiento</t>
  </si>
  <si>
    <t>2.2.4</t>
  </si>
  <si>
    <t>Permisos, Seguros, Seguridad y logística</t>
  </si>
  <si>
    <t>2.2.5</t>
  </si>
  <si>
    <t>Transporte de carga, de materiales y/o equipos. Todos los vehículos utilizados para los servicios prestados de transporte deben de contar con seguro obligatorio de accidentes de tránsito (SOAT), seguro de responsabilidad civil contractual (a pasajeros y a terceros) y demás seguros necesarios para el transporte de obra o materiales y/o equipos.</t>
  </si>
  <si>
    <t>2.2.6</t>
  </si>
  <si>
    <t xml:space="preserve">Auxiliar, guía de sala o mediador  </t>
  </si>
  <si>
    <t>SUBTOTAL ACTIVIDAD 2.2</t>
  </si>
  <si>
    <t xml:space="preserve">TOTAL CAPÍTULO 2  </t>
  </si>
  <si>
    <t xml:space="preserve">CAPÍTULO 3. EXPOSICIÓN MEDELLIN ES 70, 80, 90 (SEGUNDA FASE) </t>
  </si>
  <si>
    <t>ACTIVIDAD 3.1. Producción de piezas e investigación y conceptualización</t>
  </si>
  <si>
    <t>3.1.1</t>
  </si>
  <si>
    <t xml:space="preserve">Creación Objetual y Producción de contenidos  y creaciones objetuales para la exposición y/o traducción de contenidos. Incluidos o servicios de creación artística, honorarios, traslados terrestres o aéreos, seguros, gastos de estadías, suministro  e instalación  de contenidos expositivos de intervenciones o activaciones, tales como: piezas de memoria o memoria histórica, piezas de diseño, de instalación, artísticas, interactivas, audiovisuales (incluidas animaciones, piezas digitales, exposiciones virtuales, o soluciones de grabación, edición, musicalización), escultóricas, tecnológicas, performáticas, de diseño industrial (exhibidores, vitrinas, mesas, paneles, suministro de equipos u otros necesarios) o  desarrollo de elementos objetuales para la puesta en escena de piezas de exhibición, entre otras similares según los contenidos expositivos definidos en la conceptualización del guión. </t>
  </si>
  <si>
    <t>3.1.2</t>
  </si>
  <si>
    <t>Suministro e instalación  de  piezas gráficas de impresión en  adhesivo laminado mate sobre pared o polietileno, o impresión sobre papel o material rígido, full color o ploter de corte o impresión bajo relieve, con costos fijos por centímetro cuadrado logrando piezas de tamaños variables, siempre sujetas a una sumatoria de tamaños equivalente al costo dependiendo de las necesidades definidas en los diseños expositivos. Impresión e instalación de adhesivo laminado mate en paneles de calle  (Incluye apertura, limpieza, instalación y cierre de paneles).</t>
  </si>
  <si>
    <t>3.1.3</t>
  </si>
  <si>
    <t>Investigación y construcción de contenidos audiovisuales para proyecto de cine documental (Proyecto Ruta 60). Incluye preproducción, producción y posproducción de un producto audiovisual de alta calidad.</t>
  </si>
  <si>
    <t xml:space="preserve">Exposición </t>
  </si>
  <si>
    <t>SUBTOTAL ACTIVIDAD 3.1</t>
  </si>
  <si>
    <t>ACTIVIDAD 3.2. Producción, montaje, desmontaje e intervención</t>
  </si>
  <si>
    <t>3.2.1</t>
  </si>
  <si>
    <t>Servicio de Montaje y Desmontaje. Incluye procesos o servicios de: manipulación de piezas, organización y limpieza de materiales y espacios, montaje o desmontaje en altura en caso de ser requerido, aplicación de pinturas y uso de herramientas, instalación de componentes expositivos, embalaje de objetos, carga manual y ubicación de los mismos hasta su correcto depósito en las bodegas, correcto embalaje, categorización e inventariado físico y digital de manera ordenada y sistemática, entrega de inventarios del embalaje de la exposición, solución técnica e instalación de sistemas eléctricos, electrónicos, audiovisuales, sonoros y/o tecnológicos que se requieran en el marco del convenio, incluida movilización del personal a los lugares donde sea requerido el proceso en el marco del contrato.</t>
  </si>
  <si>
    <t>3.2.2</t>
  </si>
  <si>
    <t>Adecuación menor de espacios o salas. Adecuación menor de espacios mediante Insumos, procesos o servicios para instalación y/o montaje de piezas expositivas, objetuales, artísticas o gráficas incluida compra o alquiler de estructuras, elementos arquitectónicos, divisiones, iluminación, herramienta, insumos o procesos de base eléctrica o electrónica, generación o eliminación de divisiones verticales, refacciones, limpieza, botada de escombros u otros en caso de ser necesario. Material de montaje y/o desmontaje de espacios preexistentes. La cantidad y especificaciones dependen de la conceptualización y la propuesta formal del artista o el diseño museográfico.</t>
  </si>
  <si>
    <t xml:space="preserve">Espacios </t>
  </si>
  <si>
    <t>3.2.3</t>
  </si>
  <si>
    <t>3.2.4</t>
  </si>
  <si>
    <t>3.2.5</t>
  </si>
  <si>
    <t xml:space="preserve">Permisos, Seguridad y logística de equipos </t>
  </si>
  <si>
    <t>3.2.6</t>
  </si>
  <si>
    <t xml:space="preserve">Postproducción y plan de mejoramiento </t>
  </si>
  <si>
    <t>SUBTOTAL ACTIVIDAD 3.2</t>
  </si>
  <si>
    <t xml:space="preserve">ACTIVIDAD 3.3. Activación de exposiciones y laboratorios </t>
  </si>
  <si>
    <t>3.3.1</t>
  </si>
  <si>
    <t>Laboratorio de Transformación Urbana. Construcción del espacio o activación del laboratorio, incluidos: soluciones técnicas y tecnológicas, mano de obra, alquileres equipos de infraestructura física y alquiler y/o compra de equipos tecnológicos, honorarios, contratación de expertos temáticos, traslados terrestres o aéreos a nivel nacional e internacional, refrigerios, gastos de estadías, alimentación, materiales fungibles, suministros, servicio de montaje y desmontaje, producción de contenidos, creación objetual y/o suministro e instalación de piezas gráficas, publicaciones, adecuación menor de espacios, piezas de comunicación y divulgación, material de embalaje o protección requerido, solicitud de permisos, seguros, seguridad, logística de equipos y para los laboratorios con comunidad.</t>
  </si>
  <si>
    <t>3.3.2</t>
  </si>
  <si>
    <t>Creación de recorrido virtual de exposición asociada a la exposicion Medellín|es parte 1 y 2 con visualización interactiva en 360 grados. Incluye toma de fotografías, links a videos, a fotografías, y/o al material documental de la exposición.</t>
  </si>
  <si>
    <t>SUBTOTAL ACTIVIDAD 3.3</t>
  </si>
  <si>
    <t>TOTAL CAPÍTULO 3</t>
  </si>
  <si>
    <t>CAPÍTULO 4.  EXPOSICIÓNES ITINERANTES EN LA CIUDAD, EL PAIS o INTERNACIONALES</t>
  </si>
  <si>
    <t>4.1</t>
  </si>
  <si>
    <t>4.2</t>
  </si>
  <si>
    <t>Adecuación menor de espacios o salas. Mediante Insumos, procesos o servicios para instalación y/o montaje de piezas expositivas, objetuales, artísticas o gráficas incluida compra o alquiler de estructuras, elementos arquitectónicos, divisiones, iluminación, herramienta, insumos o procesos de base eléctrica o electrónica, generación o eliminación de divisiones verticales, refacciones, limpieza, botada de escombros u otros en caso de ser necesario. Material de montaje y/o desmontaje de espacios preexistentes. La cantidad y especificaciones dependen de la conceptualización y la propuesta formal del artista o el diseño museográfico.</t>
  </si>
  <si>
    <t>4.3</t>
  </si>
  <si>
    <t>Preproducción, postproducción y plan de mejoramiento</t>
  </si>
  <si>
    <t>4.4</t>
  </si>
  <si>
    <t>4.5</t>
  </si>
  <si>
    <t>4.6</t>
  </si>
  <si>
    <t>Gastos de movilización de personal de producción y/o montaje para itinerancia</t>
  </si>
  <si>
    <t>4.7</t>
  </si>
  <si>
    <t>Itinerancia de contenidos expositivos o artísticos, a nivel internacional, incluye movilización internacional, seguros, nacional o local, alimentación, gastos de estadía, materiales, impuestos, piezas gráficas y o aspectos operativos.</t>
  </si>
  <si>
    <t>TOTAL CAPÍTULO 4</t>
  </si>
  <si>
    <t xml:space="preserve">CAPÍTULO 5.  METODOLOGÍAS DE ACTIVACIÓN-CREACIÓN PARA EXPOSICIONES Y PUBLICACIONES </t>
  </si>
  <si>
    <t xml:space="preserve">ACTIVIDAD 5.1. EN EDUCACION  </t>
  </si>
  <si>
    <t>5.1.1</t>
  </si>
  <si>
    <t>Desarrollo, implementación y producción de metodologías y experiencias para la activación de procesos pedagógicos con el público infantil: incluidos todos los procesos asociados con las soluciones técnicas, de mano de obra, alquileres, equipos, honorarios y de compras, alimentación, tiquetes y alojamiento de conferencistas y expertos, servicio de montaje y desmontaje, producción de contenidos, creación objetual y/o suministro e instalación de piezas gráficas, publicaciones o adecuación menor de espacios, material de embalaje o protección.</t>
  </si>
  <si>
    <t>5.1.2</t>
  </si>
  <si>
    <t>Publicaciones de guías metodológicas y del modelo educativo y de la mediación para la Sala Central, Exposiciones Temporales, Exposiciones Itinerantes y Exposiciones Acogidas, desarrollo de material didáctico para apoyar los recorridos y guías para docentes.</t>
  </si>
  <si>
    <t>5.1.3</t>
  </si>
  <si>
    <t xml:space="preserve">Desarrollo, implementación y producción de metodologías y experiencias para la activación de procesos pedagógicos con el tejido: Materiales para la producción de contenidos, Creación Objetual y/o  Suministro e instalación  de  piezas gráficas, publicaciones o adecuación menor de espacios. </t>
  </si>
  <si>
    <t>5.1.4</t>
  </si>
  <si>
    <t>Producción de producto(s) finales de tipo creación objetual u objeto-editorial o multimedial, como resultado de las investigaciones para divulgación de sus reflexiones o contenidos con públicos</t>
  </si>
  <si>
    <t>5.1.5</t>
  </si>
  <si>
    <t xml:space="preserve">Laboratorio Sala Central: creación y producción de metodologías diversas que promueva la utilización de disciplinas artísticas de las artes integradas incluido: el desarrollo de talleres, materiales, alimentación, traslados terrestres o aéreos y alojamiento para expertos temáticos. </t>
  </si>
  <si>
    <t>5.1.6</t>
  </si>
  <si>
    <t>Expertos Temáticos: Honorarios expertos temáticos para creación de proyectos editoriales del museo casa de la memoria.</t>
  </si>
  <si>
    <t>SUBTOTAL ACTIVIDAD 5.1</t>
  </si>
  <si>
    <t xml:space="preserve">ACTIVIDAD 5.2. EN EL CRAM </t>
  </si>
  <si>
    <t>5.2.1.</t>
  </si>
  <si>
    <t xml:space="preserve">Digitalización material de archivo audiovisual y físico. Transferencia de material de VHS a Digital, escáner de documentos, desgravaciones, entre otros. </t>
  </si>
  <si>
    <t xml:space="preserve">tacos </t>
  </si>
  <si>
    <t>Unidad</t>
  </si>
  <si>
    <t>SUBTOTAL ACTIVIDAD 5.2</t>
  </si>
  <si>
    <t xml:space="preserve">ACTIVIDAD 5.3. EN LA EXPOSICION GEOGRAFIAS DE LA VERDAD </t>
  </si>
  <si>
    <t>5.3.1</t>
  </si>
  <si>
    <t xml:space="preserve">Subtitulación de material audiovisual "Geografías de la Verdad"  </t>
  </si>
  <si>
    <t xml:space="preserve">Servicios </t>
  </si>
  <si>
    <t xml:space="preserve"> Palabras</t>
  </si>
  <si>
    <t>5.3.2</t>
  </si>
  <si>
    <t xml:space="preserve">Compra de unidades de almacenamiento de datos: memorias USB, discos duros, DVD, CD o almacenamiento en la nube; así como la compra de empaques para su adecuada conservación según diseños y requerimientos suministrados por el Museo Casa de la Memoria. </t>
  </si>
  <si>
    <t>SUBTOTAL ACTIVIDAD 5.3</t>
  </si>
  <si>
    <t xml:space="preserve">ACTIVIDAD 5.4. EN LA EXPOSICION MEDELLIN ES 70, 80, 90 (PRIMERA Y SEGUNDA FASE) </t>
  </si>
  <si>
    <t>5.4.1</t>
  </si>
  <si>
    <t xml:space="preserve">Subtitulación de material audiovisual "Medellín|es I y II"  </t>
  </si>
  <si>
    <t>Palabras</t>
  </si>
  <si>
    <t>5.4.2</t>
  </si>
  <si>
    <t>5.4.3</t>
  </si>
  <si>
    <t>Producción de producto(s) finales de tipo creación objetual u objeto-editorial o multimedial, como resultado de la exposición para divulgación de sus reflexiones o contenidos con públicos.</t>
  </si>
  <si>
    <t>5.4.4</t>
  </si>
  <si>
    <t>Creación Objetual y Producción de contenidos y creaciones objetuales para la exposición y/o traducción de contenidos. Incluidos o servicios de creación artística, honorarios, traslados terrestres o aéreos, seguros, gastos de estadías, suministro  e instalación  de contenidos expositivos de intervenciones o activaciones, tales como: piezas de memoria o memoria histórica, piezas de diseño, de instalación, artísticas, interactivas, audiovisuales (incluidas animaciones, piezas digitales, exposiciones virtuales, o soluciones de grabación, edición, musicalización), escultóricas, tecnológicas, performáticas, de diseño industrial (exhibidores, vitrinas, mesas, paneles, suministro de equipos u otros necesarios) o  desarrollo de elementos objetuales para la puesta en escena de piezas de exhibición, entre otras similares según los contenidos expositivos definidos en la conceptualización del guion.</t>
  </si>
  <si>
    <t>SUBTOTAL ACTIVIDAD 5.4</t>
  </si>
  <si>
    <t xml:space="preserve">ACTIVIDAD 5.5. EN EL PROYECTO REHENES DEL CONFLICTO </t>
  </si>
  <si>
    <t>5.5.1</t>
  </si>
  <si>
    <t xml:space="preserve">Unidad </t>
  </si>
  <si>
    <t xml:space="preserve">Unidades </t>
  </si>
  <si>
    <t>SUBTOTAL ACTIVIDAD 5.5</t>
  </si>
  <si>
    <t>TOTAL CAPÍTULO 5</t>
  </si>
  <si>
    <t>CAPÍTULO 6. EVENTOS DE CIUDAD, COMUNICACIÓN Y DIVULGACIÓN</t>
  </si>
  <si>
    <t xml:space="preserve">ACTIVIDAD 6.1. Evento Fiesta del Libro </t>
  </si>
  <si>
    <t>6.1.1</t>
  </si>
  <si>
    <t>Servicio de Montaje y Desmontaje. Incluye procesos o servicios de: manipulación de piezas, organización y limpieza de materiales y espacios, montaje o desmontaje en altura en caso de ser requerido, aplicación de pinturas y uso de herramientas, instalación de componentes expositivos, embalaje de objetos, carga manual y ubicación de los mismos hasta su correcto depósito en las bodegas, correcto embalaje, categorización e inventariado físico y digital de manera ordenada y sistemática, entrega de inventarios del embalaje de la exposición, solución técnica e instalación de sistemas eléctricos, electrónicos, audiovisuales, sonoros y/o tecnológicos que se requieran en el marco del convenio, incluida movilización del personal a los lugares donde sea requerido el proceso en el marco del contrato. En caso de montajes a nivel nacional el servicio ha de ser prestado, pero en este caso los costos de tiquetes, viáticos y estadías se cubrirán mediante otra actividad contemplada en el contrato.</t>
  </si>
  <si>
    <t>6.1.2</t>
  </si>
  <si>
    <t>Creación objetual, producción de contenidos y creaciones objetuales para la exposición y/o traducción de contenidos. Incluidos o servicios de creación artística, suministro e instalación de piezas gráficas de impresión, honorarios, traslados terrestres o aéreos, seguros, gastos de estadías, suministro e instalación de contenidos expositivos de intervenciones o activaciones, tales como: piezas de diseño, de instalación, artísticas, interactivas, audiovisuales (incluidas animaciones, piezas digitales, exposiciones virtuales, o soluciones de grabación, edición, musicalización), escultóricas, tecnológicas, performáticas, de diseño industrial (exhibidores, vitrinas, mesas, paneles, suministro de equipos u otros necesarios) o desarrollo de elementos objetuales para la puesta en escena de piezas de exhibición, entre otras similares según los contenidos expositivos definidos en la conceptualización del guion.</t>
  </si>
  <si>
    <t>SUBTOTAL ACTIVIDAD 6.1</t>
  </si>
  <si>
    <t xml:space="preserve">ACTIVIDAD 6.2. Activaciones, eventos, comunicaciones y divulgación </t>
  </si>
  <si>
    <t>6.2.1</t>
  </si>
  <si>
    <t>Entrega de Correspondencia. Envío de invitaciones o material relacionado con las exposiciones, activaciones, itinerancias, eventos de ciudad, actividades académicas, culturales o experiencias del Museo Casa de la Memoria, a través de correo certificado o mensajería personalizada para la distribución de afiches, plegables, volantes y/o invitaciones a nivel municipal o nacional.</t>
  </si>
  <si>
    <t>6.2.2</t>
  </si>
  <si>
    <t>Impresión de piezas gráficas. Suministro e impresión de invitaciones, afiches, programación, plegables, volantes y demás piezas que sean requeridas por el equipo de comunicaciones del Museo Casa de la Memoria para la comunicación y difusión de las exposiciones, activaciones, itinerancias, eventos de ciudad, actividades académicas, culturales o experiencias.</t>
  </si>
  <si>
    <t>6.2.3</t>
  </si>
  <si>
    <t>Servicio de Transporte. Servicio ido y regreso en el Municipio de Medellín, en camiones o furgones especializados para el manejo de mercancía delicada, para transportar stand divulgativo y materiales relacionados con el proceso. Todos los vehículos utilizados para los servicios prestados de transporte deben de contar con seguro obligatorio de accidentes de tránsito (SOAT) y seguro de responsabilidad civil contractual (a pasajeros y a terceros).</t>
  </si>
  <si>
    <t xml:space="preserve">Trayectos </t>
  </si>
  <si>
    <t>6.2.4</t>
  </si>
  <si>
    <t>Servicio de Montaje y Desmontaje Stan Divulgativo. Incluidos procesos de: manipulación de piezas, organización de materiales y espacios, montaje o desmontaje en altura en caso de ser requerido, aplicación de pinturas y suministro temporal de herramientas menores, instalación de componentes expositivos, embalaje de objetos, carga manual y ubicación de los mismos hasta su correcto depósito en las bodegas, correcto embalaje, categorización e inventariado físico y digital, solución técnica e instalación de sistemas eléctricos, electrónicos, audiovisuales, sonoros y/o tecnológicos que se requieran, incluida la movilización y costos de desplazamiento del personal a los lugares donde sea requerido el servicio a nivel local, en caso de montajes a nivel nacional el servicio ha de ser prestado, pero en este caso los costos de tiquetes, viáticos y estadías se cubrirán mediante otra actividad contemplada en el presente convenio.</t>
  </si>
  <si>
    <t xml:space="preserve">Personas </t>
  </si>
  <si>
    <t>6.2.5</t>
  </si>
  <si>
    <t xml:space="preserve">Fortalecimiento evento y estrategia de ciudad antinarco </t>
  </si>
  <si>
    <t>6.2.6</t>
  </si>
  <si>
    <t>Alquiler de Equipos Audiovisuales y/o Edición de Contenidos. Garantizar el servicio para la creación o edición de material audiovisual existente, que permita convocar y difundir las exposiciones, activaciones, itinerancias, eventos de ciudad, actividades académicas, culturales o experiencia, según las indicaciones suministradas por el equipo de comunicaciones del Museo Casa de la Memoria.</t>
  </si>
  <si>
    <t>SUBTOTAL CAPITULO 6.2</t>
  </si>
  <si>
    <t>TOTAL CAPITULO 6</t>
  </si>
  <si>
    <t>SUBTOTAL PROYECTO</t>
  </si>
  <si>
    <t>GRAVAMEN A LOS MOVIMIENTOS FINANCIEROS (4X1000)</t>
  </si>
  <si>
    <t>VALOR TOTAL DEL PROYECTO</t>
  </si>
  <si>
    <t xml:space="preserve">Traductor </t>
  </si>
  <si>
    <t>UM</t>
  </si>
  <si>
    <t>VALOR UNITARIO</t>
  </si>
  <si>
    <t xml:space="preserve">PRESUPUESTO DEL CONVENIO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</si>
</sst>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164" formatCode="&quot;$&quot;\ #,##0"/>
    <numFmt numFmtId="165" formatCode="&quot;$ &quot;#,##0"/>
    <numFmt numFmtId="166" formatCode="_(&quot;$&quot;\ * #,##0.00_);_(&quot;$&quot;\ * \(#,##0.00\);_(&quot;$&quot;\ * &quot;-&quot;??_);_(@_)"/>
    <numFmt numFmtId="167" formatCode="0.0"/>
    <numFmt numFmtId="168" formatCode="&quot;$&quot;#,##0;\-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166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167" fontId="4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justify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168" fontId="4" fillId="0" borderId="1" xfId="4" applyNumberFormat="1" applyFont="1" applyFill="1" applyBorder="1" applyAlignment="1">
      <alignment horizontal="right" vertical="center" wrapText="1"/>
    </xf>
    <xf numFmtId="168" fontId="4" fillId="3" borderId="1" xfId="4" applyNumberFormat="1" applyFont="1" applyFill="1" applyBorder="1" applyAlignment="1">
      <alignment horizontal="right" vertical="center" wrapText="1"/>
    </xf>
    <xf numFmtId="168" fontId="4" fillId="0" borderId="1" xfId="0" applyNumberFormat="1" applyFont="1" applyFill="1" applyBorder="1" applyAlignment="1">
      <alignment horizontal="right" vertical="center" wrapText="1"/>
    </xf>
    <xf numFmtId="168" fontId="4" fillId="0" borderId="0" xfId="0" applyNumberFormat="1" applyFont="1" applyAlignment="1">
      <alignment horizontal="right" vertical="center" wrapText="1"/>
    </xf>
    <xf numFmtId="168" fontId="3" fillId="0" borderId="0" xfId="0" applyNumberFormat="1" applyFont="1" applyFill="1" applyAlignment="1">
      <alignment horizontal="right" vertical="center" wrapText="1"/>
    </xf>
    <xf numFmtId="168" fontId="3" fillId="0" borderId="0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right" vertical="center" wrapText="1"/>
    </xf>
    <xf numFmtId="168" fontId="3" fillId="4" borderId="1" xfId="4" applyNumberFormat="1" applyFont="1" applyFill="1" applyBorder="1" applyAlignment="1">
      <alignment horizontal="right" vertical="center" wrapText="1"/>
    </xf>
    <xf numFmtId="168" fontId="5" fillId="4" borderId="1" xfId="4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168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164" fontId="3" fillId="4" borderId="1" xfId="0" applyNumberFormat="1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right" vertical="center" wrapText="1"/>
    </xf>
    <xf numFmtId="168" fontId="4" fillId="3" borderId="1" xfId="1" applyNumberFormat="1" applyFont="1" applyFill="1" applyBorder="1" applyAlignment="1">
      <alignment horizontal="right" vertical="center" wrapText="1"/>
    </xf>
    <xf numFmtId="168" fontId="3" fillId="4" borderId="1" xfId="1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center" vertical="center" wrapText="1"/>
    </xf>
  </cellXfs>
  <cellStyles count="5">
    <cellStyle name="Bueno" xfId="3" builtinId="26"/>
    <cellStyle name="Moneda [0]" xfId="1" builtinId="7"/>
    <cellStyle name="Moneda 2" xf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topLeftCell="A61" zoomScaleNormal="100" zoomScaleSheetLayoutView="80" workbookViewId="0">
      <selection activeCell="M64" sqref="M64"/>
    </sheetView>
  </sheetViews>
  <sheetFormatPr baseColWidth="10" defaultRowHeight="15" x14ac:dyDescent="0.25"/>
  <cols>
    <col min="1" max="1" width="6.7109375" style="18" bestFit="1" customWidth="1"/>
    <col min="2" max="2" width="95.85546875" style="23" customWidth="1"/>
    <col min="3" max="3" width="12.28515625" style="20" customWidth="1"/>
    <col min="4" max="4" width="8.140625" style="20" customWidth="1"/>
    <col min="5" max="5" width="10.28515625" style="20" customWidth="1"/>
    <col min="6" max="6" width="9.28515625" style="20" customWidth="1"/>
    <col min="7" max="7" width="14" style="27" customWidth="1"/>
    <col min="8" max="8" width="17.28515625" style="28" customWidth="1"/>
    <col min="9" max="16384" width="11.42578125" style="36"/>
  </cols>
  <sheetData>
    <row r="1" spans="1:10" ht="30.75" customHeight="1" x14ac:dyDescent="0.25">
      <c r="A1" s="46" t="s">
        <v>174</v>
      </c>
      <c r="B1" s="46"/>
      <c r="C1" s="46"/>
      <c r="D1" s="46"/>
      <c r="E1" s="46"/>
      <c r="F1" s="46"/>
      <c r="G1" s="46"/>
      <c r="H1" s="46"/>
    </row>
    <row r="2" spans="1:10" x14ac:dyDescent="0.25">
      <c r="A2" s="47" t="s">
        <v>0</v>
      </c>
      <c r="B2" s="47" t="s">
        <v>1</v>
      </c>
      <c r="C2" s="46" t="s">
        <v>2</v>
      </c>
      <c r="D2" s="46"/>
      <c r="E2" s="46" t="s">
        <v>3</v>
      </c>
      <c r="F2" s="46"/>
      <c r="G2" s="48" t="s">
        <v>173</v>
      </c>
      <c r="H2" s="48" t="s">
        <v>4</v>
      </c>
    </row>
    <row r="3" spans="1:10" x14ac:dyDescent="0.25">
      <c r="A3" s="47"/>
      <c r="B3" s="47"/>
      <c r="C3" s="30" t="s">
        <v>172</v>
      </c>
      <c r="D3" s="31" t="s">
        <v>5</v>
      </c>
      <c r="E3" s="32" t="s">
        <v>172</v>
      </c>
      <c r="F3" s="31" t="s">
        <v>5</v>
      </c>
      <c r="G3" s="48"/>
      <c r="H3" s="48"/>
    </row>
    <row r="4" spans="1:10" ht="15" customHeight="1" x14ac:dyDescent="0.25">
      <c r="A4" s="39" t="s">
        <v>6</v>
      </c>
      <c r="B4" s="39"/>
      <c r="C4" s="39"/>
      <c r="D4" s="39"/>
      <c r="E4" s="39"/>
      <c r="F4" s="39"/>
      <c r="G4" s="39"/>
      <c r="H4" s="39"/>
    </row>
    <row r="5" spans="1:10" x14ac:dyDescent="0.25">
      <c r="A5" s="12" t="s">
        <v>7</v>
      </c>
      <c r="B5" s="1" t="s">
        <v>8</v>
      </c>
      <c r="C5" s="2" t="s">
        <v>9</v>
      </c>
      <c r="D5" s="2">
        <v>5.5</v>
      </c>
      <c r="E5" s="2" t="s">
        <v>10</v>
      </c>
      <c r="F5" s="2">
        <v>1</v>
      </c>
      <c r="G5" s="24">
        <v>3526059</v>
      </c>
      <c r="H5" s="34">
        <f t="shared" ref="H5:H14" si="0">+D5*F5*G5</f>
        <v>19393324.5</v>
      </c>
    </row>
    <row r="6" spans="1:10" x14ac:dyDescent="0.25">
      <c r="A6" s="12" t="s">
        <v>11</v>
      </c>
      <c r="B6" s="1" t="s">
        <v>12</v>
      </c>
      <c r="C6" s="2" t="s">
        <v>9</v>
      </c>
      <c r="D6" s="2">
        <v>5.5</v>
      </c>
      <c r="E6" s="2" t="s">
        <v>10</v>
      </c>
      <c r="F6" s="2">
        <v>1</v>
      </c>
      <c r="G6" s="24">
        <v>3526059</v>
      </c>
      <c r="H6" s="34">
        <f t="shared" si="0"/>
        <v>19393324.5</v>
      </c>
    </row>
    <row r="7" spans="1:10" x14ac:dyDescent="0.25">
      <c r="A7" s="12" t="s">
        <v>13</v>
      </c>
      <c r="B7" s="1" t="s">
        <v>14</v>
      </c>
      <c r="C7" s="2" t="s">
        <v>9</v>
      </c>
      <c r="D7" s="2">
        <v>5</v>
      </c>
      <c r="E7" s="2" t="s">
        <v>10</v>
      </c>
      <c r="F7" s="2">
        <v>1</v>
      </c>
      <c r="G7" s="24">
        <v>3526059</v>
      </c>
      <c r="H7" s="34">
        <f t="shared" si="0"/>
        <v>17630295</v>
      </c>
    </row>
    <row r="8" spans="1:10" x14ac:dyDescent="0.25">
      <c r="A8" s="12" t="s">
        <v>15</v>
      </c>
      <c r="B8" s="1" t="s">
        <v>16</v>
      </c>
      <c r="C8" s="2" t="s">
        <v>9</v>
      </c>
      <c r="D8" s="2">
        <v>5</v>
      </c>
      <c r="E8" s="2" t="s">
        <v>10</v>
      </c>
      <c r="F8" s="2">
        <v>1</v>
      </c>
      <c r="G8" s="24">
        <v>1971429</v>
      </c>
      <c r="H8" s="34">
        <f t="shared" si="0"/>
        <v>9857145</v>
      </c>
    </row>
    <row r="9" spans="1:10" x14ac:dyDescent="0.25">
      <c r="A9" s="12" t="s">
        <v>17</v>
      </c>
      <c r="B9" s="1" t="s">
        <v>18</v>
      </c>
      <c r="C9" s="2" t="s">
        <v>19</v>
      </c>
      <c r="D9" s="2">
        <v>1</v>
      </c>
      <c r="E9" s="2" t="s">
        <v>10</v>
      </c>
      <c r="F9" s="2">
        <v>1</v>
      </c>
      <c r="G9" s="24">
        <v>7100000</v>
      </c>
      <c r="H9" s="34">
        <f t="shared" si="0"/>
        <v>7100000</v>
      </c>
    </row>
    <row r="10" spans="1:10" x14ac:dyDescent="0.25">
      <c r="A10" s="12" t="s">
        <v>20</v>
      </c>
      <c r="B10" s="3" t="s">
        <v>171</v>
      </c>
      <c r="C10" s="2" t="s">
        <v>9</v>
      </c>
      <c r="D10" s="4">
        <v>3.1918284390885714</v>
      </c>
      <c r="E10" s="13" t="s">
        <v>10</v>
      </c>
      <c r="F10" s="13">
        <v>1</v>
      </c>
      <c r="G10" s="25">
        <v>4684039</v>
      </c>
      <c r="H10" s="34">
        <f t="shared" si="0"/>
        <v>14950648.889999993</v>
      </c>
    </row>
    <row r="11" spans="1:10" x14ac:dyDescent="0.25">
      <c r="A11" s="12" t="s">
        <v>22</v>
      </c>
      <c r="B11" s="1" t="s">
        <v>23</v>
      </c>
      <c r="C11" s="5" t="s">
        <v>19</v>
      </c>
      <c r="D11" s="6">
        <v>1</v>
      </c>
      <c r="E11" s="5" t="s">
        <v>24</v>
      </c>
      <c r="F11" s="6">
        <v>1</v>
      </c>
      <c r="G11" s="26">
        <v>63721121.000440009</v>
      </c>
      <c r="H11" s="34">
        <f t="shared" si="0"/>
        <v>63721121.000440009</v>
      </c>
    </row>
    <row r="12" spans="1:10" x14ac:dyDescent="0.25">
      <c r="A12" s="12" t="s">
        <v>25</v>
      </c>
      <c r="B12" s="1" t="s">
        <v>26</v>
      </c>
      <c r="C12" s="5" t="s">
        <v>27</v>
      </c>
      <c r="D12" s="2">
        <v>220</v>
      </c>
      <c r="E12" s="7" t="s">
        <v>10</v>
      </c>
      <c r="F12" s="2">
        <v>1</v>
      </c>
      <c r="G12" s="24">
        <v>36275</v>
      </c>
      <c r="H12" s="34">
        <f t="shared" si="0"/>
        <v>7980500</v>
      </c>
    </row>
    <row r="13" spans="1:10" x14ac:dyDescent="0.25">
      <c r="A13" s="12" t="s">
        <v>28</v>
      </c>
      <c r="B13" s="1" t="s">
        <v>29</v>
      </c>
      <c r="C13" s="5" t="s">
        <v>27</v>
      </c>
      <c r="D13" s="2">
        <v>350</v>
      </c>
      <c r="E13" s="7" t="s">
        <v>10</v>
      </c>
      <c r="F13" s="2">
        <v>1</v>
      </c>
      <c r="G13" s="24">
        <v>28912</v>
      </c>
      <c r="H13" s="34">
        <f t="shared" si="0"/>
        <v>10119200</v>
      </c>
    </row>
    <row r="14" spans="1:10" x14ac:dyDescent="0.25">
      <c r="A14" s="12" t="s">
        <v>30</v>
      </c>
      <c r="B14" s="1" t="s">
        <v>31</v>
      </c>
      <c r="C14" s="5" t="s">
        <v>21</v>
      </c>
      <c r="D14" s="2">
        <v>5.5</v>
      </c>
      <c r="E14" s="5" t="s">
        <v>10</v>
      </c>
      <c r="F14" s="2">
        <v>1</v>
      </c>
      <c r="G14" s="26">
        <v>3480496</v>
      </c>
      <c r="H14" s="33">
        <f t="shared" si="0"/>
        <v>19142728</v>
      </c>
      <c r="J14" s="37"/>
    </row>
    <row r="15" spans="1:10" x14ac:dyDescent="0.25">
      <c r="A15" s="40" t="s">
        <v>32</v>
      </c>
      <c r="B15" s="40"/>
      <c r="C15" s="40"/>
      <c r="D15" s="40"/>
      <c r="E15" s="40"/>
      <c r="F15" s="40"/>
      <c r="G15" s="40"/>
      <c r="H15" s="34">
        <f>SUM(H5:H14)</f>
        <v>189288286.89043999</v>
      </c>
      <c r="J15" s="38"/>
    </row>
    <row r="16" spans="1:10" ht="15" customHeight="1" x14ac:dyDescent="0.25">
      <c r="A16" s="39" t="s">
        <v>33</v>
      </c>
      <c r="B16" s="39"/>
      <c r="C16" s="39"/>
      <c r="D16" s="39"/>
      <c r="E16" s="39"/>
      <c r="F16" s="39"/>
      <c r="G16" s="39"/>
      <c r="H16" s="39"/>
    </row>
    <row r="17" spans="1:8" ht="15" customHeight="1" x14ac:dyDescent="0.25">
      <c r="A17" s="39" t="s">
        <v>34</v>
      </c>
      <c r="B17" s="39"/>
      <c r="C17" s="39"/>
      <c r="D17" s="39"/>
      <c r="E17" s="39"/>
      <c r="F17" s="39"/>
      <c r="G17" s="39"/>
      <c r="H17" s="39"/>
    </row>
    <row r="18" spans="1:8" ht="127.5" x14ac:dyDescent="0.25">
      <c r="A18" s="12" t="s">
        <v>35</v>
      </c>
      <c r="B18" s="1" t="s">
        <v>36</v>
      </c>
      <c r="C18" s="2" t="s">
        <v>37</v>
      </c>
      <c r="D18" s="6">
        <v>1</v>
      </c>
      <c r="E18" s="8" t="s">
        <v>24</v>
      </c>
      <c r="F18" s="2">
        <v>1</v>
      </c>
      <c r="G18" s="24">
        <v>300000</v>
      </c>
      <c r="H18" s="34">
        <f>+D18*F18*G18</f>
        <v>300000</v>
      </c>
    </row>
    <row r="19" spans="1:8" ht="51" x14ac:dyDescent="0.25">
      <c r="A19" s="12" t="s">
        <v>38</v>
      </c>
      <c r="B19" s="1" t="s">
        <v>39</v>
      </c>
      <c r="C19" s="2" t="s">
        <v>37</v>
      </c>
      <c r="D19" s="6">
        <v>1</v>
      </c>
      <c r="E19" s="8" t="s">
        <v>24</v>
      </c>
      <c r="F19" s="2">
        <v>1</v>
      </c>
      <c r="G19" s="24">
        <v>100000</v>
      </c>
      <c r="H19" s="34">
        <f>+D19*F19*G19</f>
        <v>100000</v>
      </c>
    </row>
    <row r="20" spans="1:8" x14ac:dyDescent="0.25">
      <c r="A20" s="40" t="s">
        <v>40</v>
      </c>
      <c r="B20" s="40"/>
      <c r="C20" s="40"/>
      <c r="D20" s="40"/>
      <c r="E20" s="40"/>
      <c r="F20" s="40"/>
      <c r="G20" s="40"/>
      <c r="H20" s="34">
        <f>SUM(H18:H19)</f>
        <v>400000</v>
      </c>
    </row>
    <row r="21" spans="1:8" ht="15" customHeight="1" x14ac:dyDescent="0.25">
      <c r="A21" s="39" t="s">
        <v>41</v>
      </c>
      <c r="B21" s="39"/>
      <c r="C21" s="39"/>
      <c r="D21" s="39"/>
      <c r="E21" s="39"/>
      <c r="F21" s="39"/>
      <c r="G21" s="39"/>
      <c r="H21" s="39"/>
    </row>
    <row r="22" spans="1:8" ht="102" x14ac:dyDescent="0.25">
      <c r="A22" s="12" t="s">
        <v>42</v>
      </c>
      <c r="B22" s="1" t="s">
        <v>43</v>
      </c>
      <c r="C22" s="2" t="s">
        <v>37</v>
      </c>
      <c r="D22" s="2">
        <v>1</v>
      </c>
      <c r="E22" s="2" t="s">
        <v>24</v>
      </c>
      <c r="F22" s="2">
        <v>1</v>
      </c>
      <c r="G22" s="24">
        <v>1200000</v>
      </c>
      <c r="H22" s="34">
        <f t="shared" ref="H22:H27" si="1">+D22*F22*G22</f>
        <v>1200000</v>
      </c>
    </row>
    <row r="23" spans="1:8" ht="25.5" x14ac:dyDescent="0.25">
      <c r="A23" s="12" t="s">
        <v>44</v>
      </c>
      <c r="B23" s="1" t="s">
        <v>45</v>
      </c>
      <c r="C23" s="2" t="s">
        <v>24</v>
      </c>
      <c r="D23" s="6">
        <v>1</v>
      </c>
      <c r="E23" s="2" t="s">
        <v>24</v>
      </c>
      <c r="F23" s="2">
        <v>1</v>
      </c>
      <c r="G23" s="24">
        <v>500000</v>
      </c>
      <c r="H23" s="34">
        <f t="shared" si="1"/>
        <v>500000</v>
      </c>
    </row>
    <row r="24" spans="1:8" x14ac:dyDescent="0.25">
      <c r="A24" s="12" t="s">
        <v>46</v>
      </c>
      <c r="B24" s="1" t="s">
        <v>47</v>
      </c>
      <c r="C24" s="2" t="s">
        <v>37</v>
      </c>
      <c r="D24" s="6">
        <v>1</v>
      </c>
      <c r="E24" s="8" t="s">
        <v>24</v>
      </c>
      <c r="F24" s="2">
        <v>1</v>
      </c>
      <c r="G24" s="24">
        <v>1200000</v>
      </c>
      <c r="H24" s="34">
        <f t="shared" si="1"/>
        <v>1200000</v>
      </c>
    </row>
    <row r="25" spans="1:8" x14ac:dyDescent="0.25">
      <c r="A25" s="12" t="s">
        <v>48</v>
      </c>
      <c r="B25" s="1" t="s">
        <v>49</v>
      </c>
      <c r="C25" s="2" t="s">
        <v>37</v>
      </c>
      <c r="D25" s="6">
        <v>1</v>
      </c>
      <c r="E25" s="8" t="s">
        <v>24</v>
      </c>
      <c r="F25" s="2">
        <v>1</v>
      </c>
      <c r="G25" s="24">
        <v>1400000</v>
      </c>
      <c r="H25" s="34">
        <f t="shared" si="1"/>
        <v>1400000</v>
      </c>
    </row>
    <row r="26" spans="1:8" ht="51" x14ac:dyDescent="0.25">
      <c r="A26" s="12" t="s">
        <v>50</v>
      </c>
      <c r="B26" s="1" t="s">
        <v>51</v>
      </c>
      <c r="C26" s="2" t="s">
        <v>37</v>
      </c>
      <c r="D26" s="2">
        <v>1</v>
      </c>
      <c r="E26" s="2" t="s">
        <v>24</v>
      </c>
      <c r="F26" s="2">
        <v>1</v>
      </c>
      <c r="G26" s="24">
        <v>500000</v>
      </c>
      <c r="H26" s="34">
        <f t="shared" si="1"/>
        <v>500000</v>
      </c>
    </row>
    <row r="27" spans="1:8" x14ac:dyDescent="0.25">
      <c r="A27" s="12" t="s">
        <v>52</v>
      </c>
      <c r="B27" s="1" t="s">
        <v>53</v>
      </c>
      <c r="C27" s="2" t="s">
        <v>37</v>
      </c>
      <c r="D27" s="6">
        <v>1</v>
      </c>
      <c r="E27" s="8" t="s">
        <v>9</v>
      </c>
      <c r="F27" s="2">
        <v>5</v>
      </c>
      <c r="G27" s="24">
        <v>1105757</v>
      </c>
      <c r="H27" s="34">
        <f t="shared" si="1"/>
        <v>5528785</v>
      </c>
    </row>
    <row r="28" spans="1:8" x14ac:dyDescent="0.25">
      <c r="A28" s="40" t="s">
        <v>54</v>
      </c>
      <c r="B28" s="40"/>
      <c r="C28" s="40"/>
      <c r="D28" s="40"/>
      <c r="E28" s="40"/>
      <c r="F28" s="40"/>
      <c r="G28" s="40"/>
      <c r="H28" s="34">
        <f>SUM(H22:H27)</f>
        <v>10328785</v>
      </c>
    </row>
    <row r="29" spans="1:8" x14ac:dyDescent="0.25">
      <c r="A29" s="40" t="s">
        <v>55</v>
      </c>
      <c r="B29" s="40"/>
      <c r="C29" s="40"/>
      <c r="D29" s="40"/>
      <c r="E29" s="40"/>
      <c r="F29" s="40"/>
      <c r="G29" s="40"/>
      <c r="H29" s="34">
        <f>SUM(H28+H20)</f>
        <v>10728785</v>
      </c>
    </row>
    <row r="30" spans="1:8" ht="15" customHeight="1" x14ac:dyDescent="0.25">
      <c r="A30" s="39" t="s">
        <v>56</v>
      </c>
      <c r="B30" s="39"/>
      <c r="C30" s="39"/>
      <c r="D30" s="39"/>
      <c r="E30" s="39"/>
      <c r="F30" s="39"/>
      <c r="G30" s="39"/>
      <c r="H30" s="39"/>
    </row>
    <row r="31" spans="1:8" ht="15" customHeight="1" x14ac:dyDescent="0.25">
      <c r="A31" s="39" t="s">
        <v>57</v>
      </c>
      <c r="B31" s="39"/>
      <c r="C31" s="39"/>
      <c r="D31" s="39"/>
      <c r="E31" s="39"/>
      <c r="F31" s="39"/>
      <c r="G31" s="39"/>
      <c r="H31" s="39"/>
    </row>
    <row r="32" spans="1:8" ht="114.75" x14ac:dyDescent="0.25">
      <c r="A32" s="9" t="s">
        <v>58</v>
      </c>
      <c r="B32" s="1" t="s">
        <v>59</v>
      </c>
      <c r="C32" s="13" t="s">
        <v>37</v>
      </c>
      <c r="D32" s="13">
        <v>1</v>
      </c>
      <c r="E32" s="13" t="s">
        <v>24</v>
      </c>
      <c r="F32" s="13">
        <v>1</v>
      </c>
      <c r="G32" s="25">
        <v>72861387</v>
      </c>
      <c r="H32" s="35">
        <f>+D32*F32*G32</f>
        <v>72861387</v>
      </c>
    </row>
    <row r="33" spans="1:8" ht="76.5" x14ac:dyDescent="0.25">
      <c r="A33" s="12" t="s">
        <v>60</v>
      </c>
      <c r="B33" s="1" t="s">
        <v>61</v>
      </c>
      <c r="C33" s="2" t="s">
        <v>37</v>
      </c>
      <c r="D33" s="6">
        <v>1</v>
      </c>
      <c r="E33" s="8" t="s">
        <v>24</v>
      </c>
      <c r="F33" s="2">
        <v>1</v>
      </c>
      <c r="G33" s="24">
        <v>12662862</v>
      </c>
      <c r="H33" s="35">
        <f>+D33*F33*G33</f>
        <v>12662862</v>
      </c>
    </row>
    <row r="34" spans="1:8" ht="25.5" x14ac:dyDescent="0.25">
      <c r="A34" s="9" t="s">
        <v>62</v>
      </c>
      <c r="B34" s="3" t="s">
        <v>63</v>
      </c>
      <c r="C34" s="13" t="s">
        <v>64</v>
      </c>
      <c r="D34" s="10">
        <v>1</v>
      </c>
      <c r="E34" s="11" t="s">
        <v>24</v>
      </c>
      <c r="F34" s="13">
        <v>1</v>
      </c>
      <c r="G34" s="25">
        <v>26000000</v>
      </c>
      <c r="H34" s="35">
        <f>+D34*F34*G34</f>
        <v>26000000</v>
      </c>
    </row>
    <row r="35" spans="1:8" x14ac:dyDescent="0.25">
      <c r="A35" s="40" t="s">
        <v>65</v>
      </c>
      <c r="B35" s="40"/>
      <c r="C35" s="40"/>
      <c r="D35" s="40"/>
      <c r="E35" s="40"/>
      <c r="F35" s="40"/>
      <c r="G35" s="40"/>
      <c r="H35" s="34">
        <f>SUM(H32:H34)</f>
        <v>111524249</v>
      </c>
    </row>
    <row r="36" spans="1:8" ht="15" customHeight="1" x14ac:dyDescent="0.25">
      <c r="A36" s="39" t="s">
        <v>66</v>
      </c>
      <c r="B36" s="39"/>
      <c r="C36" s="39"/>
      <c r="D36" s="39"/>
      <c r="E36" s="39"/>
      <c r="F36" s="39"/>
      <c r="G36" s="39"/>
      <c r="H36" s="39"/>
    </row>
    <row r="37" spans="1:8" ht="102" x14ac:dyDescent="0.25">
      <c r="A37" s="12" t="s">
        <v>67</v>
      </c>
      <c r="B37" s="1" t="s">
        <v>68</v>
      </c>
      <c r="C37" s="2" t="s">
        <v>37</v>
      </c>
      <c r="D37" s="2">
        <v>1</v>
      </c>
      <c r="E37" s="2" t="s">
        <v>24</v>
      </c>
      <c r="F37" s="2">
        <v>1</v>
      </c>
      <c r="G37" s="24">
        <v>14370727</v>
      </c>
      <c r="H37" s="34">
        <f t="shared" ref="H37:H42" si="2">+D37*F37*G37</f>
        <v>14370727</v>
      </c>
    </row>
    <row r="38" spans="1:8" ht="89.25" x14ac:dyDescent="0.25">
      <c r="A38" s="12" t="s">
        <v>69</v>
      </c>
      <c r="B38" s="1" t="s">
        <v>70</v>
      </c>
      <c r="C38" s="2" t="s">
        <v>37</v>
      </c>
      <c r="D38" s="2">
        <v>1</v>
      </c>
      <c r="E38" s="2" t="s">
        <v>71</v>
      </c>
      <c r="F38" s="2">
        <v>5</v>
      </c>
      <c r="G38" s="24">
        <v>1019673</v>
      </c>
      <c r="H38" s="34">
        <f t="shared" si="2"/>
        <v>5098365</v>
      </c>
    </row>
    <row r="39" spans="1:8" ht="51" x14ac:dyDescent="0.25">
      <c r="A39" s="12" t="s">
        <v>72</v>
      </c>
      <c r="B39" s="1" t="s">
        <v>51</v>
      </c>
      <c r="C39" s="2" t="s">
        <v>37</v>
      </c>
      <c r="D39" s="2">
        <v>1</v>
      </c>
      <c r="E39" s="2" t="s">
        <v>24</v>
      </c>
      <c r="F39" s="2">
        <v>1</v>
      </c>
      <c r="G39" s="24">
        <v>456648</v>
      </c>
      <c r="H39" s="34">
        <f t="shared" si="2"/>
        <v>456648</v>
      </c>
    </row>
    <row r="40" spans="1:8" ht="25.5" x14ac:dyDescent="0.25">
      <c r="A40" s="12" t="s">
        <v>73</v>
      </c>
      <c r="B40" s="1" t="s">
        <v>45</v>
      </c>
      <c r="C40" s="2" t="s">
        <v>37</v>
      </c>
      <c r="D40" s="2">
        <v>1</v>
      </c>
      <c r="E40" s="2" t="s">
        <v>24</v>
      </c>
      <c r="F40" s="2">
        <v>1</v>
      </c>
      <c r="G40" s="24">
        <v>730638</v>
      </c>
      <c r="H40" s="34">
        <f t="shared" si="2"/>
        <v>730638</v>
      </c>
    </row>
    <row r="41" spans="1:8" x14ac:dyDescent="0.25">
      <c r="A41" s="12" t="s">
        <v>74</v>
      </c>
      <c r="B41" s="1" t="s">
        <v>75</v>
      </c>
      <c r="C41" s="2" t="s">
        <v>37</v>
      </c>
      <c r="D41" s="2">
        <v>1</v>
      </c>
      <c r="E41" s="2" t="s">
        <v>24</v>
      </c>
      <c r="F41" s="2">
        <v>1</v>
      </c>
      <c r="G41" s="24">
        <v>547978</v>
      </c>
      <c r="H41" s="34">
        <f t="shared" si="2"/>
        <v>547978</v>
      </c>
    </row>
    <row r="42" spans="1:8" x14ac:dyDescent="0.25">
      <c r="A42" s="12" t="s">
        <v>76</v>
      </c>
      <c r="B42" s="1" t="s">
        <v>77</v>
      </c>
      <c r="C42" s="2" t="s">
        <v>37</v>
      </c>
      <c r="D42" s="2">
        <v>1</v>
      </c>
      <c r="E42" s="2" t="s">
        <v>24</v>
      </c>
      <c r="F42" s="2">
        <v>1</v>
      </c>
      <c r="G42" s="24">
        <v>913297</v>
      </c>
      <c r="H42" s="34">
        <f t="shared" si="2"/>
        <v>913297</v>
      </c>
    </row>
    <row r="43" spans="1:8" x14ac:dyDescent="0.25">
      <c r="A43" s="40" t="s">
        <v>78</v>
      </c>
      <c r="B43" s="40"/>
      <c r="C43" s="40"/>
      <c r="D43" s="40"/>
      <c r="E43" s="40"/>
      <c r="F43" s="40"/>
      <c r="G43" s="40"/>
      <c r="H43" s="34">
        <f>SUM(H37:H42)</f>
        <v>22117653</v>
      </c>
    </row>
    <row r="44" spans="1:8" ht="15" customHeight="1" x14ac:dyDescent="0.25">
      <c r="A44" s="39" t="s">
        <v>79</v>
      </c>
      <c r="B44" s="39"/>
      <c r="C44" s="39"/>
      <c r="D44" s="39"/>
      <c r="E44" s="39"/>
      <c r="F44" s="39"/>
      <c r="G44" s="39"/>
      <c r="H44" s="39"/>
    </row>
    <row r="45" spans="1:8" x14ac:dyDescent="0.25">
      <c r="A45" s="43" t="s">
        <v>80</v>
      </c>
      <c r="B45" s="44" t="s">
        <v>81</v>
      </c>
      <c r="C45" s="45" t="s">
        <v>37</v>
      </c>
      <c r="D45" s="45">
        <v>1</v>
      </c>
      <c r="E45" s="45" t="s">
        <v>24</v>
      </c>
      <c r="F45" s="45">
        <v>1</v>
      </c>
      <c r="G45" s="41">
        <v>111733818</v>
      </c>
      <c r="H45" s="42">
        <f>+D45*F45*G45</f>
        <v>111733818</v>
      </c>
    </row>
    <row r="46" spans="1:8" x14ac:dyDescent="0.25">
      <c r="A46" s="43"/>
      <c r="B46" s="44"/>
      <c r="C46" s="45"/>
      <c r="D46" s="45"/>
      <c r="E46" s="45"/>
      <c r="F46" s="45"/>
      <c r="G46" s="41"/>
      <c r="H46" s="42"/>
    </row>
    <row r="47" spans="1:8" x14ac:dyDescent="0.25">
      <c r="A47" s="43"/>
      <c r="B47" s="44"/>
      <c r="C47" s="45"/>
      <c r="D47" s="45"/>
      <c r="E47" s="45"/>
      <c r="F47" s="45"/>
      <c r="G47" s="41"/>
      <c r="H47" s="42"/>
    </row>
    <row r="48" spans="1:8" ht="38.25" x14ac:dyDescent="0.25">
      <c r="A48" s="9" t="s">
        <v>82</v>
      </c>
      <c r="B48" s="3" t="s">
        <v>83</v>
      </c>
      <c r="C48" s="13" t="s">
        <v>64</v>
      </c>
      <c r="D48" s="10">
        <v>1</v>
      </c>
      <c r="E48" s="11" t="s">
        <v>24</v>
      </c>
      <c r="F48" s="13">
        <v>1</v>
      </c>
      <c r="G48" s="25">
        <v>25000000</v>
      </c>
      <c r="H48" s="34">
        <f>+D48*F48*G48</f>
        <v>25000000</v>
      </c>
    </row>
    <row r="49" spans="1:8" x14ac:dyDescent="0.25">
      <c r="A49" s="40" t="s">
        <v>84</v>
      </c>
      <c r="B49" s="40"/>
      <c r="C49" s="40"/>
      <c r="D49" s="40"/>
      <c r="E49" s="40"/>
      <c r="F49" s="40"/>
      <c r="G49" s="40"/>
      <c r="H49" s="34">
        <f>SUM(H45:H48)</f>
        <v>136733818</v>
      </c>
    </row>
    <row r="50" spans="1:8" x14ac:dyDescent="0.25">
      <c r="A50" s="40" t="s">
        <v>85</v>
      </c>
      <c r="B50" s="40"/>
      <c r="C50" s="40"/>
      <c r="D50" s="40"/>
      <c r="E50" s="40"/>
      <c r="F50" s="40"/>
      <c r="G50" s="40"/>
      <c r="H50" s="34">
        <f>+H49+H43+H35</f>
        <v>270375720</v>
      </c>
    </row>
    <row r="51" spans="1:8" ht="15" customHeight="1" x14ac:dyDescent="0.25">
      <c r="A51" s="39" t="s">
        <v>86</v>
      </c>
      <c r="B51" s="39"/>
      <c r="C51" s="39"/>
      <c r="D51" s="39"/>
      <c r="E51" s="39"/>
      <c r="F51" s="39"/>
      <c r="G51" s="39"/>
      <c r="H51" s="39"/>
    </row>
    <row r="52" spans="1:8" ht="102" x14ac:dyDescent="0.25">
      <c r="A52" s="12" t="s">
        <v>87</v>
      </c>
      <c r="B52" s="1" t="s">
        <v>68</v>
      </c>
      <c r="C52" s="2" t="s">
        <v>37</v>
      </c>
      <c r="D52" s="2">
        <v>1</v>
      </c>
      <c r="E52" s="2" t="s">
        <v>24</v>
      </c>
      <c r="F52" s="2">
        <v>1</v>
      </c>
      <c r="G52" s="24">
        <v>1608731</v>
      </c>
      <c r="H52" s="34">
        <f t="shared" ref="H52:H58" si="3">+D52*F52*G52</f>
        <v>1608731</v>
      </c>
    </row>
    <row r="53" spans="1:8" ht="76.5" x14ac:dyDescent="0.25">
      <c r="A53" s="12" t="s">
        <v>88</v>
      </c>
      <c r="B53" s="1" t="s">
        <v>89</v>
      </c>
      <c r="C53" s="2" t="s">
        <v>37</v>
      </c>
      <c r="D53" s="2">
        <v>1</v>
      </c>
      <c r="E53" s="2" t="s">
        <v>24</v>
      </c>
      <c r="F53" s="2">
        <v>1</v>
      </c>
      <c r="G53" s="24">
        <v>1787479</v>
      </c>
      <c r="H53" s="34">
        <f t="shared" si="3"/>
        <v>1787479</v>
      </c>
    </row>
    <row r="54" spans="1:8" x14ac:dyDescent="0.25">
      <c r="A54" s="12" t="s">
        <v>90</v>
      </c>
      <c r="B54" s="1" t="s">
        <v>91</v>
      </c>
      <c r="C54" s="2" t="s">
        <v>37</v>
      </c>
      <c r="D54" s="2">
        <v>1</v>
      </c>
      <c r="E54" s="2" t="s">
        <v>24</v>
      </c>
      <c r="F54" s="2">
        <v>1</v>
      </c>
      <c r="G54" s="24">
        <v>2502471</v>
      </c>
      <c r="H54" s="34">
        <f t="shared" si="3"/>
        <v>2502471</v>
      </c>
    </row>
    <row r="55" spans="1:8" ht="51" x14ac:dyDescent="0.25">
      <c r="A55" s="12" t="s">
        <v>92</v>
      </c>
      <c r="B55" s="1" t="s">
        <v>51</v>
      </c>
      <c r="C55" s="2" t="s">
        <v>37</v>
      </c>
      <c r="D55" s="2">
        <v>1</v>
      </c>
      <c r="E55" s="2" t="s">
        <v>24</v>
      </c>
      <c r="F55" s="2">
        <v>1</v>
      </c>
      <c r="G55" s="24">
        <v>3217462</v>
      </c>
      <c r="H55" s="34">
        <f t="shared" si="3"/>
        <v>3217462</v>
      </c>
    </row>
    <row r="56" spans="1:8" ht="25.5" x14ac:dyDescent="0.25">
      <c r="A56" s="12" t="s">
        <v>93</v>
      </c>
      <c r="B56" s="1" t="s">
        <v>45</v>
      </c>
      <c r="C56" s="2" t="s">
        <v>37</v>
      </c>
      <c r="D56" s="2">
        <v>1</v>
      </c>
      <c r="E56" s="2" t="s">
        <v>24</v>
      </c>
      <c r="F56" s="2">
        <v>1</v>
      </c>
      <c r="G56" s="24">
        <v>1429983</v>
      </c>
      <c r="H56" s="34">
        <f t="shared" si="3"/>
        <v>1429983</v>
      </c>
    </row>
    <row r="57" spans="1:8" x14ac:dyDescent="0.25">
      <c r="A57" s="12" t="s">
        <v>94</v>
      </c>
      <c r="B57" s="1" t="s">
        <v>95</v>
      </c>
      <c r="C57" s="2" t="s">
        <v>37</v>
      </c>
      <c r="D57" s="2">
        <v>1</v>
      </c>
      <c r="E57" s="2" t="s">
        <v>24</v>
      </c>
      <c r="F57" s="2">
        <v>1</v>
      </c>
      <c r="G57" s="24">
        <v>178748</v>
      </c>
      <c r="H57" s="34">
        <f t="shared" si="3"/>
        <v>178748</v>
      </c>
    </row>
    <row r="58" spans="1:8" ht="38.25" x14ac:dyDescent="0.25">
      <c r="A58" s="12" t="s">
        <v>96</v>
      </c>
      <c r="B58" s="1" t="s">
        <v>97</v>
      </c>
      <c r="C58" s="2" t="s">
        <v>37</v>
      </c>
      <c r="D58" s="2">
        <v>1</v>
      </c>
      <c r="E58" s="2" t="s">
        <v>24</v>
      </c>
      <c r="F58" s="2">
        <v>1</v>
      </c>
      <c r="G58" s="24">
        <v>27000000</v>
      </c>
      <c r="H58" s="34">
        <f t="shared" si="3"/>
        <v>27000000</v>
      </c>
    </row>
    <row r="59" spans="1:8" x14ac:dyDescent="0.25">
      <c r="A59" s="40" t="s">
        <v>98</v>
      </c>
      <c r="B59" s="40"/>
      <c r="C59" s="40"/>
      <c r="D59" s="40"/>
      <c r="E59" s="40"/>
      <c r="F59" s="40"/>
      <c r="G59" s="40"/>
      <c r="H59" s="34">
        <f>SUM(H52:H58)</f>
        <v>37724874</v>
      </c>
    </row>
    <row r="60" spans="1:8" ht="15" customHeight="1" x14ac:dyDescent="0.25">
      <c r="A60" s="39" t="s">
        <v>99</v>
      </c>
      <c r="B60" s="39"/>
      <c r="C60" s="39"/>
      <c r="D60" s="39"/>
      <c r="E60" s="39"/>
      <c r="F60" s="39"/>
      <c r="G60" s="39"/>
      <c r="H60" s="39"/>
    </row>
    <row r="61" spans="1:8" ht="15" customHeight="1" x14ac:dyDescent="0.25">
      <c r="A61" s="39" t="s">
        <v>100</v>
      </c>
      <c r="B61" s="39"/>
      <c r="C61" s="39"/>
      <c r="D61" s="39"/>
      <c r="E61" s="39"/>
      <c r="F61" s="39"/>
      <c r="G61" s="39"/>
      <c r="H61" s="39"/>
    </row>
    <row r="62" spans="1:8" ht="76.5" x14ac:dyDescent="0.25">
      <c r="A62" s="14" t="s">
        <v>101</v>
      </c>
      <c r="B62" s="1" t="s">
        <v>102</v>
      </c>
      <c r="C62" s="2" t="s">
        <v>37</v>
      </c>
      <c r="D62" s="6">
        <v>1</v>
      </c>
      <c r="E62" s="8" t="s">
        <v>24</v>
      </c>
      <c r="F62" s="2">
        <v>1</v>
      </c>
      <c r="G62" s="24">
        <v>8647945</v>
      </c>
      <c r="H62" s="34">
        <f t="shared" ref="H62:H67" si="4">+D62*F62*G62</f>
        <v>8647945</v>
      </c>
    </row>
    <row r="63" spans="1:8" ht="38.25" x14ac:dyDescent="0.25">
      <c r="A63" s="14" t="s">
        <v>103</v>
      </c>
      <c r="B63" s="1" t="s">
        <v>104</v>
      </c>
      <c r="C63" s="2" t="s">
        <v>37</v>
      </c>
      <c r="D63" s="6">
        <v>1</v>
      </c>
      <c r="E63" s="8" t="s">
        <v>24</v>
      </c>
      <c r="F63" s="2">
        <v>1</v>
      </c>
      <c r="G63" s="24">
        <v>27196673</v>
      </c>
      <c r="H63" s="34">
        <f t="shared" si="4"/>
        <v>27196673</v>
      </c>
    </row>
    <row r="64" spans="1:8" ht="38.25" x14ac:dyDescent="0.25">
      <c r="A64" s="14" t="s">
        <v>105</v>
      </c>
      <c r="B64" s="1" t="s">
        <v>106</v>
      </c>
      <c r="C64" s="2" t="s">
        <v>37</v>
      </c>
      <c r="D64" s="6">
        <v>1</v>
      </c>
      <c r="E64" s="8" t="s">
        <v>24</v>
      </c>
      <c r="F64" s="2">
        <v>1</v>
      </c>
      <c r="G64" s="24">
        <v>7000000</v>
      </c>
      <c r="H64" s="34">
        <f t="shared" si="4"/>
        <v>7000000</v>
      </c>
    </row>
    <row r="65" spans="1:8" ht="25.5" x14ac:dyDescent="0.25">
      <c r="A65" s="14" t="s">
        <v>107</v>
      </c>
      <c r="B65" s="1" t="s">
        <v>108</v>
      </c>
      <c r="C65" s="2" t="s">
        <v>37</v>
      </c>
      <c r="D65" s="6">
        <v>1</v>
      </c>
      <c r="E65" s="8" t="s">
        <v>24</v>
      </c>
      <c r="F65" s="2">
        <v>1</v>
      </c>
      <c r="G65" s="24">
        <v>33000000</v>
      </c>
      <c r="H65" s="34">
        <f t="shared" si="4"/>
        <v>33000000</v>
      </c>
    </row>
    <row r="66" spans="1:8" ht="38.25" x14ac:dyDescent="0.25">
      <c r="A66" s="14" t="s">
        <v>109</v>
      </c>
      <c r="B66" s="1" t="s">
        <v>110</v>
      </c>
      <c r="C66" s="2" t="s">
        <v>37</v>
      </c>
      <c r="D66" s="6">
        <v>1</v>
      </c>
      <c r="E66" s="8" t="s">
        <v>24</v>
      </c>
      <c r="F66" s="2">
        <v>1</v>
      </c>
      <c r="G66" s="24">
        <v>5666742.7632360002</v>
      </c>
      <c r="H66" s="34">
        <f t="shared" si="4"/>
        <v>5666742.7632360002</v>
      </c>
    </row>
    <row r="67" spans="1:8" ht="25.5" x14ac:dyDescent="0.25">
      <c r="A67" s="15" t="s">
        <v>111</v>
      </c>
      <c r="B67" s="3" t="s">
        <v>112</v>
      </c>
      <c r="C67" s="13" t="s">
        <v>37</v>
      </c>
      <c r="D67" s="10">
        <v>1</v>
      </c>
      <c r="E67" s="11" t="s">
        <v>24</v>
      </c>
      <c r="F67" s="13">
        <v>1</v>
      </c>
      <c r="G67" s="25">
        <v>9000000</v>
      </c>
      <c r="H67" s="34">
        <f t="shared" si="4"/>
        <v>9000000</v>
      </c>
    </row>
    <row r="68" spans="1:8" x14ac:dyDescent="0.25">
      <c r="A68" s="40" t="s">
        <v>113</v>
      </c>
      <c r="B68" s="40"/>
      <c r="C68" s="40"/>
      <c r="D68" s="40"/>
      <c r="E68" s="40"/>
      <c r="F68" s="40"/>
      <c r="G68" s="40"/>
      <c r="H68" s="34">
        <f>SUM(H62:H67)</f>
        <v>90511360.763236001</v>
      </c>
    </row>
    <row r="69" spans="1:8" ht="15" customHeight="1" x14ac:dyDescent="0.25">
      <c r="A69" s="39" t="s">
        <v>114</v>
      </c>
      <c r="B69" s="39"/>
      <c r="C69" s="39"/>
      <c r="D69" s="39"/>
      <c r="E69" s="39"/>
      <c r="F69" s="39"/>
      <c r="G69" s="39"/>
      <c r="H69" s="39"/>
    </row>
    <row r="70" spans="1:8" ht="25.5" x14ac:dyDescent="0.25">
      <c r="A70" s="14" t="s">
        <v>115</v>
      </c>
      <c r="B70" s="1" t="s">
        <v>116</v>
      </c>
      <c r="C70" s="2" t="s">
        <v>117</v>
      </c>
      <c r="D70" s="2">
        <v>15</v>
      </c>
      <c r="E70" s="2" t="s">
        <v>118</v>
      </c>
      <c r="F70" s="2">
        <v>1</v>
      </c>
      <c r="G70" s="24">
        <v>14280</v>
      </c>
      <c r="H70" s="34">
        <f>+D70*F70*G70</f>
        <v>214200</v>
      </c>
    </row>
    <row r="71" spans="1:8" x14ac:dyDescent="0.25">
      <c r="A71" s="40" t="s">
        <v>119</v>
      </c>
      <c r="B71" s="40"/>
      <c r="C71" s="40"/>
      <c r="D71" s="40"/>
      <c r="E71" s="40"/>
      <c r="F71" s="40"/>
      <c r="G71" s="40"/>
      <c r="H71" s="34">
        <f>SUM(H70)</f>
        <v>214200</v>
      </c>
    </row>
    <row r="72" spans="1:8" ht="15" customHeight="1" x14ac:dyDescent="0.25">
      <c r="A72" s="39" t="s">
        <v>120</v>
      </c>
      <c r="B72" s="39"/>
      <c r="C72" s="39"/>
      <c r="D72" s="39"/>
      <c r="E72" s="39"/>
      <c r="F72" s="39"/>
      <c r="G72" s="39"/>
      <c r="H72" s="39"/>
    </row>
    <row r="73" spans="1:8" x14ac:dyDescent="0.25">
      <c r="A73" s="14" t="s">
        <v>121</v>
      </c>
      <c r="B73" s="1" t="s">
        <v>122</v>
      </c>
      <c r="C73" s="13" t="s">
        <v>123</v>
      </c>
      <c r="D73" s="13">
        <v>1</v>
      </c>
      <c r="E73" s="13" t="s">
        <v>124</v>
      </c>
      <c r="F73" s="11">
        <v>64800</v>
      </c>
      <c r="G73" s="24">
        <v>62</v>
      </c>
      <c r="H73" s="34">
        <f>+D73*F73*G73</f>
        <v>4017600</v>
      </c>
    </row>
    <row r="74" spans="1:8" ht="38.25" x14ac:dyDescent="0.25">
      <c r="A74" s="15" t="s">
        <v>125</v>
      </c>
      <c r="B74" s="16" t="s">
        <v>126</v>
      </c>
      <c r="C74" s="13" t="s">
        <v>19</v>
      </c>
      <c r="D74" s="17">
        <v>1</v>
      </c>
      <c r="E74" s="13" t="s">
        <v>24</v>
      </c>
      <c r="F74" s="13">
        <v>1</v>
      </c>
      <c r="G74" s="25">
        <v>2396652.2333333334</v>
      </c>
      <c r="H74" s="34">
        <f>+D74*F74*G74</f>
        <v>2396652.2333333334</v>
      </c>
    </row>
    <row r="75" spans="1:8" x14ac:dyDescent="0.25">
      <c r="A75" s="40" t="s">
        <v>127</v>
      </c>
      <c r="B75" s="40"/>
      <c r="C75" s="40"/>
      <c r="D75" s="40"/>
      <c r="E75" s="40"/>
      <c r="F75" s="40"/>
      <c r="G75" s="40"/>
      <c r="H75" s="34">
        <f>SUM(H73:H74)</f>
        <v>6414252.2333333334</v>
      </c>
    </row>
    <row r="76" spans="1:8" ht="15" customHeight="1" x14ac:dyDescent="0.25">
      <c r="A76" s="39" t="s">
        <v>128</v>
      </c>
      <c r="B76" s="39"/>
      <c r="C76" s="39"/>
      <c r="D76" s="39"/>
      <c r="E76" s="39"/>
      <c r="F76" s="39"/>
      <c r="G76" s="39"/>
      <c r="H76" s="39"/>
    </row>
    <row r="77" spans="1:8" x14ac:dyDescent="0.25">
      <c r="A77" s="14" t="s">
        <v>129</v>
      </c>
      <c r="B77" s="1" t="s">
        <v>130</v>
      </c>
      <c r="C77" s="13" t="s">
        <v>123</v>
      </c>
      <c r="D77" s="13">
        <v>1</v>
      </c>
      <c r="E77" s="13" t="s">
        <v>131</v>
      </c>
      <c r="F77" s="11">
        <v>100000</v>
      </c>
      <c r="G77" s="24">
        <v>62</v>
      </c>
      <c r="H77" s="34">
        <f>+D77*F77*G77</f>
        <v>6200000</v>
      </c>
    </row>
    <row r="78" spans="1:8" ht="38.25" x14ac:dyDescent="0.25">
      <c r="A78" s="15" t="s">
        <v>132</v>
      </c>
      <c r="B78" s="16" t="s">
        <v>126</v>
      </c>
      <c r="C78" s="13" t="s">
        <v>19</v>
      </c>
      <c r="D78" s="17">
        <v>1</v>
      </c>
      <c r="E78" s="13" t="s">
        <v>24</v>
      </c>
      <c r="F78" s="13">
        <v>1</v>
      </c>
      <c r="G78" s="25">
        <v>4462624.799999997</v>
      </c>
      <c r="H78" s="34">
        <f>+D78*F78*G78</f>
        <v>4462624.799999997</v>
      </c>
    </row>
    <row r="79" spans="1:8" ht="25.5" x14ac:dyDescent="0.25">
      <c r="A79" s="14" t="s">
        <v>133</v>
      </c>
      <c r="B79" s="1" t="s">
        <v>134</v>
      </c>
      <c r="C79" s="2" t="s">
        <v>64</v>
      </c>
      <c r="D79" s="6">
        <v>1</v>
      </c>
      <c r="E79" s="8" t="s">
        <v>24</v>
      </c>
      <c r="F79" s="2">
        <v>1</v>
      </c>
      <c r="G79" s="24">
        <v>19078929.132533416</v>
      </c>
      <c r="H79" s="34">
        <f>+D79*F79*G79</f>
        <v>19078929.132533416</v>
      </c>
    </row>
    <row r="80" spans="1:8" ht="114.75" x14ac:dyDescent="0.25">
      <c r="A80" s="14" t="s">
        <v>135</v>
      </c>
      <c r="B80" s="1" t="s">
        <v>136</v>
      </c>
      <c r="C80" s="2" t="s">
        <v>37</v>
      </c>
      <c r="D80" s="6">
        <v>1</v>
      </c>
      <c r="E80" s="8" t="s">
        <v>24</v>
      </c>
      <c r="F80" s="2">
        <v>1</v>
      </c>
      <c r="G80" s="24">
        <v>13000000</v>
      </c>
      <c r="H80" s="34">
        <f>+D80*F80*G80</f>
        <v>13000000</v>
      </c>
    </row>
    <row r="81" spans="1:8" x14ac:dyDescent="0.25">
      <c r="A81" s="40" t="s">
        <v>137</v>
      </c>
      <c r="B81" s="40"/>
      <c r="C81" s="40"/>
      <c r="D81" s="40"/>
      <c r="E81" s="40"/>
      <c r="F81" s="40"/>
      <c r="G81" s="40"/>
      <c r="H81" s="34">
        <f>SUM(H77:H80)</f>
        <v>42741553.932533413</v>
      </c>
    </row>
    <row r="82" spans="1:8" ht="15" customHeight="1" x14ac:dyDescent="0.25">
      <c r="A82" s="39" t="s">
        <v>138</v>
      </c>
      <c r="B82" s="39"/>
      <c r="C82" s="39"/>
      <c r="D82" s="39"/>
      <c r="E82" s="39"/>
      <c r="F82" s="39"/>
      <c r="G82" s="39"/>
      <c r="H82" s="39"/>
    </row>
    <row r="83" spans="1:8" ht="38.25" x14ac:dyDescent="0.25">
      <c r="A83" s="14" t="s">
        <v>139</v>
      </c>
      <c r="B83" s="16" t="s">
        <v>126</v>
      </c>
      <c r="C83" s="13" t="s">
        <v>140</v>
      </c>
      <c r="D83" s="17">
        <v>1</v>
      </c>
      <c r="E83" s="13" t="s">
        <v>141</v>
      </c>
      <c r="F83" s="13">
        <v>1</v>
      </c>
      <c r="G83" s="25">
        <v>3730627</v>
      </c>
      <c r="H83" s="34">
        <f>+D83*F83*G83</f>
        <v>3730627</v>
      </c>
    </row>
    <row r="84" spans="1:8" x14ac:dyDescent="0.25">
      <c r="A84" s="40" t="s">
        <v>142</v>
      </c>
      <c r="B84" s="40"/>
      <c r="C84" s="40"/>
      <c r="D84" s="40"/>
      <c r="E84" s="40"/>
      <c r="F84" s="40"/>
      <c r="G84" s="40"/>
      <c r="H84" s="34">
        <f>SUM(H83:H83)</f>
        <v>3730627</v>
      </c>
    </row>
    <row r="85" spans="1:8" x14ac:dyDescent="0.25">
      <c r="A85" s="40" t="s">
        <v>143</v>
      </c>
      <c r="B85" s="40"/>
      <c r="C85" s="40"/>
      <c r="D85" s="40"/>
      <c r="E85" s="40"/>
      <c r="F85" s="40"/>
      <c r="G85" s="40"/>
      <c r="H85" s="34">
        <f>+H84+H81+H75+H71+H68</f>
        <v>143611993.92910275</v>
      </c>
    </row>
    <row r="86" spans="1:8" ht="15" customHeight="1" x14ac:dyDescent="0.25">
      <c r="A86" s="39" t="s">
        <v>144</v>
      </c>
      <c r="B86" s="39"/>
      <c r="C86" s="39"/>
      <c r="D86" s="39"/>
      <c r="E86" s="39"/>
      <c r="F86" s="39"/>
      <c r="G86" s="39"/>
      <c r="H86" s="39"/>
    </row>
    <row r="87" spans="1:8" ht="15" customHeight="1" x14ac:dyDescent="0.25">
      <c r="A87" s="39" t="s">
        <v>145</v>
      </c>
      <c r="B87" s="39"/>
      <c r="C87" s="39"/>
      <c r="D87" s="39"/>
      <c r="E87" s="39"/>
      <c r="F87" s="39"/>
      <c r="G87" s="39"/>
      <c r="H87" s="39"/>
    </row>
    <row r="88" spans="1:8" ht="127.5" x14ac:dyDescent="0.25">
      <c r="A88" s="12" t="s">
        <v>146</v>
      </c>
      <c r="B88" s="1" t="s">
        <v>147</v>
      </c>
      <c r="C88" s="2" t="s">
        <v>37</v>
      </c>
      <c r="D88" s="2">
        <v>1</v>
      </c>
      <c r="E88" s="2" t="s">
        <v>24</v>
      </c>
      <c r="F88" s="2">
        <v>1</v>
      </c>
      <c r="G88" s="24">
        <v>2681218.480374</v>
      </c>
      <c r="H88" s="34">
        <f>+D88*F88*G88</f>
        <v>2681218.480374</v>
      </c>
    </row>
    <row r="89" spans="1:8" ht="114.75" x14ac:dyDescent="0.25">
      <c r="A89" s="12" t="s">
        <v>148</v>
      </c>
      <c r="B89" s="1" t="s">
        <v>149</v>
      </c>
      <c r="C89" s="2" t="s">
        <v>37</v>
      </c>
      <c r="D89" s="2">
        <v>1</v>
      </c>
      <c r="E89" s="2" t="s">
        <v>24</v>
      </c>
      <c r="F89" s="2">
        <v>1</v>
      </c>
      <c r="G89" s="24">
        <v>12000000</v>
      </c>
      <c r="H89" s="34">
        <f>+D89*F89*G89</f>
        <v>12000000</v>
      </c>
    </row>
    <row r="90" spans="1:8" x14ac:dyDescent="0.25">
      <c r="A90" s="40" t="s">
        <v>150</v>
      </c>
      <c r="B90" s="40"/>
      <c r="C90" s="40"/>
      <c r="D90" s="40"/>
      <c r="E90" s="40"/>
      <c r="F90" s="40"/>
      <c r="G90" s="40"/>
      <c r="H90" s="34">
        <f>SUM(H88:H89)</f>
        <v>14681218.480374001</v>
      </c>
    </row>
    <row r="91" spans="1:8" ht="15" customHeight="1" x14ac:dyDescent="0.25">
      <c r="A91" s="39" t="s">
        <v>151</v>
      </c>
      <c r="B91" s="39"/>
      <c r="C91" s="39"/>
      <c r="D91" s="39"/>
      <c r="E91" s="39"/>
      <c r="F91" s="39"/>
      <c r="G91" s="39"/>
      <c r="H91" s="39"/>
    </row>
    <row r="92" spans="1:8" ht="51" x14ac:dyDescent="0.25">
      <c r="A92" s="14" t="s">
        <v>152</v>
      </c>
      <c r="B92" s="1" t="s">
        <v>153</v>
      </c>
      <c r="C92" s="2" t="s">
        <v>19</v>
      </c>
      <c r="D92" s="2">
        <v>1</v>
      </c>
      <c r="E92" s="2" t="s">
        <v>19</v>
      </c>
      <c r="F92" s="2">
        <v>1</v>
      </c>
      <c r="G92" s="24">
        <v>7602148.1313537499</v>
      </c>
      <c r="H92" s="34">
        <f t="shared" ref="H92:H97" si="5">+D92*F92*G92</f>
        <v>7602148.1313537499</v>
      </c>
    </row>
    <row r="93" spans="1:8" ht="51" x14ac:dyDescent="0.25">
      <c r="A93" s="14" t="s">
        <v>154</v>
      </c>
      <c r="B93" s="1" t="s">
        <v>155</v>
      </c>
      <c r="C93" s="2" t="s">
        <v>19</v>
      </c>
      <c r="D93" s="2">
        <v>1</v>
      </c>
      <c r="E93" s="2" t="s">
        <v>19</v>
      </c>
      <c r="F93" s="2">
        <v>1</v>
      </c>
      <c r="G93" s="24">
        <v>5038927.13078155</v>
      </c>
      <c r="H93" s="34">
        <f t="shared" si="5"/>
        <v>5038927.13078155</v>
      </c>
    </row>
    <row r="94" spans="1:8" ht="63.75" x14ac:dyDescent="0.25">
      <c r="A94" s="14" t="s">
        <v>156</v>
      </c>
      <c r="B94" s="1" t="s">
        <v>157</v>
      </c>
      <c r="C94" s="2" t="s">
        <v>123</v>
      </c>
      <c r="D94" s="2">
        <v>8</v>
      </c>
      <c r="E94" s="2" t="s">
        <v>158</v>
      </c>
      <c r="F94" s="2">
        <v>1</v>
      </c>
      <c r="G94" s="24">
        <v>731333.33333333337</v>
      </c>
      <c r="H94" s="34">
        <f t="shared" si="5"/>
        <v>5850666.666666667</v>
      </c>
    </row>
    <row r="95" spans="1:8" ht="114.75" x14ac:dyDescent="0.25">
      <c r="A95" s="14" t="s">
        <v>159</v>
      </c>
      <c r="B95" s="1" t="s">
        <v>160</v>
      </c>
      <c r="C95" s="2" t="s">
        <v>123</v>
      </c>
      <c r="D95" s="2">
        <v>7</v>
      </c>
      <c r="E95" s="2" t="s">
        <v>161</v>
      </c>
      <c r="F95" s="2">
        <v>2</v>
      </c>
      <c r="G95" s="24">
        <v>95200</v>
      </c>
      <c r="H95" s="34">
        <f t="shared" si="5"/>
        <v>1332800</v>
      </c>
    </row>
    <row r="96" spans="1:8" x14ac:dyDescent="0.25">
      <c r="A96" s="14" t="s">
        <v>162</v>
      </c>
      <c r="B96" s="1" t="s">
        <v>163</v>
      </c>
      <c r="C96" s="2" t="s">
        <v>19</v>
      </c>
      <c r="D96" s="2">
        <v>1</v>
      </c>
      <c r="E96" s="2" t="s">
        <v>19</v>
      </c>
      <c r="F96" s="2">
        <v>1</v>
      </c>
      <c r="G96" s="24">
        <v>100000000</v>
      </c>
      <c r="H96" s="34">
        <f t="shared" si="5"/>
        <v>100000000</v>
      </c>
    </row>
    <row r="97" spans="1:8" ht="51" x14ac:dyDescent="0.25">
      <c r="A97" s="14" t="s">
        <v>164</v>
      </c>
      <c r="B97" s="1" t="s">
        <v>165</v>
      </c>
      <c r="C97" s="2" t="s">
        <v>19</v>
      </c>
      <c r="D97" s="2">
        <v>1</v>
      </c>
      <c r="E97" s="2" t="s">
        <v>19</v>
      </c>
      <c r="F97" s="2">
        <v>1</v>
      </c>
      <c r="G97" s="24">
        <v>7105228.9729910996</v>
      </c>
      <c r="H97" s="34">
        <f t="shared" si="5"/>
        <v>7105228.9729910996</v>
      </c>
    </row>
    <row r="98" spans="1:8" x14ac:dyDescent="0.25">
      <c r="A98" s="40" t="s">
        <v>166</v>
      </c>
      <c r="B98" s="40"/>
      <c r="C98" s="40"/>
      <c r="D98" s="40"/>
      <c r="E98" s="40"/>
      <c r="F98" s="40"/>
      <c r="G98" s="40"/>
      <c r="H98" s="34">
        <f>SUM(H92:H97)</f>
        <v>126929770.90179306</v>
      </c>
    </row>
    <row r="99" spans="1:8" x14ac:dyDescent="0.25">
      <c r="A99" s="40" t="s">
        <v>167</v>
      </c>
      <c r="B99" s="40"/>
      <c r="C99" s="40"/>
      <c r="D99" s="40"/>
      <c r="E99" s="40"/>
      <c r="F99" s="40"/>
      <c r="G99" s="40"/>
      <c r="H99" s="34">
        <f>+H98+H90</f>
        <v>141610989.38216707</v>
      </c>
    </row>
    <row r="100" spans="1:8" x14ac:dyDescent="0.25">
      <c r="A100" s="40" t="s">
        <v>168</v>
      </c>
      <c r="B100" s="40"/>
      <c r="C100" s="40"/>
      <c r="D100" s="40"/>
      <c r="E100" s="40"/>
      <c r="F100" s="40"/>
      <c r="G100" s="40"/>
      <c r="H100" s="34">
        <f>+H15+H29+H50+H59+H85+H99</f>
        <v>793340649.20170987</v>
      </c>
    </row>
    <row r="101" spans="1:8" x14ac:dyDescent="0.25">
      <c r="A101" s="40" t="s">
        <v>169</v>
      </c>
      <c r="B101" s="40"/>
      <c r="C101" s="40"/>
      <c r="D101" s="40"/>
      <c r="E101" s="40"/>
      <c r="F101" s="40"/>
      <c r="G101" s="40"/>
      <c r="H101" s="34">
        <f>+H100*0.004</f>
        <v>3173362.5968068396</v>
      </c>
    </row>
    <row r="102" spans="1:8" x14ac:dyDescent="0.25">
      <c r="A102" s="40" t="s">
        <v>170</v>
      </c>
      <c r="B102" s="40"/>
      <c r="C102" s="40"/>
      <c r="D102" s="40"/>
      <c r="E102" s="40"/>
      <c r="F102" s="40"/>
      <c r="G102" s="40"/>
      <c r="H102" s="34">
        <f>+H100+H101</f>
        <v>796514011.79851675</v>
      </c>
    </row>
    <row r="103" spans="1:8" x14ac:dyDescent="0.25">
      <c r="B103" s="19"/>
    </row>
    <row r="104" spans="1:8" x14ac:dyDescent="0.25">
      <c r="B104" s="19"/>
      <c r="C104" s="21"/>
      <c r="H104" s="29"/>
    </row>
    <row r="105" spans="1:8" x14ac:dyDescent="0.25">
      <c r="B105" s="22"/>
      <c r="C105" s="21"/>
      <c r="H105" s="29"/>
    </row>
    <row r="106" spans="1:8" x14ac:dyDescent="0.25">
      <c r="B106" s="22"/>
      <c r="C106" s="21"/>
      <c r="H106" s="29"/>
    </row>
    <row r="107" spans="1:8" x14ac:dyDescent="0.25">
      <c r="H107" s="29"/>
    </row>
    <row r="108" spans="1:8" x14ac:dyDescent="0.25">
      <c r="H108" s="29"/>
    </row>
    <row r="109" spans="1:8" x14ac:dyDescent="0.25">
      <c r="H109" s="29"/>
    </row>
    <row r="110" spans="1:8" x14ac:dyDescent="0.25">
      <c r="H110" s="29"/>
    </row>
    <row r="111" spans="1:8" x14ac:dyDescent="0.25">
      <c r="H111" s="29"/>
    </row>
    <row r="112" spans="1:8" x14ac:dyDescent="0.25">
      <c r="H112" s="29"/>
    </row>
    <row r="113" spans="8:8" x14ac:dyDescent="0.25">
      <c r="H113" s="29"/>
    </row>
    <row r="114" spans="8:8" x14ac:dyDescent="0.25">
      <c r="H114" s="29"/>
    </row>
    <row r="115" spans="8:8" x14ac:dyDescent="0.25">
      <c r="H115" s="29"/>
    </row>
    <row r="116" spans="8:8" x14ac:dyDescent="0.25">
      <c r="H116" s="29"/>
    </row>
    <row r="117" spans="8:8" x14ac:dyDescent="0.25">
      <c r="H117" s="29"/>
    </row>
    <row r="118" spans="8:8" x14ac:dyDescent="0.25">
      <c r="H118" s="29"/>
    </row>
    <row r="119" spans="8:8" x14ac:dyDescent="0.25">
      <c r="H119" s="29"/>
    </row>
    <row r="120" spans="8:8" x14ac:dyDescent="0.25">
      <c r="H120" s="29"/>
    </row>
    <row r="121" spans="8:8" x14ac:dyDescent="0.25">
      <c r="H121" s="29"/>
    </row>
    <row r="122" spans="8:8" x14ac:dyDescent="0.25">
      <c r="H122" s="29"/>
    </row>
    <row r="123" spans="8:8" x14ac:dyDescent="0.25">
      <c r="H123" s="29"/>
    </row>
    <row r="124" spans="8:8" x14ac:dyDescent="0.25">
      <c r="H124" s="29"/>
    </row>
    <row r="125" spans="8:8" x14ac:dyDescent="0.25">
      <c r="H125" s="29"/>
    </row>
    <row r="126" spans="8:8" x14ac:dyDescent="0.25">
      <c r="H126" s="29"/>
    </row>
    <row r="127" spans="8:8" x14ac:dyDescent="0.25">
      <c r="H127" s="29"/>
    </row>
    <row r="128" spans="8:8" x14ac:dyDescent="0.25">
      <c r="H128" s="29"/>
    </row>
    <row r="129" spans="8:8" x14ac:dyDescent="0.25">
      <c r="H129" s="29"/>
    </row>
    <row r="130" spans="8:8" x14ac:dyDescent="0.25">
      <c r="H130" s="29"/>
    </row>
    <row r="131" spans="8:8" x14ac:dyDescent="0.25">
      <c r="H131" s="29"/>
    </row>
    <row r="132" spans="8:8" x14ac:dyDescent="0.25">
      <c r="H132" s="29"/>
    </row>
    <row r="133" spans="8:8" x14ac:dyDescent="0.25">
      <c r="H133" s="29"/>
    </row>
    <row r="134" spans="8:8" x14ac:dyDescent="0.25">
      <c r="H134" s="29"/>
    </row>
    <row r="135" spans="8:8" x14ac:dyDescent="0.25">
      <c r="H135" s="29"/>
    </row>
    <row r="136" spans="8:8" x14ac:dyDescent="0.25">
      <c r="H136" s="29"/>
    </row>
  </sheetData>
  <sheetProtection algorithmName="SHA-512" hashValue="dE0Duv8DBbwinQLTlkCrnN+1ko58otvxNNt1w9hs/uvsN5pm1zKG04yiM19kcY8e/qLEQKyYY1TOXEy7oq52Jg==" saltValue="7oX6qyacHylvzDKU5Ii/6Q==" spinCount="100000" sheet="1" objects="1" scenarios="1"/>
  <mergeCells count="54">
    <mergeCell ref="A20:G20"/>
    <mergeCell ref="A1:H1"/>
    <mergeCell ref="A2:A3"/>
    <mergeCell ref="B2:B3"/>
    <mergeCell ref="C2:D2"/>
    <mergeCell ref="E2:F2"/>
    <mergeCell ref="G2:G3"/>
    <mergeCell ref="H2:H3"/>
    <mergeCell ref="G45:G47"/>
    <mergeCell ref="H45:H47"/>
    <mergeCell ref="A49:G49"/>
    <mergeCell ref="A50:G50"/>
    <mergeCell ref="A59:G59"/>
    <mergeCell ref="A45:A47"/>
    <mergeCell ref="B45:B47"/>
    <mergeCell ref="C45:C47"/>
    <mergeCell ref="D45:D47"/>
    <mergeCell ref="E45:E47"/>
    <mergeCell ref="F45:F47"/>
    <mergeCell ref="A75:G75"/>
    <mergeCell ref="A81:G81"/>
    <mergeCell ref="A84:G84"/>
    <mergeCell ref="A85:G85"/>
    <mergeCell ref="A68:G68"/>
    <mergeCell ref="A71:G71"/>
    <mergeCell ref="A100:G100"/>
    <mergeCell ref="A101:G101"/>
    <mergeCell ref="A102:G102"/>
    <mergeCell ref="A90:G90"/>
    <mergeCell ref="A98:G98"/>
    <mergeCell ref="A99:G99"/>
    <mergeCell ref="A44:H44"/>
    <mergeCell ref="A4:H4"/>
    <mergeCell ref="A16:H16"/>
    <mergeCell ref="A17:H17"/>
    <mergeCell ref="A21:H21"/>
    <mergeCell ref="A30:H30"/>
    <mergeCell ref="A31:H31"/>
    <mergeCell ref="A43:G43"/>
    <mergeCell ref="A28:G28"/>
    <mergeCell ref="A29:G29"/>
    <mergeCell ref="A35:G35"/>
    <mergeCell ref="A36:H36"/>
    <mergeCell ref="A15:G15"/>
    <mergeCell ref="A72:H72"/>
    <mergeCell ref="A69:H69"/>
    <mergeCell ref="A61:H61"/>
    <mergeCell ref="A60:H60"/>
    <mergeCell ref="A51:H51"/>
    <mergeCell ref="A91:H91"/>
    <mergeCell ref="A87:H87"/>
    <mergeCell ref="A86:H86"/>
    <mergeCell ref="A82:H82"/>
    <mergeCell ref="A76:H76"/>
  </mergeCells>
  <printOptions horizontalCentered="1"/>
  <pageMargins left="0.19685039370078741" right="0.15748031496062992" top="0.61" bottom="0.48" header="0.27559055118110237" footer="0.15748031496062992"/>
  <pageSetup scale="49" orientation="portrait" r:id="rId1"/>
  <headerFooter>
    <oddHeader>&amp;R&amp;P de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</vt:lpstr>
      <vt:lpstr>OFERTA!Área_de_impresión</vt:lpstr>
      <vt:lpstr>OFERTA!Títulos_a_imprimir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Alonso Escobar Velasquez</dc:creator>
  <cp:lastModifiedBy>Oscar Javier Olivero Amell</cp:lastModifiedBy>
  <cp:lastPrinted>2018-07-03T16:18:15Z</cp:lastPrinted>
  <dcterms:created xsi:type="dcterms:W3CDTF">2018-07-03T15:34:31Z</dcterms:created>
  <dcterms:modified xsi:type="dcterms:W3CDTF">2018-07-03T21:12:01Z</dcterms:modified>
</cp:coreProperties>
</file>