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Z:\LUIS ALBERTO GARAY\1. MINENERGÍA\2026\CONTRATOS 2026\DIRECCIÓN DE ENERGÍA\10.INTERVENTORÍA OXI PUERTO CAICEDO\SOLICITUD COTIZACIÓN PUERTO CAICEDO\"/>
    </mc:Choice>
  </mc:AlternateContent>
  <xr:revisionPtr revIDLastSave="0" documentId="8_{AF73BF83-CD08-4D0D-A61B-D70D7BE5C379}" xr6:coauthVersionLast="47" xr6:coauthVersionMax="47" xr10:uidLastSave="{00000000-0000-0000-0000-000000000000}"/>
  <bookViews>
    <workbookView xWindow="-120" yWindow="-120" windowWidth="29040" windowHeight="15720" firstSheet="1" activeTab="4" xr2:uid="{00000000-000D-0000-FFFF-FFFF00000000}"/>
  </bookViews>
  <sheets>
    <sheet name="Costos Personal" sheetId="12" state="hidden" r:id="rId1"/>
    <sheet name="COSTOS-PERSONAL" sheetId="57" r:id="rId2"/>
    <sheet name="PERSONAL-DEDICACION" sheetId="61" r:id="rId3"/>
    <sheet name="COSTOS-DIRECTOS" sheetId="59" r:id="rId4"/>
    <sheet name="PRESUPUESTO INTERVENTORIA" sheetId="60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59" l="1"/>
  <c r="E6" i="59"/>
  <c r="D30" i="61"/>
  <c r="D31" i="61"/>
  <c r="D32" i="61"/>
  <c r="D33" i="61"/>
  <c r="D34" i="61"/>
  <c r="D35" i="61"/>
  <c r="D29" i="61"/>
  <c r="C30" i="61"/>
  <c r="C31" i="61"/>
  <c r="C32" i="61"/>
  <c r="C33" i="61"/>
  <c r="C34" i="61"/>
  <c r="C35" i="61"/>
  <c r="C29" i="61"/>
  <c r="D19" i="61"/>
  <c r="D20" i="61"/>
  <c r="D21" i="61"/>
  <c r="D22" i="61"/>
  <c r="D23" i="61"/>
  <c r="D24" i="61"/>
  <c r="D18" i="61"/>
  <c r="C19" i="61"/>
  <c r="C20" i="61"/>
  <c r="C21" i="61"/>
  <c r="C22" i="61"/>
  <c r="C23" i="61"/>
  <c r="C24" i="61"/>
  <c r="C18" i="61"/>
  <c r="D8" i="61"/>
  <c r="D9" i="61"/>
  <c r="D10" i="61"/>
  <c r="D11" i="61"/>
  <c r="D12" i="61"/>
  <c r="D13" i="61"/>
  <c r="D7" i="61"/>
  <c r="C8" i="61"/>
  <c r="C9" i="61"/>
  <c r="C10" i="61"/>
  <c r="C11" i="61"/>
  <c r="C12" i="61"/>
  <c r="C13" i="61"/>
  <c r="C7" i="61"/>
  <c r="E36" i="57" l="1"/>
  <c r="E37" i="57"/>
  <c r="E38" i="57"/>
  <c r="E39" i="57"/>
  <c r="E40" i="57"/>
  <c r="E41" i="57"/>
  <c r="E24" i="57"/>
  <c r="E23" i="57"/>
  <c r="E12" i="57" l="1"/>
  <c r="E13" i="57"/>
  <c r="E14" i="57"/>
  <c r="E15" i="57"/>
  <c r="E11" i="57"/>
  <c r="E19" i="59" l="1"/>
  <c r="E18" i="59"/>
  <c r="E13" i="59"/>
  <c r="E12" i="59"/>
  <c r="G39" i="57"/>
  <c r="E8" i="59" l="1"/>
  <c r="E20" i="59"/>
  <c r="E14" i="59"/>
  <c r="G37" i="57"/>
  <c r="G38" i="57"/>
  <c r="G40" i="57"/>
  <c r="G41" i="57"/>
  <c r="G36" i="57"/>
  <c r="E35" i="57"/>
  <c r="G35" i="57" s="1"/>
  <c r="E6" i="57"/>
  <c r="A2" i="60"/>
  <c r="B2" i="59"/>
  <c r="B2" i="61"/>
  <c r="A3" i="60"/>
  <c r="B3" i="59"/>
  <c r="B3" i="61"/>
  <c r="G42" i="57" l="1"/>
  <c r="G23" i="57"/>
  <c r="G11" i="57"/>
  <c r="G27" i="57" l="1"/>
  <c r="G15" i="57"/>
  <c r="G28" i="57"/>
  <c r="G16" i="57"/>
  <c r="G29" i="57"/>
  <c r="G17" i="57"/>
  <c r="G24" i="57"/>
  <c r="G12" i="57"/>
  <c r="G26" i="57"/>
  <c r="G14" i="57"/>
  <c r="G25" i="57"/>
  <c r="G13" i="57"/>
  <c r="G18" i="57" l="1"/>
  <c r="G30" i="57"/>
  <c r="C8" i="60"/>
  <c r="C9" i="60" l="1"/>
  <c r="C11" i="60" l="1"/>
  <c r="C6" i="60"/>
  <c r="C7" i="60"/>
  <c r="D46" i="12"/>
  <c r="F46" i="12" s="1"/>
  <c r="D52" i="12"/>
  <c r="F52" i="12" s="1"/>
  <c r="D47" i="12"/>
  <c r="F47" i="12" s="1"/>
  <c r="D58" i="12"/>
  <c r="F58" i="12" s="1"/>
  <c r="E21" i="12"/>
  <c r="D42" i="12"/>
  <c r="F42" i="12" s="1"/>
  <c r="D43" i="12"/>
  <c r="F43" i="12"/>
  <c r="D44" i="12"/>
  <c r="F44" i="12" s="1"/>
  <c r="D45" i="12"/>
  <c r="F45" i="12"/>
  <c r="D48" i="12"/>
  <c r="F48" i="12" s="1"/>
  <c r="D49" i="12"/>
  <c r="F49" i="12"/>
  <c r="D50" i="12"/>
  <c r="F50" i="12" s="1"/>
  <c r="D51" i="12"/>
  <c r="F51" i="12" s="1"/>
  <c r="D53" i="12"/>
  <c r="F53" i="12" s="1"/>
  <c r="D54" i="12"/>
  <c r="F54" i="12" s="1"/>
  <c r="D55" i="12"/>
  <c r="F55" i="12" s="1"/>
  <c r="D56" i="12"/>
  <c r="F56" i="12"/>
  <c r="D57" i="12"/>
  <c r="F57" i="12" s="1"/>
  <c r="D59" i="12"/>
  <c r="F59" i="12" s="1"/>
  <c r="D60" i="12"/>
  <c r="F60" i="12" s="1"/>
  <c r="E61" i="12"/>
  <c r="D26" i="12"/>
  <c r="F26" i="12" s="1"/>
  <c r="D27" i="12"/>
  <c r="F27" i="12" s="1"/>
  <c r="D28" i="12"/>
  <c r="F28" i="12" s="1"/>
  <c r="D29" i="12"/>
  <c r="F29" i="12"/>
  <c r="D30" i="12"/>
  <c r="F30" i="12" s="1"/>
  <c r="D31" i="12"/>
  <c r="F31" i="12" s="1"/>
  <c r="D32" i="12"/>
  <c r="F32" i="12" s="1"/>
  <c r="D33" i="12"/>
  <c r="F33" i="12" s="1"/>
  <c r="D34" i="12"/>
  <c r="F34" i="12" s="1"/>
  <c r="D35" i="12"/>
  <c r="F35" i="12"/>
  <c r="D36" i="12"/>
  <c r="F36" i="12" s="1"/>
  <c r="E37" i="12"/>
  <c r="F5" i="12"/>
  <c r="D9" i="12"/>
  <c r="F9" i="12" s="1"/>
  <c r="D10" i="12"/>
  <c r="F10" i="12"/>
  <c r="D11" i="12"/>
  <c r="F11" i="12" s="1"/>
  <c r="D12" i="12"/>
  <c r="F12" i="12" s="1"/>
  <c r="D13" i="12"/>
  <c r="F13" i="12" s="1"/>
  <c r="D14" i="12"/>
  <c r="F14" i="12"/>
  <c r="D15" i="12"/>
  <c r="F15" i="12" s="1"/>
  <c r="D16" i="12"/>
  <c r="F16" i="12"/>
  <c r="D17" i="12"/>
  <c r="F17" i="12" s="1"/>
  <c r="D18" i="12"/>
  <c r="F18" i="12" s="1"/>
  <c r="D19" i="12"/>
  <c r="F19" i="12" s="1"/>
  <c r="D20" i="12"/>
  <c r="F20" i="12"/>
  <c r="F61" i="12" l="1"/>
  <c r="C62" i="12" s="1"/>
  <c r="C5" i="12" s="1"/>
  <c r="F37" i="12"/>
  <c r="C38" i="12" s="1"/>
  <c r="C4" i="12" s="1"/>
  <c r="F21" i="12"/>
  <c r="C22" i="12" s="1"/>
  <c r="C3" i="12" s="1"/>
  <c r="F4" i="12" s="1"/>
  <c r="C10" i="60" l="1"/>
  <c r="C12" i="60" s="1"/>
  <c r="C15" i="60" l="1"/>
  <c r="C14" i="60"/>
  <c r="C13" i="60"/>
  <c r="C16" i="60" l="1"/>
  <c r="C17" i="60" s="1"/>
  <c r="C18" i="60" s="1"/>
</calcChain>
</file>

<file path=xl/sharedStrings.xml><?xml version="1.0" encoding="utf-8"?>
<sst xmlns="http://schemas.openxmlformats.org/spreadsheetml/2006/main" count="261" uniqueCount="141">
  <si>
    <t>Resumen</t>
  </si>
  <si>
    <t>Division Tecnica</t>
  </si>
  <si>
    <t>Division Comercial</t>
  </si>
  <si>
    <t>Total Costos Personal</t>
  </si>
  <si>
    <t>Division Administrativa y Gerencial</t>
  </si>
  <si>
    <t>Total Personal</t>
  </si>
  <si>
    <t>Cargo</t>
  </si>
  <si>
    <t>Salario Basico</t>
  </si>
  <si>
    <t>Salario fact. Ley 50 y Ley 100</t>
  </si>
  <si>
    <t>Nº</t>
  </si>
  <si>
    <t>Total</t>
  </si>
  <si>
    <t>Ing. Jefe Division Tecnica</t>
  </si>
  <si>
    <t>Ing. Asistente Division Tecnica</t>
  </si>
  <si>
    <t>Ing. Distribucoin y Redes</t>
  </si>
  <si>
    <t>Ing. Proyectos, Control y Medida</t>
  </si>
  <si>
    <t>Coordinador Providencia</t>
  </si>
  <si>
    <t>Secretaria</t>
  </si>
  <si>
    <t>Tecnico en Sub. Estaciones</t>
  </si>
  <si>
    <t>Supervisor de Redes</t>
  </si>
  <si>
    <t>Electricistas/Linieros</t>
  </si>
  <si>
    <t>Ayudantes Electricista</t>
  </si>
  <si>
    <t>Operarios Sub. Estacion/Grua</t>
  </si>
  <si>
    <t>Analista Informatica</t>
  </si>
  <si>
    <t>Costo Total Personal Técnica</t>
  </si>
  <si>
    <t>Ing. Jefe Division Comercial</t>
  </si>
  <si>
    <t>Coordinador ATC</t>
  </si>
  <si>
    <t>Coordinador Comercial</t>
  </si>
  <si>
    <t>Funcionario Atencion al Cliente</t>
  </si>
  <si>
    <t>cuatro personas adicionales para minicades</t>
  </si>
  <si>
    <t>Funcionario Revision y Analisis Back</t>
  </si>
  <si>
    <t>Ing. Soporte Sistemas</t>
  </si>
  <si>
    <t>Analista Informacion</t>
  </si>
  <si>
    <t>Jefe Facturacion</t>
  </si>
  <si>
    <t>Electricistas</t>
  </si>
  <si>
    <t>Costo Total Personal Comercial</t>
  </si>
  <si>
    <t>Gerente</t>
  </si>
  <si>
    <t>Jefe Division Administrativa y Financiera</t>
  </si>
  <si>
    <t>Asesor Juridico</t>
  </si>
  <si>
    <t>Asesor Planeacion, Sistemas y Calidad</t>
  </si>
  <si>
    <t>Asistente oficina juridica</t>
  </si>
  <si>
    <t>Revisor fiscal</t>
  </si>
  <si>
    <t>Jefe Control Interno</t>
  </si>
  <si>
    <t>Jefe Tesoreria y Presupuesto</t>
  </si>
  <si>
    <t>Jefe Contabilidad y Costos</t>
  </si>
  <si>
    <t>Auxiliar Contable</t>
  </si>
  <si>
    <t>Profesional en calidad</t>
  </si>
  <si>
    <t>Jefe Gestion Humana</t>
  </si>
  <si>
    <t>Asistente Gerencia</t>
  </si>
  <si>
    <t>Asistente Gestion Humana</t>
  </si>
  <si>
    <t>Mensajero</t>
  </si>
  <si>
    <t>Personal de aseo</t>
  </si>
  <si>
    <t>Coordinador Almacen</t>
  </si>
  <si>
    <t>Coordinador Archivo y Correspondencia</t>
  </si>
  <si>
    <t>Costo Total Personal Administrativo</t>
  </si>
  <si>
    <t xml:space="preserve">MINISTERIO DE MINAS Y ENERGÍA     </t>
  </si>
  <si>
    <t>LOTE N° 2</t>
  </si>
  <si>
    <t>PUERTO CAICEDO</t>
  </si>
  <si>
    <t>VALOR DEL CONTRATO INSTALACION:</t>
  </si>
  <si>
    <t>NUMERO DE BENEFICIARIOS</t>
  </si>
  <si>
    <t>PLAZO TOTAL CONTRATO INTERVENTORIA EN MESES</t>
  </si>
  <si>
    <t>1.- RECURSO HUMANO</t>
  </si>
  <si>
    <t>ETAPA INICIAL DEL PROYECTO A PARTIR DEL ACTA DE INICIO</t>
  </si>
  <si>
    <t>Cant</t>
  </si>
  <si>
    <t>Asignación Mensual</t>
  </si>
  <si>
    <t>Meses</t>
  </si>
  <si>
    <t>Dedicación</t>
  </si>
  <si>
    <t>Valor Total COP$</t>
  </si>
  <si>
    <t>Director de Interventoría</t>
  </si>
  <si>
    <t>NA</t>
  </si>
  <si>
    <t>Ingeniero  Residente de Interventoría</t>
  </si>
  <si>
    <t xml:space="preserve">Ingeniero civil </t>
  </si>
  <si>
    <t>Profesional  en gestión social</t>
  </si>
  <si>
    <t xml:space="preserve">Profesional  ambiental </t>
  </si>
  <si>
    <t>Profesional SGSST</t>
  </si>
  <si>
    <t>Técnico electricista</t>
  </si>
  <si>
    <t>TOTAL RECURSO HUMANO ETAPA INICIAL</t>
  </si>
  <si>
    <t>2.- RECURSO HUMANO</t>
  </si>
  <si>
    <t>ETAPA DE EJECUCIÓN DEL PROYECTO</t>
  </si>
  <si>
    <t>PLAZO TOTAL DE LA ETAPA DE EJECUCIÓN DEL PROYECTO:</t>
  </si>
  <si>
    <t>TOTAL RECURSO HUMANO ETAPA DE EJECUCIÓN</t>
  </si>
  <si>
    <t>3.- RECURSO HUMANO</t>
  </si>
  <si>
    <t>ETAPA DE LIQUIDACIÓN DEL PROYECTO</t>
  </si>
  <si>
    <t>PLAZO  ETAPA DE LIQUIDACIÓN DEL PROYECTO EN MESES:</t>
  </si>
  <si>
    <t>N/A</t>
  </si>
  <si>
    <t>TOTAL RECURSO HUMANO ETAPA LIQUIDACIÓN</t>
  </si>
  <si>
    <t>DILIGENCIAR CELDAS EN AMARILLO</t>
  </si>
  <si>
    <t>Para realizar la cotización favor tener en cuenta el "Formato  de Información a Proveedores para presentar Cotizaciones".</t>
  </si>
  <si>
    <t>INDICAR TAMAÑO DE LA EMPRESA</t>
  </si>
  <si>
    <t>MICROEMPRESA</t>
  </si>
  <si>
    <t>PEQUEÑA EMPRESA</t>
  </si>
  <si>
    <t>MEDIANA EMPRESA</t>
  </si>
  <si>
    <t>GRAN EMPRESA</t>
  </si>
  <si>
    <t>Indicar con una X según corresponda.</t>
  </si>
  <si>
    <t>Señalar si es Empresa de Mujeres o de EmprendimIEnto de Mujeres</t>
  </si>
  <si>
    <t>EMPRESA COTIZANTE</t>
  </si>
  <si>
    <t>NIT</t>
  </si>
  <si>
    <t xml:space="preserve">MINISTERIO DE MINAS Y ENERGÍA </t>
  </si>
  <si>
    <t>1.- RECURSO HUMANO ETAPA INICIAL DEL PROYECTO</t>
  </si>
  <si>
    <t>PERSONAL</t>
  </si>
  <si>
    <t>NUMERO DE</t>
  </si>
  <si>
    <t>DEDICACION</t>
  </si>
  <si>
    <t>PERSONAS</t>
  </si>
  <si>
    <t>2.- RECURSO HUMANO ETAPA DE EJECUCIÓN DEL PROYECTO</t>
  </si>
  <si>
    <t>3.- RECURSO HUMANO ETAPA DE LIQUIDACIÓN DEL PROYECTO</t>
  </si>
  <si>
    <t>COSTOS DIRECTOS DE LA INTERVENTORÍA-ETAPA INICIAL DEL PROYECTO</t>
  </si>
  <si>
    <t>Concepto</t>
  </si>
  <si>
    <t>Valor Mensual COP$</t>
  </si>
  <si>
    <t>Nota</t>
  </si>
  <si>
    <t>Alquiler de camioneta 4x4 c.c., incluye combustible, mantenimiento</t>
  </si>
  <si>
    <t>Dilgenciar</t>
  </si>
  <si>
    <t>Oficina y campamento</t>
  </si>
  <si>
    <t>TOTAL COSTOS DIRECTOS ETAPA INICIAL</t>
  </si>
  <si>
    <t>COSTOS DIRECTOS DE LA INTERVENTORÍA-ETAPA DE EJECUCIÓN DEL PROYECTO</t>
  </si>
  <si>
    <t>TOTAL COSTOS DIRECTOS ETAPA DE EJECUCIÓN</t>
  </si>
  <si>
    <t>COSTOS DIRECTOS DE LA INTERVENTORÍA-ETAPA DE LIQUIDACIÓN  DEL PROYECTO</t>
  </si>
  <si>
    <t>CONCEPTO</t>
  </si>
  <si>
    <t>VALOR MENSUAL COP$</t>
  </si>
  <si>
    <t>MESES</t>
  </si>
  <si>
    <t>VALOR TOTAL COP$</t>
  </si>
  <si>
    <t>TOTAL COSTOS DIRECTOS ETAPA DE LIQUIDACIÓN</t>
  </si>
  <si>
    <t>Los Costos Directos incluyen todas las erogaciones diferentes a Costo de Personal, Administración, Imprevistos y Utilidad,  para desarrollar la interventoría.</t>
  </si>
  <si>
    <t xml:space="preserve">PRESUPUESTO TOTAL DEL PROYECTO CIFRAS EN COP$ </t>
  </si>
  <si>
    <t>%</t>
  </si>
  <si>
    <t>VALOR TOTAL 
INICIAL</t>
  </si>
  <si>
    <t>A. COSTOS DE PERSONAL ETAPA INICIAL DEL PROYECTO</t>
  </si>
  <si>
    <t>B. COSTOS DE PERSONAL ETAPA DE EJECUCIÓN DEL PROYECTO</t>
  </si>
  <si>
    <t>C. COSTOS DE PERSONAL ETAPA DE LIQUIDACIÓN DEL PROYECTO</t>
  </si>
  <si>
    <t>D. COSTOS DIRECTOS ETAPA INICIAL DEL PROYECTO</t>
  </si>
  <si>
    <t>E. COSTOS DIRECTOS ETAPA DE EJECUCIÓN DEL PROYECTO</t>
  </si>
  <si>
    <t>F. COSTOS DIRECTOS ETAPA DE LIQUIDACIÓN DEL PROYECTO</t>
  </si>
  <si>
    <t>G. TOTAL COSTO DE PERSONAL Y COSTOS DIRECTOS</t>
  </si>
  <si>
    <t>H. ADMINISTRACION</t>
  </si>
  <si>
    <t>I. IMPREVISTOS</t>
  </si>
  <si>
    <t>J. UTILIDAD</t>
  </si>
  <si>
    <t>K. TOTAL ANTES DE IVA (G+H+I+J)</t>
  </si>
  <si>
    <t>L. IVA (19%)</t>
  </si>
  <si>
    <t xml:space="preserve">COSTO TOTAL INTERVENTORÍA </t>
  </si>
  <si>
    <t xml:space="preserve">**Administración, Imprevisto y Utilidad diligenciar en porcentaje. El porcentaje que corresponda a la Administración (A)  debe cubrir todos los GASTOS administrativos que son diferentes a los costos de personal y costos directos.  El IVA se calcula sobre el valor total resultante antes del IVA, el cual corresponde en el formato de cotización Excel a la columna C fila 16.  </t>
  </si>
  <si>
    <t>**Si el cotizante no es responsable del IVA en la celda B17 diligenciar con porcentaje 0.</t>
  </si>
  <si>
    <t>**Si el cotizante tiene un regimen tributario especial favor indicarlo y en la celda B17 colocar el porcentaje del IVA correspondiente.</t>
  </si>
  <si>
    <t>0BJETO: Realizar interventoría integral al contrato de obra derivado del Convenio GGC-1554-2025 del proyecto: Instalación de soluciones solares fotovoltaicas para escuelas ubicadas en zonas rurales del Municipio de Puerto Caicedo, Departamento de Putumayo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</si>
</sst>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* #,##0_ ;_ * \-#,##0_ ;_ * &quot;-&quot;??_ ;_ @_ "/>
    <numFmt numFmtId="169" formatCode="&quot;$&quot;#,##0"/>
    <numFmt numFmtId="170" formatCode="#,##0_ ;\-#,##0\ "/>
    <numFmt numFmtId="171" formatCode="&quot;$&quot;#,##0.00"/>
    <numFmt numFmtId="172" formatCode="#,##0.0_ ;\-#,##0.0\ "/>
    <numFmt numFmtId="173" formatCode="#,##0.0"/>
  </numFmts>
  <fonts count="21" x14ac:knownFonts="1"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8"/>
      <name val="Arial"/>
      <family val="2"/>
    </font>
    <font>
      <b/>
      <sz val="10"/>
      <color indexed="12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rgb="FFFF0000"/>
      <name val="Century Gothic"/>
      <family val="2"/>
    </font>
    <font>
      <b/>
      <sz val="10"/>
      <color rgb="FFFF0000"/>
      <name val="Century Gothic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83">
    <xf numFmtId="0" fontId="0" fillId="0" borderId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5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168" fontId="3" fillId="3" borderId="1" xfId="1" applyNumberFormat="1" applyFont="1" applyFill="1" applyBorder="1" applyAlignment="1">
      <alignment horizontal="center"/>
    </xf>
    <xf numFmtId="168" fontId="6" fillId="3" borderId="1" xfId="1" applyNumberFormat="1" applyFont="1" applyFill="1" applyBorder="1" applyAlignment="1">
      <alignment horizontal="center"/>
    </xf>
    <xf numFmtId="168" fontId="6" fillId="2" borderId="0" xfId="0" applyNumberFormat="1" applyFont="1" applyFill="1" applyAlignment="1">
      <alignment horizontal="center"/>
    </xf>
    <xf numFmtId="168" fontId="3" fillId="2" borderId="0" xfId="0" applyNumberFormat="1" applyFont="1" applyFill="1" applyAlignment="1">
      <alignment horizontal="center"/>
    </xf>
    <xf numFmtId="168" fontId="4" fillId="4" borderId="2" xfId="0" applyNumberFormat="1" applyFont="1" applyFill="1" applyBorder="1" applyAlignment="1">
      <alignment horizontal="center"/>
    </xf>
    <xf numFmtId="168" fontId="3" fillId="3" borderId="1" xfId="1" applyNumberFormat="1" applyFont="1" applyFill="1" applyBorder="1" applyAlignment="1"/>
    <xf numFmtId="168" fontId="6" fillId="3" borderId="1" xfId="1" applyNumberFormat="1" applyFont="1" applyFill="1" applyBorder="1" applyAlignment="1"/>
    <xf numFmtId="168" fontId="3" fillId="2" borderId="0" xfId="0" applyNumberFormat="1" applyFont="1" applyFill="1"/>
    <xf numFmtId="168" fontId="4" fillId="4" borderId="2" xfId="0" applyNumberFormat="1" applyFont="1" applyFill="1" applyBorder="1"/>
    <xf numFmtId="168" fontId="4" fillId="4" borderId="3" xfId="0" applyNumberFormat="1" applyFont="1" applyFill="1" applyBorder="1" applyAlignment="1">
      <alignment horizontal="center"/>
    </xf>
    <xf numFmtId="168" fontId="4" fillId="4" borderId="4" xfId="0" applyNumberFormat="1" applyFont="1" applyFill="1" applyBorder="1" applyAlignment="1">
      <alignment horizontal="center"/>
    </xf>
    <xf numFmtId="168" fontId="4" fillId="4" borderId="5" xfId="0" applyNumberFormat="1" applyFont="1" applyFill="1" applyBorder="1" applyAlignment="1">
      <alignment horizontal="center"/>
    </xf>
    <xf numFmtId="168" fontId="10" fillId="3" borderId="1" xfId="1" applyNumberFormat="1" applyFont="1" applyFill="1" applyBorder="1" applyAlignment="1">
      <alignment horizontal="center"/>
    </xf>
    <xf numFmtId="168" fontId="10" fillId="3" borderId="1" xfId="1" applyNumberFormat="1" applyFont="1" applyFill="1" applyBorder="1" applyAlignment="1"/>
    <xf numFmtId="0" fontId="10" fillId="2" borderId="0" xfId="0" applyFont="1" applyFill="1"/>
    <xf numFmtId="168" fontId="11" fillId="3" borderId="1" xfId="1" applyNumberFormat="1" applyFont="1" applyFill="1" applyBorder="1" applyAlignment="1"/>
    <xf numFmtId="0" fontId="3" fillId="0" borderId="0" xfId="0" applyFont="1" applyAlignment="1">
      <alignment horizontal="left" indent="1"/>
    </xf>
    <xf numFmtId="0" fontId="4" fillId="2" borderId="0" xfId="0" applyFont="1" applyFill="1" applyAlignment="1">
      <alignment horizontal="left" indent="1"/>
    </xf>
    <xf numFmtId="0" fontId="3" fillId="2" borderId="0" xfId="0" applyFont="1" applyFill="1" applyAlignment="1">
      <alignment horizontal="left" indent="1"/>
    </xf>
    <xf numFmtId="10" fontId="3" fillId="0" borderId="0" xfId="5" applyNumberFormat="1" applyFont="1" applyAlignment="1">
      <alignment horizontal="left" indent="1"/>
    </xf>
    <xf numFmtId="10" fontId="4" fillId="2" borderId="0" xfId="5" applyNumberFormat="1" applyFont="1" applyFill="1" applyAlignment="1">
      <alignment horizontal="left" indent="1"/>
    </xf>
    <xf numFmtId="10" fontId="3" fillId="2" borderId="0" xfId="5" applyNumberFormat="1" applyFont="1" applyFill="1" applyAlignment="1">
      <alignment horizontal="left" indent="1"/>
    </xf>
    <xf numFmtId="10" fontId="3" fillId="2" borderId="0" xfId="0" applyNumberFormat="1" applyFont="1" applyFill="1" applyAlignment="1">
      <alignment horizontal="left" inden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14" fillId="8" borderId="8" xfId="0" applyFont="1" applyFill="1" applyBorder="1" applyAlignment="1">
      <alignment vertical="center" wrapText="1"/>
    </xf>
    <xf numFmtId="0" fontId="15" fillId="7" borderId="16" xfId="0" applyFont="1" applyFill="1" applyBorder="1" applyAlignment="1">
      <alignment horizontal="center"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15" xfId="0" applyFont="1" applyFill="1" applyBorder="1" applyAlignment="1">
      <alignment horizontal="left" vertical="center" wrapText="1"/>
    </xf>
    <xf numFmtId="0" fontId="15" fillId="7" borderId="14" xfId="0" applyFont="1" applyFill="1" applyBorder="1" applyAlignment="1">
      <alignment horizontal="center" vertical="center" wrapText="1"/>
    </xf>
    <xf numFmtId="10" fontId="14" fillId="8" borderId="11" xfId="5" applyNumberFormat="1" applyFont="1" applyFill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169" fontId="9" fillId="8" borderId="9" xfId="1" applyNumberFormat="1" applyFont="1" applyFill="1" applyBorder="1" applyAlignment="1">
      <alignment horizontal="right" vertical="center" wrapText="1"/>
    </xf>
    <xf numFmtId="169" fontId="9" fillId="8" borderId="10" xfId="1" applyNumberFormat="1" applyFont="1" applyFill="1" applyBorder="1" applyAlignment="1">
      <alignment horizontal="right" vertical="center" wrapText="1"/>
    </xf>
    <xf numFmtId="9" fontId="14" fillId="5" borderId="11" xfId="5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9" fontId="14" fillId="5" borderId="2" xfId="5" applyFont="1" applyFill="1" applyBorder="1" applyAlignment="1">
      <alignment vertical="center" wrapText="1"/>
    </xf>
    <xf numFmtId="0" fontId="14" fillId="13" borderId="22" xfId="0" applyFont="1" applyFill="1" applyBorder="1" applyAlignment="1">
      <alignment vertical="center" wrapText="1"/>
    </xf>
    <xf numFmtId="9" fontId="14" fillId="8" borderId="23" xfId="5" applyFont="1" applyFill="1" applyBorder="1" applyAlignment="1">
      <alignment vertical="center" wrapText="1"/>
    </xf>
    <xf numFmtId="169" fontId="9" fillId="13" borderId="24" xfId="1" applyNumberFormat="1" applyFont="1" applyFill="1" applyBorder="1" applyAlignment="1">
      <alignment horizontal="right" vertical="center" wrapText="1"/>
    </xf>
    <xf numFmtId="0" fontId="14" fillId="8" borderId="25" xfId="0" applyFont="1" applyFill="1" applyBorder="1" applyAlignment="1">
      <alignment vertical="center" wrapText="1"/>
    </xf>
    <xf numFmtId="0" fontId="14" fillId="8" borderId="21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9" fontId="14" fillId="5" borderId="26" xfId="5" applyFont="1" applyFill="1" applyBorder="1" applyAlignment="1">
      <alignment horizontal="center" vertical="center" wrapText="1"/>
    </xf>
    <xf numFmtId="169" fontId="9" fillId="8" borderId="7" xfId="1" applyNumberFormat="1" applyFont="1" applyFill="1" applyBorder="1" applyAlignment="1">
      <alignment horizontal="right" vertical="center" wrapText="1"/>
    </xf>
    <xf numFmtId="0" fontId="14" fillId="8" borderId="27" xfId="0" applyFont="1" applyFill="1" applyBorder="1" applyAlignment="1">
      <alignment vertical="center" wrapText="1"/>
    </xf>
    <xf numFmtId="9" fontId="14" fillId="5" borderId="28" xfId="5" applyFont="1" applyFill="1" applyBorder="1" applyAlignment="1">
      <alignment horizontal="center" vertical="center" wrapText="1"/>
    </xf>
    <xf numFmtId="169" fontId="9" fillId="8" borderId="29" xfId="1" applyNumberFormat="1" applyFont="1" applyFill="1" applyBorder="1" applyAlignment="1">
      <alignment horizontal="right" vertical="center" wrapText="1"/>
    </xf>
    <xf numFmtId="169" fontId="9" fillId="13" borderId="19" xfId="1" applyNumberFormat="1" applyFont="1" applyFill="1" applyBorder="1" applyAlignment="1">
      <alignment horizontal="right" vertical="center" wrapText="1"/>
    </xf>
    <xf numFmtId="169" fontId="5" fillId="0" borderId="0" xfId="0" applyNumberFormat="1" applyFont="1"/>
    <xf numFmtId="169" fontId="14" fillId="13" borderId="12" xfId="0" applyNumberFormat="1" applyFont="1" applyFill="1" applyBorder="1" applyAlignment="1">
      <alignment horizontal="right" vertical="center" wrapText="1"/>
    </xf>
    <xf numFmtId="0" fontId="14" fillId="8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2" xfId="0" applyFont="1" applyBorder="1"/>
    <xf numFmtId="0" fontId="16" fillId="9" borderId="2" xfId="0" applyFont="1" applyFill="1" applyBorder="1"/>
    <xf numFmtId="0" fontId="14" fillId="0" borderId="2" xfId="0" applyFont="1" applyBorder="1"/>
    <xf numFmtId="0" fontId="0" fillId="0" borderId="0" xfId="0" applyAlignment="1">
      <alignment vertical="center" wrapText="1"/>
    </xf>
    <xf numFmtId="0" fontId="18" fillId="0" borderId="0" xfId="0" applyFont="1" applyAlignment="1">
      <alignment vertical="center" wrapText="1"/>
    </xf>
    <xf numFmtId="0" fontId="0" fillId="6" borderId="0" xfId="0" applyFill="1" applyAlignment="1">
      <alignment vertical="center" wrapText="1"/>
    </xf>
    <xf numFmtId="0" fontId="18" fillId="6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/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9" fontId="5" fillId="0" borderId="1" xfId="5" applyFont="1" applyFill="1" applyBorder="1" applyAlignment="1">
      <alignment horizontal="left" vertical="center" wrapText="1"/>
    </xf>
    <xf numFmtId="0" fontId="5" fillId="6" borderId="1" xfId="3" applyNumberFormat="1" applyFont="1" applyFill="1" applyBorder="1" applyAlignment="1">
      <alignment horizontal="center" vertical="center" wrapText="1"/>
    </xf>
    <xf numFmtId="170" fontId="5" fillId="5" borderId="1" xfId="3" applyNumberFormat="1" applyFont="1" applyFill="1" applyBorder="1" applyAlignment="1" applyProtection="1">
      <alignment horizontal="center" vertical="center" wrapText="1"/>
      <protection locked="0"/>
    </xf>
    <xf numFmtId="10" fontId="5" fillId="6" borderId="1" xfId="5" applyNumberFormat="1" applyFont="1" applyFill="1" applyBorder="1" applyAlignment="1">
      <alignment horizontal="center" vertical="center" wrapText="1"/>
    </xf>
    <xf numFmtId="171" fontId="5" fillId="6" borderId="1" xfId="3" applyNumberFormat="1" applyFont="1" applyFill="1" applyBorder="1" applyAlignment="1">
      <alignment horizontal="center" vertical="center" wrapText="1"/>
    </xf>
    <xf numFmtId="170" fontId="5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3" applyNumberFormat="1" applyFont="1" applyFill="1" applyBorder="1" applyAlignment="1">
      <alignment horizontal="center" vertical="center" wrapText="1"/>
    </xf>
    <xf numFmtId="171" fontId="5" fillId="13" borderId="1" xfId="3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/>
    <xf numFmtId="0" fontId="19" fillId="9" borderId="1" xfId="0" applyFont="1" applyFill="1" applyBorder="1"/>
    <xf numFmtId="0" fontId="20" fillId="0" borderId="1" xfId="0" applyFont="1" applyBorder="1"/>
    <xf numFmtId="0" fontId="5" fillId="0" borderId="1" xfId="36" applyFont="1" applyBorder="1" applyAlignment="1">
      <alignment vertical="center"/>
    </xf>
    <xf numFmtId="170" fontId="5" fillId="5" borderId="1" xfId="3" applyNumberFormat="1" applyFont="1" applyFill="1" applyBorder="1" applyAlignment="1" applyProtection="1">
      <alignment horizontal="center" vertical="center"/>
      <protection locked="0"/>
    </xf>
    <xf numFmtId="171" fontId="5" fillId="0" borderId="1" xfId="3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171" fontId="9" fillId="13" borderId="1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10" borderId="1" xfId="0" applyFont="1" applyFill="1" applyBorder="1" applyAlignment="1">
      <alignment horizontal="center" vertical="center" wrapText="1"/>
    </xf>
    <xf numFmtId="10" fontId="5" fillId="0" borderId="1" xfId="5" applyNumberFormat="1" applyFont="1" applyFill="1" applyBorder="1" applyAlignment="1">
      <alignment horizontal="center" vertical="center" wrapText="1"/>
    </xf>
    <xf numFmtId="0" fontId="5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/>
    <xf numFmtId="0" fontId="16" fillId="9" borderId="1" xfId="0" applyFont="1" applyFill="1" applyBorder="1"/>
    <xf numFmtId="0" fontId="14" fillId="0" borderId="1" xfId="0" applyFont="1" applyBorder="1"/>
    <xf numFmtId="2" fontId="5" fillId="0" borderId="1" xfId="365" applyNumberFormat="1" applyFont="1" applyFill="1" applyBorder="1" applyAlignment="1" applyProtection="1">
      <alignment horizontal="center" vertical="center"/>
      <protection locked="0"/>
    </xf>
    <xf numFmtId="0" fontId="5" fillId="0" borderId="1" xfId="3" applyNumberFormat="1" applyFont="1" applyFill="1" applyBorder="1" applyAlignment="1">
      <alignment horizontal="left" vertical="center" wrapText="1"/>
    </xf>
    <xf numFmtId="0" fontId="5" fillId="0" borderId="34" xfId="0" applyFont="1" applyBorder="1"/>
    <xf numFmtId="0" fontId="14" fillId="0" borderId="3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172" fontId="5" fillId="0" borderId="1" xfId="3" applyNumberFormat="1" applyFont="1" applyFill="1" applyBorder="1" applyAlignment="1" applyProtection="1">
      <alignment horizontal="center" vertical="center" wrapText="1"/>
      <protection locked="0"/>
    </xf>
    <xf numFmtId="9" fontId="5" fillId="0" borderId="1" xfId="5" applyFont="1" applyFill="1" applyBorder="1" applyAlignment="1" applyProtection="1">
      <alignment horizontal="center" vertical="center" wrapText="1"/>
      <protection locked="0"/>
    </xf>
    <xf numFmtId="173" fontId="5" fillId="6" borderId="1" xfId="5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8" fillId="1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171" fontId="18" fillId="0" borderId="1" xfId="366" applyNumberFormat="1" applyFont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9" fillId="1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17" fillId="0" borderId="20" xfId="0" applyFont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/>
    </xf>
    <xf numFmtId="0" fontId="5" fillId="5" borderId="32" xfId="0" applyFont="1" applyFill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5" fillId="0" borderId="34" xfId="0" applyFont="1" applyBorder="1" applyAlignment="1">
      <alignment horizontal="left" vertical="top" wrapText="1"/>
    </xf>
    <xf numFmtId="0" fontId="14" fillId="0" borderId="16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9" fillId="9" borderId="13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</cellXfs>
  <cellStyles count="383">
    <cellStyle name="Hipervínculo" xfId="29" builtinId="8" hidden="1"/>
    <cellStyle name="Hipervínculo" xfId="15" builtinId="8" hidden="1"/>
    <cellStyle name="Hipervínculo" xfId="175" builtinId="8" hidden="1"/>
    <cellStyle name="Hipervínculo" xfId="283" builtinId="8" hidden="1"/>
    <cellStyle name="Hipervínculo" xfId="277" builtinId="8" hidden="1"/>
    <cellStyle name="Hipervínculo" xfId="75" builtinId="8" hidden="1"/>
    <cellStyle name="Hipervínculo" xfId="337" builtinId="8" hidden="1"/>
    <cellStyle name="Hipervínculo" xfId="197" builtinId="8" hidden="1"/>
    <cellStyle name="Hipervínculo" xfId="369" builtinId="8" hidden="1"/>
    <cellStyle name="Hipervínculo" xfId="349" builtinId="8" hidden="1"/>
    <cellStyle name="Hipervínculo" xfId="97" builtinId="8" hidden="1"/>
    <cellStyle name="Hipervínculo" xfId="167" builtinId="8" hidden="1"/>
    <cellStyle name="Hipervínculo" xfId="37" builtinId="8" hidden="1"/>
    <cellStyle name="Hipervínculo" xfId="205" builtinId="8" hidden="1"/>
    <cellStyle name="Hipervínculo" xfId="247" builtinId="8" hidden="1"/>
    <cellStyle name="Hipervínculo" xfId="109" builtinId="8" hidden="1"/>
    <cellStyle name="Hipervínculo" xfId="233" builtinId="8" hidden="1"/>
    <cellStyle name="Hipervínculo" xfId="379" builtinId="8" hidden="1"/>
    <cellStyle name="Hipervínculo" xfId="147" builtinId="8" hidden="1"/>
    <cellStyle name="Hipervínculo" xfId="159" builtinId="8" hidden="1"/>
    <cellStyle name="Hipervínculo" xfId="347" builtinId="8" hidden="1"/>
    <cellStyle name="Hipervínculo" xfId="67" builtinId="8" hidden="1"/>
    <cellStyle name="Hipervínculo" xfId="139" builtinId="8" hidden="1"/>
    <cellStyle name="Hipervínculo" xfId="83" builtinId="8" hidden="1"/>
    <cellStyle name="Hipervínculo" xfId="359" builtinId="8" hidden="1"/>
    <cellStyle name="Hipervínculo" xfId="221" builtinId="8" hidden="1"/>
    <cellStyle name="Hipervínculo" xfId="199" builtinId="8" hidden="1"/>
    <cellStyle name="Hipervínculo" xfId="259" builtinId="8" hidden="1"/>
    <cellStyle name="Hipervínculo" xfId="13" builtinId="8" hidden="1"/>
    <cellStyle name="Hipervínculo" xfId="137" builtinId="8" hidden="1"/>
    <cellStyle name="Hipervínculo" xfId="317" builtinId="8" hidden="1"/>
    <cellStyle name="Hipervínculo" xfId="215" builtinId="8" hidden="1"/>
    <cellStyle name="Hipervínculo" xfId="307" builtinId="8" hidden="1"/>
    <cellStyle name="Hipervínculo" xfId="119" builtinId="8" hidden="1"/>
    <cellStyle name="Hipervínculo" xfId="27" builtinId="8" hidden="1"/>
    <cellStyle name="Hipervínculo" xfId="91" builtinId="8" hidden="1"/>
    <cellStyle name="Hipervínculo" xfId="255" builtinId="8" hidden="1"/>
    <cellStyle name="Hipervínculo" xfId="345" builtinId="8" hidden="1"/>
    <cellStyle name="Hipervínculo" xfId="311" builtinId="8" hidden="1"/>
    <cellStyle name="Hipervínculo" xfId="129" builtinId="8" hidden="1"/>
    <cellStyle name="Hipervínculo" xfId="39" builtinId="8" hidden="1"/>
    <cellStyle name="Hipervínculo" xfId="141" builtinId="8" hidden="1"/>
    <cellStyle name="Hipervínculo" xfId="227" builtinId="8" hidden="1"/>
    <cellStyle name="Hipervínculo" xfId="207" builtinId="8" hidden="1"/>
    <cellStyle name="Hipervínculo" xfId="211" builtinId="8" hidden="1"/>
    <cellStyle name="Hipervínculo" xfId="63" builtinId="8" hidden="1"/>
    <cellStyle name="Hipervínculo" xfId="371" builtinId="8" hidden="1"/>
    <cellStyle name="Hipervínculo" xfId="301" builtinId="8" hidden="1"/>
    <cellStyle name="Hipervínculo" xfId="103" builtinId="8" hidden="1"/>
    <cellStyle name="Hipervínculo" xfId="23" builtinId="8" hidden="1"/>
    <cellStyle name="Hipervínculo" xfId="43" builtinId="8" hidden="1"/>
    <cellStyle name="Hipervínculo" xfId="53" builtinId="8" hidden="1"/>
    <cellStyle name="Hipervínculo" xfId="333" builtinId="8" hidden="1"/>
    <cellStyle name="Hipervínculo" xfId="251" builtinId="8" hidden="1"/>
    <cellStyle name="Hipervínculo" xfId="257" builtinId="8" hidden="1"/>
    <cellStyle name="Hipervínculo" xfId="367" builtinId="8" hidden="1"/>
    <cellStyle name="Hipervínculo" xfId="309" builtinId="8" hidden="1"/>
    <cellStyle name="Hipervínculo" xfId="131" builtinId="8" hidden="1"/>
    <cellStyle name="Hipervínculo" xfId="19" builtinId="8" hidden="1"/>
    <cellStyle name="Hipervínculo" xfId="285" builtinId="8" hidden="1"/>
    <cellStyle name="Hipervínculo" xfId="171" builtinId="8" hidden="1"/>
    <cellStyle name="Hipervínculo" xfId="201" builtinId="8" hidden="1"/>
    <cellStyle name="Hipervínculo" xfId="267" builtinId="8" hidden="1"/>
    <cellStyle name="Hipervínculo" xfId="275" builtinId="8" hidden="1"/>
    <cellStyle name="Hipervínculo" xfId="375" builtinId="8" hidden="1"/>
    <cellStyle name="Hipervínculo" xfId="229" builtinId="8" hidden="1"/>
    <cellStyle name="Hipervínculo" xfId="157" builtinId="8" hidden="1"/>
    <cellStyle name="Hipervínculo" xfId="9" builtinId="8" hidden="1"/>
    <cellStyle name="Hipervínculo" xfId="343" builtinId="8" hidden="1"/>
    <cellStyle name="Hipervínculo" xfId="351" builtinId="8" hidden="1"/>
    <cellStyle name="Hipervínculo" xfId="121" builtinId="8" hidden="1"/>
    <cellStyle name="Hipervínculo" xfId="381" builtinId="8" hidden="1"/>
    <cellStyle name="Hipervínculo" xfId="271" builtinId="8" hidden="1"/>
    <cellStyle name="Hipervínculo" xfId="61" builtinId="8" hidden="1"/>
    <cellStyle name="Hipervínculo" xfId="291" builtinId="8" hidden="1"/>
    <cellStyle name="Hipervínculo" xfId="191" builtinId="8" hidden="1"/>
    <cellStyle name="Hipervínculo" xfId="169" builtinId="8" hidden="1"/>
    <cellStyle name="Hipervínculo" xfId="335" builtinId="8" hidden="1"/>
    <cellStyle name="Hipervínculo" xfId="261" builtinId="8" hidden="1"/>
    <cellStyle name="Hipervínculo" xfId="223" builtinId="8" hidden="1"/>
    <cellStyle name="Hipervínculo" xfId="243" builtinId="8" hidden="1"/>
    <cellStyle name="Hipervínculo" xfId="17" builtinId="8" hidden="1"/>
    <cellStyle name="Hipervínculo" xfId="321" builtinId="8" hidden="1"/>
    <cellStyle name="Hipervínculo" xfId="253" builtinId="8" hidden="1"/>
    <cellStyle name="Hipervínculo" xfId="111" builtinId="8" hidden="1"/>
    <cellStyle name="Hipervínculo" xfId="297" builtinId="8" hidden="1"/>
    <cellStyle name="Hipervínculo" xfId="47" builtinId="8" hidden="1"/>
    <cellStyle name="Hipervínculo" xfId="177" builtinId="8" hidden="1"/>
    <cellStyle name="Hipervínculo" xfId="329" builtinId="8" hidden="1"/>
    <cellStyle name="Hipervínculo" xfId="87" builtinId="8" hidden="1"/>
    <cellStyle name="Hipervínculo" xfId="225" builtinId="8" hidden="1"/>
    <cellStyle name="Hipervínculo" xfId="331" builtinId="8" hidden="1"/>
    <cellStyle name="Hipervínculo" xfId="149" builtinId="8" hidden="1"/>
    <cellStyle name="Hipervínculo" xfId="33" builtinId="8" hidden="1"/>
    <cellStyle name="Hipervínculo" xfId="305" builtinId="8" hidden="1"/>
    <cellStyle name="Hipervínculo" xfId="265" builtinId="8" hidden="1"/>
    <cellStyle name="Hipervínculo" xfId="133" builtinId="8" hidden="1"/>
    <cellStyle name="Hipervínculo" xfId="81" builtinId="8" hidden="1"/>
    <cellStyle name="Hipervínculo" xfId="155" builtinId="8" hidden="1"/>
    <cellStyle name="Hipervínculo" xfId="295" builtinId="8" hidden="1"/>
    <cellStyle name="Hipervínculo" xfId="213" builtinId="8" hidden="1"/>
    <cellStyle name="Hipervínculo" xfId="115" builtinId="8" hidden="1"/>
    <cellStyle name="Hipervínculo" xfId="289" builtinId="8" hidden="1"/>
    <cellStyle name="Hipervínculo" xfId="239" builtinId="8" hidden="1"/>
    <cellStyle name="Hipervínculo" xfId="65" builtinId="8" hidden="1"/>
    <cellStyle name="Hipervínculo" xfId="185" builtinId="8" hidden="1"/>
    <cellStyle name="Hipervínculo" xfId="89" builtinId="8" hidden="1"/>
    <cellStyle name="Hipervínculo" xfId="69" builtinId="8" hidden="1"/>
    <cellStyle name="Hipervínculo" xfId="327" builtinId="8" hidden="1"/>
    <cellStyle name="Hipervínculo" xfId="73" builtinId="8" hidden="1"/>
    <cellStyle name="Hipervínculo" xfId="123" builtinId="8" hidden="1"/>
    <cellStyle name="Hipervínculo" xfId="315" builtinId="8" hidden="1"/>
    <cellStyle name="Hipervínculo" xfId="31" builtinId="8" hidden="1"/>
    <cellStyle name="Hipervínculo" xfId="135" builtinId="8" hidden="1"/>
    <cellStyle name="Hipervínculo" xfId="303" builtinId="8" hidden="1"/>
    <cellStyle name="Hipervínculo" xfId="339" builtinId="8" hidden="1"/>
    <cellStyle name="Hipervínculo" xfId="203" builtinId="8" hidden="1"/>
    <cellStyle name="Hipervínculo" xfId="241" builtinId="8" hidden="1"/>
    <cellStyle name="Hipervínculo" xfId="49" builtinId="8" hidden="1"/>
    <cellStyle name="Hipervínculo" xfId="281" builtinId="8" hidden="1"/>
    <cellStyle name="Hipervínculo" xfId="195" builtinId="8" hidden="1"/>
    <cellStyle name="Hipervínculo" xfId="273" builtinId="8" hidden="1"/>
    <cellStyle name="Hipervínculo" xfId="235" builtinId="8" hidden="1"/>
    <cellStyle name="Hipervínculo" xfId="183" builtinId="8" hidden="1"/>
    <cellStyle name="Hipervínculo" xfId="325" builtinId="8" hidden="1"/>
    <cellStyle name="Hipervínculo" xfId="25" builtinId="8" hidden="1"/>
    <cellStyle name="Hipervínculo" xfId="187" builtinId="8" hidden="1"/>
    <cellStyle name="Hipervínculo" xfId="93" builtinId="8" hidden="1"/>
    <cellStyle name="Hipervínculo" xfId="217" builtinId="8" hidden="1"/>
    <cellStyle name="Hipervínculo" xfId="263" builtinId="8" hidden="1"/>
    <cellStyle name="Hipervínculo" xfId="117" builtinId="8" hidden="1"/>
    <cellStyle name="Hipervínculo" xfId="107" builtinId="8" hidden="1"/>
    <cellStyle name="Hipervínculo" xfId="287" builtinId="8" hidden="1"/>
    <cellStyle name="Hipervínculo" xfId="143" builtinId="8" hidden="1"/>
    <cellStyle name="Hipervínculo" xfId="269" builtinId="8" hidden="1"/>
    <cellStyle name="Hipervínculo" xfId="163" builtinId="8" hidden="1"/>
    <cellStyle name="Hipervínculo" xfId="105" builtinId="8" hidden="1"/>
    <cellStyle name="Hipervínculo" xfId="57" builtinId="8" hidden="1"/>
    <cellStyle name="Hipervínculo" xfId="373" builtinId="8" hidden="1"/>
    <cellStyle name="Hipervínculo" xfId="193" builtinId="8" hidden="1"/>
    <cellStyle name="Hipervínculo" xfId="219" builtinId="8" hidden="1"/>
    <cellStyle name="Hipervínculo" xfId="181" builtinId="8" hidden="1"/>
    <cellStyle name="Hipervínculo" xfId="323" builtinId="8" hidden="1"/>
    <cellStyle name="Hipervínculo" xfId="21" builtinId="8" hidden="1"/>
    <cellStyle name="Hipervínculo" xfId="165" builtinId="8" hidden="1"/>
    <cellStyle name="Hipervínculo" xfId="77" builtinId="8" hidden="1"/>
    <cellStyle name="Hipervínculo" xfId="85" builtinId="8" hidden="1"/>
    <cellStyle name="Hipervínculo" xfId="319" builtinId="8" hidden="1"/>
    <cellStyle name="Hipervínculo" xfId="127" builtinId="8" hidden="1"/>
    <cellStyle name="Hipervínculo" xfId="99" builtinId="8" hidden="1"/>
    <cellStyle name="Hipervínculo" xfId="355" builtinId="8" hidden="1"/>
    <cellStyle name="Hipervínculo" xfId="125" builtinId="8" hidden="1"/>
    <cellStyle name="Hipervínculo" xfId="55" builtinId="8" hidden="1"/>
    <cellStyle name="Hipervínculo" xfId="353" builtinId="8" hidden="1"/>
    <cellStyle name="Hipervínculo" xfId="245" builtinId="8" hidden="1"/>
    <cellStyle name="Hipervínculo" xfId="293" builtinId="8" hidden="1"/>
    <cellStyle name="Hipervínculo" xfId="231" builtinId="8" hidden="1"/>
    <cellStyle name="Hipervínculo" xfId="161" builtinId="8" hidden="1"/>
    <cellStyle name="Hipervínculo" xfId="51" builtinId="8" hidden="1"/>
    <cellStyle name="Hipervínculo" xfId="145" builtinId="8" hidden="1"/>
    <cellStyle name="Hipervínculo" xfId="341" builtinId="8" hidden="1"/>
    <cellStyle name="Hipervínculo" xfId="11" builtinId="8" hidden="1"/>
    <cellStyle name="Hipervínculo" xfId="151" builtinId="8" hidden="1"/>
    <cellStyle name="Hipervínculo" xfId="237" builtinId="8" hidden="1"/>
    <cellStyle name="Hipervínculo" xfId="101" builtinId="8" hidden="1"/>
    <cellStyle name="Hipervínculo" xfId="377" builtinId="8" hidden="1"/>
    <cellStyle name="Hipervínculo" xfId="279" builtinId="8" hidden="1"/>
    <cellStyle name="Hipervínculo" xfId="79" builtinId="8" hidden="1"/>
    <cellStyle name="Hipervínculo" xfId="189" builtinId="8" hidden="1"/>
    <cellStyle name="Hipervínculo" xfId="71" builtinId="8" hidden="1"/>
    <cellStyle name="Hipervínculo" xfId="41" builtinId="8" hidden="1"/>
    <cellStyle name="Hipervínculo" xfId="45" builtinId="8" hidden="1"/>
    <cellStyle name="Hipervínculo" xfId="95" builtinId="8" hidden="1"/>
    <cellStyle name="Hipervínculo" xfId="299" builtinId="8" hidden="1"/>
    <cellStyle name="Hipervínculo" xfId="209" builtinId="8" hidden="1"/>
    <cellStyle name="Hipervínculo" xfId="7" builtinId="8" hidden="1"/>
    <cellStyle name="Hipervínculo" xfId="249" builtinId="8" hidden="1"/>
    <cellStyle name="Hipervínculo" xfId="153" builtinId="8" hidden="1"/>
    <cellStyle name="Hipervínculo" xfId="173" builtinId="8" hidden="1"/>
    <cellStyle name="Hipervínculo" xfId="179" builtinId="8" hidden="1"/>
    <cellStyle name="Hipervínculo" xfId="59" builtinId="8" hidden="1"/>
    <cellStyle name="Hipervínculo" xfId="113" builtinId="8" hidden="1"/>
    <cellStyle name="Hipervínculo" xfId="357" builtinId="8" hidden="1"/>
    <cellStyle name="Hipervínculo" xfId="313" builtinId="8" hidden="1"/>
    <cellStyle name="Hipervínculo visitado" xfId="382" builtinId="9" hidden="1"/>
    <cellStyle name="Hipervínculo visitado" xfId="200" builtinId="9" hidden="1"/>
    <cellStyle name="Hipervínculo visitado" xfId="160" builtinId="9" hidden="1"/>
    <cellStyle name="Hipervínculo visitado" xfId="162" builtinId="9" hidden="1"/>
    <cellStyle name="Hipervínculo visitado" xfId="20" builtinId="9" hidden="1"/>
    <cellStyle name="Hipervínculo visitado" xfId="22" builtinId="9" hidden="1"/>
    <cellStyle name="Hipervínculo visitado" xfId="18" builtinId="9" hidden="1"/>
    <cellStyle name="Hipervínculo visitado" xfId="30" builtinId="9" hidden="1"/>
    <cellStyle name="Hipervínculo visitado" xfId="352" builtinId="9" hidden="1"/>
    <cellStyle name="Hipervínculo visitado" xfId="178" builtinId="9" hidden="1"/>
    <cellStyle name="Hipervínculo visitado" xfId="180" builtinId="9" hidden="1"/>
    <cellStyle name="Hipervínculo visitado" xfId="226" builtinId="9" hidden="1"/>
    <cellStyle name="Hipervínculo visitado" xfId="16" builtinId="9" hidden="1"/>
    <cellStyle name="Hipervínculo visitado" xfId="302" builtinId="9" hidden="1"/>
    <cellStyle name="Hipervínculo visitado" xfId="192" builtinId="9" hidden="1"/>
    <cellStyle name="Hipervínculo visitado" xfId="320" builtinId="9" hidden="1"/>
    <cellStyle name="Hipervínculo visitado" xfId="46" builtinId="9" hidden="1"/>
    <cellStyle name="Hipervínculo visitado" xfId="78" builtinId="9" hidden="1"/>
    <cellStyle name="Hipervínculo visitado" xfId="80" builtinId="9" hidden="1"/>
    <cellStyle name="Hipervínculo visitado" xfId="306" builtinId="9" hidden="1"/>
    <cellStyle name="Hipervínculo visitado" xfId="166" builtinId="9" hidden="1"/>
    <cellStyle name="Hipervínculo visitado" xfId="332" builtinId="9" hidden="1"/>
    <cellStyle name="Hipervínculo visitado" xfId="314" builtinId="9" hidden="1"/>
    <cellStyle name="Hipervínculo visitado" xfId="60" builtinId="9" hidden="1"/>
    <cellStyle name="Hipervínculo visitado" xfId="112" builtinId="9" hidden="1"/>
    <cellStyle name="Hipervínculo visitado" xfId="152" builtinId="9" hidden="1"/>
    <cellStyle name="Hipervínculo visitado" xfId="212" builtinId="9" hidden="1"/>
    <cellStyle name="Hipervínculo visitado" xfId="32" builtinId="9" hidden="1"/>
    <cellStyle name="Hipervínculo visitado" xfId="292" builtinId="9" hidden="1"/>
    <cellStyle name="Hipervínculo visitado" xfId="346" builtinId="9" hidden="1"/>
    <cellStyle name="Hipervínculo visitado" xfId="208" builtinId="9" hidden="1"/>
    <cellStyle name="Hipervínculo visitado" xfId="94" builtinId="9" hidden="1"/>
    <cellStyle name="Hipervínculo visitado" xfId="108" builtinId="9" hidden="1"/>
    <cellStyle name="Hipervínculo visitado" xfId="96" builtinId="9" hidden="1"/>
    <cellStyle name="Hipervínculo visitado" xfId="128" builtinId="9" hidden="1"/>
    <cellStyle name="Hipervínculo visitado" xfId="110" builtinId="9" hidden="1"/>
    <cellStyle name="Hipervínculo visitado" xfId="102" builtinId="9" hidden="1"/>
    <cellStyle name="Hipervínculo visitado" xfId="246" builtinId="9" hidden="1"/>
    <cellStyle name="Hipervínculo visitado" xfId="260" builtinId="9" hidden="1"/>
    <cellStyle name="Hipervínculo visitado" xfId="132" builtinId="9" hidden="1"/>
    <cellStyle name="Hipervínculo visitado" xfId="120" builtinId="9" hidden="1"/>
    <cellStyle name="Hipervínculo visitado" xfId="252" builtinId="9" hidden="1"/>
    <cellStyle name="Hipervínculo visitado" xfId="188" builtinId="9" hidden="1"/>
    <cellStyle name="Hipervínculo visitado" xfId="274" builtinId="9" hidden="1"/>
    <cellStyle name="Hipervínculo visitado" xfId="70" builtinId="9" hidden="1"/>
    <cellStyle name="Hipervínculo visitado" xfId="146" builtinId="9" hidden="1"/>
    <cellStyle name="Hipervínculo visitado" xfId="294" builtinId="9" hidden="1"/>
    <cellStyle name="Hipervínculo visitado" xfId="174" builtinId="9" hidden="1"/>
    <cellStyle name="Hipervínculo visitado" xfId="264" builtinId="9" hidden="1"/>
    <cellStyle name="Hipervínculo visitado" xfId="56" builtinId="9" hidden="1"/>
    <cellStyle name="Hipervínculo visitado" xfId="296" builtinId="9" hidden="1"/>
    <cellStyle name="Hipervínculo visitado" xfId="62" builtinId="9" hidden="1"/>
    <cellStyle name="Hipervínculo visitado" xfId="72" builtinId="9" hidden="1"/>
    <cellStyle name="Hipervínculo visitado" xfId="58" builtinId="9" hidden="1"/>
    <cellStyle name="Hipervínculo visitado" xfId="310" builtinId="9" hidden="1"/>
    <cellStyle name="Hipervínculo visitado" xfId="328" builtinId="9" hidden="1"/>
    <cellStyle name="Hipervínculo visitado" xfId="258" builtinId="9" hidden="1"/>
    <cellStyle name="Hipervínculo visitado" xfId="10" builtinId="9" hidden="1"/>
    <cellStyle name="Hipervínculo visitado" xfId="282" builtinId="9" hidden="1"/>
    <cellStyle name="Hipervínculo visitado" xfId="222" builtinId="9" hidden="1"/>
    <cellStyle name="Hipervínculo visitado" xfId="250" builtinId="9" hidden="1"/>
    <cellStyle name="Hipervínculo visitado" xfId="330" builtinId="9" hidden="1"/>
    <cellStyle name="Hipervínculo visitado" xfId="308" builtinId="9" hidden="1"/>
    <cellStyle name="Hipervínculo visitado" xfId="190" builtinId="9" hidden="1"/>
    <cellStyle name="Hipervínculo visitado" xfId="74" builtinId="9" hidden="1"/>
    <cellStyle name="Hipervínculo visitado" xfId="280" builtinId="9" hidden="1"/>
    <cellStyle name="Hipervínculo visitado" xfId="214" builtinId="9" hidden="1"/>
    <cellStyle name="Hipervínculo visitado" xfId="298" builtinId="9" hidden="1"/>
    <cellStyle name="Hipervínculo visitado" xfId="204" builtinId="9" hidden="1"/>
    <cellStyle name="Hipervínculo visitado" xfId="122" builtinId="9" hidden="1"/>
    <cellStyle name="Hipervínculo visitado" xfId="348" builtinId="9" hidden="1"/>
    <cellStyle name="Hipervínculo visitado" xfId="272" builtinId="9" hidden="1"/>
    <cellStyle name="Hipervínculo visitado" xfId="8" builtinId="9" hidden="1"/>
    <cellStyle name="Hipervínculo visitado" xfId="286" builtinId="9" hidden="1"/>
    <cellStyle name="Hipervínculo visitado" xfId="232" builtinId="9" hidden="1"/>
    <cellStyle name="Hipervínculo visitado" xfId="354" builtinId="9" hidden="1"/>
    <cellStyle name="Hipervínculo visitado" xfId="356" builtinId="9" hidden="1"/>
    <cellStyle name="Hipervínculo visitado" xfId="170" builtinId="9" hidden="1"/>
    <cellStyle name="Hipervínculo visitado" xfId="42" builtinId="9" hidden="1"/>
    <cellStyle name="Hipervínculo visitado" xfId="172" builtinId="9" hidden="1"/>
    <cellStyle name="Hipervínculo visitado" xfId="168" builtinId="9" hidden="1"/>
    <cellStyle name="Hipervínculo visitado" xfId="184" builtinId="9" hidden="1"/>
    <cellStyle name="Hipervínculo visitado" xfId="324" builtinId="9" hidden="1"/>
    <cellStyle name="Hipervínculo visitado" xfId="24" builtinId="9" hidden="1"/>
    <cellStyle name="Hipervínculo visitado" xfId="380" builtinId="9" hidden="1"/>
    <cellStyle name="Hipervínculo visitado" xfId="372" builtinId="9" hidden="1"/>
    <cellStyle name="Hipervínculo visitado" xfId="342" builtinId="9" hidden="1"/>
    <cellStyle name="Hipervínculo visitado" xfId="182" builtinId="9" hidden="1"/>
    <cellStyle name="Hipervínculo visitado" xfId="164" builtinId="9" hidden="1"/>
    <cellStyle name="Hipervínculo visitado" xfId="148" builtinId="9" hidden="1"/>
    <cellStyle name="Hipervínculo visitado" xfId="76" builtinId="9" hidden="1"/>
    <cellStyle name="Hipervínculo visitado" xfId="318" builtinId="9" hidden="1"/>
    <cellStyle name="Hipervínculo visitado" xfId="40" builtinId="9" hidden="1"/>
    <cellStyle name="Hipervínculo visitado" xfId="202" builtinId="9" hidden="1"/>
    <cellStyle name="Hipervínculo visitado" xfId="262" builtinId="9" hidden="1"/>
    <cellStyle name="Hipervínculo visitado" xfId="244" builtinId="9" hidden="1"/>
    <cellStyle name="Hipervínculo visitado" xfId="248" builtinId="9" hidden="1"/>
    <cellStyle name="Hipervínculo visitado" xfId="150" builtinId="9" hidden="1"/>
    <cellStyle name="Hipervínculo visitado" xfId="66" builtinId="9" hidden="1"/>
    <cellStyle name="Hipervínculo visitado" xfId="368" builtinId="9" hidden="1"/>
    <cellStyle name="Hipervínculo visitado" xfId="52" builtinId="9" hidden="1"/>
    <cellStyle name="Hipervínculo visitado" xfId="86" builtinId="9" hidden="1"/>
    <cellStyle name="Hipervínculo visitado" xfId="136" builtinId="9" hidden="1"/>
    <cellStyle name="Hipervínculo visitado" xfId="220" builtinId="9" hidden="1"/>
    <cellStyle name="Hipervínculo visitado" xfId="290" builtinId="9" hidden="1"/>
    <cellStyle name="Hipervínculo visitado" xfId="344" builtinId="9" hidden="1"/>
    <cellStyle name="Hipervínculo visitado" xfId="206" builtinId="9" hidden="1"/>
    <cellStyle name="Hipervínculo visitado" xfId="238" builtinId="9" hidden="1"/>
    <cellStyle name="Hipervínculo visitado" xfId="186" builtinId="9" hidden="1"/>
    <cellStyle name="Hipervínculo visitado" xfId="138" builtinId="9" hidden="1"/>
    <cellStyle name="Hipervínculo visitado" xfId="322" builtinId="9" hidden="1"/>
    <cellStyle name="Hipervínculo visitado" xfId="68" builtinId="9" hidden="1"/>
    <cellStyle name="Hipervínculo visitado" xfId="254" builtinId="9" hidden="1"/>
    <cellStyle name="Hipervínculo visitado" xfId="266" builtinId="9" hidden="1"/>
    <cellStyle name="Hipervínculo visitado" xfId="256" builtinId="9" hidden="1"/>
    <cellStyle name="Hipervínculo visitado" xfId="284" builtinId="9" hidden="1"/>
    <cellStyle name="Hipervínculo visitado" xfId="268" builtinId="9" hidden="1"/>
    <cellStyle name="Hipervínculo visitado" xfId="312" builtinId="9" hidden="1"/>
    <cellStyle name="Hipervínculo visitado" xfId="210" builtinId="9" hidden="1"/>
    <cellStyle name="Hipervínculo visitado" xfId="288" builtinId="9" hidden="1"/>
    <cellStyle name="Hipervínculo visitado" xfId="276" builtinId="9" hidden="1"/>
    <cellStyle name="Hipervínculo visitado" xfId="84" builtinId="9" hidden="1"/>
    <cellStyle name="Hipervínculo visitado" xfId="34" builtinId="9" hidden="1"/>
    <cellStyle name="Hipervínculo visitado" xfId="100" builtinId="9" hidden="1"/>
    <cellStyle name="Hipervínculo visitado" xfId="316" builtinId="9" hidden="1"/>
    <cellStyle name="Hipervínculo visitado" xfId="300" builtinId="9" hidden="1"/>
    <cellStyle name="Hipervínculo visitado" xfId="228" builtinId="9" hidden="1"/>
    <cellStyle name="Hipervínculo visitado" xfId="92" builtinId="9" hidden="1"/>
    <cellStyle name="Hipervínculo visitado" xfId="334" builtinId="9" hidden="1"/>
    <cellStyle name="Hipervínculo visitado" xfId="116" builtinId="9" hidden="1"/>
    <cellStyle name="Hipervínculo visitado" xfId="340" builtinId="9" hidden="1"/>
    <cellStyle name="Hipervínculo visitado" xfId="234" builtinId="9" hidden="1"/>
    <cellStyle name="Hipervínculo visitado" xfId="336" builtinId="9" hidden="1"/>
    <cellStyle name="Hipervínculo visitado" xfId="140" builtinId="9" hidden="1"/>
    <cellStyle name="Hipervínculo visitado" xfId="88" builtinId="9" hidden="1"/>
    <cellStyle name="Hipervínculo visitado" xfId="378" builtinId="9" hidden="1"/>
    <cellStyle name="Hipervínculo visitado" xfId="106" builtinId="9" hidden="1"/>
    <cellStyle name="Hipervínculo visitado" xfId="216" builtinId="9" hidden="1"/>
    <cellStyle name="Hipervínculo visitado" xfId="82" builtinId="9" hidden="1"/>
    <cellStyle name="Hipervínculo visitado" xfId="142" builtinId="9" hidden="1"/>
    <cellStyle name="Hipervínculo visitado" xfId="224" builtinId="9" hidden="1"/>
    <cellStyle name="Hipervínculo visitado" xfId="236" builtinId="9" hidden="1"/>
    <cellStyle name="Hipervínculo visitado" xfId="104" builtinId="9" hidden="1"/>
    <cellStyle name="Hipervínculo visitado" xfId="218" builtinId="9" hidden="1"/>
    <cellStyle name="Hipervínculo visitado" xfId="118" builtinId="9" hidden="1"/>
    <cellStyle name="Hipervínculo visitado" xfId="48" builtinId="9" hidden="1"/>
    <cellStyle name="Hipervínculo visitado" xfId="278" builtinId="9" hidden="1"/>
    <cellStyle name="Hipervínculo visitado" xfId="98" builtinId="9" hidden="1"/>
    <cellStyle name="Hipervínculo visitado" xfId="156" builtinId="9" hidden="1"/>
    <cellStyle name="Hipervínculo visitado" xfId="126" builtinId="9" hidden="1"/>
    <cellStyle name="Hipervínculo visitado" xfId="194" builtinId="9" hidden="1"/>
    <cellStyle name="Hipervínculo visitado" xfId="198" builtinId="9" hidden="1"/>
    <cellStyle name="Hipervínculo visitado" xfId="90" builtinId="9" hidden="1"/>
    <cellStyle name="Hipervínculo visitado" xfId="50" builtinId="9" hidden="1"/>
    <cellStyle name="Hipervínculo visitado" xfId="38" builtinId="9" hidden="1"/>
    <cellStyle name="Hipervínculo visitado" xfId="134" builtinId="9" hidden="1"/>
    <cellStyle name="Hipervínculo visitado" xfId="326" builtinId="9" hidden="1"/>
    <cellStyle name="Hipervínculo visitado" xfId="240" builtinId="9" hidden="1"/>
    <cellStyle name="Hipervínculo visitado" xfId="242" builtinId="9" hidden="1"/>
    <cellStyle name="Hipervínculo visitado" xfId="124" builtinId="9" hidden="1"/>
    <cellStyle name="Hipervínculo visitado" xfId="230" builtinId="9" hidden="1"/>
    <cellStyle name="Hipervínculo visitado" xfId="144" builtinId="9" hidden="1"/>
    <cellStyle name="Hipervínculo visitado" xfId="338" builtinId="9" hidden="1"/>
    <cellStyle name="Hipervínculo visitado" xfId="270" builtinId="9" hidden="1"/>
    <cellStyle name="Hipervínculo visitado" xfId="304" builtinId="9" hidden="1"/>
    <cellStyle name="Hipervínculo visitado" xfId="54" builtinId="9" hidden="1"/>
    <cellStyle name="Hipervínculo visitado" xfId="360" builtinId="9" hidden="1"/>
    <cellStyle name="Hipervínculo visitado" xfId="114" builtinId="9" hidden="1"/>
    <cellStyle name="Hipervínculo visitado" xfId="154" builtinId="9" hidden="1"/>
    <cellStyle name="Hipervínculo visitado" xfId="130" builtinId="9" hidden="1"/>
    <cellStyle name="Hipervínculo visitado" xfId="358" builtinId="9" hidden="1"/>
    <cellStyle name="Hipervínculo visitado" xfId="158" builtinId="9" hidden="1"/>
    <cellStyle name="Hipervínculo visitado" xfId="26" builtinId="9" hidden="1"/>
    <cellStyle name="Hipervínculo visitado" xfId="28" builtinId="9" hidden="1"/>
    <cellStyle name="Hipervínculo visitado" xfId="64" builtinId="9" hidden="1"/>
    <cellStyle name="Hipervínculo visitado" xfId="374" builtinId="9" hidden="1"/>
    <cellStyle name="Hipervínculo visitado" xfId="196" builtinId="9" hidden="1"/>
    <cellStyle name="Hipervínculo visitado" xfId="376" builtinId="9" hidden="1"/>
    <cellStyle name="Hipervínculo visitado" xfId="14" builtinId="9" hidden="1"/>
    <cellStyle name="Hipervínculo visitado" xfId="370" builtinId="9" hidden="1"/>
    <cellStyle name="Hipervínculo visitado" xfId="350" builtinId="9" hidden="1"/>
    <cellStyle name="Hipervínculo visitado" xfId="44" builtinId="9" hidden="1"/>
    <cellStyle name="Hipervínculo visitado" xfId="12" builtinId="9" hidden="1"/>
    <cellStyle name="Hipervínculo visitado" xfId="176" builtinId="9" hidden="1"/>
    <cellStyle name="Millares" xfId="1" builtinId="3"/>
    <cellStyle name="Millares [0]" xfId="365" builtinId="6"/>
    <cellStyle name="Millares 2" xfId="2" xr:uid="{00000000-0005-0000-0000-000072010000}"/>
    <cellStyle name="Millares 2 2" xfId="35" xr:uid="{00000000-0005-0000-0000-000073010000}"/>
    <cellStyle name="Moneda" xfId="3" builtinId="4"/>
    <cellStyle name="Moneda [0]" xfId="366" builtinId="7"/>
    <cellStyle name="Moneda 2" xfId="363" xr:uid="{00000000-0005-0000-0000-000076010000}"/>
    <cellStyle name="Normal" xfId="0" builtinId="0"/>
    <cellStyle name="Normal 2" xfId="4" xr:uid="{00000000-0005-0000-0000-000078010000}"/>
    <cellStyle name="Normal 2 2" xfId="36" xr:uid="{00000000-0005-0000-0000-000079010000}"/>
    <cellStyle name="Normal 3" xfId="362" xr:uid="{00000000-0005-0000-0000-00007A010000}"/>
    <cellStyle name="Porcentaje" xfId="5" builtinId="5"/>
    <cellStyle name="Porcentaje 2" xfId="364" xr:uid="{00000000-0005-0000-0000-00007C010000}"/>
    <cellStyle name="Porcentual 2" xfId="6" xr:uid="{00000000-0005-0000-0000-00007D010000}"/>
    <cellStyle name="Porcentual 2 2" xfId="361" xr:uid="{00000000-0005-0000-0000-00007E010000}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L62"/>
  <sheetViews>
    <sheetView topLeftCell="A7" workbookViewId="0">
      <selection activeCell="K25" sqref="K25"/>
    </sheetView>
  </sheetViews>
  <sheetFormatPr baseColWidth="10" defaultColWidth="11.42578125" defaultRowHeight="13.5" x14ac:dyDescent="0.25"/>
  <cols>
    <col min="1" max="1" width="4.42578125" style="1" customWidth="1"/>
    <col min="2" max="2" width="38.42578125" style="1" customWidth="1"/>
    <col min="3" max="3" width="17" style="2" customWidth="1"/>
    <col min="4" max="4" width="29.5703125" style="2" customWidth="1"/>
    <col min="5" max="5" width="5.42578125" style="2" customWidth="1"/>
    <col min="6" max="6" width="18.42578125" style="2" customWidth="1"/>
    <col min="7" max="7" width="7.42578125" style="2" customWidth="1"/>
    <col min="8" max="11" width="11.42578125" style="1"/>
    <col min="12" max="12" width="13.5703125" style="1" bestFit="1" customWidth="1"/>
    <col min="13" max="16384" width="11.42578125" style="1"/>
  </cols>
  <sheetData>
    <row r="1" spans="1:12" x14ac:dyDescent="0.25">
      <c r="A1" s="6"/>
      <c r="B1" s="6"/>
      <c r="C1" s="5"/>
      <c r="D1" s="5"/>
      <c r="E1" s="5"/>
      <c r="F1" s="5"/>
      <c r="G1" s="5"/>
      <c r="H1" s="6"/>
      <c r="I1" s="6"/>
    </row>
    <row r="2" spans="1:12" ht="14.25" thickBot="1" x14ac:dyDescent="0.3">
      <c r="A2" s="6"/>
      <c r="B2" s="3" t="s">
        <v>0</v>
      </c>
      <c r="C2" s="5"/>
      <c r="D2" s="5"/>
      <c r="E2" s="5"/>
      <c r="F2" s="5"/>
      <c r="G2" s="5"/>
      <c r="H2" s="6"/>
      <c r="I2" s="6"/>
    </row>
    <row r="3" spans="1:12" ht="14.25" thickBot="1" x14ac:dyDescent="0.3">
      <c r="A3" s="6"/>
      <c r="B3" s="3" t="s">
        <v>1</v>
      </c>
      <c r="C3" s="19">
        <f>C22</f>
        <v>73625000</v>
      </c>
      <c r="D3" s="4"/>
      <c r="E3" s="4"/>
      <c r="F3" s="4"/>
      <c r="G3" s="5"/>
      <c r="H3" s="6"/>
      <c r="I3" s="6"/>
    </row>
    <row r="4" spans="1:12" x14ac:dyDescent="0.25">
      <c r="A4" s="6"/>
      <c r="B4" s="3" t="s">
        <v>2</v>
      </c>
      <c r="C4" s="20">
        <f>C38</f>
        <v>58822500</v>
      </c>
      <c r="D4" s="4" t="s">
        <v>3</v>
      </c>
      <c r="E4" s="4"/>
      <c r="F4" s="19">
        <f>SUM(C3:C5)</f>
        <v>197935000</v>
      </c>
      <c r="G4" s="5"/>
      <c r="H4" s="6"/>
      <c r="I4" s="6"/>
      <c r="J4" s="26"/>
      <c r="K4" s="26"/>
      <c r="L4" s="29"/>
    </row>
    <row r="5" spans="1:12" ht="14.25" thickBot="1" x14ac:dyDescent="0.3">
      <c r="A5" s="6"/>
      <c r="B5" s="3" t="s">
        <v>4</v>
      </c>
      <c r="C5" s="21">
        <f>C62</f>
        <v>65487500</v>
      </c>
      <c r="D5" s="4" t="s">
        <v>5</v>
      </c>
      <c r="E5" s="4"/>
      <c r="F5" s="21">
        <f>E21+E37+E61</f>
        <v>90</v>
      </c>
      <c r="G5" s="5"/>
      <c r="H5" s="6"/>
      <c r="I5" s="6"/>
      <c r="J5" s="26"/>
      <c r="K5" s="26"/>
      <c r="L5" s="29"/>
    </row>
    <row r="6" spans="1:12" x14ac:dyDescent="0.25">
      <c r="A6" s="6"/>
      <c r="B6" s="6"/>
      <c r="C6" s="5"/>
      <c r="D6" s="5"/>
      <c r="E6" s="5"/>
      <c r="F6" s="5"/>
      <c r="G6" s="5"/>
      <c r="H6" s="6"/>
      <c r="I6" s="6"/>
      <c r="J6" s="26"/>
      <c r="K6" s="26"/>
      <c r="L6" s="29"/>
    </row>
    <row r="7" spans="1:12" x14ac:dyDescent="0.25">
      <c r="A7" s="6"/>
      <c r="B7" s="6"/>
      <c r="C7" s="5"/>
      <c r="D7" s="5"/>
      <c r="E7" s="5"/>
      <c r="F7" s="5"/>
      <c r="G7" s="5"/>
      <c r="H7" s="6"/>
      <c r="I7" s="6"/>
      <c r="J7" s="26"/>
      <c r="K7" s="26"/>
      <c r="L7" s="29"/>
    </row>
    <row r="8" spans="1:12" s="3" customFormat="1" ht="12.75" x14ac:dyDescent="0.2">
      <c r="A8" s="7"/>
      <c r="B8" s="3" t="s">
        <v>6</v>
      </c>
      <c r="C8" s="4" t="s">
        <v>7</v>
      </c>
      <c r="D8" s="4" t="s">
        <v>8</v>
      </c>
      <c r="E8" s="8" t="s">
        <v>9</v>
      </c>
      <c r="F8" s="4" t="s">
        <v>10</v>
      </c>
      <c r="G8" s="4"/>
      <c r="J8" s="27"/>
      <c r="K8" s="27"/>
      <c r="L8" s="30"/>
    </row>
    <row r="9" spans="1:12" s="6" customFormat="1" x14ac:dyDescent="0.25">
      <c r="A9" s="9"/>
      <c r="B9" s="6" t="s">
        <v>11</v>
      </c>
      <c r="C9" s="10">
        <v>4000000</v>
      </c>
      <c r="D9" s="10">
        <f>C9*G9</f>
        <v>6200000</v>
      </c>
      <c r="E9" s="11">
        <v>1</v>
      </c>
      <c r="F9" s="10">
        <f>D9*E9</f>
        <v>6200000</v>
      </c>
      <c r="G9" s="5">
        <v>1.55</v>
      </c>
      <c r="J9" s="28"/>
      <c r="K9" s="28"/>
      <c r="L9" s="31"/>
    </row>
    <row r="10" spans="1:12" s="6" customFormat="1" x14ac:dyDescent="0.25">
      <c r="A10" s="9"/>
      <c r="B10" s="6" t="s">
        <v>12</v>
      </c>
      <c r="C10" s="10">
        <v>1500000</v>
      </c>
      <c r="D10" s="10">
        <f t="shared" ref="D10:D20" si="0">C10*G10</f>
        <v>2325000</v>
      </c>
      <c r="E10" s="11">
        <v>1</v>
      </c>
      <c r="F10" s="10">
        <f t="shared" ref="F10:F20" si="1">D10*E10</f>
        <v>2325000</v>
      </c>
      <c r="G10" s="5">
        <v>1.55</v>
      </c>
      <c r="J10" s="28"/>
      <c r="K10" s="28"/>
      <c r="L10" s="32"/>
    </row>
    <row r="11" spans="1:12" s="6" customFormat="1" x14ac:dyDescent="0.25">
      <c r="A11" s="9"/>
      <c r="B11" s="6" t="s">
        <v>13</v>
      </c>
      <c r="C11" s="10">
        <v>2500000</v>
      </c>
      <c r="D11" s="10">
        <f t="shared" si="0"/>
        <v>3875000</v>
      </c>
      <c r="E11" s="11">
        <v>1</v>
      </c>
      <c r="F11" s="10">
        <f t="shared" si="1"/>
        <v>3875000</v>
      </c>
      <c r="G11" s="5">
        <v>1.55</v>
      </c>
      <c r="J11" s="28"/>
      <c r="K11" s="28"/>
      <c r="L11" s="32"/>
    </row>
    <row r="12" spans="1:12" s="6" customFormat="1" x14ac:dyDescent="0.25">
      <c r="A12" s="9"/>
      <c r="B12" s="6" t="s">
        <v>14</v>
      </c>
      <c r="C12" s="10">
        <v>2500000</v>
      </c>
      <c r="D12" s="10">
        <f t="shared" si="0"/>
        <v>3875000</v>
      </c>
      <c r="E12" s="11">
        <v>1</v>
      </c>
      <c r="F12" s="10">
        <f t="shared" si="1"/>
        <v>3875000</v>
      </c>
      <c r="G12" s="5">
        <v>1.55</v>
      </c>
      <c r="J12" s="28"/>
      <c r="K12" s="28"/>
      <c r="L12" s="32"/>
    </row>
    <row r="13" spans="1:12" s="6" customFormat="1" x14ac:dyDescent="0.25">
      <c r="A13" s="9"/>
      <c r="B13" s="6" t="s">
        <v>15</v>
      </c>
      <c r="C13" s="10">
        <v>2000000</v>
      </c>
      <c r="D13" s="10">
        <f t="shared" si="0"/>
        <v>3100000</v>
      </c>
      <c r="E13" s="11">
        <v>1</v>
      </c>
      <c r="F13" s="10">
        <f t="shared" si="1"/>
        <v>3100000</v>
      </c>
      <c r="G13" s="5">
        <v>1.55</v>
      </c>
      <c r="J13" s="28"/>
      <c r="K13" s="28"/>
      <c r="L13" s="28"/>
    </row>
    <row r="14" spans="1:12" s="6" customFormat="1" x14ac:dyDescent="0.25">
      <c r="A14" s="9"/>
      <c r="B14" s="6" t="s">
        <v>16</v>
      </c>
      <c r="C14" s="10">
        <v>750000</v>
      </c>
      <c r="D14" s="10">
        <f t="shared" si="0"/>
        <v>1162500</v>
      </c>
      <c r="E14" s="11">
        <v>1</v>
      </c>
      <c r="F14" s="10">
        <f t="shared" si="1"/>
        <v>1162500</v>
      </c>
      <c r="G14" s="5">
        <v>1.55</v>
      </c>
      <c r="J14" s="28"/>
      <c r="K14" s="28"/>
      <c r="L14" s="28"/>
    </row>
    <row r="15" spans="1:12" s="6" customFormat="1" x14ac:dyDescent="0.25">
      <c r="A15" s="9"/>
      <c r="B15" s="6" t="s">
        <v>17</v>
      </c>
      <c r="C15" s="10">
        <v>900000</v>
      </c>
      <c r="D15" s="10">
        <f t="shared" si="0"/>
        <v>1395000</v>
      </c>
      <c r="E15" s="11">
        <v>1</v>
      </c>
      <c r="F15" s="10">
        <f t="shared" si="1"/>
        <v>1395000</v>
      </c>
      <c r="G15" s="5">
        <v>1.55</v>
      </c>
      <c r="J15" s="28"/>
      <c r="K15" s="28"/>
      <c r="L15" s="28"/>
    </row>
    <row r="16" spans="1:12" s="6" customFormat="1" x14ac:dyDescent="0.25">
      <c r="A16" s="9"/>
      <c r="B16" s="6" t="s">
        <v>18</v>
      </c>
      <c r="C16" s="10">
        <v>1500000</v>
      </c>
      <c r="D16" s="10">
        <f t="shared" si="0"/>
        <v>2325000</v>
      </c>
      <c r="E16" s="11">
        <v>1</v>
      </c>
      <c r="F16" s="10">
        <f t="shared" si="1"/>
        <v>2325000</v>
      </c>
      <c r="G16" s="5">
        <v>1.55</v>
      </c>
      <c r="J16" s="28"/>
      <c r="K16" s="28"/>
      <c r="L16" s="28"/>
    </row>
    <row r="17" spans="1:12" s="6" customFormat="1" x14ac:dyDescent="0.25">
      <c r="A17" s="9"/>
      <c r="B17" s="6" t="s">
        <v>19</v>
      </c>
      <c r="C17" s="22">
        <v>1200000</v>
      </c>
      <c r="D17" s="10">
        <f t="shared" si="0"/>
        <v>1860000</v>
      </c>
      <c r="E17" s="11">
        <v>17</v>
      </c>
      <c r="F17" s="10">
        <f t="shared" si="1"/>
        <v>31620000</v>
      </c>
      <c r="G17" s="5">
        <v>1.55</v>
      </c>
      <c r="J17" s="28"/>
      <c r="K17" s="28"/>
      <c r="L17" s="28"/>
    </row>
    <row r="18" spans="1:12" s="6" customFormat="1" x14ac:dyDescent="0.25">
      <c r="A18" s="9"/>
      <c r="B18" s="6" t="s">
        <v>20</v>
      </c>
      <c r="C18" s="22">
        <v>750000</v>
      </c>
      <c r="D18" s="10">
        <f t="shared" si="0"/>
        <v>1162500</v>
      </c>
      <c r="E18" s="11">
        <v>7</v>
      </c>
      <c r="F18" s="10">
        <f t="shared" si="1"/>
        <v>8137500</v>
      </c>
      <c r="G18" s="5">
        <v>1.55</v>
      </c>
    </row>
    <row r="19" spans="1:12" s="6" customFormat="1" x14ac:dyDescent="0.25">
      <c r="A19" s="9"/>
      <c r="B19" s="6" t="s">
        <v>21</v>
      </c>
      <c r="C19" s="22">
        <v>1000000</v>
      </c>
      <c r="D19" s="10">
        <f t="shared" si="0"/>
        <v>1550000</v>
      </c>
      <c r="E19" s="11">
        <v>5</v>
      </c>
      <c r="F19" s="10">
        <f t="shared" si="1"/>
        <v>7750000</v>
      </c>
      <c r="G19" s="5">
        <v>1.55</v>
      </c>
    </row>
    <row r="20" spans="1:12" s="6" customFormat="1" x14ac:dyDescent="0.25">
      <c r="A20" s="9"/>
      <c r="B20" s="6" t="s">
        <v>22</v>
      </c>
      <c r="C20" s="10">
        <v>1200000</v>
      </c>
      <c r="D20" s="10">
        <f t="shared" si="0"/>
        <v>1860000</v>
      </c>
      <c r="E20" s="11">
        <v>1</v>
      </c>
      <c r="F20" s="10">
        <f t="shared" si="1"/>
        <v>1860000</v>
      </c>
      <c r="G20" s="5">
        <v>1.55</v>
      </c>
    </row>
    <row r="21" spans="1:12" s="6" customFormat="1" ht="14.25" thickBot="1" x14ac:dyDescent="0.3">
      <c r="A21" s="9"/>
      <c r="C21" s="5"/>
      <c r="D21" s="5"/>
      <c r="E21" s="12">
        <f>SUM(E9:E20)</f>
        <v>38</v>
      </c>
      <c r="F21" s="13">
        <f>SUM(F9:F20)</f>
        <v>73625000</v>
      </c>
      <c r="G21" s="5">
        <v>1.55</v>
      </c>
    </row>
    <row r="22" spans="1:12" s="6" customFormat="1" ht="14.25" thickBot="1" x14ac:dyDescent="0.3">
      <c r="A22" s="9"/>
      <c r="B22" s="3" t="s">
        <v>23</v>
      </c>
      <c r="C22" s="14">
        <f>F21</f>
        <v>73625000</v>
      </c>
      <c r="D22" s="5"/>
      <c r="E22" s="8"/>
      <c r="F22" s="5"/>
      <c r="G22" s="5">
        <v>1.55</v>
      </c>
    </row>
    <row r="23" spans="1:12" x14ac:dyDescent="0.25">
      <c r="G23" s="5">
        <v>1.55</v>
      </c>
    </row>
    <row r="24" spans="1:12" s="6" customFormat="1" x14ac:dyDescent="0.25">
      <c r="A24" s="9"/>
      <c r="E24" s="8"/>
      <c r="G24" s="5">
        <v>1.55</v>
      </c>
    </row>
    <row r="25" spans="1:12" s="3" customFormat="1" x14ac:dyDescent="0.25">
      <c r="A25" s="7"/>
      <c r="B25" s="3" t="s">
        <v>6</v>
      </c>
      <c r="C25" s="3" t="s">
        <v>7</v>
      </c>
      <c r="D25" s="3" t="s">
        <v>8</v>
      </c>
      <c r="E25" s="8" t="s">
        <v>9</v>
      </c>
      <c r="F25" s="3" t="s">
        <v>10</v>
      </c>
      <c r="G25" s="5">
        <v>1.55</v>
      </c>
    </row>
    <row r="26" spans="1:12" s="6" customFormat="1" x14ac:dyDescent="0.25">
      <c r="A26" s="9"/>
      <c r="B26" s="6" t="s">
        <v>24</v>
      </c>
      <c r="C26" s="15">
        <v>4000000</v>
      </c>
      <c r="D26" s="15">
        <f>C26*G26</f>
        <v>6200000</v>
      </c>
      <c r="E26" s="16">
        <v>1</v>
      </c>
      <c r="F26" s="15">
        <f>D26*E26</f>
        <v>6200000</v>
      </c>
      <c r="G26" s="5">
        <v>1.55</v>
      </c>
    </row>
    <row r="27" spans="1:12" s="6" customFormat="1" x14ac:dyDescent="0.25">
      <c r="A27" s="9"/>
      <c r="B27" s="6" t="s">
        <v>25</v>
      </c>
      <c r="C27" s="15">
        <v>2500000</v>
      </c>
      <c r="D27" s="15">
        <f t="shared" ref="D27:D36" si="2">C27*G27</f>
        <v>3875000</v>
      </c>
      <c r="E27" s="16">
        <v>1</v>
      </c>
      <c r="F27" s="15">
        <f t="shared" ref="F27:F36" si="3">D27*E27</f>
        <v>3875000</v>
      </c>
      <c r="G27" s="5">
        <v>1.55</v>
      </c>
    </row>
    <row r="28" spans="1:12" s="6" customFormat="1" x14ac:dyDescent="0.25">
      <c r="A28" s="9"/>
      <c r="B28" s="6" t="s">
        <v>26</v>
      </c>
      <c r="C28" s="15">
        <v>2500000</v>
      </c>
      <c r="D28" s="15">
        <f t="shared" si="2"/>
        <v>3875000</v>
      </c>
      <c r="E28" s="16">
        <v>1</v>
      </c>
      <c r="F28" s="15">
        <f t="shared" si="3"/>
        <v>3875000</v>
      </c>
      <c r="G28" s="5">
        <v>1.55</v>
      </c>
    </row>
    <row r="29" spans="1:12" s="6" customFormat="1" x14ac:dyDescent="0.25">
      <c r="A29" s="9"/>
      <c r="B29" s="6" t="s">
        <v>27</v>
      </c>
      <c r="C29" s="15">
        <v>900000</v>
      </c>
      <c r="D29" s="15">
        <f t="shared" si="2"/>
        <v>1395000</v>
      </c>
      <c r="E29" s="25">
        <v>7</v>
      </c>
      <c r="F29" s="15">
        <f t="shared" si="3"/>
        <v>9765000</v>
      </c>
      <c r="G29" s="5">
        <v>1.55</v>
      </c>
      <c r="H29" s="6" t="s">
        <v>28</v>
      </c>
    </row>
    <row r="30" spans="1:12" s="6" customFormat="1" x14ac:dyDescent="0.25">
      <c r="A30" s="9"/>
      <c r="B30" s="6" t="s">
        <v>29</v>
      </c>
      <c r="C30" s="15">
        <v>1200000</v>
      </c>
      <c r="D30" s="15">
        <f t="shared" si="2"/>
        <v>1860000</v>
      </c>
      <c r="E30" s="16">
        <v>3</v>
      </c>
      <c r="F30" s="15">
        <f t="shared" si="3"/>
        <v>5580000</v>
      </c>
      <c r="G30" s="5">
        <v>1.55</v>
      </c>
    </row>
    <row r="31" spans="1:12" s="6" customFormat="1" x14ac:dyDescent="0.25">
      <c r="A31" s="9"/>
      <c r="B31" s="6" t="s">
        <v>30</v>
      </c>
      <c r="C31" s="15">
        <v>2000000</v>
      </c>
      <c r="D31" s="15">
        <f t="shared" si="2"/>
        <v>3100000</v>
      </c>
      <c r="E31" s="16">
        <v>1</v>
      </c>
      <c r="F31" s="15">
        <f t="shared" si="3"/>
        <v>3100000</v>
      </c>
      <c r="G31" s="5">
        <v>1.55</v>
      </c>
    </row>
    <row r="32" spans="1:12" s="6" customFormat="1" x14ac:dyDescent="0.25">
      <c r="A32" s="9"/>
      <c r="B32" s="6" t="s">
        <v>16</v>
      </c>
      <c r="C32" s="15">
        <v>750000</v>
      </c>
      <c r="D32" s="15">
        <f t="shared" si="2"/>
        <v>1162500</v>
      </c>
      <c r="E32" s="16">
        <v>1</v>
      </c>
      <c r="F32" s="15">
        <f t="shared" si="3"/>
        <v>1162500</v>
      </c>
      <c r="G32" s="5">
        <v>1.55</v>
      </c>
    </row>
    <row r="33" spans="1:7" s="6" customFormat="1" x14ac:dyDescent="0.25">
      <c r="A33" s="9"/>
      <c r="B33" s="6" t="s">
        <v>31</v>
      </c>
      <c r="C33" s="15">
        <v>1500000</v>
      </c>
      <c r="D33" s="15">
        <f t="shared" si="2"/>
        <v>2325000</v>
      </c>
      <c r="E33" s="16">
        <v>3</v>
      </c>
      <c r="F33" s="15">
        <f t="shared" si="3"/>
        <v>6975000</v>
      </c>
      <c r="G33" s="5">
        <v>1.55</v>
      </c>
    </row>
    <row r="34" spans="1:7" s="6" customFormat="1" x14ac:dyDescent="0.25">
      <c r="A34" s="9"/>
      <c r="B34" s="6" t="s">
        <v>32</v>
      </c>
      <c r="C34" s="15">
        <v>2500000</v>
      </c>
      <c r="D34" s="15">
        <f t="shared" si="2"/>
        <v>3875000</v>
      </c>
      <c r="E34" s="16">
        <v>1</v>
      </c>
      <c r="F34" s="15">
        <f t="shared" si="3"/>
        <v>3875000</v>
      </c>
      <c r="G34" s="5">
        <v>1.55</v>
      </c>
    </row>
    <row r="35" spans="1:7" s="6" customFormat="1" x14ac:dyDescent="0.25">
      <c r="A35" s="9"/>
      <c r="B35" s="6" t="s">
        <v>33</v>
      </c>
      <c r="C35" s="15">
        <v>900000</v>
      </c>
      <c r="D35" s="15">
        <f t="shared" si="2"/>
        <v>1395000</v>
      </c>
      <c r="E35" s="16">
        <v>6</v>
      </c>
      <c r="F35" s="15">
        <f t="shared" si="3"/>
        <v>8370000</v>
      </c>
      <c r="G35" s="5">
        <v>1.55</v>
      </c>
    </row>
    <row r="36" spans="1:7" s="6" customFormat="1" x14ac:dyDescent="0.25">
      <c r="A36" s="9"/>
      <c r="B36" s="6" t="s">
        <v>20</v>
      </c>
      <c r="C36" s="15">
        <v>650000</v>
      </c>
      <c r="D36" s="15">
        <f t="shared" si="2"/>
        <v>1007500</v>
      </c>
      <c r="E36" s="16">
        <v>6</v>
      </c>
      <c r="F36" s="15">
        <f t="shared" si="3"/>
        <v>6045000</v>
      </c>
      <c r="G36" s="5">
        <v>1.55</v>
      </c>
    </row>
    <row r="37" spans="1:7" s="6" customFormat="1" ht="14.25" thickBot="1" x14ac:dyDescent="0.3">
      <c r="A37" s="9"/>
      <c r="E37" s="12">
        <f>SUM(E26:E36)</f>
        <v>31</v>
      </c>
      <c r="F37" s="17">
        <f>SUM(F26:F36)</f>
        <v>58822500</v>
      </c>
      <c r="G37" s="5">
        <v>1.55</v>
      </c>
    </row>
    <row r="38" spans="1:7" s="6" customFormat="1" ht="14.25" thickBot="1" x14ac:dyDescent="0.3">
      <c r="A38" s="9"/>
      <c r="B38" s="3" t="s">
        <v>34</v>
      </c>
      <c r="C38" s="18">
        <f>F37</f>
        <v>58822500</v>
      </c>
      <c r="E38" s="8"/>
      <c r="G38" s="5">
        <v>1.55</v>
      </c>
    </row>
    <row r="39" spans="1:7" s="6" customFormat="1" x14ac:dyDescent="0.25">
      <c r="A39" s="9"/>
      <c r="E39" s="8"/>
      <c r="G39" s="5">
        <v>1.55</v>
      </c>
    </row>
    <row r="40" spans="1:7" x14ac:dyDescent="0.25">
      <c r="G40" s="5">
        <v>1.55</v>
      </c>
    </row>
    <row r="41" spans="1:7" s="3" customFormat="1" x14ac:dyDescent="0.25">
      <c r="A41" s="7"/>
      <c r="B41" s="3" t="s">
        <v>6</v>
      </c>
      <c r="C41" s="3" t="s">
        <v>7</v>
      </c>
      <c r="D41" s="3" t="s">
        <v>8</v>
      </c>
      <c r="E41" s="8" t="s">
        <v>9</v>
      </c>
      <c r="F41" s="3" t="s">
        <v>10</v>
      </c>
      <c r="G41" s="5">
        <v>1.55</v>
      </c>
    </row>
    <row r="42" spans="1:7" s="6" customFormat="1" x14ac:dyDescent="0.25">
      <c r="A42" s="9"/>
      <c r="B42" s="6" t="s">
        <v>35</v>
      </c>
      <c r="C42" s="15">
        <v>6000000</v>
      </c>
      <c r="D42" s="15">
        <f>C42*G42</f>
        <v>9300000</v>
      </c>
      <c r="E42" s="16">
        <v>1</v>
      </c>
      <c r="F42" s="15">
        <f>D42*E42</f>
        <v>9300000</v>
      </c>
      <c r="G42" s="5">
        <v>1.55</v>
      </c>
    </row>
    <row r="43" spans="1:7" s="6" customFormat="1" x14ac:dyDescent="0.25">
      <c r="A43" s="9"/>
      <c r="B43" s="6" t="s">
        <v>36</v>
      </c>
      <c r="C43" s="15">
        <v>4000000</v>
      </c>
      <c r="D43" s="15">
        <f t="shared" ref="D43:D60" si="4">C43*G43</f>
        <v>6200000</v>
      </c>
      <c r="E43" s="16">
        <v>1</v>
      </c>
      <c r="F43" s="15">
        <f t="shared" ref="F43:F60" si="5">D43*E43</f>
        <v>6200000</v>
      </c>
      <c r="G43" s="5">
        <v>1.55</v>
      </c>
    </row>
    <row r="44" spans="1:7" s="6" customFormat="1" x14ac:dyDescent="0.25">
      <c r="A44" s="9"/>
      <c r="B44" s="6" t="s">
        <v>37</v>
      </c>
      <c r="C44" s="15">
        <v>4000000</v>
      </c>
      <c r="D44" s="15">
        <f t="shared" si="4"/>
        <v>6200000</v>
      </c>
      <c r="E44" s="16">
        <v>1</v>
      </c>
      <c r="F44" s="15">
        <f t="shared" si="5"/>
        <v>6200000</v>
      </c>
      <c r="G44" s="5">
        <v>1.55</v>
      </c>
    </row>
    <row r="45" spans="1:7" s="6" customFormat="1" x14ac:dyDescent="0.25">
      <c r="A45" s="9"/>
      <c r="B45" s="6" t="s">
        <v>38</v>
      </c>
      <c r="C45" s="23">
        <v>4000000</v>
      </c>
      <c r="D45" s="15">
        <f t="shared" si="4"/>
        <v>6200000</v>
      </c>
      <c r="E45" s="16">
        <v>1</v>
      </c>
      <c r="F45" s="15">
        <f t="shared" si="5"/>
        <v>6200000</v>
      </c>
      <c r="G45" s="5">
        <v>1.55</v>
      </c>
    </row>
    <row r="46" spans="1:7" s="6" customFormat="1" x14ac:dyDescent="0.25">
      <c r="A46" s="9"/>
      <c r="B46" s="6" t="s">
        <v>39</v>
      </c>
      <c r="C46" s="23">
        <v>1200000</v>
      </c>
      <c r="D46" s="15">
        <f t="shared" si="4"/>
        <v>1860000</v>
      </c>
      <c r="E46" s="16">
        <v>1</v>
      </c>
      <c r="F46" s="15">
        <f t="shared" si="5"/>
        <v>1860000</v>
      </c>
      <c r="G46" s="5">
        <v>1.55</v>
      </c>
    </row>
    <row r="47" spans="1:7" s="6" customFormat="1" x14ac:dyDescent="0.25">
      <c r="A47" s="9"/>
      <c r="B47" s="24" t="s">
        <v>40</v>
      </c>
      <c r="C47" s="23">
        <v>4000000</v>
      </c>
      <c r="D47" s="23">
        <f t="shared" si="4"/>
        <v>6200000</v>
      </c>
      <c r="E47" s="25">
        <v>1</v>
      </c>
      <c r="F47" s="23">
        <f t="shared" si="5"/>
        <v>6200000</v>
      </c>
      <c r="G47" s="5">
        <v>1.55</v>
      </c>
    </row>
    <row r="48" spans="1:7" s="6" customFormat="1" x14ac:dyDescent="0.25">
      <c r="A48" s="9"/>
      <c r="B48" s="6" t="s">
        <v>41</v>
      </c>
      <c r="C48" s="15">
        <v>2000000</v>
      </c>
      <c r="D48" s="15">
        <f t="shared" si="4"/>
        <v>3100000</v>
      </c>
      <c r="E48" s="16">
        <v>1</v>
      </c>
      <c r="F48" s="15">
        <f t="shared" si="5"/>
        <v>3100000</v>
      </c>
      <c r="G48" s="5">
        <v>1.55</v>
      </c>
    </row>
    <row r="49" spans="1:7" s="6" customFormat="1" x14ac:dyDescent="0.25">
      <c r="A49" s="9"/>
      <c r="B49" s="6" t="s">
        <v>42</v>
      </c>
      <c r="C49" s="15">
        <v>2000000</v>
      </c>
      <c r="D49" s="15">
        <f t="shared" si="4"/>
        <v>3100000</v>
      </c>
      <c r="E49" s="16">
        <v>1</v>
      </c>
      <c r="F49" s="15">
        <f t="shared" si="5"/>
        <v>3100000</v>
      </c>
      <c r="G49" s="5">
        <v>1.55</v>
      </c>
    </row>
    <row r="50" spans="1:7" s="6" customFormat="1" x14ac:dyDescent="0.25">
      <c r="A50" s="9"/>
      <c r="B50" s="6" t="s">
        <v>43</v>
      </c>
      <c r="C50" s="15">
        <v>2000000</v>
      </c>
      <c r="D50" s="15">
        <f t="shared" si="4"/>
        <v>3100000</v>
      </c>
      <c r="E50" s="16">
        <v>1</v>
      </c>
      <c r="F50" s="15">
        <f t="shared" si="5"/>
        <v>3100000</v>
      </c>
      <c r="G50" s="5">
        <v>1.55</v>
      </c>
    </row>
    <row r="51" spans="1:7" s="6" customFormat="1" x14ac:dyDescent="0.25">
      <c r="A51" s="9"/>
      <c r="B51" s="6" t="s">
        <v>44</v>
      </c>
      <c r="C51" s="15">
        <v>900000</v>
      </c>
      <c r="D51" s="15">
        <f t="shared" si="4"/>
        <v>1395000</v>
      </c>
      <c r="E51" s="16">
        <v>2</v>
      </c>
      <c r="F51" s="15">
        <f t="shared" si="5"/>
        <v>2790000</v>
      </c>
      <c r="G51" s="5">
        <v>1.55</v>
      </c>
    </row>
    <row r="52" spans="1:7" s="6" customFormat="1" x14ac:dyDescent="0.25">
      <c r="A52" s="9"/>
      <c r="B52" s="24" t="s">
        <v>45</v>
      </c>
      <c r="C52" s="23">
        <v>2000000</v>
      </c>
      <c r="D52" s="23">
        <f t="shared" si="4"/>
        <v>3100000</v>
      </c>
      <c r="E52" s="25">
        <v>1</v>
      </c>
      <c r="F52" s="23">
        <f t="shared" si="5"/>
        <v>3100000</v>
      </c>
      <c r="G52" s="5">
        <v>1.55</v>
      </c>
    </row>
    <row r="53" spans="1:7" s="6" customFormat="1" x14ac:dyDescent="0.25">
      <c r="A53" s="9"/>
      <c r="B53" s="6" t="s">
        <v>46</v>
      </c>
      <c r="C53" s="15">
        <v>2500000</v>
      </c>
      <c r="D53" s="15">
        <f t="shared" si="4"/>
        <v>3875000</v>
      </c>
      <c r="E53" s="16">
        <v>1</v>
      </c>
      <c r="F53" s="15">
        <f t="shared" si="5"/>
        <v>3875000</v>
      </c>
      <c r="G53" s="5">
        <v>1.55</v>
      </c>
    </row>
    <row r="54" spans="1:7" s="6" customFormat="1" x14ac:dyDescent="0.25">
      <c r="A54" s="9"/>
      <c r="B54" s="6" t="s">
        <v>16</v>
      </c>
      <c r="C54" s="15">
        <v>850000</v>
      </c>
      <c r="D54" s="15">
        <f t="shared" si="4"/>
        <v>1317500</v>
      </c>
      <c r="E54" s="16">
        <v>1</v>
      </c>
      <c r="F54" s="15">
        <f t="shared" si="5"/>
        <v>1317500</v>
      </c>
      <c r="G54" s="5">
        <v>1.55</v>
      </c>
    </row>
    <row r="55" spans="1:7" s="6" customFormat="1" x14ac:dyDescent="0.25">
      <c r="A55" s="9"/>
      <c r="B55" s="6" t="s">
        <v>47</v>
      </c>
      <c r="C55" s="15">
        <v>1200000</v>
      </c>
      <c r="D55" s="15">
        <f t="shared" si="4"/>
        <v>1860000</v>
      </c>
      <c r="E55" s="16">
        <v>1</v>
      </c>
      <c r="F55" s="15">
        <f t="shared" si="5"/>
        <v>1860000</v>
      </c>
      <c r="G55" s="5">
        <v>1.55</v>
      </c>
    </row>
    <row r="56" spans="1:7" s="6" customFormat="1" x14ac:dyDescent="0.25">
      <c r="A56" s="9"/>
      <c r="B56" s="6" t="s">
        <v>48</v>
      </c>
      <c r="C56" s="15">
        <v>1200000</v>
      </c>
      <c r="D56" s="15">
        <f t="shared" si="4"/>
        <v>1860000</v>
      </c>
      <c r="E56" s="16">
        <v>1</v>
      </c>
      <c r="F56" s="15">
        <f t="shared" si="5"/>
        <v>1860000</v>
      </c>
      <c r="G56" s="5">
        <v>1.55</v>
      </c>
    </row>
    <row r="57" spans="1:7" s="6" customFormat="1" x14ac:dyDescent="0.25">
      <c r="A57" s="9"/>
      <c r="B57" s="6" t="s">
        <v>49</v>
      </c>
      <c r="C57" s="15">
        <v>500000</v>
      </c>
      <c r="D57" s="15">
        <f t="shared" si="4"/>
        <v>775000</v>
      </c>
      <c r="E57" s="16">
        <v>1</v>
      </c>
      <c r="F57" s="15">
        <f t="shared" si="5"/>
        <v>775000</v>
      </c>
      <c r="G57" s="5">
        <v>1.55</v>
      </c>
    </row>
    <row r="58" spans="1:7" s="6" customFormat="1" x14ac:dyDescent="0.25">
      <c r="A58" s="9"/>
      <c r="B58" s="24" t="s">
        <v>50</v>
      </c>
      <c r="C58" s="23">
        <v>500000</v>
      </c>
      <c r="D58" s="23">
        <f t="shared" si="4"/>
        <v>775000</v>
      </c>
      <c r="E58" s="25">
        <v>2</v>
      </c>
      <c r="F58" s="23">
        <f t="shared" si="5"/>
        <v>1550000</v>
      </c>
      <c r="G58" s="5">
        <v>1.55</v>
      </c>
    </row>
    <row r="59" spans="1:7" s="6" customFormat="1" x14ac:dyDescent="0.25">
      <c r="A59" s="9"/>
      <c r="B59" s="6" t="s">
        <v>51</v>
      </c>
      <c r="C59" s="15">
        <v>1000000</v>
      </c>
      <c r="D59" s="15">
        <f t="shared" si="4"/>
        <v>1550000</v>
      </c>
      <c r="E59" s="16">
        <v>1</v>
      </c>
      <c r="F59" s="15">
        <f t="shared" si="5"/>
        <v>1550000</v>
      </c>
      <c r="G59" s="5">
        <v>1.55</v>
      </c>
    </row>
    <row r="60" spans="1:7" s="6" customFormat="1" x14ac:dyDescent="0.25">
      <c r="A60" s="9"/>
      <c r="B60" s="6" t="s">
        <v>52</v>
      </c>
      <c r="C60" s="15">
        <v>1000000</v>
      </c>
      <c r="D60" s="15">
        <f t="shared" si="4"/>
        <v>1550000</v>
      </c>
      <c r="E60" s="16">
        <v>1</v>
      </c>
      <c r="F60" s="15">
        <f t="shared" si="5"/>
        <v>1550000</v>
      </c>
      <c r="G60" s="5">
        <v>1.55</v>
      </c>
    </row>
    <row r="61" spans="1:7" s="6" customFormat="1" ht="14.25" thickBot="1" x14ac:dyDescent="0.3">
      <c r="A61" s="9"/>
      <c r="E61" s="12">
        <f>SUM(E42:E60)</f>
        <v>21</v>
      </c>
      <c r="F61" s="17">
        <f>SUM(F42:F60)</f>
        <v>65487500</v>
      </c>
    </row>
    <row r="62" spans="1:7" s="6" customFormat="1" ht="14.25" thickBot="1" x14ac:dyDescent="0.3">
      <c r="A62" s="9"/>
      <c r="B62" s="3" t="s">
        <v>53</v>
      </c>
      <c r="C62" s="18">
        <f>F61</f>
        <v>65487500</v>
      </c>
      <c r="E62" s="8"/>
    </row>
  </sheetData>
  <phoneticPr fontId="5" type="noConversion"/>
  <pageMargins left="0.75" right="0.75" top="1" bottom="1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749992370372631"/>
  </sheetPr>
  <dimension ref="B1:J50"/>
  <sheetViews>
    <sheetView showGridLines="0" zoomScale="112" zoomScaleNormal="112" zoomScalePageLayoutView="144" workbookViewId="0">
      <selection activeCell="B1" sqref="B1:G1"/>
    </sheetView>
  </sheetViews>
  <sheetFormatPr baseColWidth="10" defaultColWidth="10.85546875" defaultRowHeight="12.75" x14ac:dyDescent="0.2"/>
  <cols>
    <col min="1" max="1" width="3" style="69" customWidth="1"/>
    <col min="2" max="2" width="31.7109375" style="69" customWidth="1"/>
    <col min="3" max="3" width="10.85546875" style="33" customWidth="1"/>
    <col min="4" max="4" width="16.7109375" style="33" customWidth="1"/>
    <col min="5" max="5" width="14.85546875" style="33" customWidth="1"/>
    <col min="6" max="6" width="19.28515625" style="33" customWidth="1"/>
    <col min="7" max="7" width="26.140625" style="69" customWidth="1"/>
    <col min="8" max="9" width="10.85546875" style="69"/>
    <col min="10" max="10" width="11.85546875" style="69" bestFit="1" customWidth="1"/>
    <col min="11" max="16384" width="10.85546875" style="69"/>
  </cols>
  <sheetData>
    <row r="1" spans="2:7" ht="15.95" customHeight="1" x14ac:dyDescent="0.2">
      <c r="B1" s="129" t="s">
        <v>54</v>
      </c>
      <c r="C1" s="129"/>
      <c r="D1" s="129"/>
      <c r="E1" s="129"/>
      <c r="F1" s="129"/>
      <c r="G1" s="129"/>
    </row>
    <row r="2" spans="2:7" x14ac:dyDescent="0.2">
      <c r="B2" s="130" t="s">
        <v>55</v>
      </c>
      <c r="C2" s="130"/>
      <c r="D2" s="130"/>
      <c r="E2" s="130"/>
      <c r="F2" s="130"/>
      <c r="G2" s="130"/>
    </row>
    <row r="3" spans="2:7" x14ac:dyDescent="0.2">
      <c r="B3" s="130" t="s">
        <v>56</v>
      </c>
      <c r="C3" s="130"/>
      <c r="D3" s="130"/>
      <c r="E3" s="130"/>
      <c r="F3" s="130"/>
      <c r="G3" s="130"/>
    </row>
    <row r="4" spans="2:7" ht="38.25" customHeight="1" x14ac:dyDescent="0.2">
      <c r="B4" s="128" t="s">
        <v>140</v>
      </c>
      <c r="C4" s="128"/>
      <c r="D4" s="128"/>
      <c r="E4" s="128"/>
      <c r="F4" s="128"/>
      <c r="G4" s="128"/>
    </row>
    <row r="5" spans="2:7" ht="27" customHeight="1" x14ac:dyDescent="0.2">
      <c r="B5" s="75" t="s">
        <v>57</v>
      </c>
      <c r="C5" s="131">
        <v>12149743567</v>
      </c>
      <c r="D5" s="131"/>
      <c r="E5" s="130" t="s">
        <v>58</v>
      </c>
      <c r="F5" s="130"/>
      <c r="G5" s="75">
        <v>362</v>
      </c>
    </row>
    <row r="6" spans="2:7" ht="23.1" customHeight="1" x14ac:dyDescent="0.2">
      <c r="B6" s="76" t="s">
        <v>59</v>
      </c>
      <c r="C6" s="77"/>
      <c r="D6" s="77"/>
      <c r="E6" s="132">
        <f>E9+E21+E33</f>
        <v>13</v>
      </c>
      <c r="F6" s="132"/>
      <c r="G6" s="132"/>
    </row>
    <row r="7" spans="2:7" s="70" customFormat="1" ht="13.5" customHeight="1" x14ac:dyDescent="0.2">
      <c r="B7" s="130" t="s">
        <v>60</v>
      </c>
      <c r="C7" s="130"/>
      <c r="D7" s="130"/>
      <c r="E7" s="130"/>
      <c r="F7" s="130"/>
      <c r="G7" s="130"/>
    </row>
    <row r="8" spans="2:7" s="70" customFormat="1" x14ac:dyDescent="0.2">
      <c r="B8" s="127" t="s">
        <v>61</v>
      </c>
      <c r="C8" s="127"/>
      <c r="D8" s="127"/>
      <c r="E8" s="127"/>
      <c r="F8" s="127"/>
      <c r="G8" s="127"/>
    </row>
    <row r="9" spans="2:7" ht="23.1" customHeight="1" x14ac:dyDescent="0.2">
      <c r="B9" s="78" t="s">
        <v>59</v>
      </c>
      <c r="C9" s="77"/>
      <c r="D9" s="77"/>
      <c r="E9" s="132">
        <v>1.5</v>
      </c>
      <c r="F9" s="132"/>
      <c r="G9" s="132"/>
    </row>
    <row r="10" spans="2:7" s="70" customFormat="1" ht="18.75" customHeight="1" x14ac:dyDescent="0.2">
      <c r="B10" s="73" t="s">
        <v>6</v>
      </c>
      <c r="C10" s="73" t="s">
        <v>62</v>
      </c>
      <c r="D10" s="73" t="s">
        <v>63</v>
      </c>
      <c r="E10" s="73" t="s">
        <v>64</v>
      </c>
      <c r="F10" s="73" t="s">
        <v>65</v>
      </c>
      <c r="G10" s="73" t="s">
        <v>66</v>
      </c>
    </row>
    <row r="11" spans="2:7" s="71" customFormat="1" ht="11.25" customHeight="1" x14ac:dyDescent="0.2">
      <c r="B11" s="79" t="s">
        <v>67</v>
      </c>
      <c r="C11" s="84">
        <v>1</v>
      </c>
      <c r="D11" s="81"/>
      <c r="E11" s="114">
        <f>$E$9</f>
        <v>1.5</v>
      </c>
      <c r="F11" s="82">
        <v>0.2</v>
      </c>
      <c r="G11" s="83">
        <f>IFERROR(F23*E23*D23*C23,0)</f>
        <v>0</v>
      </c>
    </row>
    <row r="12" spans="2:7" s="71" customFormat="1" x14ac:dyDescent="0.2">
      <c r="B12" s="79" t="s">
        <v>69</v>
      </c>
      <c r="C12" s="84">
        <v>1</v>
      </c>
      <c r="D12" s="81"/>
      <c r="E12" s="114">
        <f t="shared" ref="E12:E15" si="0">$E$9</f>
        <v>1.5</v>
      </c>
      <c r="F12" s="82">
        <v>1</v>
      </c>
      <c r="G12" s="83">
        <f t="shared" ref="G12:G17" si="1">IFERROR(F24*E24*D24*C24,0)</f>
        <v>0</v>
      </c>
    </row>
    <row r="13" spans="2:7" s="71" customFormat="1" ht="11.25" customHeight="1" x14ac:dyDescent="0.2">
      <c r="B13" s="79" t="s">
        <v>70</v>
      </c>
      <c r="C13" s="84">
        <v>0</v>
      </c>
      <c r="D13" s="84" t="s">
        <v>83</v>
      </c>
      <c r="E13" s="114">
        <f t="shared" si="0"/>
        <v>1.5</v>
      </c>
      <c r="F13" s="115">
        <v>0</v>
      </c>
      <c r="G13" s="83">
        <f t="shared" si="1"/>
        <v>0</v>
      </c>
    </row>
    <row r="14" spans="2:7" s="71" customFormat="1" ht="11.25" customHeight="1" x14ac:dyDescent="0.2">
      <c r="B14" s="79" t="s">
        <v>71</v>
      </c>
      <c r="C14" s="84">
        <v>1</v>
      </c>
      <c r="D14" s="81"/>
      <c r="E14" s="114">
        <f t="shared" si="0"/>
        <v>1.5</v>
      </c>
      <c r="F14" s="115">
        <v>0.5</v>
      </c>
      <c r="G14" s="83">
        <f t="shared" si="1"/>
        <v>0</v>
      </c>
    </row>
    <row r="15" spans="2:7" s="71" customFormat="1" ht="11.25" customHeight="1" x14ac:dyDescent="0.2">
      <c r="B15" s="79" t="s">
        <v>72</v>
      </c>
      <c r="C15" s="84">
        <v>0</v>
      </c>
      <c r="D15" s="84" t="s">
        <v>83</v>
      </c>
      <c r="E15" s="114">
        <f t="shared" si="0"/>
        <v>1.5</v>
      </c>
      <c r="F15" s="115">
        <v>0</v>
      </c>
      <c r="G15" s="83">
        <f t="shared" si="1"/>
        <v>0</v>
      </c>
    </row>
    <row r="16" spans="2:7" s="72" customFormat="1" x14ac:dyDescent="0.2">
      <c r="B16" s="79" t="s">
        <v>73</v>
      </c>
      <c r="C16" s="84">
        <v>1</v>
      </c>
      <c r="D16" s="81"/>
      <c r="E16" s="114">
        <v>1</v>
      </c>
      <c r="F16" s="82">
        <v>0.4</v>
      </c>
      <c r="G16" s="83">
        <f t="shared" si="1"/>
        <v>0</v>
      </c>
    </row>
    <row r="17" spans="2:10" s="70" customFormat="1" x14ac:dyDescent="0.2">
      <c r="B17" s="79" t="s">
        <v>74</v>
      </c>
      <c r="C17" s="84">
        <v>2</v>
      </c>
      <c r="D17" s="81"/>
      <c r="E17" s="114">
        <v>1</v>
      </c>
      <c r="F17" s="82">
        <v>0.4</v>
      </c>
      <c r="G17" s="83">
        <f t="shared" si="1"/>
        <v>0</v>
      </c>
    </row>
    <row r="18" spans="2:10" ht="13.5" customHeight="1" x14ac:dyDescent="0.2">
      <c r="B18" s="121" t="s">
        <v>75</v>
      </c>
      <c r="C18" s="121"/>
      <c r="D18" s="121"/>
      <c r="E18" s="121"/>
      <c r="F18" s="121"/>
      <c r="G18" s="86">
        <f>SUM(G11:G17)</f>
        <v>0</v>
      </c>
    </row>
    <row r="19" spans="2:10" s="70" customFormat="1" ht="13.5" customHeight="1" x14ac:dyDescent="0.2">
      <c r="B19" s="130" t="s">
        <v>76</v>
      </c>
      <c r="C19" s="130"/>
      <c r="D19" s="130"/>
      <c r="E19" s="130"/>
      <c r="F19" s="130"/>
      <c r="G19" s="130"/>
    </row>
    <row r="20" spans="2:10" s="70" customFormat="1" ht="21.75" customHeight="1" x14ac:dyDescent="0.2">
      <c r="B20" s="127" t="s">
        <v>77</v>
      </c>
      <c r="C20" s="127"/>
      <c r="D20" s="127"/>
      <c r="E20" s="127"/>
      <c r="F20" s="127"/>
      <c r="G20" s="127"/>
    </row>
    <row r="21" spans="2:10" ht="23.1" customHeight="1" x14ac:dyDescent="0.2">
      <c r="B21" s="121" t="s">
        <v>78</v>
      </c>
      <c r="C21" s="121"/>
      <c r="D21" s="121"/>
      <c r="E21" s="132">
        <v>9.5</v>
      </c>
      <c r="F21" s="132"/>
      <c r="G21" s="132"/>
      <c r="J21" s="70"/>
    </row>
    <row r="22" spans="2:10" s="70" customFormat="1" ht="22.5" x14ac:dyDescent="0.2">
      <c r="B22" s="73" t="s">
        <v>6</v>
      </c>
      <c r="C22" s="73" t="s">
        <v>62</v>
      </c>
      <c r="D22" s="73" t="s">
        <v>63</v>
      </c>
      <c r="E22" s="73" t="s">
        <v>64</v>
      </c>
      <c r="F22" s="73" t="s">
        <v>65</v>
      </c>
      <c r="G22" s="73" t="s">
        <v>66</v>
      </c>
    </row>
    <row r="23" spans="2:10" x14ac:dyDescent="0.2">
      <c r="B23" s="79" t="s">
        <v>67</v>
      </c>
      <c r="C23" s="80">
        <v>1</v>
      </c>
      <c r="D23" s="81"/>
      <c r="E23" s="116">
        <f>$E$21</f>
        <v>9.5</v>
      </c>
      <c r="F23" s="82">
        <v>0.2</v>
      </c>
      <c r="G23" s="83">
        <f>IFERROR(F23*E23*D23*C23,0)</f>
        <v>0</v>
      </c>
      <c r="J23" s="70"/>
    </row>
    <row r="24" spans="2:10" x14ac:dyDescent="0.2">
      <c r="B24" s="79" t="s">
        <v>69</v>
      </c>
      <c r="C24" s="80">
        <v>1</v>
      </c>
      <c r="D24" s="81"/>
      <c r="E24" s="116">
        <f t="shared" ref="E24" si="2">$E$21</f>
        <v>9.5</v>
      </c>
      <c r="F24" s="82">
        <v>1</v>
      </c>
      <c r="G24" s="83">
        <f t="shared" ref="G24:G29" si="3">IFERROR(F24*E24*D24*C24,0)</f>
        <v>0</v>
      </c>
      <c r="J24" s="70"/>
    </row>
    <row r="25" spans="2:10" x14ac:dyDescent="0.2">
      <c r="B25" s="79" t="s">
        <v>70</v>
      </c>
      <c r="C25" s="80">
        <v>1</v>
      </c>
      <c r="D25" s="81"/>
      <c r="E25" s="116">
        <v>6</v>
      </c>
      <c r="F25" s="82">
        <v>0.2</v>
      </c>
      <c r="G25" s="83">
        <f t="shared" si="3"/>
        <v>0</v>
      </c>
      <c r="J25" s="70"/>
    </row>
    <row r="26" spans="2:10" x14ac:dyDescent="0.2">
      <c r="B26" s="79" t="s">
        <v>71</v>
      </c>
      <c r="C26" s="80">
        <v>1</v>
      </c>
      <c r="D26" s="81"/>
      <c r="E26" s="116">
        <v>6</v>
      </c>
      <c r="F26" s="82">
        <v>0.5</v>
      </c>
      <c r="G26" s="83">
        <f t="shared" si="3"/>
        <v>0</v>
      </c>
      <c r="J26" s="70"/>
    </row>
    <row r="27" spans="2:10" x14ac:dyDescent="0.2">
      <c r="B27" s="79" t="s">
        <v>72</v>
      </c>
      <c r="C27" s="80">
        <v>1</v>
      </c>
      <c r="D27" s="81"/>
      <c r="E27" s="116">
        <v>4</v>
      </c>
      <c r="F27" s="82">
        <v>0.3</v>
      </c>
      <c r="G27" s="83">
        <f t="shared" si="3"/>
        <v>0</v>
      </c>
      <c r="J27" s="70"/>
    </row>
    <row r="28" spans="2:10" s="70" customFormat="1" x14ac:dyDescent="0.2">
      <c r="B28" s="79" t="s">
        <v>73</v>
      </c>
      <c r="C28" s="80">
        <v>1</v>
      </c>
      <c r="D28" s="81"/>
      <c r="E28" s="116">
        <v>6</v>
      </c>
      <c r="F28" s="82">
        <v>0.4</v>
      </c>
      <c r="G28" s="83">
        <f t="shared" si="3"/>
        <v>0</v>
      </c>
    </row>
    <row r="29" spans="2:10" s="70" customFormat="1" x14ac:dyDescent="0.2">
      <c r="B29" s="79" t="s">
        <v>74</v>
      </c>
      <c r="C29" s="85">
        <v>4</v>
      </c>
      <c r="D29" s="81"/>
      <c r="E29" s="116">
        <v>6</v>
      </c>
      <c r="F29" s="82">
        <v>1</v>
      </c>
      <c r="G29" s="83">
        <f t="shared" si="3"/>
        <v>0</v>
      </c>
    </row>
    <row r="30" spans="2:10" ht="18" customHeight="1" x14ac:dyDescent="0.2">
      <c r="B30" s="121" t="s">
        <v>79</v>
      </c>
      <c r="C30" s="121"/>
      <c r="D30" s="121"/>
      <c r="E30" s="121"/>
      <c r="F30" s="121"/>
      <c r="G30" s="86">
        <f>+SUM(G23:G29)</f>
        <v>0</v>
      </c>
      <c r="J30" s="70"/>
    </row>
    <row r="31" spans="2:10" s="70" customFormat="1" ht="13.5" customHeight="1" x14ac:dyDescent="0.2">
      <c r="B31" s="130" t="s">
        <v>80</v>
      </c>
      <c r="C31" s="130"/>
      <c r="D31" s="130"/>
      <c r="E31" s="130"/>
      <c r="F31" s="130"/>
      <c r="G31" s="130"/>
    </row>
    <row r="32" spans="2:10" s="70" customFormat="1" ht="24.75" customHeight="1" x14ac:dyDescent="0.2">
      <c r="B32" s="127" t="s">
        <v>81</v>
      </c>
      <c r="C32" s="127"/>
      <c r="D32" s="127"/>
      <c r="E32" s="127"/>
      <c r="F32" s="127"/>
      <c r="G32" s="127"/>
    </row>
    <row r="33" spans="2:10" ht="23.1" customHeight="1" x14ac:dyDescent="0.2">
      <c r="B33" s="128" t="s">
        <v>82</v>
      </c>
      <c r="C33" s="128"/>
      <c r="D33" s="128"/>
      <c r="E33" s="132">
        <v>2</v>
      </c>
      <c r="F33" s="132"/>
      <c r="G33" s="132"/>
      <c r="J33" s="70"/>
    </row>
    <row r="34" spans="2:10" s="70" customFormat="1" ht="22.5" x14ac:dyDescent="0.2">
      <c r="B34" s="73" t="s">
        <v>6</v>
      </c>
      <c r="C34" s="73" t="s">
        <v>62</v>
      </c>
      <c r="D34" s="73" t="s">
        <v>63</v>
      </c>
      <c r="E34" s="73" t="s">
        <v>64</v>
      </c>
      <c r="F34" s="73" t="s">
        <v>65</v>
      </c>
      <c r="G34" s="73" t="s">
        <v>66</v>
      </c>
    </row>
    <row r="35" spans="2:10" ht="11.25" customHeight="1" x14ac:dyDescent="0.2">
      <c r="B35" s="79" t="s">
        <v>67</v>
      </c>
      <c r="C35" s="80">
        <v>1</v>
      </c>
      <c r="D35" s="81"/>
      <c r="E35" s="116">
        <f t="shared" ref="E35:E41" si="4">+$E$33</f>
        <v>2</v>
      </c>
      <c r="F35" s="82">
        <v>0.2</v>
      </c>
      <c r="G35" s="83">
        <f>IFERROR(F35*E35*D35*C35,0)</f>
        <v>0</v>
      </c>
      <c r="J35" s="70"/>
    </row>
    <row r="36" spans="2:10" x14ac:dyDescent="0.2">
      <c r="B36" s="79" t="s">
        <v>69</v>
      </c>
      <c r="C36" s="80">
        <v>1</v>
      </c>
      <c r="D36" s="81"/>
      <c r="E36" s="116">
        <f t="shared" si="4"/>
        <v>2</v>
      </c>
      <c r="F36" s="82">
        <v>1</v>
      </c>
      <c r="G36" s="83">
        <f t="shared" ref="G36:G41" si="5">IFERROR(F36*E36*D36*C36,0)</f>
        <v>0</v>
      </c>
      <c r="J36" s="70"/>
    </row>
    <row r="37" spans="2:10" ht="11.25" customHeight="1" x14ac:dyDescent="0.2">
      <c r="B37" s="79" t="s">
        <v>70</v>
      </c>
      <c r="C37" s="80"/>
      <c r="D37" s="84" t="s">
        <v>68</v>
      </c>
      <c r="E37" s="116">
        <f t="shared" si="4"/>
        <v>2</v>
      </c>
      <c r="F37" s="82" t="s">
        <v>83</v>
      </c>
      <c r="G37" s="83">
        <f t="shared" si="5"/>
        <v>0</v>
      </c>
      <c r="J37" s="70"/>
    </row>
    <row r="38" spans="2:10" ht="11.25" customHeight="1" x14ac:dyDescent="0.2">
      <c r="B38" s="79" t="s">
        <v>71</v>
      </c>
      <c r="C38" s="80"/>
      <c r="D38" s="84"/>
      <c r="E38" s="116">
        <f t="shared" si="4"/>
        <v>2</v>
      </c>
      <c r="F38" s="82" t="s">
        <v>83</v>
      </c>
      <c r="G38" s="83">
        <f t="shared" si="5"/>
        <v>0</v>
      </c>
      <c r="J38" s="70"/>
    </row>
    <row r="39" spans="2:10" ht="11.25" customHeight="1" x14ac:dyDescent="0.2">
      <c r="B39" s="79" t="s">
        <v>72</v>
      </c>
      <c r="C39" s="80"/>
      <c r="D39" s="84" t="s">
        <v>68</v>
      </c>
      <c r="E39" s="116">
        <f t="shared" si="4"/>
        <v>2</v>
      </c>
      <c r="F39" s="82" t="s">
        <v>83</v>
      </c>
      <c r="G39" s="83">
        <f t="shared" si="5"/>
        <v>0</v>
      </c>
      <c r="J39" s="70"/>
    </row>
    <row r="40" spans="2:10" s="70" customFormat="1" x14ac:dyDescent="0.2">
      <c r="B40" s="79" t="s">
        <v>73</v>
      </c>
      <c r="C40" s="80"/>
      <c r="D40" s="84" t="s">
        <v>68</v>
      </c>
      <c r="E40" s="116">
        <f t="shared" si="4"/>
        <v>2</v>
      </c>
      <c r="F40" s="82" t="s">
        <v>83</v>
      </c>
      <c r="G40" s="83">
        <f t="shared" si="5"/>
        <v>0</v>
      </c>
    </row>
    <row r="41" spans="2:10" s="70" customFormat="1" x14ac:dyDescent="0.2">
      <c r="B41" s="79" t="s">
        <v>74</v>
      </c>
      <c r="C41" s="85"/>
      <c r="D41" s="84" t="s">
        <v>68</v>
      </c>
      <c r="E41" s="116">
        <f t="shared" si="4"/>
        <v>2</v>
      </c>
      <c r="F41" s="82" t="s">
        <v>83</v>
      </c>
      <c r="G41" s="83">
        <f t="shared" si="5"/>
        <v>0</v>
      </c>
    </row>
    <row r="42" spans="2:10" ht="21.75" customHeight="1" x14ac:dyDescent="0.2">
      <c r="B42" s="121" t="s">
        <v>84</v>
      </c>
      <c r="C42" s="121"/>
      <c r="D42" s="121"/>
      <c r="E42" s="121"/>
      <c r="F42" s="121"/>
      <c r="G42" s="86">
        <f>+SUM(G35:G41)</f>
        <v>0</v>
      </c>
      <c r="J42" s="70"/>
    </row>
    <row r="43" spans="2:10" x14ac:dyDescent="0.2">
      <c r="J43" s="70"/>
    </row>
    <row r="44" spans="2:10" x14ac:dyDescent="0.2">
      <c r="B44" s="122" t="s">
        <v>85</v>
      </c>
      <c r="C44" s="122"/>
      <c r="D44" s="122"/>
      <c r="E44" s="122"/>
      <c r="F44" s="122"/>
      <c r="G44" s="122"/>
    </row>
    <row r="45" spans="2:10" x14ac:dyDescent="0.2">
      <c r="B45" s="74" t="s">
        <v>86</v>
      </c>
      <c r="C45" s="74"/>
      <c r="D45" s="74"/>
      <c r="E45" s="74"/>
      <c r="F45" s="74"/>
      <c r="G45" s="74"/>
    </row>
    <row r="46" spans="2:10" ht="25.5" x14ac:dyDescent="0.2">
      <c r="B46" s="123" t="s">
        <v>87</v>
      </c>
      <c r="C46" s="123"/>
      <c r="D46" s="87" t="s">
        <v>88</v>
      </c>
      <c r="E46" s="87" t="s">
        <v>89</v>
      </c>
      <c r="F46" s="88" t="s">
        <v>90</v>
      </c>
      <c r="G46" s="87" t="s">
        <v>91</v>
      </c>
    </row>
    <row r="47" spans="2:10" x14ac:dyDescent="0.2">
      <c r="B47" s="124" t="s">
        <v>92</v>
      </c>
      <c r="C47" s="124"/>
      <c r="D47" s="89"/>
      <c r="E47" s="89"/>
      <c r="F47" s="89"/>
      <c r="G47" s="90"/>
    </row>
    <row r="48" spans="2:10" x14ac:dyDescent="0.2">
      <c r="B48" s="125" t="s">
        <v>93</v>
      </c>
      <c r="C48" s="125"/>
      <c r="D48" s="125"/>
      <c r="E48" s="125"/>
      <c r="F48" s="125"/>
      <c r="G48" s="91"/>
    </row>
    <row r="49" spans="2:7" ht="24" customHeight="1" x14ac:dyDescent="0.2">
      <c r="B49" s="92" t="s">
        <v>94</v>
      </c>
      <c r="C49" s="126"/>
      <c r="D49" s="126"/>
      <c r="E49" s="126"/>
      <c r="F49" s="126"/>
      <c r="G49" s="126"/>
    </row>
    <row r="50" spans="2:7" ht="24.75" customHeight="1" x14ac:dyDescent="0.2">
      <c r="B50" s="92" t="s">
        <v>95</v>
      </c>
      <c r="C50" s="126"/>
      <c r="D50" s="126"/>
      <c r="E50" s="126"/>
      <c r="F50" s="126"/>
      <c r="G50" s="126"/>
    </row>
  </sheetData>
  <mergeCells count="27">
    <mergeCell ref="E33:G33"/>
    <mergeCell ref="E21:G21"/>
    <mergeCell ref="E9:G9"/>
    <mergeCell ref="B19:G19"/>
    <mergeCell ref="B21:D21"/>
    <mergeCell ref="B31:G31"/>
    <mergeCell ref="C50:G50"/>
    <mergeCell ref="B42:F42"/>
    <mergeCell ref="B32:G32"/>
    <mergeCell ref="B33:D33"/>
    <mergeCell ref="B1:G1"/>
    <mergeCell ref="B2:G2"/>
    <mergeCell ref="B3:G3"/>
    <mergeCell ref="C5:D5"/>
    <mergeCell ref="E5:F5"/>
    <mergeCell ref="B4:G4"/>
    <mergeCell ref="B8:G8"/>
    <mergeCell ref="B7:G7"/>
    <mergeCell ref="B18:F18"/>
    <mergeCell ref="E6:G6"/>
    <mergeCell ref="B20:G20"/>
    <mergeCell ref="B30:F30"/>
    <mergeCell ref="B44:G44"/>
    <mergeCell ref="B46:C46"/>
    <mergeCell ref="B47:C47"/>
    <mergeCell ref="B48:F48"/>
    <mergeCell ref="C49:G49"/>
  </mergeCells>
  <pageMargins left="0.75" right="0.75" top="1" bottom="1" header="0.5" footer="0.5"/>
  <pageSetup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 tint="-0.749992370372631"/>
  </sheetPr>
  <dimension ref="B1:G35"/>
  <sheetViews>
    <sheetView showGridLines="0" topLeftCell="A4" workbookViewId="0">
      <selection activeCell="J27" sqref="J27"/>
    </sheetView>
  </sheetViews>
  <sheetFormatPr baseColWidth="10" defaultColWidth="11.42578125" defaultRowHeight="12.75" x14ac:dyDescent="0.2"/>
  <cols>
    <col min="1" max="1" width="4.42578125" customWidth="1"/>
    <col min="2" max="2" width="32.85546875" customWidth="1"/>
    <col min="3" max="3" width="12.28515625" bestFit="1" customWidth="1"/>
    <col min="4" max="4" width="17.28515625" customWidth="1"/>
  </cols>
  <sheetData>
    <row r="1" spans="2:7" ht="15.75" x14ac:dyDescent="0.2">
      <c r="B1" s="118" t="s">
        <v>96</v>
      </c>
      <c r="C1" s="118"/>
      <c r="D1" s="118"/>
      <c r="E1" s="43"/>
      <c r="F1" s="43"/>
      <c r="G1" s="43"/>
    </row>
    <row r="2" spans="2:7" ht="36" customHeight="1" x14ac:dyDescent="0.2">
      <c r="B2" s="120" t="str">
        <f>'COSTOS-PERSONAL'!B3</f>
        <v>PUERTO CAICEDO</v>
      </c>
      <c r="C2" s="120"/>
      <c r="D2" s="120"/>
    </row>
    <row r="3" spans="2:7" ht="45" customHeight="1" x14ac:dyDescent="0.2">
      <c r="B3" s="121" t="str">
        <f>'COSTOS-PERSONAL'!B4</f>
        <v>0BJETO: Realizar interventoría integral al contrato de obra derivado del Convenio GGC-1554-2025 del proyecto: Instalación de soluciones solares fotovoltaicas para escuelas ubicadas en zonas rurales del Municipio de Puerto Caicedo, Departamento de Putumayo</v>
      </c>
      <c r="C3" s="121"/>
      <c r="D3" s="121"/>
    </row>
    <row r="4" spans="2:7" ht="14.1" customHeight="1" x14ac:dyDescent="0.2">
      <c r="B4" s="119" t="s">
        <v>97</v>
      </c>
      <c r="C4" s="119"/>
      <c r="D4" s="119"/>
    </row>
    <row r="5" spans="2:7" x14ac:dyDescent="0.2">
      <c r="B5" s="117" t="s">
        <v>98</v>
      </c>
      <c r="C5" s="99" t="s">
        <v>99</v>
      </c>
      <c r="D5" s="117" t="s">
        <v>100</v>
      </c>
    </row>
    <row r="6" spans="2:7" x14ac:dyDescent="0.2">
      <c r="B6" s="117"/>
      <c r="C6" s="99" t="s">
        <v>101</v>
      </c>
      <c r="D6" s="117"/>
    </row>
    <row r="7" spans="2:7" x14ac:dyDescent="0.2">
      <c r="B7" s="109" t="s">
        <v>67</v>
      </c>
      <c r="C7" s="85">
        <f>'COSTOS-PERSONAL'!C11</f>
        <v>1</v>
      </c>
      <c r="D7" s="100">
        <f>'COSTOS-PERSONAL'!F11</f>
        <v>0.2</v>
      </c>
    </row>
    <row r="8" spans="2:7" x14ac:dyDescent="0.2">
      <c r="B8" s="109" t="s">
        <v>69</v>
      </c>
      <c r="C8" s="85">
        <f>'COSTOS-PERSONAL'!C12</f>
        <v>1</v>
      </c>
      <c r="D8" s="100">
        <f>'COSTOS-PERSONAL'!F12</f>
        <v>1</v>
      </c>
    </row>
    <row r="9" spans="2:7" x14ac:dyDescent="0.2">
      <c r="B9" s="109" t="s">
        <v>70</v>
      </c>
      <c r="C9" s="85">
        <f>'COSTOS-PERSONAL'!C13</f>
        <v>0</v>
      </c>
      <c r="D9" s="100">
        <f>'COSTOS-PERSONAL'!F13</f>
        <v>0</v>
      </c>
    </row>
    <row r="10" spans="2:7" x14ac:dyDescent="0.2">
      <c r="B10" s="109" t="s">
        <v>71</v>
      </c>
      <c r="C10" s="85">
        <f>'COSTOS-PERSONAL'!C14</f>
        <v>1</v>
      </c>
      <c r="D10" s="100">
        <f>'COSTOS-PERSONAL'!F14</f>
        <v>0.5</v>
      </c>
    </row>
    <row r="11" spans="2:7" x14ac:dyDescent="0.2">
      <c r="B11" s="109" t="s">
        <v>72</v>
      </c>
      <c r="C11" s="85">
        <f>'COSTOS-PERSONAL'!C15</f>
        <v>0</v>
      </c>
      <c r="D11" s="100">
        <f>'COSTOS-PERSONAL'!F15</f>
        <v>0</v>
      </c>
    </row>
    <row r="12" spans="2:7" x14ac:dyDescent="0.2">
      <c r="B12" s="109" t="s">
        <v>73</v>
      </c>
      <c r="C12" s="85">
        <f>'COSTOS-PERSONAL'!C16</f>
        <v>1</v>
      </c>
      <c r="D12" s="100">
        <f>'COSTOS-PERSONAL'!F16</f>
        <v>0.4</v>
      </c>
    </row>
    <row r="13" spans="2:7" x14ac:dyDescent="0.2">
      <c r="B13" s="109" t="s">
        <v>74</v>
      </c>
      <c r="C13" s="85">
        <f>'COSTOS-PERSONAL'!C17</f>
        <v>2</v>
      </c>
      <c r="D13" s="100">
        <f>'COSTOS-PERSONAL'!F17</f>
        <v>0.4</v>
      </c>
    </row>
    <row r="14" spans="2:7" ht="14.25" customHeight="1" x14ac:dyDescent="0.2"/>
    <row r="15" spans="2:7" x14ac:dyDescent="0.2">
      <c r="B15" s="119" t="s">
        <v>102</v>
      </c>
      <c r="C15" s="119"/>
      <c r="D15" s="119"/>
    </row>
    <row r="16" spans="2:7" x14ac:dyDescent="0.2">
      <c r="B16" s="117" t="s">
        <v>98</v>
      </c>
      <c r="C16" s="99" t="s">
        <v>99</v>
      </c>
      <c r="D16" s="117" t="s">
        <v>100</v>
      </c>
    </row>
    <row r="17" spans="2:4" x14ac:dyDescent="0.2">
      <c r="B17" s="117"/>
      <c r="C17" s="99" t="s">
        <v>101</v>
      </c>
      <c r="D17" s="117"/>
    </row>
    <row r="18" spans="2:4" x14ac:dyDescent="0.2">
      <c r="B18" s="109" t="s">
        <v>67</v>
      </c>
      <c r="C18" s="85">
        <f>'COSTOS-PERSONAL'!C23</f>
        <v>1</v>
      </c>
      <c r="D18" s="100">
        <f>'COSTOS-PERSONAL'!F23</f>
        <v>0.2</v>
      </c>
    </row>
    <row r="19" spans="2:4" x14ac:dyDescent="0.2">
      <c r="B19" s="109" t="s">
        <v>69</v>
      </c>
      <c r="C19" s="85">
        <f>'COSTOS-PERSONAL'!C24</f>
        <v>1</v>
      </c>
      <c r="D19" s="100">
        <f>'COSTOS-PERSONAL'!F24</f>
        <v>1</v>
      </c>
    </row>
    <row r="20" spans="2:4" x14ac:dyDescent="0.2">
      <c r="B20" s="109" t="s">
        <v>70</v>
      </c>
      <c r="C20" s="85">
        <f>'COSTOS-PERSONAL'!C25</f>
        <v>1</v>
      </c>
      <c r="D20" s="100">
        <f>'COSTOS-PERSONAL'!F25</f>
        <v>0.2</v>
      </c>
    </row>
    <row r="21" spans="2:4" x14ac:dyDescent="0.2">
      <c r="B21" s="109" t="s">
        <v>71</v>
      </c>
      <c r="C21" s="85">
        <f>'COSTOS-PERSONAL'!C26</f>
        <v>1</v>
      </c>
      <c r="D21" s="100">
        <f>'COSTOS-PERSONAL'!F26</f>
        <v>0.5</v>
      </c>
    </row>
    <row r="22" spans="2:4" x14ac:dyDescent="0.2">
      <c r="B22" s="109" t="s">
        <v>72</v>
      </c>
      <c r="C22" s="85">
        <f>'COSTOS-PERSONAL'!C27</f>
        <v>1</v>
      </c>
      <c r="D22" s="100">
        <f>'COSTOS-PERSONAL'!F27</f>
        <v>0.3</v>
      </c>
    </row>
    <row r="23" spans="2:4" x14ac:dyDescent="0.2">
      <c r="B23" s="109" t="s">
        <v>73</v>
      </c>
      <c r="C23" s="85">
        <f>'COSTOS-PERSONAL'!C28</f>
        <v>1</v>
      </c>
      <c r="D23" s="100">
        <f>'COSTOS-PERSONAL'!F28</f>
        <v>0.4</v>
      </c>
    </row>
    <row r="24" spans="2:4" x14ac:dyDescent="0.2">
      <c r="B24" s="109" t="s">
        <v>74</v>
      </c>
      <c r="C24" s="85">
        <f>'COSTOS-PERSONAL'!C29</f>
        <v>4</v>
      </c>
      <c r="D24" s="100">
        <f>'COSTOS-PERSONAL'!F29</f>
        <v>1</v>
      </c>
    </row>
    <row r="26" spans="2:4" x14ac:dyDescent="0.2">
      <c r="B26" s="119" t="s">
        <v>103</v>
      </c>
      <c r="C26" s="119"/>
      <c r="D26" s="119"/>
    </row>
    <row r="27" spans="2:4" x14ac:dyDescent="0.2">
      <c r="B27" s="117" t="s">
        <v>98</v>
      </c>
      <c r="C27" s="99" t="s">
        <v>99</v>
      </c>
      <c r="D27" s="117" t="s">
        <v>100</v>
      </c>
    </row>
    <row r="28" spans="2:4" x14ac:dyDescent="0.2">
      <c r="B28" s="117"/>
      <c r="C28" s="99" t="s">
        <v>101</v>
      </c>
      <c r="D28" s="117"/>
    </row>
    <row r="29" spans="2:4" x14ac:dyDescent="0.2">
      <c r="B29" s="109" t="s">
        <v>67</v>
      </c>
      <c r="C29" s="85">
        <f>'COSTOS-PERSONAL'!C35</f>
        <v>1</v>
      </c>
      <c r="D29" s="100">
        <f>'COSTOS-PERSONAL'!F35</f>
        <v>0.2</v>
      </c>
    </row>
    <row r="30" spans="2:4" x14ac:dyDescent="0.2">
      <c r="B30" s="109" t="s">
        <v>69</v>
      </c>
      <c r="C30" s="85">
        <f>'COSTOS-PERSONAL'!C36</f>
        <v>1</v>
      </c>
      <c r="D30" s="100">
        <f>'COSTOS-PERSONAL'!F36</f>
        <v>1</v>
      </c>
    </row>
    <row r="31" spans="2:4" x14ac:dyDescent="0.2">
      <c r="B31" s="109" t="s">
        <v>70</v>
      </c>
      <c r="C31" s="85">
        <f>'COSTOS-PERSONAL'!C37</f>
        <v>0</v>
      </c>
      <c r="D31" s="100" t="str">
        <f>'COSTOS-PERSONAL'!F37</f>
        <v>N/A</v>
      </c>
    </row>
    <row r="32" spans="2:4" x14ac:dyDescent="0.2">
      <c r="B32" s="109" t="s">
        <v>71</v>
      </c>
      <c r="C32" s="85">
        <f>'COSTOS-PERSONAL'!C38</f>
        <v>0</v>
      </c>
      <c r="D32" s="100" t="str">
        <f>'COSTOS-PERSONAL'!F38</f>
        <v>N/A</v>
      </c>
    </row>
    <row r="33" spans="2:4" x14ac:dyDescent="0.2">
      <c r="B33" s="109" t="s">
        <v>72</v>
      </c>
      <c r="C33" s="85">
        <f>'COSTOS-PERSONAL'!C39</f>
        <v>0</v>
      </c>
      <c r="D33" s="100" t="str">
        <f>'COSTOS-PERSONAL'!F39</f>
        <v>N/A</v>
      </c>
    </row>
    <row r="34" spans="2:4" x14ac:dyDescent="0.2">
      <c r="B34" s="109" t="s">
        <v>73</v>
      </c>
      <c r="C34" s="85">
        <f>'COSTOS-PERSONAL'!C40</f>
        <v>0</v>
      </c>
      <c r="D34" s="100" t="str">
        <f>'COSTOS-PERSONAL'!F40</f>
        <v>N/A</v>
      </c>
    </row>
    <row r="35" spans="2:4" x14ac:dyDescent="0.2">
      <c r="B35" s="109" t="s">
        <v>74</v>
      </c>
      <c r="C35" s="85">
        <f>'COSTOS-PERSONAL'!C41</f>
        <v>0</v>
      </c>
      <c r="D35" s="100" t="str">
        <f>'COSTOS-PERSONAL'!F41</f>
        <v>N/A</v>
      </c>
    </row>
  </sheetData>
  <mergeCells count="12">
    <mergeCell ref="B27:B28"/>
    <mergeCell ref="D27:D28"/>
    <mergeCell ref="B1:D1"/>
    <mergeCell ref="B26:D26"/>
    <mergeCell ref="B2:D2"/>
    <mergeCell ref="B3:D3"/>
    <mergeCell ref="B4:D4"/>
    <mergeCell ref="B5:B6"/>
    <mergeCell ref="D5:D6"/>
    <mergeCell ref="B16:B17"/>
    <mergeCell ref="D16:D17"/>
    <mergeCell ref="B15:D15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0.749992370372631"/>
  </sheetPr>
  <dimension ref="B1:G29"/>
  <sheetViews>
    <sheetView showGridLines="0" zoomScale="130" zoomScaleNormal="130" zoomScalePageLayoutView="98" workbookViewId="0">
      <selection activeCell="D19" sqref="D19"/>
    </sheetView>
  </sheetViews>
  <sheetFormatPr baseColWidth="10" defaultColWidth="10.85546875" defaultRowHeight="12.75" x14ac:dyDescent="0.2"/>
  <cols>
    <col min="1" max="1" width="5.140625" style="34" customWidth="1"/>
    <col min="2" max="2" width="42.7109375" style="34" customWidth="1"/>
    <col min="3" max="3" width="25" style="33" customWidth="1"/>
    <col min="4" max="4" width="14.42578125" style="34" customWidth="1"/>
    <col min="5" max="5" width="20.28515625" style="34" bestFit="1" customWidth="1"/>
    <col min="6" max="6" width="15.140625" style="34" customWidth="1"/>
    <col min="7" max="9" width="13.42578125" style="34" customWidth="1"/>
    <col min="10" max="10" width="15.140625" style="34" customWidth="1"/>
    <col min="11" max="11" width="13.140625" style="34" customWidth="1"/>
    <col min="12" max="12" width="14.5703125" style="34" customWidth="1"/>
    <col min="13" max="16384" width="10.85546875" style="34"/>
  </cols>
  <sheetData>
    <row r="1" spans="2:7" ht="15.75" x14ac:dyDescent="0.2">
      <c r="B1" s="118" t="s">
        <v>96</v>
      </c>
      <c r="C1" s="118"/>
      <c r="D1" s="118"/>
      <c r="E1" s="118"/>
      <c r="F1" s="118"/>
      <c r="G1" s="43"/>
    </row>
    <row r="2" spans="2:7" ht="15.75" x14ac:dyDescent="0.2">
      <c r="B2" s="120" t="str">
        <f>'COSTOS-PERSONAL'!B3</f>
        <v>PUERTO CAICEDO</v>
      </c>
      <c r="C2" s="120"/>
      <c r="D2" s="120"/>
      <c r="E2" s="120"/>
      <c r="F2" s="120"/>
      <c r="G2" s="43"/>
    </row>
    <row r="3" spans="2:7" ht="29.25" customHeight="1" x14ac:dyDescent="0.2">
      <c r="B3" s="121" t="str">
        <f>'COSTOS-PERSONAL'!B4</f>
        <v>0BJETO: Realizar interventoría integral al contrato de obra derivado del Convenio GGC-1554-2025 del proyecto: Instalación de soluciones solares fotovoltaicas para escuelas ubicadas en zonas rurales del Municipio de Puerto Caicedo, Departamento de Putumayo</v>
      </c>
      <c r="C3" s="121"/>
      <c r="D3" s="121"/>
      <c r="E3" s="121"/>
      <c r="F3" s="121"/>
    </row>
    <row r="4" spans="2:7" ht="12" customHeight="1" x14ac:dyDescent="0.2">
      <c r="B4" s="134" t="s">
        <v>104</v>
      </c>
      <c r="C4" s="134"/>
      <c r="D4" s="134"/>
      <c r="E4" s="134"/>
      <c r="F4" s="134"/>
    </row>
    <row r="5" spans="2:7" ht="11.25" x14ac:dyDescent="0.2">
      <c r="B5" s="73" t="s">
        <v>105</v>
      </c>
      <c r="C5" s="73" t="s">
        <v>106</v>
      </c>
      <c r="D5" s="73" t="s">
        <v>64</v>
      </c>
      <c r="E5" s="73" t="s">
        <v>66</v>
      </c>
      <c r="F5" s="73" t="s">
        <v>107</v>
      </c>
    </row>
    <row r="6" spans="2:7" ht="11.25" x14ac:dyDescent="0.2">
      <c r="B6" s="93" t="s">
        <v>108</v>
      </c>
      <c r="C6" s="94"/>
      <c r="D6" s="108">
        <v>1</v>
      </c>
      <c r="E6" s="95">
        <f t="shared" ref="E6:E7" si="0">D6*C6</f>
        <v>0</v>
      </c>
      <c r="F6" s="96" t="s">
        <v>109</v>
      </c>
    </row>
    <row r="7" spans="2:7" ht="11.25" x14ac:dyDescent="0.2">
      <c r="B7" s="93" t="s">
        <v>110</v>
      </c>
      <c r="C7" s="94"/>
      <c r="D7" s="108">
        <v>1</v>
      </c>
      <c r="E7" s="95">
        <f t="shared" si="0"/>
        <v>0</v>
      </c>
      <c r="F7" s="96" t="s">
        <v>109</v>
      </c>
    </row>
    <row r="8" spans="2:7" ht="11.25" x14ac:dyDescent="0.2">
      <c r="B8" s="121" t="s">
        <v>111</v>
      </c>
      <c r="C8" s="121"/>
      <c r="D8" s="121"/>
      <c r="E8" s="97">
        <f>SUM(E6:E7)</f>
        <v>0</v>
      </c>
      <c r="F8" s="98"/>
    </row>
    <row r="10" spans="2:7" ht="12" customHeight="1" x14ac:dyDescent="0.2">
      <c r="B10" s="134" t="s">
        <v>112</v>
      </c>
      <c r="C10" s="134"/>
      <c r="D10" s="134"/>
      <c r="E10" s="134"/>
      <c r="F10" s="134"/>
    </row>
    <row r="11" spans="2:7" ht="11.25" x14ac:dyDescent="0.2">
      <c r="B11" s="73" t="s">
        <v>105</v>
      </c>
      <c r="C11" s="73" t="s">
        <v>106</v>
      </c>
      <c r="D11" s="73" t="s">
        <v>64</v>
      </c>
      <c r="E11" s="73" t="s">
        <v>66</v>
      </c>
      <c r="F11" s="73" t="s">
        <v>107</v>
      </c>
    </row>
    <row r="12" spans="2:7" ht="11.25" x14ac:dyDescent="0.2">
      <c r="B12" s="93" t="s">
        <v>108</v>
      </c>
      <c r="C12" s="94"/>
      <c r="D12" s="108">
        <v>7</v>
      </c>
      <c r="E12" s="95">
        <f>D12*C12</f>
        <v>0</v>
      </c>
      <c r="F12" s="96" t="s">
        <v>109</v>
      </c>
    </row>
    <row r="13" spans="2:7" ht="11.25" x14ac:dyDescent="0.2">
      <c r="B13" s="93" t="s">
        <v>110</v>
      </c>
      <c r="C13" s="94"/>
      <c r="D13" s="108">
        <v>7</v>
      </c>
      <c r="E13" s="95">
        <f>D13*C13</f>
        <v>0</v>
      </c>
      <c r="F13" s="96" t="s">
        <v>109</v>
      </c>
    </row>
    <row r="14" spans="2:7" ht="12" customHeight="1" x14ac:dyDescent="0.2">
      <c r="B14" s="121" t="s">
        <v>113</v>
      </c>
      <c r="C14" s="121"/>
      <c r="D14" s="121"/>
      <c r="E14" s="97">
        <f>SUM(E12:E13)</f>
        <v>0</v>
      </c>
      <c r="F14" s="98"/>
    </row>
    <row r="15" spans="2:7" ht="11.25" x14ac:dyDescent="0.2">
      <c r="B15" s="42"/>
      <c r="C15" s="34"/>
    </row>
    <row r="16" spans="2:7" ht="12" customHeight="1" x14ac:dyDescent="0.2">
      <c r="B16" s="134" t="s">
        <v>114</v>
      </c>
      <c r="C16" s="134"/>
      <c r="D16" s="134"/>
      <c r="E16" s="134"/>
      <c r="F16" s="134"/>
    </row>
    <row r="17" spans="2:7" ht="11.25" x14ac:dyDescent="0.2">
      <c r="B17" s="73" t="s">
        <v>115</v>
      </c>
      <c r="C17" s="73" t="s">
        <v>116</v>
      </c>
      <c r="D17" s="73" t="s">
        <v>117</v>
      </c>
      <c r="E17" s="73" t="s">
        <v>118</v>
      </c>
      <c r="F17" s="73" t="s">
        <v>107</v>
      </c>
    </row>
    <row r="18" spans="2:7" ht="11.25" x14ac:dyDescent="0.2">
      <c r="B18" s="93" t="s">
        <v>108</v>
      </c>
      <c r="C18" s="94"/>
      <c r="D18" s="108">
        <v>1</v>
      </c>
      <c r="E18" s="95">
        <f>D18*C18</f>
        <v>0</v>
      </c>
      <c r="F18" s="96" t="s">
        <v>109</v>
      </c>
    </row>
    <row r="19" spans="2:7" ht="11.25" x14ac:dyDescent="0.2">
      <c r="B19" s="93" t="s">
        <v>110</v>
      </c>
      <c r="C19" s="94"/>
      <c r="D19" s="108">
        <v>1</v>
      </c>
      <c r="E19" s="95">
        <f>D19*C19</f>
        <v>0</v>
      </c>
      <c r="F19" s="96" t="s">
        <v>109</v>
      </c>
    </row>
    <row r="20" spans="2:7" ht="12" customHeight="1" x14ac:dyDescent="0.2">
      <c r="B20" s="121" t="s">
        <v>119</v>
      </c>
      <c r="C20" s="121"/>
      <c r="D20" s="121"/>
      <c r="E20" s="97">
        <f>SUM(E18:E19)</f>
        <v>0</v>
      </c>
      <c r="F20" s="98"/>
    </row>
    <row r="21" spans="2:7" ht="11.25" x14ac:dyDescent="0.2">
      <c r="B21" s="42"/>
      <c r="C21" s="34"/>
    </row>
    <row r="22" spans="2:7" x14ac:dyDescent="0.2">
      <c r="B22" s="122" t="s">
        <v>85</v>
      </c>
      <c r="C22" s="122"/>
      <c r="D22" s="122"/>
      <c r="E22" s="122"/>
      <c r="F22" s="122"/>
      <c r="G22" s="122"/>
    </row>
    <row r="23" spans="2:7" ht="11.25" x14ac:dyDescent="0.2">
      <c r="B23" s="101" t="s">
        <v>120</v>
      </c>
      <c r="C23" s="101"/>
      <c r="D23" s="101"/>
      <c r="E23" s="101"/>
      <c r="F23" s="101"/>
      <c r="G23" s="101"/>
    </row>
    <row r="24" spans="2:7" ht="11.25" x14ac:dyDescent="0.2">
      <c r="B24" s="101" t="s">
        <v>86</v>
      </c>
      <c r="C24" s="101"/>
      <c r="D24" s="101"/>
      <c r="E24" s="101"/>
      <c r="F24" s="101"/>
      <c r="G24" s="101"/>
    </row>
    <row r="25" spans="2:7" ht="11.25" x14ac:dyDescent="0.2">
      <c r="B25" s="135" t="s">
        <v>87</v>
      </c>
      <c r="C25" s="135"/>
      <c r="D25" s="102" t="s">
        <v>88</v>
      </c>
      <c r="E25" s="102" t="s">
        <v>89</v>
      </c>
      <c r="F25" s="103" t="s">
        <v>90</v>
      </c>
      <c r="G25" s="102" t="s">
        <v>91</v>
      </c>
    </row>
    <row r="26" spans="2:7" ht="11.25" x14ac:dyDescent="0.2">
      <c r="B26" s="136" t="s">
        <v>92</v>
      </c>
      <c r="C26" s="136"/>
      <c r="D26" s="104"/>
      <c r="E26" s="104"/>
      <c r="F26" s="104"/>
      <c r="G26" s="105"/>
    </row>
    <row r="27" spans="2:7" ht="11.25" x14ac:dyDescent="0.2">
      <c r="B27" s="137" t="s">
        <v>93</v>
      </c>
      <c r="C27" s="137"/>
      <c r="D27" s="137"/>
      <c r="E27" s="137"/>
      <c r="F27" s="137"/>
      <c r="G27" s="106"/>
    </row>
    <row r="28" spans="2:7" ht="11.25" x14ac:dyDescent="0.2">
      <c r="B28" s="107" t="s">
        <v>94</v>
      </c>
      <c r="C28" s="133"/>
      <c r="D28" s="133"/>
      <c r="E28" s="133"/>
      <c r="F28" s="133"/>
      <c r="G28" s="133"/>
    </row>
    <row r="29" spans="2:7" ht="11.25" x14ac:dyDescent="0.2">
      <c r="B29" s="107" t="s">
        <v>95</v>
      </c>
      <c r="C29" s="133"/>
      <c r="D29" s="133"/>
      <c r="E29" s="133"/>
      <c r="F29" s="133"/>
      <c r="G29" s="133"/>
    </row>
  </sheetData>
  <mergeCells count="15">
    <mergeCell ref="C29:G29"/>
    <mergeCell ref="B16:F16"/>
    <mergeCell ref="B20:D20"/>
    <mergeCell ref="B1:F1"/>
    <mergeCell ref="B2:F2"/>
    <mergeCell ref="B10:F10"/>
    <mergeCell ref="B14:D14"/>
    <mergeCell ref="B8:D8"/>
    <mergeCell ref="B4:F4"/>
    <mergeCell ref="B3:F3"/>
    <mergeCell ref="B22:G22"/>
    <mergeCell ref="B25:C25"/>
    <mergeCell ref="B26:C26"/>
    <mergeCell ref="B27:F27"/>
    <mergeCell ref="C28:G28"/>
  </mergeCells>
  <pageMargins left="0.75" right="0.75" top="1" bottom="1" header="0.5" footer="0.5"/>
  <pageSetup scale="90"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749992370372631"/>
  </sheetPr>
  <dimension ref="A1:F28"/>
  <sheetViews>
    <sheetView showGridLines="0" tabSelected="1" zoomScale="160" zoomScaleNormal="160" zoomScalePageLayoutView="160" workbookViewId="0">
      <selection activeCell="E9" sqref="E9"/>
    </sheetView>
  </sheetViews>
  <sheetFormatPr baseColWidth="10" defaultColWidth="10.85546875" defaultRowHeight="11.25" x14ac:dyDescent="0.2"/>
  <cols>
    <col min="1" max="1" width="57.140625" style="35" customWidth="1"/>
    <col min="2" max="2" width="6.140625" style="35" customWidth="1"/>
    <col min="3" max="3" width="14.140625" style="35" customWidth="1"/>
    <col min="4" max="4" width="16.7109375" style="35" customWidth="1"/>
    <col min="5" max="5" width="15.85546875" style="35" customWidth="1"/>
    <col min="6" max="6" width="15.140625" style="35" customWidth="1"/>
    <col min="7" max="16384" width="10.85546875" style="35"/>
  </cols>
  <sheetData>
    <row r="1" spans="1:5" ht="15.75" x14ac:dyDescent="0.2">
      <c r="A1" s="142" t="s">
        <v>96</v>
      </c>
      <c r="B1" s="142"/>
      <c r="C1" s="142"/>
    </row>
    <row r="2" spans="1:5" ht="36.75" customHeight="1" x14ac:dyDescent="0.2">
      <c r="A2" s="120" t="str">
        <f>'COSTOS-PERSONAL'!B3</f>
        <v>PUERTO CAICEDO</v>
      </c>
      <c r="B2" s="120"/>
      <c r="C2" s="120"/>
    </row>
    <row r="3" spans="1:5" ht="34.5" customHeight="1" x14ac:dyDescent="0.2">
      <c r="A3" s="121" t="str">
        <f>'COSTOS-PERSONAL'!B4</f>
        <v>0BJETO: Realizar interventoría integral al contrato de obra derivado del Convenio GGC-1554-2025 del proyecto: Instalación de soluciones solares fotovoltaicas para escuelas ubicadas en zonas rurales del Municipio de Puerto Caicedo, Departamento de Putumayo</v>
      </c>
      <c r="B3" s="121"/>
      <c r="C3" s="121"/>
    </row>
    <row r="4" spans="1:5" x14ac:dyDescent="0.2">
      <c r="A4" s="141" t="s">
        <v>121</v>
      </c>
      <c r="B4" s="141"/>
      <c r="C4" s="141"/>
    </row>
    <row r="5" spans="1:5" ht="23.25" thickBot="1" x14ac:dyDescent="0.25">
      <c r="A5" s="47" t="s">
        <v>115</v>
      </c>
      <c r="B5" s="37" t="s">
        <v>122</v>
      </c>
      <c r="C5" s="40" t="s">
        <v>123</v>
      </c>
    </row>
    <row r="6" spans="1:5" ht="12.75" customHeight="1" x14ac:dyDescent="0.2">
      <c r="A6" s="36" t="s">
        <v>124</v>
      </c>
      <c r="B6" s="38"/>
      <c r="C6" s="44">
        <f>+'COSTOS-PERSONAL'!G18</f>
        <v>0</v>
      </c>
    </row>
    <row r="7" spans="1:5" x14ac:dyDescent="0.2">
      <c r="A7" s="36" t="s">
        <v>125</v>
      </c>
      <c r="B7" s="38"/>
      <c r="C7" s="44">
        <f>+'COSTOS-PERSONAL'!G30</f>
        <v>0</v>
      </c>
    </row>
    <row r="8" spans="1:5" x14ac:dyDescent="0.2">
      <c r="A8" s="36" t="s">
        <v>126</v>
      </c>
      <c r="B8" s="38"/>
      <c r="C8" s="44">
        <f xml:space="preserve"> 'COSTOS-PERSONAL'!G42</f>
        <v>0</v>
      </c>
    </row>
    <row r="9" spans="1:5" x14ac:dyDescent="0.2">
      <c r="A9" s="36" t="s">
        <v>127</v>
      </c>
      <c r="B9" s="41"/>
      <c r="C9" s="44">
        <f>+'COSTOS-DIRECTOS'!E8</f>
        <v>0</v>
      </c>
    </row>
    <row r="10" spans="1:5" x14ac:dyDescent="0.2">
      <c r="A10" s="36" t="s">
        <v>128</v>
      </c>
      <c r="B10" s="41"/>
      <c r="C10" s="44">
        <f>+'COSTOS-DIRECTOS'!E14</f>
        <v>0</v>
      </c>
    </row>
    <row r="11" spans="1:5" x14ac:dyDescent="0.2">
      <c r="A11" s="36" t="s">
        <v>129</v>
      </c>
      <c r="B11" s="41"/>
      <c r="C11" s="44">
        <f>+'COSTOS-DIRECTOS'!E20</f>
        <v>0</v>
      </c>
    </row>
    <row r="12" spans="1:5" ht="12" thickBot="1" x14ac:dyDescent="0.25">
      <c r="A12" s="49" t="s">
        <v>130</v>
      </c>
      <c r="B12" s="50"/>
      <c r="C12" s="51">
        <f>SUM(C6:C11)</f>
        <v>0</v>
      </c>
      <c r="E12" s="61"/>
    </row>
    <row r="13" spans="1:5" x14ac:dyDescent="0.2">
      <c r="A13" s="54" t="s">
        <v>131</v>
      </c>
      <c r="B13" s="55"/>
      <c r="C13" s="56">
        <f>B13*C12</f>
        <v>0</v>
      </c>
      <c r="E13" s="61"/>
    </row>
    <row r="14" spans="1:5" x14ac:dyDescent="0.2">
      <c r="A14" s="36" t="s">
        <v>132</v>
      </c>
      <c r="B14" s="46"/>
      <c r="C14" s="44">
        <f>B14*C12</f>
        <v>0</v>
      </c>
      <c r="E14" s="61"/>
    </row>
    <row r="15" spans="1:5" ht="12" thickBot="1" x14ac:dyDescent="0.25">
      <c r="A15" s="57" t="s">
        <v>133</v>
      </c>
      <c r="B15" s="58"/>
      <c r="C15" s="59">
        <f>B15*C12</f>
        <v>0</v>
      </c>
      <c r="E15" s="61"/>
    </row>
    <row r="16" spans="1:5" ht="12" thickBot="1" x14ac:dyDescent="0.25">
      <c r="A16" s="52" t="s">
        <v>134</v>
      </c>
      <c r="B16" s="53"/>
      <c r="C16" s="60">
        <f>C15+C14+C13+C12</f>
        <v>0</v>
      </c>
      <c r="E16" s="61"/>
    </row>
    <row r="17" spans="1:6" ht="12" thickBot="1" x14ac:dyDescent="0.25">
      <c r="A17" s="36" t="s">
        <v>135</v>
      </c>
      <c r="B17" s="48">
        <v>0.19</v>
      </c>
      <c r="C17" s="45">
        <f>+C16*B17</f>
        <v>0</v>
      </c>
    </row>
    <row r="18" spans="1:6" ht="12" customHeight="1" thickBot="1" x14ac:dyDescent="0.25">
      <c r="A18" s="63" t="s">
        <v>136</v>
      </c>
      <c r="B18" s="39"/>
      <c r="C18" s="62">
        <f>+C16+C17</f>
        <v>0</v>
      </c>
    </row>
    <row r="20" spans="1:6" x14ac:dyDescent="0.2">
      <c r="A20" s="143" t="s">
        <v>85</v>
      </c>
      <c r="B20" s="144"/>
      <c r="C20" s="144"/>
      <c r="D20" s="144"/>
      <c r="E20" s="144"/>
      <c r="F20" s="145"/>
    </row>
    <row r="21" spans="1:6" ht="33" customHeight="1" x14ac:dyDescent="0.2">
      <c r="A21" s="146" t="s">
        <v>137</v>
      </c>
      <c r="B21" s="146"/>
      <c r="C21" s="146"/>
      <c r="D21" s="146"/>
      <c r="E21" s="146"/>
      <c r="F21" s="146"/>
    </row>
    <row r="22" spans="1:6" x14ac:dyDescent="0.2">
      <c r="A22" s="110" t="s">
        <v>138</v>
      </c>
      <c r="B22" s="110"/>
      <c r="C22" s="110"/>
      <c r="D22" s="110"/>
      <c r="E22" s="110"/>
      <c r="F22" s="110"/>
    </row>
    <row r="23" spans="1:6" x14ac:dyDescent="0.2">
      <c r="A23" s="110" t="s">
        <v>139</v>
      </c>
      <c r="B23" s="110"/>
      <c r="C23" s="110"/>
      <c r="D23" s="110"/>
      <c r="E23" s="110"/>
      <c r="F23" s="110"/>
    </row>
    <row r="24" spans="1:6" x14ac:dyDescent="0.2">
      <c r="A24" s="147" t="s">
        <v>87</v>
      </c>
      <c r="B24" s="148"/>
      <c r="C24" s="112" t="s">
        <v>88</v>
      </c>
      <c r="D24" s="112" t="s">
        <v>89</v>
      </c>
      <c r="E24" s="113" t="s">
        <v>90</v>
      </c>
      <c r="F24" s="111" t="s">
        <v>91</v>
      </c>
    </row>
    <row r="25" spans="1:6" x14ac:dyDescent="0.2">
      <c r="A25" s="149" t="s">
        <v>92</v>
      </c>
      <c r="B25" s="150"/>
      <c r="C25" s="64"/>
      <c r="D25" s="64"/>
      <c r="E25" s="65"/>
      <c r="F25" s="66"/>
    </row>
    <row r="26" spans="1:6" ht="12" thickBot="1" x14ac:dyDescent="0.25">
      <c r="A26" s="151" t="s">
        <v>93</v>
      </c>
      <c r="B26" s="152"/>
      <c r="C26" s="152"/>
      <c r="D26" s="152"/>
      <c r="E26" s="153"/>
      <c r="F26" s="67"/>
    </row>
    <row r="27" spans="1:6" ht="25.5" customHeight="1" thickBot="1" x14ac:dyDescent="0.25">
      <c r="A27" s="68" t="s">
        <v>94</v>
      </c>
      <c r="B27" s="138"/>
      <c r="C27" s="139"/>
      <c r="D27" s="139"/>
      <c r="E27" s="139"/>
      <c r="F27" s="140"/>
    </row>
    <row r="28" spans="1:6" ht="17.25" customHeight="1" thickBot="1" x14ac:dyDescent="0.25">
      <c r="A28" s="68" t="s">
        <v>95</v>
      </c>
      <c r="B28" s="138"/>
      <c r="C28" s="139"/>
      <c r="D28" s="139"/>
      <c r="E28" s="139"/>
      <c r="F28" s="140"/>
    </row>
  </sheetData>
  <mergeCells count="11">
    <mergeCell ref="B28:F28"/>
    <mergeCell ref="A3:C3"/>
    <mergeCell ref="A4:C4"/>
    <mergeCell ref="A2:C2"/>
    <mergeCell ref="A1:C1"/>
    <mergeCell ref="A20:F20"/>
    <mergeCell ref="A21:F21"/>
    <mergeCell ref="A24:B24"/>
    <mergeCell ref="A25:B25"/>
    <mergeCell ref="A26:E26"/>
    <mergeCell ref="B27:F27"/>
  </mergeCells>
  <pageMargins left="0.75" right="0.75" top="1" bottom="1" header="0.5" footer="0.5"/>
  <pageSetup orientation="portrait" horizontalDpi="4294967292" vertic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2AC1A0CAA71244BE1C830520B3580B" ma:contentTypeVersion="20" ma:contentTypeDescription="Create a new document." ma:contentTypeScope="" ma:versionID="e466f26193bce697d2f512133b52f12e">
  <xsd:schema xmlns:xsd="http://www.w3.org/2001/XMLSchema" xmlns:xs="http://www.w3.org/2001/XMLSchema" xmlns:p="http://schemas.microsoft.com/office/2006/metadata/properties" xmlns:ns2="ccaf9895-93ab-4536-b1cb-77a268359520" xmlns:ns3="189b51a7-d269-4f29-b142-79e8ee84f3f3" targetNamespace="http://schemas.microsoft.com/office/2006/metadata/properties" ma:root="true" ma:fieldsID="e00ae729f61ef92af2f8b4062a869c4b" ns2:_="" ns3:_="">
    <xsd:import namespace="ccaf9895-93ab-4536-b1cb-77a268359520"/>
    <xsd:import namespace="189b51a7-d269-4f29-b142-79e8ee84f3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f9895-93ab-4536-b1cb-77a2683595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c2231ce5-edc9-4cf3-bcdc-afedc95ebd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b51a7-d269-4f29-b142-79e8ee84f3f3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c517a5c-2787-4b84-b078-20a6da190105}" ma:internalName="TaxCatchAll" ma:showField="CatchAllData" ma:web="189b51a7-d269-4f29-b142-79e8ee84f3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caf9895-93ab-4536-b1cb-77a268359520">
      <Terms xmlns="http://schemas.microsoft.com/office/infopath/2007/PartnerControls"/>
    </lcf76f155ced4ddcb4097134ff3c332f>
    <TaxCatchAll xmlns="189b51a7-d269-4f29-b142-79e8ee84f3f3" xsi:nil="true"/>
  </documentManagement>
</p:properties>
</file>

<file path=customXml/itemProps1.xml><?xml version="1.0" encoding="utf-8"?>
<ds:datastoreItem xmlns:ds="http://schemas.openxmlformats.org/officeDocument/2006/customXml" ds:itemID="{AB93DD98-FE40-4AE7-9A36-7D1E05CEB9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af9895-93ab-4536-b1cb-77a268359520"/>
    <ds:schemaRef ds:uri="189b51a7-d269-4f29-b142-79e8ee84f3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F03C31-0302-4E1B-B080-2F8B268A96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B4B51A-EC66-454C-A6BE-8816F4279625}">
  <ds:schemaRefs>
    <ds:schemaRef ds:uri="http://schemas.microsoft.com/office/2006/metadata/properties"/>
    <ds:schemaRef ds:uri="http://schemas.microsoft.com/office/infopath/2007/PartnerControls"/>
    <ds:schemaRef ds:uri="ccaf9895-93ab-4536-b1cb-77a268359520"/>
    <ds:schemaRef ds:uri="189b51a7-d269-4f29-b142-79e8ee84f3f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Costos Personal</vt:lpstr>
      <vt:lpstr>COSTOS-PERSONAL</vt:lpstr>
      <vt:lpstr>PERSONAL-DEDICACION</vt:lpstr>
      <vt:lpstr>COSTOS-DIRECTOS</vt:lpstr>
      <vt:lpstr>PRESUPUESTO INTERVENTORIA</vt:lpstr>
    </vt:vector>
  </TitlesOfParts>
  <Manager/>
  <Company>Archipielago's Power &amp; Light Co 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"LUIS ALBERTO GARAY AREVALO" &lt;lagaray@minenergia.gov.co&gt;</dc:creator>
  <cp:keywords/>
  <dc:description/>
  <cp:lastModifiedBy>LUIS ALBERTO GARAY AREVALO</cp:lastModifiedBy>
  <cp:revision/>
  <dcterms:created xsi:type="dcterms:W3CDTF">2006-09-19T02:36:28Z</dcterms:created>
  <dcterms:modified xsi:type="dcterms:W3CDTF">2026-04-23T18:47:35Z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0x0101001D2AC1A0CAA71244BE1C830520B3580B</vt:lpwstr>
  </property>
  <property fmtid="{D5CDD505-2E9C-101B-9397-08002B2CF9AE}" pid="3" name="MediaServiceImageTags">
    <vt:lpwstr/>
  </property>
</Properties>
</file>