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TM\2026\87. Jennifer Laverde P24101 Materiales e insumos para laboratorio\"/>
    </mc:Choice>
  </mc:AlternateContent>
  <xr:revisionPtr revIDLastSave="0" documentId="13_ncr:1_{69BFDBB9-37C6-445A-9523-1F5B4D008494}" xr6:coauthVersionLast="47" xr6:coauthVersionMax="47" xr10:uidLastSave="{00000000-0000-0000-0000-000000000000}"/>
  <bookViews>
    <workbookView xWindow="2550" yWindow="2550" windowWidth="28800" windowHeight="11295" xr2:uid="{D7CE2060-1250-4A99-9D2B-956835961EF5}"/>
  </bookViews>
  <sheets>
    <sheet name="FBS 090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5" i="3" l="1"/>
  <c r="I34" i="3"/>
  <c r="I33" i="3"/>
  <c r="H29" i="3"/>
  <c r="I29" i="3" s="1"/>
  <c r="H30" i="3"/>
  <c r="I30" i="3"/>
  <c r="H31" i="3"/>
  <c r="I31" i="3"/>
  <c r="H32" i="3"/>
  <c r="I32" i="3"/>
  <c r="I28" i="3"/>
  <c r="H28" i="3"/>
  <c r="D24" i="3"/>
  <c r="D18" i="3"/>
  <c r="D12" i="3"/>
  <c r="G26" i="3"/>
  <c r="F26" i="3" l="1"/>
  <c r="E26" i="3"/>
</calcChain>
</file>

<file path=xl/sharedStrings.xml><?xml version="1.0" encoding="utf-8"?>
<sst xmlns="http://schemas.openxmlformats.org/spreadsheetml/2006/main" count="51" uniqueCount="40">
  <si>
    <t>IDENTIFICACIÓN DE LA NECESIDAD Y DEFINICIÓN DEL PRESUPUESTO</t>
  </si>
  <si>
    <t>CÓDIGO</t>
  </si>
  <si>
    <t>FBS 090</t>
  </si>
  <si>
    <t>VERSIÓN</t>
  </si>
  <si>
    <t>03</t>
  </si>
  <si>
    <t>FECHA</t>
  </si>
  <si>
    <t>29-09-2023</t>
  </si>
  <si>
    <t>OBJETO A CONTRATAR</t>
  </si>
  <si>
    <t>COTIZANTE 1</t>
  </si>
  <si>
    <t>NOMBRE DEL CONTACTO</t>
  </si>
  <si>
    <t>DATOS DE CONTACTO</t>
  </si>
  <si>
    <t>FECHA DE LA COTIZACIÓN</t>
  </si>
  <si>
    <t>VIGENCIA DE LA COTIZACIÓN</t>
  </si>
  <si>
    <t>COTIZANTE 2</t>
  </si>
  <si>
    <t>COTIZANTE 3</t>
  </si>
  <si>
    <t>ITEM</t>
  </si>
  <si>
    <t>ESPECIFICACIONES TÉCNICAS DETALLADAS</t>
  </si>
  <si>
    <t>Und.</t>
  </si>
  <si>
    <t>CANT.</t>
  </si>
  <si>
    <t>PROMEDIO</t>
  </si>
  <si>
    <t>VALOR  TOTAL ANTES DEL IVA</t>
  </si>
  <si>
    <t>VALOR UNITARIO ANTES DE IVA</t>
  </si>
  <si>
    <t>VALOR TOTAL ANTES DEL IVA</t>
  </si>
  <si>
    <t xml:space="preserve">VALOR DEL IVA </t>
  </si>
  <si>
    <t>VALOR TOTAL IVA INCLUIDO</t>
  </si>
  <si>
    <t>Este documento  hace parte de los estudios previos y  como tal debe anexarse a la documentación del proceso de contratación que se solicita</t>
  </si>
  <si>
    <t>Enterprise Innovation S.A.S.,</t>
  </si>
  <si>
    <t>Luis Fernando Quintero Henao</t>
  </si>
  <si>
    <t>SUME ENERGYC S.A.S.</t>
  </si>
  <si>
    <t>Carlos Andres Gómez Gutiérrez</t>
  </si>
  <si>
    <t>RA TALLERES</t>
  </si>
  <si>
    <t>MATEO JIMENEZ</t>
  </si>
  <si>
    <t>Tubo de cuarzo 26 mm (diámetro externo) y 22 mm (diámetro interno).
Longitud 180 cm (debe permitir temperatura máxima de operación de
1200 °C)</t>
  </si>
  <si>
    <t>Juego de mortero y mortero de ágata. Diámetro exterior de 2 pulgadas</t>
  </si>
  <si>
    <t>UND</t>
  </si>
  <si>
    <t>Bolsa Tedlar de 1L de capacidad para muestreo de gases, con película
de PVF y Válvula de montaje para muestreo de polipropileno</t>
  </si>
  <si>
    <t>LT</t>
  </si>
  <si>
    <t>Micrómetro ocular con escalas de 1 mm/100 divisiones y 10 mm/100
divisiones</t>
  </si>
  <si>
    <t>Jeringa plástica de 5 mL 21X1.5 (X50UND)</t>
  </si>
  <si>
    <t>Adquisición de materiales e insumos  de laboratorio para la síntesis, modificación y evaluación de materiales carbonosos obtenidos a partir de residuos de biomasa, en el marco del proyecto de investigación P24101, adscrito a la Dirección de Gestión de la Investigación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</si>
</sst>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rgb="FFFF0000"/>
      <name val="Arial Narrow"/>
      <family val="2"/>
    </font>
    <font>
      <sz val="11"/>
      <name val="Arial Narrow"/>
      <family val="2"/>
    </font>
    <font>
      <u/>
      <sz val="11"/>
      <color theme="10"/>
      <name val="Calibri"/>
      <family val="2"/>
      <scheme val="minor"/>
    </font>
    <font>
      <sz val="12"/>
      <color rgb="FF000000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84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/>
    </xf>
    <xf numFmtId="0" fontId="5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right"/>
    </xf>
    <xf numFmtId="0" fontId="5" fillId="0" borderId="15" xfId="0" applyFont="1" applyBorder="1"/>
    <xf numFmtId="0" fontId="5" fillId="0" borderId="17" xfId="0" applyFont="1" applyBorder="1"/>
    <xf numFmtId="0" fontId="5" fillId="0" borderId="25" xfId="0" applyFont="1" applyBorder="1"/>
    <xf numFmtId="0" fontId="5" fillId="0" borderId="27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33" xfId="0" applyFont="1" applyBorder="1" applyAlignment="1">
      <alignment horizontal="center" vertical="center" wrapText="1"/>
    </xf>
    <xf numFmtId="44" fontId="5" fillId="0" borderId="0" xfId="0" applyNumberFormat="1" applyFont="1"/>
    <xf numFmtId="0" fontId="4" fillId="0" borderId="2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6" fontId="9" fillId="0" borderId="0" xfId="0" applyNumberFormat="1" applyFont="1"/>
    <xf numFmtId="0" fontId="3" fillId="0" borderId="2" xfId="0" applyFont="1" applyBorder="1" applyAlignment="1">
      <alignment vertical="center" wrapText="1"/>
    </xf>
    <xf numFmtId="164" fontId="5" fillId="0" borderId="2" xfId="1" applyNumberFormat="1" applyFont="1" applyFill="1" applyBorder="1" applyAlignment="1">
      <alignment horizontal="center" vertical="center" wrapText="1"/>
    </xf>
    <xf numFmtId="164" fontId="5" fillId="4" borderId="2" xfId="1" applyNumberFormat="1" applyFont="1" applyFill="1" applyBorder="1" applyAlignment="1">
      <alignment horizontal="center" vertical="center" wrapText="1"/>
    </xf>
    <xf numFmtId="164" fontId="5" fillId="4" borderId="17" xfId="1" applyNumberFormat="1" applyFont="1" applyFill="1" applyBorder="1" applyAlignment="1">
      <alignment horizontal="center" vertical="center" wrapText="1"/>
    </xf>
    <xf numFmtId="164" fontId="4" fillId="4" borderId="20" xfId="1" applyNumberFormat="1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4" fillId="3" borderId="34" xfId="0" applyFont="1" applyFill="1" applyBorder="1" applyAlignment="1">
      <alignment horizontal="right" vertical="center" wrapText="1"/>
    </xf>
    <xf numFmtId="0" fontId="4" fillId="3" borderId="35" xfId="0" applyFont="1" applyFill="1" applyBorder="1" applyAlignment="1">
      <alignment horizontal="right" vertical="center" wrapText="1"/>
    </xf>
    <xf numFmtId="0" fontId="4" fillId="3" borderId="36" xfId="0" applyFont="1" applyFill="1" applyBorder="1" applyAlignment="1">
      <alignment horizontal="right" vertical="center" wrapText="1"/>
    </xf>
    <xf numFmtId="0" fontId="6" fillId="6" borderId="0" xfId="0" applyFont="1" applyFill="1" applyAlignment="1">
      <alignment horizontal="center"/>
    </xf>
    <xf numFmtId="0" fontId="2" fillId="2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8" fillId="0" borderId="2" xfId="2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top"/>
    </xf>
    <xf numFmtId="14" fontId="7" fillId="0" borderId="2" xfId="0" applyNumberFormat="1" applyFont="1" applyBorder="1" applyAlignment="1">
      <alignment horizontal="left" vertical="top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4" fillId="0" borderId="3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5" fillId="0" borderId="2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27" xfId="0" applyFont="1" applyBorder="1" applyAlignment="1">
      <alignment horizontal="center"/>
    </xf>
    <xf numFmtId="0" fontId="4" fillId="0" borderId="39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</cellXfs>
  <cellStyles count="4">
    <cellStyle name="Hipervínculo" xfId="2" builtinId="8"/>
    <cellStyle name="Moneda" xfId="1" builtinId="4"/>
    <cellStyle name="Moneda 2" xfId="3" xr:uid="{D1375726-A18B-44D4-9AEE-55620A8C6C1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1774340</xdr:colOff>
      <xdr:row>3</xdr:row>
      <xdr:rowOff>3245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AAB33C2-22A8-4C28-88C3-2ED0625F4A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41127" cy="63189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orge Andres Montoya Cardona" id="{01555718-FA10-459B-9C85-61D533C11F67}" userId="S::jorgemontoyac@itm.edu.co::7f30d827-160d-4b0c-b11e-01123b9dc3a9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8" dT="2025-04-04T15:57:35.65" personId="{01555718-FA10-459B-9C85-61D533C11F67}" id="{E93DE670-6A6D-4384-B3FB-6F9DE33983DB}">
    <text>El cotizante vende 500 ml por 342,000, para 1 L seria 684,000</text>
  </threadedComment>
  <threadedComment ref="G28" dT="2025-04-04T16:36:58.83" personId="{01555718-FA10-459B-9C85-61D533C11F67}" id="{9E68822A-F300-4FD2-9D8B-682A091E6937}">
    <text>El cotizante lo vende por 100 ml a 219,000, un litro seria 2,190,000 no reporta pureza, el ítem no se tiene presente en formato</text>
  </threadedComment>
  <threadedComment ref="G30" dT="2025-04-04T16:38:44.26" personId="{01555718-FA10-459B-9C85-61D533C11F67}" id="{85D14F53-216D-4D3E-9788-1EB59F66DE38}">
    <text>El cotizante lo vende por 271,000 500 ,l , para 2.5 litros seria 1,355,000, elevando el precio en casi 4 veces que los demás cotizantes. No se tiene en cuenta</text>
  </threadedComment>
  <threadedComment ref="G33" dT="2025-04-04T16:41:50.84" personId="{01555718-FA10-459B-9C85-61D533C11F67}" id="{0086B7C9-1403-4E38-9CF9-D44D37386C3C}">
    <text>El cotizante  vende por 1 L a 75,000, 4 L serán 300,000</text>
  </threadedComment>
  <threadedComment ref="F35" dT="2025-04-04T16:19:20.61" personId="{01555718-FA10-459B-9C85-61D533C11F67}" id="{A094E557-2754-44F9-9510-01B4E449E329}">
    <text>El cotizante lo vende por 4 L</text>
  </threadedComment>
  <threadedComment ref="E36" dT="2025-04-04T16:02:06.23" personId="{01555718-FA10-459B-9C85-61D533C11F67}" id="{92EC34B0-14EE-407A-91F1-D7AF07530C0B}">
    <text>El cotizante vende 500 ml  por 287,500, para 1 L seria 575,000</text>
  </threadedComment>
  <threadedComment ref="F36" dT="2025-04-04T16:17:57.94" personId="{01555718-FA10-459B-9C85-61D533C11F67}" id="{D464C3AE-8B67-4363-9552-8D41B225CC31}">
    <text>El cotizante lo vende por 4 L</text>
  </threadedComment>
  <threadedComment ref="E37" dT="2025-04-04T16:20:06.75" personId="{01555718-FA10-459B-9C85-61D533C11F67}" id="{E615B0EF-CF47-463F-A453-B1C2C04D43FE}">
    <text>El cotizante vende x 1 Kg a 208,000</text>
  </threadedComment>
  <threadedComment ref="F37" dT="2025-04-04T16:20:42.14" personId="{01555718-FA10-459B-9C85-61D533C11F67}" id="{55DE6226-A9E3-4EAA-8320-0DE66C4C074D}">
    <text xml:space="preserve">El cotizante vende x 1 Kg a 208,000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microsoft.com/office/2017/10/relationships/threadedComment" Target="../threadedComments/threadedComment1.xml"/><Relationship Id="rId2" Type="http://schemas.openxmlformats.org/officeDocument/2006/relationships/hyperlink" Target="mailto:info@filtracionyanalisis.com" TargetMode="External"/><Relationship Id="rId1" Type="http://schemas.openxmlformats.org/officeDocument/2006/relationships/hyperlink" Target="mailto:key.amanager1@quimicamg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02055-3471-47CB-BCC0-75621B9AC9D3}">
  <dimension ref="A1:N38"/>
  <sheetViews>
    <sheetView tabSelected="1" topLeftCell="A5" zoomScaleNormal="100" workbookViewId="0">
      <selection activeCell="D24" sqref="D24:I24"/>
    </sheetView>
  </sheetViews>
  <sheetFormatPr baseColWidth="10" defaultColWidth="11.42578125" defaultRowHeight="16.5" x14ac:dyDescent="0.3"/>
  <cols>
    <col min="1" max="1" width="5.42578125" style="3" bestFit="1" customWidth="1" collapsed="1"/>
    <col min="2" max="2" width="57.140625" style="3" customWidth="1" collapsed="1"/>
    <col min="3" max="3" width="5" style="3" customWidth="1" collapsed="1"/>
    <col min="4" max="4" width="6.42578125" style="3" bestFit="1" customWidth="1" collapsed="1"/>
    <col min="5" max="5" width="16.5703125" style="3" customWidth="1" collapsed="1"/>
    <col min="6" max="6" width="18.28515625" style="3" customWidth="1" collapsed="1"/>
    <col min="7" max="7" width="14.5703125" style="3" customWidth="1"/>
    <col min="8" max="8" width="12.7109375" style="3" customWidth="1" collapsed="1"/>
    <col min="9" max="9" width="15.28515625" style="3" customWidth="1" collapsed="1"/>
    <col min="10" max="10" width="12.42578125" style="3" bestFit="1" customWidth="1" collapsed="1"/>
    <col min="11" max="11" width="13" style="3" bestFit="1" customWidth="1" collapsed="1"/>
    <col min="12" max="12" width="11.42578125" style="3"/>
    <col min="13" max="13" width="13.42578125" style="3" bestFit="1" customWidth="1"/>
    <col min="14" max="14" width="11.42578125" style="3"/>
    <col min="15" max="16384" width="11.42578125" style="3" collapsed="1"/>
  </cols>
  <sheetData>
    <row r="1" spans="1:9" x14ac:dyDescent="0.3">
      <c r="A1" s="62"/>
      <c r="B1" s="63"/>
      <c r="C1" s="67" t="s">
        <v>0</v>
      </c>
      <c r="D1" s="68"/>
      <c r="E1" s="68"/>
      <c r="F1" s="69"/>
      <c r="G1" s="14"/>
      <c r="H1" s="5" t="s">
        <v>1</v>
      </c>
      <c r="I1" s="6" t="s">
        <v>2</v>
      </c>
    </row>
    <row r="2" spans="1:9" x14ac:dyDescent="0.3">
      <c r="A2" s="55"/>
      <c r="B2" s="64"/>
      <c r="C2" s="70"/>
      <c r="D2" s="71"/>
      <c r="E2" s="71"/>
      <c r="F2" s="72"/>
      <c r="G2" s="15"/>
      <c r="H2" s="2" t="s">
        <v>3</v>
      </c>
      <c r="I2" s="7" t="s">
        <v>4</v>
      </c>
    </row>
    <row r="3" spans="1:9" x14ac:dyDescent="0.3">
      <c r="A3" s="65"/>
      <c r="B3" s="66"/>
      <c r="C3" s="73"/>
      <c r="D3" s="74"/>
      <c r="E3" s="74"/>
      <c r="F3" s="75"/>
      <c r="G3" s="16"/>
      <c r="H3" s="2" t="s">
        <v>5</v>
      </c>
      <c r="I3" s="7" t="s">
        <v>6</v>
      </c>
    </row>
    <row r="4" spans="1:9" x14ac:dyDescent="0.3">
      <c r="A4" s="8"/>
      <c r="I4" s="9"/>
    </row>
    <row r="5" spans="1:9" x14ac:dyDescent="0.3">
      <c r="A5" s="76" t="s">
        <v>7</v>
      </c>
      <c r="B5" s="77"/>
      <c r="C5" s="78"/>
      <c r="D5" s="82" t="s">
        <v>39</v>
      </c>
      <c r="E5" s="82"/>
      <c r="F5" s="82"/>
      <c r="G5" s="82"/>
      <c r="H5" s="82"/>
      <c r="I5" s="83"/>
    </row>
    <row r="6" spans="1:9" ht="48" customHeight="1" x14ac:dyDescent="0.3">
      <c r="A6" s="79"/>
      <c r="B6" s="80"/>
      <c r="C6" s="81"/>
      <c r="D6" s="82"/>
      <c r="E6" s="82"/>
      <c r="F6" s="82"/>
      <c r="G6" s="82"/>
      <c r="H6" s="82"/>
      <c r="I6" s="83"/>
    </row>
    <row r="7" spans="1:9" ht="17.25" thickBot="1" x14ac:dyDescent="0.35">
      <c r="A7" s="8"/>
      <c r="B7" s="10"/>
      <c r="C7" s="10"/>
      <c r="I7" s="9"/>
    </row>
    <row r="8" spans="1:9" x14ac:dyDescent="0.3">
      <c r="A8" s="48" t="s">
        <v>8</v>
      </c>
      <c r="B8" s="49"/>
      <c r="C8" s="49"/>
      <c r="D8" s="50" t="s">
        <v>26</v>
      </c>
      <c r="E8" s="50"/>
      <c r="F8" s="50"/>
      <c r="G8" s="50"/>
      <c r="H8" s="50"/>
      <c r="I8" s="51"/>
    </row>
    <row r="9" spans="1:9" x14ac:dyDescent="0.3">
      <c r="A9" s="40" t="s">
        <v>9</v>
      </c>
      <c r="B9" s="41"/>
      <c r="C9" s="41"/>
      <c r="D9" s="43" t="s">
        <v>27</v>
      </c>
      <c r="E9" s="43"/>
      <c r="F9" s="43"/>
      <c r="G9" s="43"/>
      <c r="H9" s="43"/>
      <c r="I9" s="44"/>
    </row>
    <row r="10" spans="1:9" x14ac:dyDescent="0.3">
      <c r="A10" s="40" t="s">
        <v>10</v>
      </c>
      <c r="B10" s="41"/>
      <c r="C10" s="41"/>
      <c r="D10" s="42">
        <v>3147473723</v>
      </c>
      <c r="E10" s="43"/>
      <c r="F10" s="43"/>
      <c r="G10" s="43"/>
      <c r="H10" s="43"/>
      <c r="I10" s="44"/>
    </row>
    <row r="11" spans="1:9" x14ac:dyDescent="0.3">
      <c r="A11" s="40" t="s">
        <v>11</v>
      </c>
      <c r="B11" s="41"/>
      <c r="C11" s="41"/>
      <c r="D11" s="45">
        <v>46210</v>
      </c>
      <c r="E11" s="43"/>
      <c r="F11" s="43"/>
      <c r="G11" s="43"/>
      <c r="H11" s="43"/>
      <c r="I11" s="44"/>
    </row>
    <row r="12" spans="1:9" ht="17.25" thickBot="1" x14ac:dyDescent="0.35">
      <c r="A12" s="46" t="s">
        <v>12</v>
      </c>
      <c r="B12" s="47"/>
      <c r="C12" s="47"/>
      <c r="D12" s="45">
        <f>D11+30</f>
        <v>46240</v>
      </c>
      <c r="E12" s="43"/>
      <c r="F12" s="43"/>
      <c r="G12" s="43"/>
      <c r="H12" s="43"/>
      <c r="I12" s="44"/>
    </row>
    <row r="13" spans="1:9" ht="17.25" thickBot="1" x14ac:dyDescent="0.35">
      <c r="A13" s="55"/>
      <c r="B13" s="56"/>
      <c r="C13" s="11"/>
      <c r="D13" s="57"/>
      <c r="E13" s="57"/>
      <c r="F13" s="57"/>
      <c r="G13" s="57"/>
      <c r="H13" s="57"/>
      <c r="I13" s="58"/>
    </row>
    <row r="14" spans="1:9" x14ac:dyDescent="0.3">
      <c r="A14" s="59" t="s">
        <v>13</v>
      </c>
      <c r="B14" s="60"/>
      <c r="C14" s="61"/>
      <c r="D14" s="50" t="s">
        <v>28</v>
      </c>
      <c r="E14" s="50"/>
      <c r="F14" s="50"/>
      <c r="G14" s="50"/>
      <c r="H14" s="50"/>
      <c r="I14" s="51"/>
    </row>
    <row r="15" spans="1:9" x14ac:dyDescent="0.3">
      <c r="A15" s="52" t="s">
        <v>9</v>
      </c>
      <c r="B15" s="53"/>
      <c r="C15" s="54"/>
      <c r="D15" s="43" t="s">
        <v>29</v>
      </c>
      <c r="E15" s="43"/>
      <c r="F15" s="43"/>
      <c r="G15" s="43"/>
      <c r="H15" s="43"/>
      <c r="I15" s="44"/>
    </row>
    <row r="16" spans="1:9" x14ac:dyDescent="0.3">
      <c r="A16" s="52" t="s">
        <v>10</v>
      </c>
      <c r="B16" s="53"/>
      <c r="C16" s="54"/>
      <c r="D16" s="42">
        <v>3002350494</v>
      </c>
      <c r="E16" s="43"/>
      <c r="F16" s="43"/>
      <c r="G16" s="43"/>
      <c r="H16" s="43"/>
      <c r="I16" s="44"/>
    </row>
    <row r="17" spans="1:9" x14ac:dyDescent="0.3">
      <c r="A17" s="52" t="s">
        <v>11</v>
      </c>
      <c r="B17" s="53"/>
      <c r="C17" s="54"/>
      <c r="D17" s="45">
        <v>46210</v>
      </c>
      <c r="E17" s="43"/>
      <c r="F17" s="43"/>
      <c r="G17" s="43"/>
      <c r="H17" s="43"/>
      <c r="I17" s="44"/>
    </row>
    <row r="18" spans="1:9" ht="17.25" thickBot="1" x14ac:dyDescent="0.35">
      <c r="A18" s="46" t="s">
        <v>12</v>
      </c>
      <c r="B18" s="47"/>
      <c r="C18" s="47"/>
      <c r="D18" s="45">
        <f>D17+30</f>
        <v>46240</v>
      </c>
      <c r="E18" s="43"/>
      <c r="F18" s="43"/>
      <c r="G18" s="43"/>
      <c r="H18" s="43"/>
      <c r="I18" s="44"/>
    </row>
    <row r="19" spans="1:9" ht="17.25" thickBot="1" x14ac:dyDescent="0.35">
      <c r="A19" s="8"/>
      <c r="I19" s="9"/>
    </row>
    <row r="20" spans="1:9" x14ac:dyDescent="0.3">
      <c r="A20" s="48" t="s">
        <v>14</v>
      </c>
      <c r="B20" s="49"/>
      <c r="C20" s="49"/>
      <c r="D20" s="50" t="s">
        <v>30</v>
      </c>
      <c r="E20" s="50"/>
      <c r="F20" s="50"/>
      <c r="G20" s="50"/>
      <c r="H20" s="50"/>
      <c r="I20" s="51"/>
    </row>
    <row r="21" spans="1:9" x14ac:dyDescent="0.3">
      <c r="A21" s="40" t="s">
        <v>9</v>
      </c>
      <c r="B21" s="41"/>
      <c r="C21" s="41"/>
      <c r="D21" s="43" t="s">
        <v>31</v>
      </c>
      <c r="E21" s="43"/>
      <c r="F21" s="43"/>
      <c r="G21" s="43"/>
      <c r="H21" s="43"/>
      <c r="I21" s="44"/>
    </row>
    <row r="22" spans="1:9" x14ac:dyDescent="0.3">
      <c r="A22" s="40" t="s">
        <v>10</v>
      </c>
      <c r="B22" s="41"/>
      <c r="C22" s="41"/>
      <c r="D22" s="42">
        <v>3015433153</v>
      </c>
      <c r="E22" s="43"/>
      <c r="F22" s="43"/>
      <c r="G22" s="43"/>
      <c r="H22" s="43"/>
      <c r="I22" s="44"/>
    </row>
    <row r="23" spans="1:9" x14ac:dyDescent="0.3">
      <c r="A23" s="40" t="s">
        <v>11</v>
      </c>
      <c r="B23" s="41"/>
      <c r="C23" s="41"/>
      <c r="D23" s="45">
        <v>46210</v>
      </c>
      <c r="E23" s="43"/>
      <c r="F23" s="43"/>
      <c r="G23" s="43"/>
      <c r="H23" s="43"/>
      <c r="I23" s="44"/>
    </row>
    <row r="24" spans="1:9" ht="17.25" thickBot="1" x14ac:dyDescent="0.35">
      <c r="A24" s="46" t="s">
        <v>12</v>
      </c>
      <c r="B24" s="47"/>
      <c r="C24" s="47"/>
      <c r="D24" s="45">
        <f>D23+30</f>
        <v>46240</v>
      </c>
      <c r="E24" s="43"/>
      <c r="F24" s="43"/>
      <c r="G24" s="43"/>
      <c r="H24" s="43"/>
      <c r="I24" s="44"/>
    </row>
    <row r="25" spans="1:9" x14ac:dyDescent="0.3">
      <c r="A25" s="8"/>
    </row>
    <row r="26" spans="1:9" ht="30" customHeight="1" x14ac:dyDescent="0.3">
      <c r="A26" s="31" t="s">
        <v>15</v>
      </c>
      <c r="B26" s="33" t="s">
        <v>16</v>
      </c>
      <c r="C26" s="33" t="s">
        <v>17</v>
      </c>
      <c r="D26" s="33" t="s">
        <v>18</v>
      </c>
      <c r="E26" s="1" t="str">
        <f>D8</f>
        <v>Enterprise Innovation S.A.S.,</v>
      </c>
      <c r="F26" s="1" t="str">
        <f>D14</f>
        <v>SUME ENERGYC S.A.S.</v>
      </c>
      <c r="G26" s="1" t="str">
        <f>D20</f>
        <v>RA TALLERES</v>
      </c>
      <c r="H26" s="4" t="s">
        <v>19</v>
      </c>
      <c r="I26" s="35" t="s">
        <v>20</v>
      </c>
    </row>
    <row r="27" spans="1:9" ht="11.25" customHeight="1" x14ac:dyDescent="0.3">
      <c r="A27" s="32"/>
      <c r="B27" s="34"/>
      <c r="C27" s="34"/>
      <c r="D27" s="34"/>
      <c r="E27" s="37" t="s">
        <v>21</v>
      </c>
      <c r="F27" s="38"/>
      <c r="G27" s="38"/>
      <c r="H27" s="39"/>
      <c r="I27" s="36"/>
    </row>
    <row r="28" spans="1:9" ht="66" x14ac:dyDescent="0.3">
      <c r="A28" s="12">
        <v>1</v>
      </c>
      <c r="B28" s="19" t="s">
        <v>32</v>
      </c>
      <c r="C28" s="17" t="s">
        <v>34</v>
      </c>
      <c r="D28" s="17">
        <v>2</v>
      </c>
      <c r="E28" s="20">
        <v>930000</v>
      </c>
      <c r="F28" s="21">
        <v>932000</v>
      </c>
      <c r="G28" s="21">
        <v>700000</v>
      </c>
      <c r="H28" s="21">
        <f>AVERAGE(E28:G28)</f>
        <v>854000</v>
      </c>
      <c r="I28" s="22">
        <f>+ROUND((H28*D28), 0)</f>
        <v>1708000</v>
      </c>
    </row>
    <row r="29" spans="1:9" x14ac:dyDescent="0.3">
      <c r="A29" s="12">
        <v>2</v>
      </c>
      <c r="B29" s="19" t="s">
        <v>33</v>
      </c>
      <c r="C29" s="17" t="s">
        <v>34</v>
      </c>
      <c r="D29" s="17">
        <v>1</v>
      </c>
      <c r="E29" s="20">
        <v>900000</v>
      </c>
      <c r="F29" s="21">
        <v>700000</v>
      </c>
      <c r="G29" s="21">
        <v>870000</v>
      </c>
      <c r="H29" s="21">
        <f t="shared" ref="H29:H32" si="0">AVERAGE(E29:G29)</f>
        <v>823333.33333333337</v>
      </c>
      <c r="I29" s="22">
        <f t="shared" ref="I29:I32" si="1">+ROUND((H29*D29), 0)</f>
        <v>823333</v>
      </c>
    </row>
    <row r="30" spans="1:9" x14ac:dyDescent="0.3">
      <c r="A30" s="12">
        <v>3</v>
      </c>
      <c r="B30" s="19" t="s">
        <v>38</v>
      </c>
      <c r="C30" s="17" t="s">
        <v>34</v>
      </c>
      <c r="D30" s="17">
        <v>1</v>
      </c>
      <c r="E30" s="20">
        <v>40000</v>
      </c>
      <c r="F30" s="20">
        <v>43000</v>
      </c>
      <c r="G30" s="21">
        <v>35000</v>
      </c>
      <c r="H30" s="21">
        <f t="shared" si="0"/>
        <v>39333.333333333336</v>
      </c>
      <c r="I30" s="22">
        <f t="shared" si="1"/>
        <v>39333</v>
      </c>
    </row>
    <row r="31" spans="1:9" ht="49.5" x14ac:dyDescent="0.3">
      <c r="A31" s="12">
        <v>4</v>
      </c>
      <c r="B31" s="19" t="s">
        <v>35</v>
      </c>
      <c r="C31" s="17" t="s">
        <v>36</v>
      </c>
      <c r="D31" s="17">
        <v>2</v>
      </c>
      <c r="E31" s="20">
        <v>140000</v>
      </c>
      <c r="F31" s="20">
        <v>100000</v>
      </c>
      <c r="G31" s="21">
        <v>150000</v>
      </c>
      <c r="H31" s="21">
        <f t="shared" si="0"/>
        <v>130000</v>
      </c>
      <c r="I31" s="22">
        <f t="shared" si="1"/>
        <v>260000</v>
      </c>
    </row>
    <row r="32" spans="1:9" ht="33" x14ac:dyDescent="0.3">
      <c r="A32" s="12">
        <v>5</v>
      </c>
      <c r="B32" s="19" t="s">
        <v>37</v>
      </c>
      <c r="C32" s="17" t="s">
        <v>34</v>
      </c>
      <c r="D32" s="17">
        <v>1</v>
      </c>
      <c r="E32" s="20">
        <v>200000</v>
      </c>
      <c r="F32" s="20">
        <v>174000</v>
      </c>
      <c r="G32" s="21">
        <v>135000</v>
      </c>
      <c r="H32" s="21">
        <f t="shared" si="0"/>
        <v>169666.66666666666</v>
      </c>
      <c r="I32" s="22">
        <f t="shared" si="1"/>
        <v>169667</v>
      </c>
    </row>
    <row r="33" spans="1:13" x14ac:dyDescent="0.3">
      <c r="A33" s="24" t="s">
        <v>22</v>
      </c>
      <c r="B33" s="25"/>
      <c r="C33" s="25"/>
      <c r="D33" s="25"/>
      <c r="E33" s="25"/>
      <c r="F33" s="25"/>
      <c r="G33" s="25"/>
      <c r="H33" s="26"/>
      <c r="I33" s="22">
        <f>+ROUND((SUM(I28:I32)), 0)</f>
        <v>3000333</v>
      </c>
    </row>
    <row r="34" spans="1:13" x14ac:dyDescent="0.3">
      <c r="A34" s="24" t="s">
        <v>23</v>
      </c>
      <c r="B34" s="25"/>
      <c r="C34" s="25"/>
      <c r="D34" s="25"/>
      <c r="E34" s="25"/>
      <c r="F34" s="25"/>
      <c r="G34" s="25"/>
      <c r="H34" s="26"/>
      <c r="I34" s="22">
        <f>+ROUND((I33*19%), 0)</f>
        <v>570063</v>
      </c>
    </row>
    <row r="35" spans="1:13" ht="17.25" thickBot="1" x14ac:dyDescent="0.35">
      <c r="A35" s="27" t="s">
        <v>24</v>
      </c>
      <c r="B35" s="28"/>
      <c r="C35" s="28"/>
      <c r="D35" s="28"/>
      <c r="E35" s="28"/>
      <c r="F35" s="28"/>
      <c r="G35" s="28"/>
      <c r="H35" s="29"/>
      <c r="I35" s="23">
        <f>+ROUND(SUM(I33:I34), 0)</f>
        <v>3570396</v>
      </c>
      <c r="K35" s="18"/>
      <c r="M35" s="13"/>
    </row>
    <row r="38" spans="1:13" ht="20.25" x14ac:dyDescent="0.3">
      <c r="A38" s="30" t="s">
        <v>25</v>
      </c>
      <c r="B38" s="30"/>
      <c r="C38" s="30"/>
      <c r="D38" s="30"/>
      <c r="E38" s="30"/>
      <c r="F38" s="30"/>
      <c r="G38" s="30"/>
      <c r="H38" s="30"/>
      <c r="I38" s="30"/>
    </row>
  </sheetData>
  <mergeCells count="46">
    <mergeCell ref="A8:C8"/>
    <mergeCell ref="D8:I8"/>
    <mergeCell ref="A1:B3"/>
    <mergeCell ref="C1:F3"/>
    <mergeCell ref="A5:C6"/>
    <mergeCell ref="D5:I6"/>
    <mergeCell ref="A9:C9"/>
    <mergeCell ref="D9:I9"/>
    <mergeCell ref="A10:C10"/>
    <mergeCell ref="D10:I10"/>
    <mergeCell ref="A11:C11"/>
    <mergeCell ref="D11:I11"/>
    <mergeCell ref="A12:C12"/>
    <mergeCell ref="D12:I12"/>
    <mergeCell ref="A13:B13"/>
    <mergeCell ref="D13:I13"/>
    <mergeCell ref="A14:C14"/>
    <mergeCell ref="D14:I14"/>
    <mergeCell ref="A15:C15"/>
    <mergeCell ref="D15:I15"/>
    <mergeCell ref="A16:C16"/>
    <mergeCell ref="D16:I16"/>
    <mergeCell ref="A17:C17"/>
    <mergeCell ref="D17:I17"/>
    <mergeCell ref="A18:C18"/>
    <mergeCell ref="D18:I18"/>
    <mergeCell ref="A20:C20"/>
    <mergeCell ref="D20:I20"/>
    <mergeCell ref="A21:C21"/>
    <mergeCell ref="D21:I21"/>
    <mergeCell ref="A22:C22"/>
    <mergeCell ref="D22:I22"/>
    <mergeCell ref="A23:C23"/>
    <mergeCell ref="D23:I23"/>
    <mergeCell ref="A24:C24"/>
    <mergeCell ref="D24:I24"/>
    <mergeCell ref="A34:H34"/>
    <mergeCell ref="A35:H35"/>
    <mergeCell ref="A38:I38"/>
    <mergeCell ref="A26:A27"/>
    <mergeCell ref="B26:B27"/>
    <mergeCell ref="C26:C27"/>
    <mergeCell ref="D26:D27"/>
    <mergeCell ref="I26:I27"/>
    <mergeCell ref="A33:H33"/>
    <mergeCell ref="E27:H27"/>
  </mergeCells>
  <hyperlinks>
    <hyperlink ref="D16" r:id="rId1" display="key.amanager1@quimicamg.com" xr:uid="{D84F6E00-3189-4265-83AC-7D7BC8D5C857}"/>
    <hyperlink ref="D22" r:id="rId2" display="info@filtracionyanalisis.com" xr:uid="{FDD09BEE-7EBD-4643-9443-D0514DF32E65}"/>
  </hyperlinks>
  <pageMargins left="0.7" right="0.7" top="0.75" bottom="0.75" header="0.3" footer="0.3"/>
  <pageSetup orientation="portrait" r:id="rId3"/>
  <drawing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f6fcf-befd-4a6b-a456-ea0676348e62" xsi:nil="true"/>
    <lcf76f155ced4ddcb4097134ff3c332f xmlns="8341f547-e6c3-460f-b08f-9d0887320f6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9935CC713D82E41AD8E9EF5AAACD423" ma:contentTypeVersion="15" ma:contentTypeDescription="Crear nuevo documento." ma:contentTypeScope="" ma:versionID="ca2875bdbfef7bf7b517ffb9b5009393">
  <xsd:schema xmlns:xsd="http://www.w3.org/2001/XMLSchema" xmlns:xs="http://www.w3.org/2001/XMLSchema" xmlns:p="http://schemas.microsoft.com/office/2006/metadata/properties" xmlns:ns2="b85f6fcf-befd-4a6b-a456-ea0676348e62" xmlns:ns3="8341f547-e6c3-460f-b08f-9d0887320f6b" targetNamespace="http://schemas.microsoft.com/office/2006/metadata/properties" ma:root="true" ma:fieldsID="504269d287440e833666ffb8e04541f0" ns2:_="" ns3:_="">
    <xsd:import namespace="b85f6fcf-befd-4a6b-a456-ea0676348e62"/>
    <xsd:import namespace="8341f547-e6c3-460f-b08f-9d0887320f6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f6fcf-befd-4a6b-a456-ea0676348e6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2ad4b0bc-ddbe-430b-8b06-6a1e6af3d2e6}" ma:internalName="TaxCatchAll" ma:showField="CatchAllData" ma:web="b85f6fcf-befd-4a6b-a456-ea0676348e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41f547-e6c3-460f-b08f-9d0887320f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2E6ED6-03C7-45FC-A520-E64DDB9BFB53}">
  <ds:schemaRefs>
    <ds:schemaRef ds:uri="http://schemas.microsoft.com/office/2006/metadata/properties"/>
    <ds:schemaRef ds:uri="http://schemas.microsoft.com/office/infopath/2007/PartnerControls"/>
    <ds:schemaRef ds:uri="b85f6fcf-befd-4a6b-a456-ea0676348e62"/>
    <ds:schemaRef ds:uri="8341f547-e6c3-460f-b08f-9d0887320f6b"/>
  </ds:schemaRefs>
</ds:datastoreItem>
</file>

<file path=customXml/itemProps2.xml><?xml version="1.0" encoding="utf-8"?>
<ds:datastoreItem xmlns:ds="http://schemas.openxmlformats.org/officeDocument/2006/customXml" ds:itemID="{21EF0324-7BF5-4EF5-989A-82FD224DAB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5f6fcf-befd-4a6b-a456-ea0676348e62"/>
    <ds:schemaRef ds:uri="8341f547-e6c3-460f-b08f-9d0887320f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8838261-5E72-45A5-AEF6-B92E91B1B6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FBS 090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Aguilar Montoya</dc:creator>
  <cp:keywords/>
  <dc:description/>
  <cp:lastModifiedBy>Natalia Andrea Martinez Morales</cp:lastModifiedBy>
  <cp:revision/>
  <dcterms:created xsi:type="dcterms:W3CDTF">2023-09-27T15:10:58Z</dcterms:created>
  <dcterms:modified xsi:type="dcterms:W3CDTF">2026-07-17T15:51:10Z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0x01010019935CC713D82E41AD8E9EF5AAACD423</vt:lpwstr>
  </property>
</Properties>
</file>