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172.23.69.23\respaldo o copia\2026\3.CONTRATACION 2026\Ecónomica Elizabeth Cortes\DUPLA MARCELA Y ELIZABETH\PROCESOS ESTRUCTURADOS\048- SAMC MTTO INSTALACIONES\PARA PUBLICAR\JURIDICOS\"/>
    </mc:Choice>
  </mc:AlternateContent>
  <xr:revisionPtr revIDLastSave="0" documentId="13_ncr:1_{8E1F6635-F7C0-4670-8CAA-E51914E71FBF}" xr6:coauthVersionLast="36" xr6:coauthVersionMax="36" xr10:uidLastSave="{00000000-0000-0000-0000-000000000000}"/>
  <bookViews>
    <workbookView xWindow="0" yWindow="0" windowWidth="28800" windowHeight="11805" xr2:uid="{00000000-000D-0000-FFFF-FFFF00000000}"/>
  </bookViews>
  <sheets>
    <sheet name="COTIZACIONES" sheetId="1" r:id="rId1"/>
    <sheet name="VALOR INDEXADO" sheetId="6" r:id="rId2"/>
    <sheet name="ANALISIS DE PRECIOS" sheetId="2" state="hidden" r:id="rId3"/>
    <sheet name="ANALISIS DE COTIZACIONES" sheetId="7" r:id="rId4"/>
    <sheet name="PRECIOS DE REFERENCIA" sheetId="8" r:id="rId5"/>
  </sheets>
  <definedNames>
    <definedName name="_xlnm._FilterDatabase" localSheetId="3" hidden="1">'ANALISIS DE COTIZACIONES'!$A$3:$V$3</definedName>
    <definedName name="_xlnm._FilterDatabase" localSheetId="2" hidden="1">'ANALISIS DE PRECIOS'!$A$3:$Q$411</definedName>
    <definedName name="_xlnm._FilterDatabase" localSheetId="0" hidden="1">COTIZACIONES!$A$2:$W$410</definedName>
    <definedName name="_xlnm._FilterDatabase" localSheetId="4" hidden="1">'PRECIOS DE REFERENCIA'!$A$2:$F$410</definedName>
    <definedName name="_xlnm._FilterDatabase" localSheetId="1" hidden="1">'VALOR INDEXADO'!$A$1:$K$1</definedName>
    <definedName name="_xlnm.Print_Area" localSheetId="3">'ANALISIS DE COTIZACIONES'!$A$1:$Y$410</definedName>
    <definedName name="_xlnm.Print_Area" localSheetId="2">'ANALISIS DE PRECIOS'!$A$1:$V$410</definedName>
    <definedName name="_xlnm.Print_Area" localSheetId="4">'PRECIOS DE REFERENCIA'!$A$1:$K$409</definedName>
    <definedName name="Rubros" localSheetId="4">#REF!</definedName>
    <definedName name="Rubros" localSheetId="1">#REF!</definedName>
    <definedName name="Rubros">#REF!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 i="6" l="1"/>
  <c r="F77" i="7" l="1"/>
  <c r="M69" i="7"/>
  <c r="L228" i="7"/>
  <c r="P3" i="1"/>
  <c r="L411" i="1"/>
  <c r="B4" i="8" l="1"/>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212" i="8"/>
  <c r="B213" i="8"/>
  <c r="B214" i="8"/>
  <c r="B215" i="8"/>
  <c r="B216" i="8"/>
  <c r="B217" i="8"/>
  <c r="B218" i="8"/>
  <c r="B219" i="8"/>
  <c r="B220" i="8"/>
  <c r="B221" i="8"/>
  <c r="B222" i="8"/>
  <c r="B223" i="8"/>
  <c r="B224" i="8"/>
  <c r="B225" i="8"/>
  <c r="B226" i="8"/>
  <c r="B227" i="8"/>
  <c r="B228" i="8"/>
  <c r="B229" i="8"/>
  <c r="B230" i="8"/>
  <c r="B231" i="8"/>
  <c r="B232" i="8"/>
  <c r="B233" i="8"/>
  <c r="B234" i="8"/>
  <c r="B235" i="8"/>
  <c r="B236" i="8"/>
  <c r="B237" i="8"/>
  <c r="B238" i="8"/>
  <c r="B239" i="8"/>
  <c r="B240" i="8"/>
  <c r="B241" i="8"/>
  <c r="B242" i="8"/>
  <c r="B243" i="8"/>
  <c r="B244" i="8"/>
  <c r="B245" i="8"/>
  <c r="B246" i="8"/>
  <c r="B247" i="8"/>
  <c r="B248" i="8"/>
  <c r="B249" i="8"/>
  <c r="B250" i="8"/>
  <c r="B251" i="8"/>
  <c r="B252" i="8"/>
  <c r="B253" i="8"/>
  <c r="B254" i="8"/>
  <c r="B255" i="8"/>
  <c r="B256" i="8"/>
  <c r="B257" i="8"/>
  <c r="B258" i="8"/>
  <c r="B259" i="8"/>
  <c r="B260" i="8"/>
  <c r="B261" i="8"/>
  <c r="B262" i="8"/>
  <c r="B263" i="8"/>
  <c r="B264" i="8"/>
  <c r="B265" i="8"/>
  <c r="B266" i="8"/>
  <c r="B267" i="8"/>
  <c r="B268" i="8"/>
  <c r="B269" i="8"/>
  <c r="B270" i="8"/>
  <c r="B271" i="8"/>
  <c r="B272" i="8"/>
  <c r="B273" i="8"/>
  <c r="B274" i="8"/>
  <c r="B275" i="8"/>
  <c r="B276" i="8"/>
  <c r="B277" i="8"/>
  <c r="B278" i="8"/>
  <c r="B279" i="8"/>
  <c r="B280" i="8"/>
  <c r="B281" i="8"/>
  <c r="B282" i="8"/>
  <c r="B283" i="8"/>
  <c r="B284" i="8"/>
  <c r="B285" i="8"/>
  <c r="B286" i="8"/>
  <c r="B287" i="8"/>
  <c r="B288" i="8"/>
  <c r="B289" i="8"/>
  <c r="B290" i="8"/>
  <c r="B291" i="8"/>
  <c r="B292" i="8"/>
  <c r="B293" i="8"/>
  <c r="B294" i="8"/>
  <c r="B295" i="8"/>
  <c r="B296" i="8"/>
  <c r="B297" i="8"/>
  <c r="B298" i="8"/>
  <c r="B299" i="8"/>
  <c r="B300" i="8"/>
  <c r="B301" i="8"/>
  <c r="B302" i="8"/>
  <c r="B303" i="8"/>
  <c r="B304" i="8"/>
  <c r="B305" i="8"/>
  <c r="B306" i="8"/>
  <c r="B307" i="8"/>
  <c r="B308" i="8"/>
  <c r="B309" i="8"/>
  <c r="B310" i="8"/>
  <c r="B311" i="8"/>
  <c r="B312" i="8"/>
  <c r="B313" i="8"/>
  <c r="B314" i="8"/>
  <c r="B315" i="8"/>
  <c r="B316" i="8"/>
  <c r="B317" i="8"/>
  <c r="B318" i="8"/>
  <c r="B319" i="8"/>
  <c r="B320" i="8"/>
  <c r="B321" i="8"/>
  <c r="B322" i="8"/>
  <c r="B323" i="8"/>
  <c r="B324" i="8"/>
  <c r="B325" i="8"/>
  <c r="B326" i="8"/>
  <c r="B327" i="8"/>
  <c r="B328" i="8"/>
  <c r="B329" i="8"/>
  <c r="B330" i="8"/>
  <c r="B331" i="8"/>
  <c r="B332" i="8"/>
  <c r="B333" i="8"/>
  <c r="B334" i="8"/>
  <c r="B335" i="8"/>
  <c r="B336" i="8"/>
  <c r="B337" i="8"/>
  <c r="B338" i="8"/>
  <c r="B339" i="8"/>
  <c r="B340" i="8"/>
  <c r="B341" i="8"/>
  <c r="B342" i="8"/>
  <c r="B343" i="8"/>
  <c r="B344" i="8"/>
  <c r="B345" i="8"/>
  <c r="B346" i="8"/>
  <c r="B347" i="8"/>
  <c r="B348" i="8"/>
  <c r="B349" i="8"/>
  <c r="B350" i="8"/>
  <c r="B351" i="8"/>
  <c r="B352" i="8"/>
  <c r="B353" i="8"/>
  <c r="B354" i="8"/>
  <c r="B355" i="8"/>
  <c r="B356" i="8"/>
  <c r="B357" i="8"/>
  <c r="B358" i="8"/>
  <c r="B359" i="8"/>
  <c r="B360" i="8"/>
  <c r="B361" i="8"/>
  <c r="B362" i="8"/>
  <c r="B363" i="8"/>
  <c r="B364" i="8"/>
  <c r="B365" i="8"/>
  <c r="B366" i="8"/>
  <c r="B367" i="8"/>
  <c r="B368" i="8"/>
  <c r="B369" i="8"/>
  <c r="B370" i="8"/>
  <c r="B371" i="8"/>
  <c r="B372" i="8"/>
  <c r="B373" i="8"/>
  <c r="B374" i="8"/>
  <c r="B375" i="8"/>
  <c r="B376" i="8"/>
  <c r="B377" i="8"/>
  <c r="B378" i="8"/>
  <c r="B379" i="8"/>
  <c r="B380" i="8"/>
  <c r="B381" i="8"/>
  <c r="B382" i="8"/>
  <c r="B383" i="8"/>
  <c r="B384" i="8"/>
  <c r="B385" i="8"/>
  <c r="B386" i="8"/>
  <c r="B387" i="8"/>
  <c r="B388" i="8"/>
  <c r="B389" i="8"/>
  <c r="B390" i="8"/>
  <c r="B391" i="8"/>
  <c r="B392" i="8"/>
  <c r="B393" i="8"/>
  <c r="B394" i="8"/>
  <c r="B395" i="8"/>
  <c r="B396" i="8"/>
  <c r="B397" i="8"/>
  <c r="B398" i="8"/>
  <c r="B399" i="8"/>
  <c r="B400" i="8"/>
  <c r="B401" i="8"/>
  <c r="B402" i="8"/>
  <c r="B403" i="8"/>
  <c r="B404" i="8"/>
  <c r="B405" i="8"/>
  <c r="B406" i="8"/>
  <c r="B407" i="8"/>
  <c r="B408" i="8"/>
  <c r="B409" i="8"/>
  <c r="B410" i="8"/>
  <c r="B3" i="8"/>
  <c r="K3" i="6" l="1"/>
  <c r="K4" i="6"/>
  <c r="K5" i="6"/>
  <c r="K6" i="6"/>
  <c r="K7" i="6"/>
  <c r="K8" i="6"/>
  <c r="K9" i="6"/>
  <c r="K10" i="6"/>
  <c r="K11" i="6"/>
  <c r="K12" i="6"/>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7" i="6"/>
  <c r="K148" i="6"/>
  <c r="K149" i="6"/>
  <c r="K150"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0"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8" i="6"/>
  <c r="K239"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271" i="6"/>
  <c r="K272" i="6"/>
  <c r="K273" i="6"/>
  <c r="K274" i="6"/>
  <c r="K275" i="6"/>
  <c r="K276" i="6"/>
  <c r="K277" i="6"/>
  <c r="K278" i="6"/>
  <c r="K279" i="6"/>
  <c r="K280" i="6"/>
  <c r="K281" i="6"/>
  <c r="K282" i="6"/>
  <c r="K283" i="6"/>
  <c r="K284" i="6"/>
  <c r="K285" i="6"/>
  <c r="K286" i="6"/>
  <c r="K287" i="6"/>
  <c r="K288" i="6"/>
  <c r="K289" i="6"/>
  <c r="K290" i="6"/>
  <c r="K291" i="6"/>
  <c r="K292" i="6"/>
  <c r="K293" i="6"/>
  <c r="K294" i="6"/>
  <c r="K295" i="6"/>
  <c r="K296" i="6"/>
  <c r="K297" i="6"/>
  <c r="K298" i="6"/>
  <c r="K299" i="6"/>
  <c r="K300" i="6"/>
  <c r="K301" i="6"/>
  <c r="K302" i="6"/>
  <c r="K303" i="6"/>
  <c r="K304" i="6"/>
  <c r="K305" i="6"/>
  <c r="K306" i="6"/>
  <c r="K307" i="6"/>
  <c r="K308" i="6"/>
  <c r="K309" i="6"/>
  <c r="K310" i="6"/>
  <c r="K311" i="6"/>
  <c r="K312" i="6"/>
  <c r="K313" i="6"/>
  <c r="K314" i="6"/>
  <c r="K315" i="6"/>
  <c r="K316" i="6"/>
  <c r="K317" i="6"/>
  <c r="K318" i="6"/>
  <c r="K319" i="6"/>
  <c r="K320" i="6"/>
  <c r="K321" i="6"/>
  <c r="K322" i="6"/>
  <c r="K323" i="6"/>
  <c r="K324" i="6"/>
  <c r="K325" i="6"/>
  <c r="K326" i="6"/>
  <c r="K327" i="6"/>
  <c r="K328" i="6"/>
  <c r="K329" i="6"/>
  <c r="K330" i="6"/>
  <c r="K331" i="6"/>
  <c r="K332" i="6"/>
  <c r="K333" i="6"/>
  <c r="K334" i="6"/>
  <c r="K335" i="6"/>
  <c r="K336" i="6"/>
  <c r="K337" i="6"/>
  <c r="K338" i="6"/>
  <c r="K339" i="6"/>
  <c r="K340" i="6"/>
  <c r="K341" i="6"/>
  <c r="K342" i="6"/>
  <c r="K343" i="6"/>
  <c r="K344" i="6"/>
  <c r="K345" i="6"/>
  <c r="K346" i="6"/>
  <c r="K347" i="6"/>
  <c r="K348" i="6"/>
  <c r="K349" i="6"/>
  <c r="K350" i="6"/>
  <c r="K351" i="6"/>
  <c r="K352" i="6"/>
  <c r="K353" i="6"/>
  <c r="K354" i="6"/>
  <c r="K355" i="6"/>
  <c r="K356" i="6"/>
  <c r="K357" i="6"/>
  <c r="K358" i="6"/>
  <c r="K359" i="6"/>
  <c r="K360" i="6"/>
  <c r="K361" i="6"/>
  <c r="K362" i="6"/>
  <c r="K363" i="6"/>
  <c r="K364" i="6"/>
  <c r="K365" i="6"/>
  <c r="K366" i="6"/>
  <c r="K367" i="6"/>
  <c r="K368" i="6"/>
  <c r="K369" i="6"/>
  <c r="K370" i="6"/>
  <c r="K371" i="6"/>
  <c r="K372" i="6"/>
  <c r="K373" i="6"/>
  <c r="K374" i="6"/>
  <c r="K375" i="6"/>
  <c r="K376" i="6"/>
  <c r="K377" i="6"/>
  <c r="K378" i="6"/>
  <c r="K379" i="6"/>
  <c r="K380" i="6"/>
  <c r="K381" i="6"/>
  <c r="K382" i="6"/>
  <c r="K383" i="6"/>
  <c r="K384" i="6"/>
  <c r="K385" i="6"/>
  <c r="K386" i="6"/>
  <c r="K387" i="6"/>
  <c r="K388" i="6"/>
  <c r="K389" i="6"/>
  <c r="K390" i="6"/>
  <c r="K391" i="6"/>
  <c r="K392" i="6"/>
  <c r="K393" i="6"/>
  <c r="K394" i="6"/>
  <c r="K395" i="6"/>
  <c r="K396" i="6"/>
  <c r="K397" i="6"/>
  <c r="K398" i="6"/>
  <c r="K399" i="6"/>
  <c r="K400" i="6"/>
  <c r="K401" i="6"/>
  <c r="K402" i="6"/>
  <c r="K403" i="6"/>
  <c r="K404" i="6"/>
  <c r="K405" i="6"/>
  <c r="K406" i="6"/>
  <c r="K407" i="6"/>
  <c r="K408" i="6"/>
  <c r="K409" i="6"/>
  <c r="K410" i="6"/>
  <c r="K411" i="6"/>
  <c r="K412" i="6"/>
  <c r="K413" i="6"/>
  <c r="K414" i="6"/>
  <c r="K415" i="6"/>
  <c r="K416" i="6"/>
  <c r="K417" i="6"/>
  <c r="K418" i="6"/>
  <c r="K419" i="6"/>
  <c r="K420" i="6"/>
  <c r="K421" i="6"/>
  <c r="K422" i="6"/>
  <c r="K423" i="6"/>
  <c r="K424" i="6"/>
  <c r="K425" i="6"/>
  <c r="K426" i="6"/>
  <c r="K427" i="6"/>
  <c r="K428" i="6"/>
  <c r="K429" i="6"/>
  <c r="K430" i="6"/>
  <c r="K431" i="6"/>
  <c r="K432" i="6"/>
  <c r="K433" i="6"/>
  <c r="K434" i="6"/>
  <c r="K435" i="6"/>
  <c r="K436" i="6"/>
  <c r="K437" i="6"/>
  <c r="K438" i="6"/>
  <c r="K439" i="6"/>
  <c r="K440" i="6"/>
  <c r="K441" i="6"/>
  <c r="K442" i="6"/>
  <c r="K443" i="6"/>
  <c r="K444" i="6"/>
  <c r="K445" i="6"/>
  <c r="K446" i="6"/>
  <c r="K447" i="6"/>
  <c r="K448" i="6"/>
  <c r="K449" i="6"/>
  <c r="K450" i="6"/>
  <c r="K451" i="6"/>
  <c r="K452" i="6"/>
  <c r="K453" i="6"/>
  <c r="K454" i="6"/>
  <c r="K455" i="6"/>
  <c r="K456" i="6"/>
  <c r="K457" i="6"/>
  <c r="K458" i="6"/>
  <c r="K459" i="6"/>
  <c r="K460" i="6"/>
  <c r="K461" i="6"/>
  <c r="K462" i="6"/>
  <c r="K463" i="6"/>
  <c r="K464" i="6"/>
  <c r="K465" i="6"/>
  <c r="K466" i="6"/>
  <c r="K467" i="6"/>
  <c r="K468" i="6"/>
  <c r="K469" i="6"/>
  <c r="K470" i="6"/>
  <c r="K471" i="6"/>
  <c r="K472" i="6"/>
  <c r="K473" i="6"/>
  <c r="K474" i="6"/>
  <c r="K475" i="6"/>
  <c r="K476" i="6"/>
  <c r="K477" i="6"/>
  <c r="K478" i="6"/>
  <c r="K479" i="6"/>
  <c r="K480" i="6"/>
  <c r="K481" i="6"/>
  <c r="K482" i="6"/>
  <c r="K483" i="6"/>
  <c r="K484" i="6"/>
  <c r="K485" i="6"/>
  <c r="K486" i="6"/>
  <c r="K487" i="6"/>
  <c r="K488" i="6"/>
  <c r="K489" i="6"/>
  <c r="K490" i="6"/>
  <c r="K491" i="6"/>
  <c r="K492" i="6"/>
  <c r="K493" i="6"/>
  <c r="K494" i="6"/>
  <c r="K495" i="6"/>
  <c r="K496" i="6"/>
  <c r="K497" i="6"/>
  <c r="K498" i="6"/>
  <c r="K499" i="6"/>
  <c r="K500" i="6"/>
  <c r="K501" i="6"/>
  <c r="K502" i="6"/>
  <c r="K503" i="6"/>
  <c r="K504" i="6"/>
  <c r="K505" i="6"/>
  <c r="K506" i="6"/>
  <c r="K507" i="6"/>
  <c r="K508" i="6"/>
  <c r="K509" i="6"/>
  <c r="K510" i="6"/>
  <c r="K511" i="6"/>
  <c r="K512" i="6"/>
  <c r="K513" i="6"/>
  <c r="K514" i="6"/>
  <c r="K515" i="6"/>
  <c r="K516" i="6"/>
  <c r="K517" i="6"/>
  <c r="K518" i="6"/>
  <c r="K519" i="6"/>
  <c r="K520" i="6"/>
  <c r="K521" i="6"/>
  <c r="K522" i="6"/>
  <c r="K523" i="6"/>
  <c r="K524" i="6"/>
  <c r="K525" i="6"/>
  <c r="K526" i="6"/>
  <c r="K527" i="6"/>
  <c r="K528" i="6"/>
  <c r="K529" i="6"/>
  <c r="K530" i="6"/>
  <c r="K531" i="6"/>
  <c r="K532" i="6"/>
  <c r="K533" i="6"/>
  <c r="K534" i="6"/>
  <c r="K535" i="6"/>
  <c r="K536" i="6"/>
  <c r="K537" i="6"/>
  <c r="K538" i="6"/>
  <c r="K539" i="6"/>
  <c r="K540" i="6"/>
  <c r="K541" i="6"/>
  <c r="K542" i="6"/>
  <c r="K543" i="6"/>
  <c r="K544" i="6"/>
  <c r="K545" i="6"/>
  <c r="K546" i="6"/>
  <c r="K547" i="6"/>
  <c r="K548" i="6"/>
  <c r="K549" i="6"/>
  <c r="K550" i="6"/>
  <c r="K551" i="6"/>
  <c r="K552" i="6"/>
  <c r="K553" i="6"/>
  <c r="K554" i="6"/>
  <c r="K555" i="6"/>
  <c r="K556" i="6"/>
  <c r="K557" i="6"/>
  <c r="K558" i="6"/>
  <c r="K559" i="6"/>
  <c r="K560" i="6"/>
  <c r="K561" i="6"/>
  <c r="K562" i="6"/>
  <c r="K563" i="6"/>
  <c r="K564" i="6"/>
  <c r="K565" i="6"/>
  <c r="K566" i="6"/>
  <c r="K567" i="6"/>
  <c r="K568" i="6"/>
  <c r="K569" i="6"/>
  <c r="K570" i="6"/>
  <c r="K571" i="6"/>
  <c r="K572" i="6"/>
  <c r="K573" i="6"/>
  <c r="K574" i="6"/>
  <c r="K575" i="6"/>
  <c r="K576" i="6"/>
  <c r="K577" i="6"/>
  <c r="K578" i="6"/>
  <c r="K579" i="6"/>
  <c r="K580" i="6"/>
  <c r="K581" i="6"/>
  <c r="K582" i="6"/>
  <c r="K583" i="6"/>
  <c r="K584" i="6"/>
  <c r="K585" i="6"/>
  <c r="K586" i="6"/>
  <c r="K587" i="6"/>
  <c r="K588" i="6"/>
  <c r="K589" i="6"/>
  <c r="K590" i="6"/>
  <c r="K591" i="6"/>
  <c r="K592" i="6"/>
  <c r="K593" i="6"/>
  <c r="K594" i="6"/>
  <c r="K595" i="6"/>
  <c r="K596" i="6"/>
  <c r="K597" i="6"/>
  <c r="K598" i="6"/>
  <c r="K599" i="6"/>
  <c r="K600" i="6"/>
  <c r="K601" i="6"/>
  <c r="K602" i="6"/>
  <c r="K603" i="6"/>
  <c r="K604" i="6"/>
  <c r="K605" i="6"/>
  <c r="K606" i="6"/>
  <c r="K607" i="6"/>
  <c r="K608" i="6"/>
  <c r="K609" i="6"/>
  <c r="K610" i="6"/>
  <c r="K611" i="6"/>
  <c r="K612" i="6"/>
  <c r="K613" i="6"/>
  <c r="K614" i="6"/>
  <c r="K615" i="6"/>
  <c r="K616" i="6"/>
  <c r="K617" i="6"/>
  <c r="K618" i="6"/>
  <c r="K619" i="6"/>
  <c r="K620" i="6"/>
  <c r="K621" i="6"/>
  <c r="K622" i="6"/>
  <c r="K623" i="6"/>
  <c r="K624" i="6"/>
  <c r="K625" i="6"/>
  <c r="K626" i="6"/>
  <c r="K627" i="6"/>
  <c r="K628" i="6"/>
  <c r="K629" i="6"/>
  <c r="K630" i="6"/>
  <c r="K631" i="6"/>
  <c r="K632" i="6"/>
  <c r="K633" i="6"/>
  <c r="K634" i="6"/>
  <c r="K635" i="6"/>
  <c r="K636" i="6"/>
  <c r="K637" i="6"/>
  <c r="K638" i="6"/>
  <c r="K639" i="6"/>
  <c r="K640" i="6"/>
  <c r="K641" i="6"/>
  <c r="K642" i="6"/>
  <c r="K643" i="6"/>
  <c r="K644" i="6"/>
  <c r="K645" i="6"/>
  <c r="K646" i="6"/>
  <c r="K647" i="6"/>
  <c r="K648" i="6"/>
  <c r="K649" i="6"/>
  <c r="K650" i="6"/>
  <c r="K651" i="6"/>
  <c r="K652" i="6"/>
  <c r="K653" i="6"/>
  <c r="K654" i="6"/>
  <c r="K655" i="6"/>
  <c r="K656" i="6"/>
  <c r="K657" i="6"/>
  <c r="K658" i="6"/>
  <c r="K659" i="6"/>
  <c r="K660" i="6"/>
  <c r="K661" i="6"/>
  <c r="K662" i="6"/>
  <c r="K663" i="6"/>
  <c r="K664" i="6"/>
  <c r="K665" i="6"/>
  <c r="K666" i="6"/>
  <c r="K667" i="6"/>
  <c r="K668" i="6"/>
  <c r="K669" i="6"/>
  <c r="K670" i="6"/>
  <c r="K671" i="6"/>
  <c r="K672" i="6"/>
  <c r="K673" i="6"/>
  <c r="K674" i="6"/>
  <c r="K675" i="6"/>
  <c r="K676" i="6"/>
  <c r="K677" i="6"/>
  <c r="K678" i="6"/>
  <c r="K679" i="6"/>
  <c r="K680" i="6"/>
  <c r="K681" i="6"/>
  <c r="K682" i="6"/>
  <c r="K683" i="6"/>
  <c r="K684" i="6"/>
  <c r="K685" i="6"/>
  <c r="K686" i="6"/>
  <c r="K687" i="6"/>
  <c r="K688" i="6"/>
  <c r="K689" i="6"/>
  <c r="K690" i="6"/>
  <c r="K691" i="6"/>
  <c r="K692" i="6"/>
  <c r="K693" i="6"/>
  <c r="K694" i="6"/>
  <c r="K695" i="6"/>
  <c r="K696" i="6"/>
  <c r="K697" i="6"/>
  <c r="K698" i="6"/>
  <c r="K699" i="6"/>
  <c r="K700" i="6"/>
  <c r="K701" i="6"/>
  <c r="K702" i="6"/>
  <c r="K703" i="6"/>
  <c r="K704" i="6"/>
  <c r="K705" i="6"/>
  <c r="K706" i="6"/>
  <c r="K707" i="6"/>
  <c r="K708" i="6"/>
  <c r="K709" i="6"/>
  <c r="K710" i="6"/>
  <c r="K711" i="6"/>
  <c r="K712" i="6"/>
  <c r="K713" i="6"/>
  <c r="K714" i="6"/>
  <c r="K715" i="6"/>
  <c r="K716" i="6"/>
  <c r="K717" i="6"/>
  <c r="K718" i="6"/>
  <c r="K719" i="6"/>
  <c r="K720" i="6"/>
  <c r="K721" i="6"/>
  <c r="K722" i="6"/>
  <c r="K723" i="6"/>
  <c r="K724" i="6"/>
  <c r="K725" i="6"/>
  <c r="K726" i="6"/>
  <c r="K727" i="6"/>
  <c r="K728" i="6"/>
  <c r="K729" i="6"/>
  <c r="K730" i="6"/>
  <c r="K731" i="6"/>
  <c r="K732" i="6"/>
  <c r="K733" i="6"/>
  <c r="K734" i="6"/>
  <c r="K735" i="6"/>
  <c r="K736" i="6"/>
  <c r="K737" i="6"/>
  <c r="K738" i="6"/>
  <c r="K739" i="6"/>
  <c r="K740" i="6"/>
  <c r="K741" i="6"/>
  <c r="K742" i="6"/>
  <c r="K743" i="6"/>
  <c r="K744" i="6"/>
  <c r="K745" i="6"/>
  <c r="K746" i="6"/>
  <c r="K747" i="6"/>
  <c r="K748" i="6"/>
  <c r="K749" i="6"/>
  <c r="K750" i="6"/>
  <c r="K751" i="6"/>
  <c r="K752" i="6"/>
  <c r="K753" i="6"/>
  <c r="K754" i="6"/>
  <c r="K755" i="6"/>
  <c r="K756" i="6"/>
  <c r="K757" i="6"/>
  <c r="K758" i="6"/>
  <c r="K759" i="6"/>
  <c r="K760" i="6"/>
  <c r="K761" i="6"/>
  <c r="K762" i="6"/>
  <c r="K763" i="6"/>
  <c r="K764" i="6"/>
  <c r="K765" i="6"/>
  <c r="K766" i="6"/>
  <c r="K767" i="6"/>
  <c r="K768" i="6"/>
  <c r="K769" i="6"/>
  <c r="K770" i="6"/>
  <c r="K771" i="6"/>
  <c r="K772" i="6"/>
  <c r="K773" i="6"/>
  <c r="K774" i="6"/>
  <c r="K775" i="6"/>
  <c r="K776" i="6"/>
  <c r="K777" i="6"/>
  <c r="K778" i="6"/>
  <c r="K779" i="6"/>
  <c r="K780" i="6"/>
  <c r="K781" i="6"/>
  <c r="K782" i="6"/>
  <c r="K783" i="6"/>
  <c r="K784" i="6"/>
  <c r="K785" i="6"/>
  <c r="K786" i="6"/>
  <c r="K787" i="6"/>
  <c r="K788" i="6"/>
  <c r="K789" i="6"/>
  <c r="K790" i="6"/>
  <c r="K791" i="6"/>
  <c r="K792" i="6"/>
  <c r="K793" i="6"/>
  <c r="K794" i="6"/>
  <c r="K795" i="6"/>
  <c r="K796" i="6"/>
  <c r="K797" i="6"/>
  <c r="K798" i="6"/>
  <c r="K799" i="6"/>
  <c r="K800" i="6"/>
  <c r="K801" i="6"/>
  <c r="K802" i="6"/>
  <c r="F2" i="7" l="1"/>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499" i="6"/>
  <c r="I500" i="6"/>
  <c r="I501" i="6"/>
  <c r="I502" i="6"/>
  <c r="I503" i="6"/>
  <c r="I504" i="6"/>
  <c r="I505" i="6"/>
  <c r="I506" i="6"/>
  <c r="I507" i="6"/>
  <c r="I508" i="6"/>
  <c r="I509" i="6"/>
  <c r="I510" i="6"/>
  <c r="I511" i="6"/>
  <c r="I512" i="6"/>
  <c r="I513" i="6"/>
  <c r="I514" i="6"/>
  <c r="I515" i="6"/>
  <c r="I516" i="6"/>
  <c r="I517" i="6"/>
  <c r="I518" i="6"/>
  <c r="I519" i="6"/>
  <c r="I520" i="6"/>
  <c r="I521" i="6"/>
  <c r="I522" i="6"/>
  <c r="I523" i="6"/>
  <c r="I524" i="6"/>
  <c r="I525" i="6"/>
  <c r="I526" i="6"/>
  <c r="I527" i="6"/>
  <c r="I528" i="6"/>
  <c r="I529" i="6"/>
  <c r="I530" i="6"/>
  <c r="I531" i="6"/>
  <c r="I532" i="6"/>
  <c r="I533" i="6"/>
  <c r="I534" i="6"/>
  <c r="I535" i="6"/>
  <c r="I536" i="6"/>
  <c r="I537" i="6"/>
  <c r="I538" i="6"/>
  <c r="I539" i="6"/>
  <c r="I540" i="6"/>
  <c r="I541" i="6"/>
  <c r="I542" i="6"/>
  <c r="I543" i="6"/>
  <c r="I544" i="6"/>
  <c r="I545" i="6"/>
  <c r="I546" i="6"/>
  <c r="I547" i="6"/>
  <c r="I548" i="6"/>
  <c r="I549" i="6"/>
  <c r="I550" i="6"/>
  <c r="I551" i="6"/>
  <c r="I552" i="6"/>
  <c r="I553" i="6"/>
  <c r="I554" i="6"/>
  <c r="I555" i="6"/>
  <c r="I556" i="6"/>
  <c r="I557" i="6"/>
  <c r="I558" i="6"/>
  <c r="I559" i="6"/>
  <c r="I560" i="6"/>
  <c r="I561" i="6"/>
  <c r="I562" i="6"/>
  <c r="I563" i="6"/>
  <c r="I564" i="6"/>
  <c r="I565" i="6"/>
  <c r="I566" i="6"/>
  <c r="I567" i="6"/>
  <c r="I568" i="6"/>
  <c r="I569" i="6"/>
  <c r="I570" i="6"/>
  <c r="I571" i="6"/>
  <c r="I572" i="6"/>
  <c r="I573" i="6"/>
  <c r="I574" i="6"/>
  <c r="I575" i="6"/>
  <c r="I576" i="6"/>
  <c r="I577" i="6"/>
  <c r="I578" i="6"/>
  <c r="I579" i="6"/>
  <c r="I580" i="6"/>
  <c r="I581" i="6"/>
  <c r="I582" i="6"/>
  <c r="I583" i="6"/>
  <c r="I584" i="6"/>
  <c r="I585" i="6"/>
  <c r="I586" i="6"/>
  <c r="I587" i="6"/>
  <c r="I588" i="6"/>
  <c r="I589" i="6"/>
  <c r="I590" i="6"/>
  <c r="I591" i="6"/>
  <c r="I592" i="6"/>
  <c r="I593" i="6"/>
  <c r="I594" i="6"/>
  <c r="I595" i="6"/>
  <c r="I596" i="6"/>
  <c r="I597" i="6"/>
  <c r="I598" i="6"/>
  <c r="I599" i="6"/>
  <c r="I600" i="6"/>
  <c r="I601" i="6"/>
  <c r="I602" i="6"/>
  <c r="I603" i="6"/>
  <c r="I604" i="6"/>
  <c r="I605" i="6"/>
  <c r="I606" i="6"/>
  <c r="I607" i="6"/>
  <c r="I608" i="6"/>
  <c r="I609" i="6"/>
  <c r="I610" i="6"/>
  <c r="I611" i="6"/>
  <c r="I612" i="6"/>
  <c r="I613" i="6"/>
  <c r="I614" i="6"/>
  <c r="I615" i="6"/>
  <c r="I616" i="6"/>
  <c r="I617" i="6"/>
  <c r="I618" i="6"/>
  <c r="I619" i="6"/>
  <c r="I620" i="6"/>
  <c r="I621" i="6"/>
  <c r="I622" i="6"/>
  <c r="I623" i="6"/>
  <c r="I624" i="6"/>
  <c r="I625" i="6"/>
  <c r="I626" i="6"/>
  <c r="I627" i="6"/>
  <c r="I628" i="6"/>
  <c r="I629" i="6"/>
  <c r="I630" i="6"/>
  <c r="I631" i="6"/>
  <c r="I632" i="6"/>
  <c r="I633" i="6"/>
  <c r="I634" i="6"/>
  <c r="I635" i="6"/>
  <c r="I636" i="6"/>
  <c r="I637" i="6"/>
  <c r="I638" i="6"/>
  <c r="I639" i="6"/>
  <c r="I640" i="6"/>
  <c r="I641" i="6"/>
  <c r="I642" i="6"/>
  <c r="I643" i="6"/>
  <c r="I644" i="6"/>
  <c r="I645" i="6"/>
  <c r="I646" i="6"/>
  <c r="I647" i="6"/>
  <c r="I648" i="6"/>
  <c r="I649" i="6"/>
  <c r="I650" i="6"/>
  <c r="I651" i="6"/>
  <c r="I652" i="6"/>
  <c r="I653" i="6"/>
  <c r="I654" i="6"/>
  <c r="I655" i="6"/>
  <c r="I656" i="6"/>
  <c r="I657" i="6"/>
  <c r="I658" i="6"/>
  <c r="I659" i="6"/>
  <c r="I660" i="6"/>
  <c r="I661" i="6"/>
  <c r="I662" i="6"/>
  <c r="I663" i="6"/>
  <c r="I664" i="6"/>
  <c r="I665" i="6"/>
  <c r="I666" i="6"/>
  <c r="I667" i="6"/>
  <c r="I668" i="6"/>
  <c r="I669" i="6"/>
  <c r="I670" i="6"/>
  <c r="I671" i="6"/>
  <c r="I672" i="6"/>
  <c r="I673" i="6"/>
  <c r="I674" i="6"/>
  <c r="I675" i="6"/>
  <c r="I676" i="6"/>
  <c r="I677" i="6"/>
  <c r="I678" i="6"/>
  <c r="I679" i="6"/>
  <c r="I680" i="6"/>
  <c r="I681" i="6"/>
  <c r="I682" i="6"/>
  <c r="I683" i="6"/>
  <c r="I684" i="6"/>
  <c r="I685" i="6"/>
  <c r="I686" i="6"/>
  <c r="I687" i="6"/>
  <c r="I688" i="6"/>
  <c r="I689" i="6"/>
  <c r="I690" i="6"/>
  <c r="I691" i="6"/>
  <c r="I692" i="6"/>
  <c r="I693" i="6"/>
  <c r="I694" i="6"/>
  <c r="I695" i="6"/>
  <c r="I696" i="6"/>
  <c r="I697" i="6"/>
  <c r="I698" i="6"/>
  <c r="I699" i="6"/>
  <c r="I700" i="6"/>
  <c r="I701" i="6"/>
  <c r="I702" i="6"/>
  <c r="I703" i="6"/>
  <c r="I704" i="6"/>
  <c r="I705" i="6"/>
  <c r="I706" i="6"/>
  <c r="I707" i="6"/>
  <c r="I708" i="6"/>
  <c r="I709" i="6"/>
  <c r="I710" i="6"/>
  <c r="I711" i="6"/>
  <c r="I712" i="6"/>
  <c r="I713" i="6"/>
  <c r="I714" i="6"/>
  <c r="I715" i="6"/>
  <c r="I716" i="6"/>
  <c r="I717" i="6"/>
  <c r="I718" i="6"/>
  <c r="I719" i="6"/>
  <c r="I720" i="6"/>
  <c r="I721" i="6"/>
  <c r="I722" i="6"/>
  <c r="I723" i="6"/>
  <c r="I724" i="6"/>
  <c r="I725" i="6"/>
  <c r="I726" i="6"/>
  <c r="I727" i="6"/>
  <c r="I728" i="6"/>
  <c r="I729" i="6"/>
  <c r="I730" i="6"/>
  <c r="I731" i="6"/>
  <c r="I732" i="6"/>
  <c r="I733" i="6"/>
  <c r="I734" i="6"/>
  <c r="I735" i="6"/>
  <c r="I736" i="6"/>
  <c r="I737" i="6"/>
  <c r="I738" i="6"/>
  <c r="I739" i="6"/>
  <c r="I740" i="6"/>
  <c r="I741" i="6"/>
  <c r="I742" i="6"/>
  <c r="I743" i="6"/>
  <c r="I744" i="6"/>
  <c r="I745" i="6"/>
  <c r="I746" i="6"/>
  <c r="I747" i="6"/>
  <c r="I748" i="6"/>
  <c r="I749" i="6"/>
  <c r="I750" i="6"/>
  <c r="I751" i="6"/>
  <c r="I752" i="6"/>
  <c r="I753" i="6"/>
  <c r="I754" i="6"/>
  <c r="I755" i="6"/>
  <c r="I756" i="6"/>
  <c r="I757" i="6"/>
  <c r="I758" i="6"/>
  <c r="I759" i="6"/>
  <c r="I760" i="6"/>
  <c r="I761" i="6"/>
  <c r="I762" i="6"/>
  <c r="I763" i="6"/>
  <c r="I764" i="6"/>
  <c r="I765" i="6"/>
  <c r="I766" i="6"/>
  <c r="I767" i="6"/>
  <c r="I768" i="6"/>
  <c r="I769" i="6"/>
  <c r="I770" i="6"/>
  <c r="I771" i="6"/>
  <c r="I772" i="6"/>
  <c r="I773" i="6"/>
  <c r="I774" i="6"/>
  <c r="I775" i="6"/>
  <c r="I776" i="6"/>
  <c r="I777" i="6"/>
  <c r="I778" i="6"/>
  <c r="I779" i="6"/>
  <c r="I780" i="6"/>
  <c r="I781" i="6"/>
  <c r="I782" i="6"/>
  <c r="I783" i="6"/>
  <c r="I784" i="6"/>
  <c r="I785" i="6"/>
  <c r="I786" i="6"/>
  <c r="I787" i="6"/>
  <c r="I788" i="6"/>
  <c r="I789" i="6"/>
  <c r="I790" i="6"/>
  <c r="I791" i="6"/>
  <c r="I792" i="6"/>
  <c r="I793" i="6"/>
  <c r="I794" i="6"/>
  <c r="I795" i="6"/>
  <c r="I796" i="6"/>
  <c r="I797" i="6"/>
  <c r="I798" i="6"/>
  <c r="I799" i="6"/>
  <c r="I800" i="6"/>
  <c r="I801" i="6"/>
  <c r="I802" i="6"/>
  <c r="I809" i="6"/>
  <c r="I810" i="6"/>
  <c r="I2" i="6"/>
  <c r="L113" i="7"/>
  <c r="L109" i="7"/>
  <c r="L108" i="7"/>
  <c r="L15" i="7"/>
  <c r="K14" i="7"/>
  <c r="J14" i="7"/>
  <c r="K228" i="7"/>
  <c r="L14" i="7"/>
  <c r="O90" i="1"/>
  <c r="N90" i="1"/>
  <c r="M90" i="1"/>
  <c r="I90" i="1"/>
  <c r="J90" i="1" s="1"/>
  <c r="H90" i="1"/>
  <c r="G90" i="1"/>
  <c r="L46" i="7"/>
  <c r="C247" i="7"/>
  <c r="J5" i="7"/>
  <c r="K5" i="7"/>
  <c r="L5" i="7"/>
  <c r="J6" i="7"/>
  <c r="K6" i="7"/>
  <c r="L6" i="7"/>
  <c r="J7" i="7"/>
  <c r="K7" i="7"/>
  <c r="L7" i="7"/>
  <c r="J8" i="7"/>
  <c r="K8" i="7"/>
  <c r="L8" i="7"/>
  <c r="J9" i="7"/>
  <c r="K9" i="7"/>
  <c r="L9" i="7"/>
  <c r="J10" i="7"/>
  <c r="K10" i="7"/>
  <c r="L10" i="7"/>
  <c r="J11" i="7"/>
  <c r="K11" i="7"/>
  <c r="L11" i="7"/>
  <c r="J12" i="7"/>
  <c r="K12" i="7"/>
  <c r="L12" i="7"/>
  <c r="J13" i="7"/>
  <c r="K13" i="7"/>
  <c r="L13" i="7"/>
  <c r="J15" i="7"/>
  <c r="K15" i="7"/>
  <c r="J16" i="7"/>
  <c r="K16" i="7"/>
  <c r="L16" i="7"/>
  <c r="J17" i="7"/>
  <c r="K17" i="7"/>
  <c r="L17" i="7"/>
  <c r="J18" i="7"/>
  <c r="K18" i="7"/>
  <c r="L18" i="7"/>
  <c r="J19" i="7"/>
  <c r="K19" i="7"/>
  <c r="L19" i="7"/>
  <c r="J20" i="7"/>
  <c r="K20" i="7"/>
  <c r="L20" i="7"/>
  <c r="J21" i="7"/>
  <c r="K21" i="7"/>
  <c r="L21" i="7"/>
  <c r="J22" i="7"/>
  <c r="K22" i="7"/>
  <c r="L22" i="7"/>
  <c r="J23" i="7"/>
  <c r="K23" i="7"/>
  <c r="L23" i="7"/>
  <c r="J24" i="7"/>
  <c r="K24" i="7"/>
  <c r="L24" i="7"/>
  <c r="J25" i="7"/>
  <c r="K25" i="7"/>
  <c r="L25" i="7"/>
  <c r="J26" i="7"/>
  <c r="K26" i="7"/>
  <c r="L26" i="7"/>
  <c r="J27" i="7"/>
  <c r="K27" i="7"/>
  <c r="L27" i="7"/>
  <c r="J28" i="7"/>
  <c r="K28" i="7"/>
  <c r="L28" i="7"/>
  <c r="J29" i="7"/>
  <c r="K29" i="7"/>
  <c r="L29" i="7"/>
  <c r="J30" i="7"/>
  <c r="K30" i="7"/>
  <c r="L30" i="7"/>
  <c r="K31" i="7"/>
  <c r="L31" i="7"/>
  <c r="J32" i="7"/>
  <c r="K32" i="7"/>
  <c r="L32" i="7"/>
  <c r="J33" i="7"/>
  <c r="K33" i="7"/>
  <c r="L33" i="7"/>
  <c r="J34" i="7"/>
  <c r="K34" i="7"/>
  <c r="L34" i="7"/>
  <c r="J35" i="7"/>
  <c r="K35" i="7"/>
  <c r="L35" i="7"/>
  <c r="J36" i="7"/>
  <c r="K36" i="7"/>
  <c r="L36" i="7"/>
  <c r="J37" i="7"/>
  <c r="K37" i="7"/>
  <c r="L37" i="7"/>
  <c r="J38" i="7"/>
  <c r="K38" i="7"/>
  <c r="L38" i="7"/>
  <c r="J39" i="7"/>
  <c r="K39" i="7"/>
  <c r="L39" i="7"/>
  <c r="J40" i="7"/>
  <c r="K40" i="7"/>
  <c r="L40" i="7"/>
  <c r="J41" i="7"/>
  <c r="K41" i="7"/>
  <c r="L41" i="7"/>
  <c r="J42" i="7"/>
  <c r="K42" i="7"/>
  <c r="L42" i="7"/>
  <c r="J43" i="7"/>
  <c r="K43" i="7"/>
  <c r="L43" i="7"/>
  <c r="J44" i="7"/>
  <c r="K44" i="7"/>
  <c r="L44" i="7"/>
  <c r="J45" i="7"/>
  <c r="K45" i="7"/>
  <c r="L45" i="7"/>
  <c r="J46" i="7"/>
  <c r="K46" i="7"/>
  <c r="J47" i="7"/>
  <c r="K47" i="7"/>
  <c r="L47" i="7"/>
  <c r="J48" i="7"/>
  <c r="K48" i="7"/>
  <c r="L48" i="7"/>
  <c r="J49" i="7"/>
  <c r="K49" i="7"/>
  <c r="L49" i="7"/>
  <c r="J50" i="7"/>
  <c r="K50" i="7"/>
  <c r="L50" i="7"/>
  <c r="J51" i="7"/>
  <c r="K51" i="7"/>
  <c r="L51" i="7"/>
  <c r="J52" i="7"/>
  <c r="K52" i="7"/>
  <c r="L52" i="7"/>
  <c r="J53" i="7"/>
  <c r="K53" i="7"/>
  <c r="L53" i="7"/>
  <c r="J54" i="7"/>
  <c r="K54" i="7"/>
  <c r="L54" i="7"/>
  <c r="J55" i="7"/>
  <c r="K55" i="7"/>
  <c r="L55" i="7"/>
  <c r="J56" i="7"/>
  <c r="K56" i="7"/>
  <c r="L56" i="7"/>
  <c r="J57" i="7"/>
  <c r="K57" i="7"/>
  <c r="L57" i="7"/>
  <c r="J58" i="7"/>
  <c r="K58" i="7"/>
  <c r="L58" i="7"/>
  <c r="J59" i="7"/>
  <c r="K59" i="7"/>
  <c r="L59" i="7"/>
  <c r="J60" i="7"/>
  <c r="K60" i="7"/>
  <c r="L60" i="7"/>
  <c r="J61" i="7"/>
  <c r="K61" i="7"/>
  <c r="L61" i="7"/>
  <c r="J62" i="7"/>
  <c r="K62" i="7"/>
  <c r="L62" i="7"/>
  <c r="J63" i="7"/>
  <c r="K63" i="7"/>
  <c r="L63" i="7"/>
  <c r="J64" i="7"/>
  <c r="K64" i="7"/>
  <c r="L64" i="7"/>
  <c r="J65" i="7"/>
  <c r="K65" i="7"/>
  <c r="L65" i="7"/>
  <c r="J66" i="7"/>
  <c r="K66" i="7"/>
  <c r="L66" i="7"/>
  <c r="J67" i="7"/>
  <c r="K67" i="7"/>
  <c r="L67" i="7"/>
  <c r="J68" i="7"/>
  <c r="K68" i="7"/>
  <c r="L68" i="7"/>
  <c r="J69" i="7"/>
  <c r="K69" i="7"/>
  <c r="L69" i="7"/>
  <c r="J70" i="7"/>
  <c r="K70" i="7"/>
  <c r="L70" i="7"/>
  <c r="J71" i="7"/>
  <c r="K71" i="7"/>
  <c r="L71" i="7"/>
  <c r="J72" i="7"/>
  <c r="K72" i="7"/>
  <c r="L72" i="7"/>
  <c r="J73" i="7"/>
  <c r="K73" i="7"/>
  <c r="L73" i="7"/>
  <c r="J74" i="7"/>
  <c r="K74" i="7"/>
  <c r="L74" i="7"/>
  <c r="J75" i="7"/>
  <c r="K75" i="7"/>
  <c r="L75" i="7"/>
  <c r="J76" i="7"/>
  <c r="K76" i="7"/>
  <c r="L76" i="7"/>
  <c r="J77" i="7"/>
  <c r="K77" i="7"/>
  <c r="L77" i="7"/>
  <c r="J78" i="7"/>
  <c r="K78" i="7"/>
  <c r="L78" i="7"/>
  <c r="J79" i="7"/>
  <c r="K79" i="7"/>
  <c r="L79" i="7"/>
  <c r="J80" i="7"/>
  <c r="K80" i="7"/>
  <c r="L80" i="7"/>
  <c r="J81" i="7"/>
  <c r="K81" i="7"/>
  <c r="L81" i="7"/>
  <c r="J82" i="7"/>
  <c r="K82" i="7"/>
  <c r="L82" i="7"/>
  <c r="J83" i="7"/>
  <c r="K83" i="7"/>
  <c r="L83" i="7"/>
  <c r="J84" i="7"/>
  <c r="K84" i="7"/>
  <c r="L84" i="7"/>
  <c r="J85" i="7"/>
  <c r="K85" i="7"/>
  <c r="L85" i="7"/>
  <c r="J86" i="7"/>
  <c r="K86" i="7"/>
  <c r="L86" i="7"/>
  <c r="J87" i="7"/>
  <c r="K87" i="7"/>
  <c r="L87" i="7"/>
  <c r="J88" i="7"/>
  <c r="K88" i="7"/>
  <c r="L88" i="7"/>
  <c r="J89" i="7"/>
  <c r="K89" i="7"/>
  <c r="L89" i="7"/>
  <c r="J90" i="7"/>
  <c r="K90" i="7"/>
  <c r="L90" i="7"/>
  <c r="J91" i="7"/>
  <c r="K91" i="7"/>
  <c r="L91" i="7"/>
  <c r="J92" i="7"/>
  <c r="K92" i="7"/>
  <c r="L92" i="7"/>
  <c r="J93" i="7"/>
  <c r="K93" i="7"/>
  <c r="L93" i="7"/>
  <c r="J94" i="7"/>
  <c r="K94" i="7"/>
  <c r="L94" i="7"/>
  <c r="J95" i="7"/>
  <c r="K95" i="7"/>
  <c r="L95" i="7"/>
  <c r="J96" i="7"/>
  <c r="K96" i="7"/>
  <c r="L96" i="7"/>
  <c r="J97" i="7"/>
  <c r="K97" i="7"/>
  <c r="L97" i="7"/>
  <c r="J98" i="7"/>
  <c r="K98" i="7"/>
  <c r="L98" i="7"/>
  <c r="J99" i="7"/>
  <c r="K99" i="7"/>
  <c r="L99" i="7"/>
  <c r="J100" i="7"/>
  <c r="K100" i="7"/>
  <c r="L100" i="7"/>
  <c r="J101" i="7"/>
  <c r="K101" i="7"/>
  <c r="L101" i="7"/>
  <c r="J102" i="7"/>
  <c r="K102" i="7"/>
  <c r="L102" i="7"/>
  <c r="J103" i="7"/>
  <c r="K103" i="7"/>
  <c r="L103" i="7"/>
  <c r="J104" i="7"/>
  <c r="K104" i="7"/>
  <c r="L104" i="7"/>
  <c r="J105" i="7"/>
  <c r="K105" i="7"/>
  <c r="L105" i="7"/>
  <c r="J106" i="7"/>
  <c r="K106" i="7"/>
  <c r="L106" i="7"/>
  <c r="J107" i="7"/>
  <c r="K107" i="7"/>
  <c r="L107" i="7"/>
  <c r="J108" i="7"/>
  <c r="K108" i="7"/>
  <c r="J109" i="7"/>
  <c r="K109" i="7"/>
  <c r="J110" i="7"/>
  <c r="K110" i="7"/>
  <c r="L110" i="7"/>
  <c r="J111" i="7"/>
  <c r="L111" i="7"/>
  <c r="J112" i="7"/>
  <c r="K112" i="7"/>
  <c r="L112" i="7"/>
  <c r="J113" i="7"/>
  <c r="K113" i="7"/>
  <c r="J114" i="7"/>
  <c r="K114" i="7"/>
  <c r="L114" i="7"/>
  <c r="J115" i="7"/>
  <c r="K115" i="7"/>
  <c r="L115" i="7"/>
  <c r="J116" i="7"/>
  <c r="K116" i="7"/>
  <c r="L116" i="7"/>
  <c r="J117" i="7"/>
  <c r="K117" i="7"/>
  <c r="L117" i="7"/>
  <c r="J118" i="7"/>
  <c r="K118" i="7"/>
  <c r="L118" i="7"/>
  <c r="J119" i="7"/>
  <c r="K119" i="7"/>
  <c r="L119" i="7"/>
  <c r="J120" i="7"/>
  <c r="K120" i="7"/>
  <c r="L120" i="7"/>
  <c r="J121" i="7"/>
  <c r="K121" i="7"/>
  <c r="L121" i="7"/>
  <c r="J122" i="7"/>
  <c r="K122" i="7"/>
  <c r="L122" i="7"/>
  <c r="J123" i="7"/>
  <c r="K123" i="7"/>
  <c r="L123" i="7"/>
  <c r="J124" i="7"/>
  <c r="K124" i="7"/>
  <c r="L124" i="7"/>
  <c r="J125" i="7"/>
  <c r="K125" i="7"/>
  <c r="L125" i="7"/>
  <c r="J126" i="7"/>
  <c r="K126" i="7"/>
  <c r="L126" i="7"/>
  <c r="J127" i="7"/>
  <c r="K127" i="7"/>
  <c r="L127" i="7"/>
  <c r="J128" i="7"/>
  <c r="K128" i="7"/>
  <c r="L128" i="7"/>
  <c r="J129" i="7"/>
  <c r="K129" i="7"/>
  <c r="L129" i="7"/>
  <c r="J130" i="7"/>
  <c r="K130" i="7"/>
  <c r="L130" i="7"/>
  <c r="J131" i="7"/>
  <c r="K131" i="7"/>
  <c r="L131" i="7"/>
  <c r="J132" i="7"/>
  <c r="K132" i="7"/>
  <c r="L132" i="7"/>
  <c r="J133" i="7"/>
  <c r="K133" i="7"/>
  <c r="L133" i="7"/>
  <c r="J134" i="7"/>
  <c r="K134" i="7"/>
  <c r="L134" i="7"/>
  <c r="J135" i="7"/>
  <c r="K135" i="7"/>
  <c r="L135" i="7"/>
  <c r="J136" i="7"/>
  <c r="K136" i="7"/>
  <c r="L136" i="7"/>
  <c r="J137" i="7"/>
  <c r="K137" i="7"/>
  <c r="L137" i="7"/>
  <c r="J138" i="7"/>
  <c r="K138" i="7"/>
  <c r="L138" i="7"/>
  <c r="J139" i="7"/>
  <c r="K139" i="7"/>
  <c r="L139" i="7"/>
  <c r="J140" i="7"/>
  <c r="K140" i="7"/>
  <c r="L140" i="7"/>
  <c r="J141" i="7"/>
  <c r="K141" i="7"/>
  <c r="L141" i="7"/>
  <c r="J142" i="7"/>
  <c r="K142" i="7"/>
  <c r="L142" i="7"/>
  <c r="J143" i="7"/>
  <c r="K143" i="7"/>
  <c r="L143" i="7"/>
  <c r="J144" i="7"/>
  <c r="K144" i="7"/>
  <c r="L144" i="7"/>
  <c r="J145" i="7"/>
  <c r="K145" i="7"/>
  <c r="L145" i="7"/>
  <c r="J146" i="7"/>
  <c r="K146" i="7"/>
  <c r="L146" i="7"/>
  <c r="J147" i="7"/>
  <c r="K147" i="7"/>
  <c r="L147" i="7"/>
  <c r="J148" i="7"/>
  <c r="K148" i="7"/>
  <c r="L148" i="7"/>
  <c r="J149" i="7"/>
  <c r="K149" i="7"/>
  <c r="L149" i="7"/>
  <c r="J150" i="7"/>
  <c r="K150" i="7"/>
  <c r="L150" i="7"/>
  <c r="J151" i="7"/>
  <c r="K151" i="7"/>
  <c r="L151" i="7"/>
  <c r="J152" i="7"/>
  <c r="K152" i="7"/>
  <c r="L152" i="7"/>
  <c r="J153" i="7"/>
  <c r="K153" i="7"/>
  <c r="L153" i="7"/>
  <c r="J154" i="7"/>
  <c r="K154" i="7"/>
  <c r="L154" i="7"/>
  <c r="J155" i="7"/>
  <c r="K155" i="7"/>
  <c r="L155" i="7"/>
  <c r="J156" i="7"/>
  <c r="K156" i="7"/>
  <c r="L156" i="7"/>
  <c r="J157" i="7"/>
  <c r="K157" i="7"/>
  <c r="L157" i="7"/>
  <c r="J158" i="7"/>
  <c r="K158" i="7"/>
  <c r="L158" i="7"/>
  <c r="J159" i="7"/>
  <c r="K159" i="7"/>
  <c r="L159" i="7"/>
  <c r="J160" i="7"/>
  <c r="K160" i="7"/>
  <c r="L160" i="7"/>
  <c r="J161" i="7"/>
  <c r="K161" i="7"/>
  <c r="L161" i="7"/>
  <c r="J162" i="7"/>
  <c r="K162" i="7"/>
  <c r="L162" i="7"/>
  <c r="J163" i="7"/>
  <c r="K163" i="7"/>
  <c r="L163" i="7"/>
  <c r="J164" i="7"/>
  <c r="K164" i="7"/>
  <c r="L164" i="7"/>
  <c r="J165" i="7"/>
  <c r="K165" i="7"/>
  <c r="L165" i="7"/>
  <c r="J166" i="7"/>
  <c r="K166" i="7"/>
  <c r="L166" i="7"/>
  <c r="J167" i="7"/>
  <c r="K167" i="7"/>
  <c r="L167" i="7"/>
  <c r="J168" i="7"/>
  <c r="K168" i="7"/>
  <c r="L168" i="7"/>
  <c r="J169" i="7"/>
  <c r="K169" i="7"/>
  <c r="L169" i="7"/>
  <c r="J170" i="7"/>
  <c r="K170" i="7"/>
  <c r="L170" i="7"/>
  <c r="J171" i="7"/>
  <c r="K171" i="7"/>
  <c r="L171" i="7"/>
  <c r="J172" i="7"/>
  <c r="K172" i="7"/>
  <c r="L172" i="7"/>
  <c r="J173" i="7"/>
  <c r="K173" i="7"/>
  <c r="L173" i="7"/>
  <c r="J174" i="7"/>
  <c r="K174" i="7"/>
  <c r="L174" i="7"/>
  <c r="J175" i="7"/>
  <c r="K175" i="7"/>
  <c r="L175" i="7"/>
  <c r="J176" i="7"/>
  <c r="K176" i="7"/>
  <c r="L176" i="7"/>
  <c r="J177" i="7"/>
  <c r="K177" i="7"/>
  <c r="L177" i="7"/>
  <c r="J178" i="7"/>
  <c r="K178" i="7"/>
  <c r="L178" i="7"/>
  <c r="J179" i="7"/>
  <c r="K179" i="7"/>
  <c r="L179" i="7"/>
  <c r="J180" i="7"/>
  <c r="K180" i="7"/>
  <c r="L180" i="7"/>
  <c r="J181" i="7"/>
  <c r="K181" i="7"/>
  <c r="L181" i="7"/>
  <c r="J182" i="7"/>
  <c r="K182" i="7"/>
  <c r="L182" i="7"/>
  <c r="J183" i="7"/>
  <c r="K183" i="7"/>
  <c r="L183" i="7"/>
  <c r="J184" i="7"/>
  <c r="K184" i="7"/>
  <c r="L184" i="7"/>
  <c r="J185" i="7"/>
  <c r="K185" i="7"/>
  <c r="L185" i="7"/>
  <c r="J186" i="7"/>
  <c r="K186" i="7"/>
  <c r="L186" i="7"/>
  <c r="J187" i="7"/>
  <c r="K187" i="7"/>
  <c r="L187" i="7"/>
  <c r="J188" i="7"/>
  <c r="K188" i="7"/>
  <c r="L188" i="7"/>
  <c r="J189" i="7"/>
  <c r="K189" i="7"/>
  <c r="L189" i="7"/>
  <c r="J190" i="7"/>
  <c r="K190" i="7"/>
  <c r="L190" i="7"/>
  <c r="J191" i="7"/>
  <c r="K191" i="7"/>
  <c r="L191" i="7"/>
  <c r="J192" i="7"/>
  <c r="K192" i="7"/>
  <c r="L192" i="7"/>
  <c r="J193" i="7"/>
  <c r="K193" i="7"/>
  <c r="L193" i="7"/>
  <c r="J194" i="7"/>
  <c r="K194" i="7"/>
  <c r="L194" i="7"/>
  <c r="J195" i="7"/>
  <c r="K195" i="7"/>
  <c r="L195" i="7"/>
  <c r="J196" i="7"/>
  <c r="K196" i="7"/>
  <c r="L196" i="7"/>
  <c r="J197" i="7"/>
  <c r="K197" i="7"/>
  <c r="L197" i="7"/>
  <c r="J198" i="7"/>
  <c r="K198" i="7"/>
  <c r="L198" i="7"/>
  <c r="J199" i="7"/>
  <c r="K199" i="7"/>
  <c r="L199" i="7"/>
  <c r="J200" i="7"/>
  <c r="K200" i="7"/>
  <c r="L200" i="7"/>
  <c r="J201" i="7"/>
  <c r="K201" i="7"/>
  <c r="L201" i="7"/>
  <c r="J202" i="7"/>
  <c r="K202" i="7"/>
  <c r="L202" i="7"/>
  <c r="J203" i="7"/>
  <c r="K203" i="7"/>
  <c r="L203" i="7"/>
  <c r="J204" i="7"/>
  <c r="K204" i="7"/>
  <c r="L204" i="7"/>
  <c r="J205" i="7"/>
  <c r="K205" i="7"/>
  <c r="L205" i="7"/>
  <c r="J206" i="7"/>
  <c r="K206" i="7"/>
  <c r="L206" i="7"/>
  <c r="J207" i="7"/>
  <c r="K207" i="7"/>
  <c r="L207" i="7"/>
  <c r="J208" i="7"/>
  <c r="K208" i="7"/>
  <c r="L208" i="7"/>
  <c r="J209" i="7"/>
  <c r="K209" i="7"/>
  <c r="L209" i="7"/>
  <c r="J210" i="7"/>
  <c r="K210" i="7"/>
  <c r="L210" i="7"/>
  <c r="J211" i="7"/>
  <c r="K211" i="7"/>
  <c r="L211" i="7"/>
  <c r="J212" i="7"/>
  <c r="K212" i="7"/>
  <c r="L212" i="7"/>
  <c r="J213" i="7"/>
  <c r="K213" i="7"/>
  <c r="L213" i="7"/>
  <c r="J214" i="7"/>
  <c r="K214" i="7"/>
  <c r="L214" i="7"/>
  <c r="J215" i="7"/>
  <c r="K215" i="7"/>
  <c r="L215" i="7"/>
  <c r="J216" i="7"/>
  <c r="K216" i="7"/>
  <c r="L216" i="7"/>
  <c r="J217" i="7"/>
  <c r="K217" i="7"/>
  <c r="L217" i="7"/>
  <c r="J218" i="7"/>
  <c r="K218" i="7"/>
  <c r="L218" i="7"/>
  <c r="J219" i="7"/>
  <c r="K219" i="7"/>
  <c r="L219" i="7"/>
  <c r="J220" i="7"/>
  <c r="K220" i="7"/>
  <c r="L220" i="7"/>
  <c r="J221" i="7"/>
  <c r="K221" i="7"/>
  <c r="L221" i="7"/>
  <c r="J222" i="7"/>
  <c r="K222" i="7"/>
  <c r="L222" i="7"/>
  <c r="J223" i="7"/>
  <c r="K223" i="7"/>
  <c r="L223" i="7"/>
  <c r="J224" i="7"/>
  <c r="K224" i="7"/>
  <c r="L224" i="7"/>
  <c r="J225" i="7"/>
  <c r="K225" i="7"/>
  <c r="L225" i="7"/>
  <c r="J226" i="7"/>
  <c r="K226" i="7"/>
  <c r="L226" i="7"/>
  <c r="J227" i="7"/>
  <c r="K227" i="7"/>
  <c r="L227" i="7"/>
  <c r="J228" i="7"/>
  <c r="J229" i="7"/>
  <c r="K229" i="7"/>
  <c r="L229" i="7"/>
  <c r="J230" i="7"/>
  <c r="K230" i="7"/>
  <c r="L230" i="7"/>
  <c r="J231" i="7"/>
  <c r="K231" i="7"/>
  <c r="L231" i="7"/>
  <c r="J232" i="7"/>
  <c r="K232" i="7"/>
  <c r="L232" i="7"/>
  <c r="J233" i="7"/>
  <c r="K233" i="7"/>
  <c r="L233" i="7"/>
  <c r="J234" i="7"/>
  <c r="K234" i="7"/>
  <c r="L234" i="7"/>
  <c r="J235" i="7"/>
  <c r="K235" i="7"/>
  <c r="L235" i="7"/>
  <c r="J236" i="7"/>
  <c r="K236" i="7"/>
  <c r="L236" i="7"/>
  <c r="J237" i="7"/>
  <c r="K237" i="7"/>
  <c r="L237" i="7"/>
  <c r="J238" i="7"/>
  <c r="K238" i="7"/>
  <c r="L238" i="7"/>
  <c r="J239" i="7"/>
  <c r="K239" i="7"/>
  <c r="L239" i="7"/>
  <c r="J240" i="7"/>
  <c r="K240" i="7"/>
  <c r="L240" i="7"/>
  <c r="J241" i="7"/>
  <c r="K241" i="7"/>
  <c r="L241" i="7"/>
  <c r="J242" i="7"/>
  <c r="K242" i="7"/>
  <c r="L242" i="7"/>
  <c r="J243" i="7"/>
  <c r="K243" i="7"/>
  <c r="L243" i="7"/>
  <c r="J244" i="7"/>
  <c r="K244" i="7"/>
  <c r="L244" i="7"/>
  <c r="J245" i="7"/>
  <c r="K245" i="7"/>
  <c r="L245" i="7"/>
  <c r="J246" i="7"/>
  <c r="K246" i="7"/>
  <c r="L246" i="7"/>
  <c r="J247" i="7"/>
  <c r="K247" i="7"/>
  <c r="J248" i="7"/>
  <c r="K248" i="7"/>
  <c r="L248" i="7"/>
  <c r="J249" i="7"/>
  <c r="K249" i="7"/>
  <c r="L249" i="7"/>
  <c r="J250" i="7"/>
  <c r="K250" i="7"/>
  <c r="L250" i="7"/>
  <c r="J251" i="7"/>
  <c r="K251" i="7"/>
  <c r="L251" i="7"/>
  <c r="J252" i="7"/>
  <c r="K252" i="7"/>
  <c r="L252" i="7"/>
  <c r="J253" i="7"/>
  <c r="K253" i="7"/>
  <c r="L253" i="7"/>
  <c r="J254" i="7"/>
  <c r="K254" i="7"/>
  <c r="L254" i="7"/>
  <c r="J255" i="7"/>
  <c r="K255" i="7"/>
  <c r="L255" i="7"/>
  <c r="J256" i="7"/>
  <c r="K256" i="7"/>
  <c r="L256" i="7"/>
  <c r="J257" i="7"/>
  <c r="K257" i="7"/>
  <c r="L257" i="7"/>
  <c r="J258" i="7"/>
  <c r="K258" i="7"/>
  <c r="L258" i="7"/>
  <c r="J259" i="7"/>
  <c r="K259" i="7"/>
  <c r="L259" i="7"/>
  <c r="J260" i="7"/>
  <c r="K260" i="7"/>
  <c r="L260" i="7"/>
  <c r="J261" i="7"/>
  <c r="K261" i="7"/>
  <c r="L261" i="7"/>
  <c r="J262" i="7"/>
  <c r="K262" i="7"/>
  <c r="L262" i="7"/>
  <c r="J263" i="7"/>
  <c r="K263" i="7"/>
  <c r="L263" i="7"/>
  <c r="J264" i="7"/>
  <c r="K264" i="7"/>
  <c r="L264" i="7"/>
  <c r="J265" i="7"/>
  <c r="K265" i="7"/>
  <c r="L265" i="7"/>
  <c r="J266" i="7"/>
  <c r="K266" i="7"/>
  <c r="L266" i="7"/>
  <c r="J267" i="7"/>
  <c r="K267" i="7"/>
  <c r="L267" i="7"/>
  <c r="J268" i="7"/>
  <c r="K268" i="7"/>
  <c r="L268" i="7"/>
  <c r="J269" i="7"/>
  <c r="K269" i="7"/>
  <c r="L269" i="7"/>
  <c r="J270" i="7"/>
  <c r="K270" i="7"/>
  <c r="L270" i="7"/>
  <c r="J271" i="7"/>
  <c r="K271" i="7"/>
  <c r="J272" i="7"/>
  <c r="K272" i="7"/>
  <c r="J273" i="7"/>
  <c r="K273" i="7"/>
  <c r="L273" i="7"/>
  <c r="J274" i="7"/>
  <c r="K274" i="7"/>
  <c r="L274" i="7"/>
  <c r="J275" i="7"/>
  <c r="K275" i="7"/>
  <c r="L275" i="7"/>
  <c r="J276" i="7"/>
  <c r="K276" i="7"/>
  <c r="L276" i="7"/>
  <c r="J277" i="7"/>
  <c r="K277" i="7"/>
  <c r="L277" i="7"/>
  <c r="J278" i="7"/>
  <c r="K278" i="7"/>
  <c r="L278" i="7"/>
  <c r="J279" i="7"/>
  <c r="K279" i="7"/>
  <c r="L279" i="7"/>
  <c r="J280" i="7"/>
  <c r="K280" i="7"/>
  <c r="L280" i="7"/>
  <c r="J281" i="7"/>
  <c r="K281" i="7"/>
  <c r="L281" i="7"/>
  <c r="J282" i="7"/>
  <c r="K282" i="7"/>
  <c r="L282" i="7"/>
  <c r="J283" i="7"/>
  <c r="K283" i="7"/>
  <c r="L283" i="7"/>
  <c r="J284" i="7"/>
  <c r="K284" i="7"/>
  <c r="L284" i="7"/>
  <c r="J285" i="7"/>
  <c r="K285" i="7"/>
  <c r="L285" i="7"/>
  <c r="J286" i="7"/>
  <c r="K286" i="7"/>
  <c r="L286" i="7"/>
  <c r="J287" i="7"/>
  <c r="K287" i="7"/>
  <c r="L287" i="7"/>
  <c r="J288" i="7"/>
  <c r="K288" i="7"/>
  <c r="L288" i="7"/>
  <c r="J289" i="7"/>
  <c r="K289" i="7"/>
  <c r="L289" i="7"/>
  <c r="J290" i="7"/>
  <c r="K290" i="7"/>
  <c r="L290" i="7"/>
  <c r="J291" i="7"/>
  <c r="K291" i="7"/>
  <c r="L291" i="7"/>
  <c r="J292" i="7"/>
  <c r="K292" i="7"/>
  <c r="L292" i="7"/>
  <c r="J293" i="7"/>
  <c r="K293" i="7"/>
  <c r="L293" i="7"/>
  <c r="J294" i="7"/>
  <c r="K294" i="7"/>
  <c r="L294" i="7"/>
  <c r="J295" i="7"/>
  <c r="K295" i="7"/>
  <c r="L295" i="7"/>
  <c r="J296" i="7"/>
  <c r="K296" i="7"/>
  <c r="L296" i="7"/>
  <c r="J297" i="7"/>
  <c r="K297" i="7"/>
  <c r="L297" i="7"/>
  <c r="J298" i="7"/>
  <c r="K298" i="7"/>
  <c r="L298" i="7"/>
  <c r="J299" i="7"/>
  <c r="K299" i="7"/>
  <c r="L299" i="7"/>
  <c r="J300" i="7"/>
  <c r="K300" i="7"/>
  <c r="L300" i="7"/>
  <c r="J301" i="7"/>
  <c r="K301" i="7"/>
  <c r="L301" i="7"/>
  <c r="J302" i="7"/>
  <c r="K302" i="7"/>
  <c r="L302" i="7"/>
  <c r="J303" i="7"/>
  <c r="K303" i="7"/>
  <c r="L303" i="7"/>
  <c r="J304" i="7"/>
  <c r="K304" i="7"/>
  <c r="L304" i="7"/>
  <c r="J305" i="7"/>
  <c r="K305" i="7"/>
  <c r="L305" i="7"/>
  <c r="J306" i="7"/>
  <c r="K306" i="7"/>
  <c r="L306" i="7"/>
  <c r="J307" i="7"/>
  <c r="K307" i="7"/>
  <c r="L307" i="7"/>
  <c r="J308" i="7"/>
  <c r="K308" i="7"/>
  <c r="L308" i="7"/>
  <c r="J309" i="7"/>
  <c r="K309" i="7"/>
  <c r="L309" i="7"/>
  <c r="J310" i="7"/>
  <c r="K310" i="7"/>
  <c r="L310" i="7"/>
  <c r="J311" i="7"/>
  <c r="K311" i="7"/>
  <c r="L311" i="7"/>
  <c r="J312" i="7"/>
  <c r="K312" i="7"/>
  <c r="L312" i="7"/>
  <c r="J313" i="7"/>
  <c r="K313" i="7"/>
  <c r="L313" i="7"/>
  <c r="J314" i="7"/>
  <c r="K314" i="7"/>
  <c r="L314" i="7"/>
  <c r="J315" i="7"/>
  <c r="K315" i="7"/>
  <c r="L315" i="7"/>
  <c r="J316" i="7"/>
  <c r="K316" i="7"/>
  <c r="L316" i="7"/>
  <c r="J317" i="7"/>
  <c r="K317" i="7"/>
  <c r="L317" i="7"/>
  <c r="J318" i="7"/>
  <c r="K318" i="7"/>
  <c r="L318" i="7"/>
  <c r="J319" i="7"/>
  <c r="K319" i="7"/>
  <c r="L319" i="7"/>
  <c r="J320" i="7"/>
  <c r="K320" i="7"/>
  <c r="L320" i="7"/>
  <c r="J321" i="7"/>
  <c r="K321" i="7"/>
  <c r="L321" i="7"/>
  <c r="J322" i="7"/>
  <c r="K322" i="7"/>
  <c r="L322" i="7"/>
  <c r="J323" i="7"/>
  <c r="K323" i="7"/>
  <c r="L323" i="7"/>
  <c r="J324" i="7"/>
  <c r="K324" i="7"/>
  <c r="J325" i="7"/>
  <c r="K325" i="7"/>
  <c r="L325" i="7"/>
  <c r="J326" i="7"/>
  <c r="K326" i="7"/>
  <c r="L326" i="7"/>
  <c r="J327" i="7"/>
  <c r="K327" i="7"/>
  <c r="L327" i="7"/>
  <c r="J328" i="7"/>
  <c r="K328" i="7"/>
  <c r="L328" i="7"/>
  <c r="J329" i="7"/>
  <c r="K329" i="7"/>
  <c r="L329" i="7"/>
  <c r="J330" i="7"/>
  <c r="K330" i="7"/>
  <c r="L330" i="7"/>
  <c r="J331" i="7"/>
  <c r="K331" i="7"/>
  <c r="L331" i="7"/>
  <c r="J332" i="7"/>
  <c r="K332" i="7"/>
  <c r="L332" i="7"/>
  <c r="J333" i="7"/>
  <c r="K333" i="7"/>
  <c r="L333" i="7"/>
  <c r="J334" i="7"/>
  <c r="K334" i="7"/>
  <c r="L334" i="7"/>
  <c r="J335" i="7"/>
  <c r="K335" i="7"/>
  <c r="L335" i="7"/>
  <c r="J336" i="7"/>
  <c r="K336" i="7"/>
  <c r="L336" i="7"/>
  <c r="J337" i="7"/>
  <c r="K337" i="7"/>
  <c r="L337" i="7"/>
  <c r="J338" i="7"/>
  <c r="K338" i="7"/>
  <c r="L338" i="7"/>
  <c r="J339" i="7"/>
  <c r="K339" i="7"/>
  <c r="L339" i="7"/>
  <c r="J340" i="7"/>
  <c r="K340" i="7"/>
  <c r="L340" i="7"/>
  <c r="J341" i="7"/>
  <c r="K341" i="7"/>
  <c r="L341" i="7"/>
  <c r="J342" i="7"/>
  <c r="K342" i="7"/>
  <c r="L342" i="7"/>
  <c r="J343" i="7"/>
  <c r="K343" i="7"/>
  <c r="L343" i="7"/>
  <c r="J344" i="7"/>
  <c r="K344" i="7"/>
  <c r="L344" i="7"/>
  <c r="J345" i="7"/>
  <c r="K345" i="7"/>
  <c r="L345" i="7"/>
  <c r="J346" i="7"/>
  <c r="K346" i="7"/>
  <c r="L346" i="7"/>
  <c r="J347" i="7"/>
  <c r="K347" i="7"/>
  <c r="L347" i="7"/>
  <c r="J348" i="7"/>
  <c r="K348" i="7"/>
  <c r="L348" i="7"/>
  <c r="J349" i="7"/>
  <c r="K349" i="7"/>
  <c r="L349" i="7"/>
  <c r="J350" i="7"/>
  <c r="K350" i="7"/>
  <c r="L350" i="7"/>
  <c r="J351" i="7"/>
  <c r="K351" i="7"/>
  <c r="L351" i="7"/>
  <c r="J352" i="7"/>
  <c r="K352" i="7"/>
  <c r="L352" i="7"/>
  <c r="J353" i="7"/>
  <c r="K353" i="7"/>
  <c r="L353" i="7"/>
  <c r="J354" i="7"/>
  <c r="K354" i="7"/>
  <c r="L354" i="7"/>
  <c r="J355" i="7"/>
  <c r="K355" i="7"/>
  <c r="L355" i="7"/>
  <c r="J356" i="7"/>
  <c r="K356" i="7"/>
  <c r="L356" i="7"/>
  <c r="J357" i="7"/>
  <c r="K357" i="7"/>
  <c r="L357" i="7"/>
  <c r="J358" i="7"/>
  <c r="K358" i="7"/>
  <c r="L358" i="7"/>
  <c r="J359" i="7"/>
  <c r="K359" i="7"/>
  <c r="L359" i="7"/>
  <c r="J360" i="7"/>
  <c r="K360" i="7"/>
  <c r="L360" i="7"/>
  <c r="J361" i="7"/>
  <c r="K361" i="7"/>
  <c r="L361" i="7"/>
  <c r="J362" i="7"/>
  <c r="K362" i="7"/>
  <c r="L362" i="7"/>
  <c r="J363" i="7"/>
  <c r="K363" i="7"/>
  <c r="L363" i="7"/>
  <c r="J364" i="7"/>
  <c r="K364" i="7"/>
  <c r="L364" i="7"/>
  <c r="J365" i="7"/>
  <c r="K365" i="7"/>
  <c r="L365" i="7"/>
  <c r="J366" i="7"/>
  <c r="K366" i="7"/>
  <c r="L366" i="7"/>
  <c r="J367" i="7"/>
  <c r="K367" i="7"/>
  <c r="L367" i="7"/>
  <c r="J368" i="7"/>
  <c r="K368" i="7"/>
  <c r="L368" i="7"/>
  <c r="J369" i="7"/>
  <c r="K369" i="7"/>
  <c r="L369" i="7"/>
  <c r="J370" i="7"/>
  <c r="K370" i="7"/>
  <c r="L370" i="7"/>
  <c r="J371" i="7"/>
  <c r="K371" i="7"/>
  <c r="L371" i="7"/>
  <c r="J372" i="7"/>
  <c r="K372" i="7"/>
  <c r="L372" i="7"/>
  <c r="J373" i="7"/>
  <c r="K373" i="7"/>
  <c r="L373" i="7"/>
  <c r="J374" i="7"/>
  <c r="K374" i="7"/>
  <c r="L374" i="7"/>
  <c r="J375" i="7"/>
  <c r="K375" i="7"/>
  <c r="L375" i="7"/>
  <c r="J376" i="7"/>
  <c r="K376" i="7"/>
  <c r="L376" i="7"/>
  <c r="J377" i="7"/>
  <c r="K377" i="7"/>
  <c r="L377" i="7"/>
  <c r="J378" i="7"/>
  <c r="K378" i="7"/>
  <c r="L378" i="7"/>
  <c r="J379" i="7"/>
  <c r="K379" i="7"/>
  <c r="L379" i="7"/>
  <c r="J380" i="7"/>
  <c r="K380" i="7"/>
  <c r="L380" i="7"/>
  <c r="J381" i="7"/>
  <c r="K381" i="7"/>
  <c r="L381" i="7"/>
  <c r="J382" i="7"/>
  <c r="K382" i="7"/>
  <c r="L382" i="7"/>
  <c r="J383" i="7"/>
  <c r="K383" i="7"/>
  <c r="L383" i="7"/>
  <c r="J384" i="7"/>
  <c r="K384" i="7"/>
  <c r="L384" i="7"/>
  <c r="J385" i="7"/>
  <c r="K385" i="7"/>
  <c r="L385" i="7"/>
  <c r="J386" i="7"/>
  <c r="K386" i="7"/>
  <c r="L386" i="7"/>
  <c r="J387" i="7"/>
  <c r="K387" i="7"/>
  <c r="L387" i="7"/>
  <c r="J388" i="7"/>
  <c r="K388" i="7"/>
  <c r="L388" i="7"/>
  <c r="J389" i="7"/>
  <c r="K389" i="7"/>
  <c r="L389" i="7"/>
  <c r="J390" i="7"/>
  <c r="K390" i="7"/>
  <c r="L390" i="7"/>
  <c r="J391" i="7"/>
  <c r="K391" i="7"/>
  <c r="L391" i="7"/>
  <c r="J392" i="7"/>
  <c r="K392" i="7"/>
  <c r="L392" i="7"/>
  <c r="J393" i="7"/>
  <c r="K393" i="7"/>
  <c r="L393" i="7"/>
  <c r="J394" i="7"/>
  <c r="K394" i="7"/>
  <c r="L394" i="7"/>
  <c r="J395" i="7"/>
  <c r="K395" i="7"/>
  <c r="L395" i="7"/>
  <c r="J396" i="7"/>
  <c r="K396" i="7"/>
  <c r="L396" i="7"/>
  <c r="J397" i="7"/>
  <c r="K397" i="7"/>
  <c r="L397" i="7"/>
  <c r="J398" i="7"/>
  <c r="K398" i="7"/>
  <c r="L398" i="7"/>
  <c r="J399" i="7"/>
  <c r="K399" i="7"/>
  <c r="L399" i="7"/>
  <c r="J400" i="7"/>
  <c r="K400" i="7"/>
  <c r="L400" i="7"/>
  <c r="J401" i="7"/>
  <c r="K401" i="7"/>
  <c r="L401" i="7"/>
  <c r="J402" i="7"/>
  <c r="K402" i="7"/>
  <c r="L402" i="7"/>
  <c r="J403" i="7"/>
  <c r="K403" i="7"/>
  <c r="L403" i="7"/>
  <c r="J404" i="7"/>
  <c r="K404" i="7"/>
  <c r="L404" i="7"/>
  <c r="J405" i="7"/>
  <c r="K405" i="7"/>
  <c r="L405" i="7"/>
  <c r="J406" i="7"/>
  <c r="K406" i="7"/>
  <c r="L406" i="7"/>
  <c r="J407" i="7"/>
  <c r="K407" i="7"/>
  <c r="L407" i="7"/>
  <c r="J408" i="7"/>
  <c r="K408" i="7"/>
  <c r="L408" i="7"/>
  <c r="J409" i="7"/>
  <c r="K409" i="7"/>
  <c r="L409" i="7"/>
  <c r="J410" i="7"/>
  <c r="K410" i="7"/>
  <c r="L410" i="7"/>
  <c r="J411" i="7"/>
  <c r="K411" i="7"/>
  <c r="L411" i="7"/>
  <c r="L4" i="7"/>
  <c r="K4" i="7"/>
  <c r="J4" i="7"/>
  <c r="Q69" i="7" l="1"/>
  <c r="Q175" i="7"/>
  <c r="N175" i="7"/>
  <c r="M395" i="7"/>
  <c r="M320" i="7"/>
  <c r="M121" i="7"/>
  <c r="M341" i="7"/>
  <c r="M109" i="7"/>
  <c r="M195" i="7"/>
  <c r="M103" i="7"/>
  <c r="M71" i="7"/>
  <c r="M114" i="7"/>
  <c r="M102" i="7"/>
  <c r="M9" i="7"/>
  <c r="N296" i="7"/>
  <c r="M247" i="7"/>
  <c r="M188" i="7"/>
  <c r="P69" i="7"/>
  <c r="N69" i="7"/>
  <c r="M4" i="7"/>
  <c r="P321" i="7"/>
  <c r="O69" i="7"/>
  <c r="M112" i="7"/>
  <c r="M115" i="7"/>
  <c r="M86" i="7"/>
  <c r="M193" i="7"/>
  <c r="N192" i="7"/>
  <c r="M191" i="7"/>
  <c r="M196" i="7"/>
  <c r="M116" i="7"/>
  <c r="M110" i="7"/>
  <c r="M104" i="7"/>
  <c r="M72" i="7"/>
  <c r="M197" i="7"/>
  <c r="M17" i="7"/>
  <c r="M5" i="7"/>
  <c r="N189" i="7"/>
  <c r="M194" i="7"/>
  <c r="M124" i="7"/>
  <c r="M113" i="7"/>
  <c r="N37" i="7"/>
  <c r="M101" i="7"/>
  <c r="M85" i="7"/>
  <c r="M118" i="7"/>
  <c r="M189" i="7"/>
  <c r="M123" i="7"/>
  <c r="M117" i="7"/>
  <c r="M105" i="7"/>
  <c r="M122" i="7"/>
  <c r="M94" i="7"/>
  <c r="M78" i="7"/>
  <c r="M62" i="7"/>
  <c r="M12" i="7"/>
  <c r="M99" i="7"/>
  <c r="M83" i="7"/>
  <c r="M67" i="7"/>
  <c r="M190" i="7"/>
  <c r="M126" i="7"/>
  <c r="M192" i="7"/>
  <c r="N188" i="7"/>
  <c r="M120" i="7"/>
  <c r="N190" i="7"/>
  <c r="N191" i="7"/>
  <c r="M119" i="7"/>
  <c r="N107" i="7"/>
  <c r="M228" i="7"/>
  <c r="M236" i="7"/>
  <c r="M91" i="7"/>
  <c r="M75" i="7"/>
  <c r="M59" i="7"/>
  <c r="M96" i="7"/>
  <c r="M80" i="7"/>
  <c r="M64" i="7"/>
  <c r="M15" i="7"/>
  <c r="N106" i="7"/>
  <c r="M90" i="7"/>
  <c r="M74" i="7"/>
  <c r="M58" i="7"/>
  <c r="N20" i="7"/>
  <c r="M8" i="7"/>
  <c r="M95" i="7"/>
  <c r="M79" i="7"/>
  <c r="M63" i="7"/>
  <c r="N36" i="7"/>
  <c r="Q25" i="7"/>
  <c r="M13" i="7"/>
  <c r="M100" i="7"/>
  <c r="M84" i="7"/>
  <c r="M68" i="7"/>
  <c r="N30" i="7"/>
  <c r="M73" i="7"/>
  <c r="M57" i="7"/>
  <c r="N19" i="7"/>
  <c r="M7" i="7"/>
  <c r="M107" i="7"/>
  <c r="P143" i="7"/>
  <c r="O104" i="7"/>
  <c r="N35" i="7"/>
  <c r="Q107" i="7"/>
  <c r="N56" i="7"/>
  <c r="M6" i="7"/>
  <c r="M296" i="7"/>
  <c r="M93" i="7"/>
  <c r="M77" i="7"/>
  <c r="M61" i="7"/>
  <c r="N34" i="7"/>
  <c r="M11" i="7"/>
  <c r="O296" i="7"/>
  <c r="M98" i="7"/>
  <c r="M66" i="7"/>
  <c r="Q296" i="7"/>
  <c r="Q92" i="7"/>
  <c r="M76" i="7"/>
  <c r="M70" i="7"/>
  <c r="M60" i="7"/>
  <c r="M10" i="7"/>
  <c r="M97" i="7"/>
  <c r="M65" i="7"/>
  <c r="M16" i="7"/>
  <c r="N25" i="7"/>
  <c r="M106" i="7"/>
  <c r="P106" i="7"/>
  <c r="M92" i="7"/>
  <c r="Q106" i="7"/>
  <c r="N57" i="7"/>
  <c r="P117" i="7"/>
  <c r="Q87" i="7"/>
  <c r="P87" i="7"/>
  <c r="O87" i="7"/>
  <c r="N87" i="7"/>
  <c r="Q320" i="7"/>
  <c r="P320" i="7"/>
  <c r="O320" i="7"/>
  <c r="N320" i="7"/>
  <c r="M241" i="7"/>
  <c r="N246" i="7"/>
  <c r="M25" i="7"/>
  <c r="Q143" i="7"/>
  <c r="M87" i="7"/>
  <c r="M405" i="7"/>
  <c r="O185" i="7"/>
  <c r="O25" i="7"/>
  <c r="P25" i="7"/>
  <c r="O233" i="7"/>
  <c r="M180" i="7"/>
  <c r="N122" i="7"/>
  <c r="Q356" i="7"/>
  <c r="N281" i="7"/>
  <c r="P185" i="7"/>
  <c r="Q339" i="7"/>
  <c r="Q84" i="7"/>
  <c r="P137" i="7"/>
  <c r="N141" i="7"/>
  <c r="Q134" i="7"/>
  <c r="M48" i="7"/>
  <c r="P404" i="7"/>
  <c r="O210" i="7"/>
  <c r="O194" i="7"/>
  <c r="Q142" i="7"/>
  <c r="P405" i="7"/>
  <c r="Q368" i="7"/>
  <c r="N325" i="7"/>
  <c r="M144" i="7"/>
  <c r="P55" i="7"/>
  <c r="Q357" i="7"/>
  <c r="N160" i="7"/>
  <c r="M388" i="7"/>
  <c r="N372" i="7"/>
  <c r="M340" i="7"/>
  <c r="N38" i="7"/>
  <c r="Q308" i="7"/>
  <c r="Q403" i="7"/>
  <c r="O334" i="7"/>
  <c r="O80" i="7"/>
  <c r="O168" i="7"/>
  <c r="Q90" i="7"/>
  <c r="Q42" i="7"/>
  <c r="M146" i="7"/>
  <c r="M89" i="7"/>
  <c r="M19" i="7"/>
  <c r="N395" i="7"/>
  <c r="P246" i="7"/>
  <c r="N204" i="7"/>
  <c r="N193" i="7"/>
  <c r="O225" i="7"/>
  <c r="Q209" i="7"/>
  <c r="Q145" i="7"/>
  <c r="N88" i="7"/>
  <c r="O83" i="7"/>
  <c r="M56" i="7"/>
  <c r="P7" i="7"/>
  <c r="P161" i="7"/>
  <c r="N93" i="7"/>
  <c r="O61" i="7"/>
  <c r="P397" i="7"/>
  <c r="P286" i="7"/>
  <c r="N181" i="7"/>
  <c r="P144" i="7"/>
  <c r="M24" i="7"/>
  <c r="N217" i="7"/>
  <c r="O149" i="7"/>
  <c r="P103" i="7"/>
  <c r="N24" i="7"/>
  <c r="Q333" i="7"/>
  <c r="Q317" i="7"/>
  <c r="O291" i="7"/>
  <c r="O77" i="7"/>
  <c r="N45" i="7"/>
  <c r="O40" i="7"/>
  <c r="O29" i="7"/>
  <c r="O8" i="7"/>
  <c r="O375" i="7"/>
  <c r="Q359" i="7"/>
  <c r="M343" i="7"/>
  <c r="N269" i="7"/>
  <c r="M227" i="7"/>
  <c r="N118" i="7"/>
  <c r="O353" i="7"/>
  <c r="M169" i="7"/>
  <c r="Q23" i="7"/>
  <c r="O263" i="7"/>
  <c r="M221" i="7"/>
  <c r="N143" i="7"/>
  <c r="M138" i="7"/>
  <c r="P128" i="7"/>
  <c r="P39" i="7"/>
  <c r="Q363" i="7"/>
  <c r="N321" i="7"/>
  <c r="N194" i="7"/>
  <c r="P133" i="7"/>
  <c r="P96" i="7"/>
  <c r="M363" i="7"/>
  <c r="N326" i="7"/>
  <c r="N101" i="7"/>
  <c r="N11" i="7"/>
  <c r="M410" i="7"/>
  <c r="M389" i="7"/>
  <c r="M373" i="7"/>
  <c r="M346" i="7"/>
  <c r="Q162" i="7"/>
  <c r="N54" i="7"/>
  <c r="M32" i="7"/>
  <c r="O362" i="7"/>
  <c r="O341" i="7"/>
  <c r="P230" i="7"/>
  <c r="O156" i="7"/>
  <c r="Q409" i="7"/>
  <c r="Q404" i="7"/>
  <c r="N266" i="7"/>
  <c r="P145" i="7"/>
  <c r="P5" i="7"/>
  <c r="O265" i="7"/>
  <c r="P223" i="7"/>
  <c r="P182" i="7"/>
  <c r="Q176" i="7"/>
  <c r="M155" i="7"/>
  <c r="M30" i="7"/>
  <c r="M334" i="7"/>
  <c r="O308" i="7"/>
  <c r="N207" i="7"/>
  <c r="O78" i="7"/>
  <c r="P4" i="7"/>
  <c r="O397" i="7"/>
  <c r="O314" i="7"/>
  <c r="M288" i="7"/>
  <c r="O251" i="7"/>
  <c r="Q230" i="7"/>
  <c r="M204" i="7"/>
  <c r="M154" i="7"/>
  <c r="N77" i="7"/>
  <c r="N42" i="7"/>
  <c r="N365" i="7"/>
  <c r="N271" i="7"/>
  <c r="P179" i="7"/>
  <c r="O101" i="7"/>
  <c r="O350" i="7"/>
  <c r="M208" i="7"/>
  <c r="Q71" i="7"/>
  <c r="P32" i="7"/>
  <c r="M27" i="7"/>
  <c r="O255" i="7"/>
  <c r="Q168" i="7"/>
  <c r="M153" i="7"/>
  <c r="O130" i="7"/>
  <c r="O115" i="7"/>
  <c r="N380" i="7"/>
  <c r="P364" i="7"/>
  <c r="M265" i="7"/>
  <c r="P198" i="7"/>
  <c r="Q178" i="7"/>
  <c r="M158" i="7"/>
  <c r="N152" i="7"/>
  <c r="N125" i="7"/>
  <c r="N21" i="7"/>
  <c r="Q322" i="7"/>
  <c r="N270" i="7"/>
  <c r="Q193" i="7"/>
  <c r="O172" i="7"/>
  <c r="Q146" i="7"/>
  <c r="P138" i="7"/>
  <c r="Q55" i="7"/>
  <c r="N10" i="7"/>
  <c r="N373" i="7"/>
  <c r="N238" i="7"/>
  <c r="M171" i="7"/>
  <c r="Q157" i="7"/>
  <c r="N59" i="7"/>
  <c r="M40" i="7"/>
  <c r="O378" i="7"/>
  <c r="O327" i="7"/>
  <c r="N138" i="7"/>
  <c r="O128" i="7"/>
  <c r="Q29" i="7"/>
  <c r="O5" i="7"/>
  <c r="N332" i="7"/>
  <c r="Q301" i="7"/>
  <c r="Q211" i="7"/>
  <c r="O191" i="7"/>
  <c r="O146" i="7"/>
  <c r="O138" i="7"/>
  <c r="N128" i="7"/>
  <c r="N357" i="7"/>
  <c r="M232" i="7"/>
  <c r="Q166" i="7"/>
  <c r="Q133" i="7"/>
  <c r="M128" i="7"/>
  <c r="M29" i="7"/>
  <c r="M252" i="7"/>
  <c r="Q204" i="7"/>
  <c r="O175" i="7"/>
  <c r="Q39" i="7"/>
  <c r="M408" i="7"/>
  <c r="N257" i="7"/>
  <c r="P204" i="7"/>
  <c r="M165" i="7"/>
  <c r="N117" i="7"/>
  <c r="N72" i="7"/>
  <c r="N53" i="7"/>
  <c r="N9" i="7"/>
  <c r="P407" i="7"/>
  <c r="Q241" i="7"/>
  <c r="N236" i="7"/>
  <c r="M225" i="7"/>
  <c r="Q214" i="7"/>
  <c r="P169" i="7"/>
  <c r="P164" i="7"/>
  <c r="N13" i="7"/>
  <c r="Q407" i="7"/>
  <c r="O404" i="7"/>
  <c r="M372" i="7"/>
  <c r="N362" i="7"/>
  <c r="N333" i="7"/>
  <c r="N323" i="7"/>
  <c r="N294" i="7"/>
  <c r="O283" i="7"/>
  <c r="N278" i="7"/>
  <c r="N258" i="7"/>
  <c r="N220" i="7"/>
  <c r="N182" i="7"/>
  <c r="Q164" i="7"/>
  <c r="O148" i="7"/>
  <c r="P119" i="7"/>
  <c r="P114" i="7"/>
  <c r="M88" i="7"/>
  <c r="P74" i="7"/>
  <c r="M26" i="7"/>
  <c r="M328" i="7"/>
  <c r="M209" i="7"/>
  <c r="N201" i="7"/>
  <c r="P196" i="7"/>
  <c r="N109" i="7"/>
  <c r="Q52" i="7"/>
  <c r="M35" i="7"/>
  <c r="P26" i="7"/>
  <c r="O376" i="7"/>
  <c r="P283" i="7"/>
  <c r="O407" i="7"/>
  <c r="P366" i="7"/>
  <c r="N322" i="7"/>
  <c r="M277" i="7"/>
  <c r="N263" i="7"/>
  <c r="N242" i="7"/>
  <c r="O214" i="7"/>
  <c r="Q181" i="7"/>
  <c r="P172" i="7"/>
  <c r="P160" i="7"/>
  <c r="M152" i="7"/>
  <c r="M141" i="7"/>
  <c r="M137" i="7"/>
  <c r="P83" i="7"/>
  <c r="M21" i="7"/>
  <c r="M404" i="7"/>
  <c r="N319" i="7"/>
  <c r="P304" i="7"/>
  <c r="N385" i="7"/>
  <c r="Q371" i="7"/>
  <c r="P337" i="7"/>
  <c r="Q4" i="7"/>
  <c r="M407" i="7"/>
  <c r="N404" i="7"/>
  <c r="N375" i="7"/>
  <c r="M357" i="7"/>
  <c r="P308" i="7"/>
  <c r="O262" i="7"/>
  <c r="M257" i="7"/>
  <c r="M224" i="7"/>
  <c r="N159" i="7"/>
  <c r="Q156" i="7"/>
  <c r="N123" i="7"/>
  <c r="P90" i="7"/>
  <c r="N46" i="7"/>
  <c r="O21" i="7"/>
  <c r="N136" i="7"/>
  <c r="P99" i="7"/>
  <c r="O90" i="7"/>
  <c r="Q64" i="7"/>
  <c r="Q7" i="7"/>
  <c r="N407" i="7"/>
  <c r="M394" i="7"/>
  <c r="Q365" i="7"/>
  <c r="N346" i="7"/>
  <c r="P336" i="7"/>
  <c r="M331" i="7"/>
  <c r="Q281" i="7"/>
  <c r="M266" i="7"/>
  <c r="O246" i="7"/>
  <c r="Q236" i="7"/>
  <c r="M233" i="7"/>
  <c r="N223" i="7"/>
  <c r="P146" i="7"/>
  <c r="Q140" i="7"/>
  <c r="Q93" i="7"/>
  <c r="N90" i="7"/>
  <c r="Q45" i="7"/>
  <c r="Q38" i="7"/>
  <c r="N29" i="7"/>
  <c r="O391" i="7"/>
  <c r="M411" i="7"/>
  <c r="M398" i="7"/>
  <c r="N360" i="7"/>
  <c r="N356" i="7"/>
  <c r="M351" i="7"/>
  <c r="Q312" i="7"/>
  <c r="N297" i="7"/>
  <c r="N292" i="7"/>
  <c r="O270" i="7"/>
  <c r="Q265" i="7"/>
  <c r="M256" i="7"/>
  <c r="P236" i="7"/>
  <c r="P228" i="7"/>
  <c r="N213" i="7"/>
  <c r="Q103" i="7"/>
  <c r="P93" i="7"/>
  <c r="Q77" i="7"/>
  <c r="O67" i="7"/>
  <c r="O59" i="7"/>
  <c r="O45" i="7"/>
  <c r="M42" i="7"/>
  <c r="O236" i="7"/>
  <c r="M212" i="7"/>
  <c r="O204" i="7"/>
  <c r="N185" i="7"/>
  <c r="O154" i="7"/>
  <c r="N150" i="7"/>
  <c r="O122" i="7"/>
  <c r="O93" i="7"/>
  <c r="O37" i="7"/>
  <c r="Q397" i="7"/>
  <c r="O389" i="7"/>
  <c r="P373" i="7"/>
  <c r="P369" i="7"/>
  <c r="M364" i="7"/>
  <c r="M350" i="7"/>
  <c r="N345" i="7"/>
  <c r="Q340" i="7"/>
  <c r="P330" i="7"/>
  <c r="M321" i="7"/>
  <c r="M317" i="7"/>
  <c r="O286" i="7"/>
  <c r="M281" i="7"/>
  <c r="M261" i="7"/>
  <c r="N166" i="7"/>
  <c r="M162" i="7"/>
  <c r="Q158" i="7"/>
  <c r="N154" i="7"/>
  <c r="Q150" i="7"/>
  <c r="M41" i="7"/>
  <c r="O19" i="7"/>
  <c r="M381" i="7"/>
  <c r="N386" i="7"/>
  <c r="M383" i="7"/>
  <c r="N378" i="7"/>
  <c r="N363" i="7"/>
  <c r="M355" i="7"/>
  <c r="O330" i="7"/>
  <c r="O306" i="7"/>
  <c r="Q255" i="7"/>
  <c r="M240" i="7"/>
  <c r="N226" i="7"/>
  <c r="O198" i="7"/>
  <c r="Q188" i="7"/>
  <c r="M170" i="7"/>
  <c r="P165" i="7"/>
  <c r="P157" i="7"/>
  <c r="P154" i="7"/>
  <c r="M142" i="7"/>
  <c r="N134" i="7"/>
  <c r="N130" i="7"/>
  <c r="P71" i="7"/>
  <c r="P67" i="7"/>
  <c r="O54" i="7"/>
  <c r="M37" i="7"/>
  <c r="P400" i="7"/>
  <c r="N402" i="7"/>
  <c r="M397" i="7"/>
  <c r="M392" i="7"/>
  <c r="P378" i="7"/>
  <c r="O359" i="7"/>
  <c r="O316" i="7"/>
  <c r="M301" i="7"/>
  <c r="O290" i="7"/>
  <c r="P274" i="7"/>
  <c r="N265" i="7"/>
  <c r="O260" i="7"/>
  <c r="Q249" i="7"/>
  <c r="M231" i="7"/>
  <c r="M226" i="7"/>
  <c r="O165" i="7"/>
  <c r="O157" i="7"/>
  <c r="P153" i="7"/>
  <c r="Q116" i="7"/>
  <c r="P53" i="7"/>
  <c r="N40" i="7"/>
  <c r="P37" i="7"/>
  <c r="P23" i="7"/>
  <c r="N178" i="7"/>
  <c r="N165" i="7"/>
  <c r="M157" i="7"/>
  <c r="P129" i="7"/>
  <c r="M125" i="7"/>
  <c r="O401" i="7"/>
  <c r="O387" i="7"/>
  <c r="N382" i="7"/>
  <c r="O373" i="7"/>
  <c r="Q362" i="7"/>
  <c r="O358" i="7"/>
  <c r="N354" i="7"/>
  <c r="P334" i="7"/>
  <c r="P295" i="7"/>
  <c r="M274" i="7"/>
  <c r="M264" i="7"/>
  <c r="M259" i="7"/>
  <c r="M249" i="7"/>
  <c r="N239" i="7"/>
  <c r="M220" i="7"/>
  <c r="M211" i="7"/>
  <c r="M202" i="7"/>
  <c r="Q161" i="7"/>
  <c r="N157" i="7"/>
  <c r="M149" i="7"/>
  <c r="Q141" i="7"/>
  <c r="O125" i="7"/>
  <c r="O74" i="7"/>
  <c r="Q70" i="7"/>
  <c r="N61" i="7"/>
  <c r="O56" i="7"/>
  <c r="O48" i="7"/>
  <c r="Q36" i="7"/>
  <c r="O26" i="7"/>
  <c r="O13" i="7"/>
  <c r="P391" i="7"/>
  <c r="O381" i="7"/>
  <c r="M377" i="7"/>
  <c r="M358" i="7"/>
  <c r="P343" i="7"/>
  <c r="Q328" i="7"/>
  <c r="Q319" i="7"/>
  <c r="O309" i="7"/>
  <c r="N305" i="7"/>
  <c r="M300" i="7"/>
  <c r="M273" i="7"/>
  <c r="P243" i="7"/>
  <c r="O230" i="7"/>
  <c r="O201" i="7"/>
  <c r="P141" i="7"/>
  <c r="Q138" i="7"/>
  <c r="N74" i="7"/>
  <c r="N48" i="7"/>
  <c r="N26" i="7"/>
  <c r="Q22" i="7"/>
  <c r="N4" i="7"/>
  <c r="M396" i="7"/>
  <c r="N392" i="7"/>
  <c r="P385" i="7"/>
  <c r="Q381" i="7"/>
  <c r="M378" i="7"/>
  <c r="O356" i="7"/>
  <c r="Q353" i="7"/>
  <c r="N349" i="7"/>
  <c r="M345" i="7"/>
  <c r="O333" i="7"/>
  <c r="N330" i="7"/>
  <c r="M307" i="7"/>
  <c r="N302" i="7"/>
  <c r="P285" i="7"/>
  <c r="M280" i="7"/>
  <c r="M268" i="7"/>
  <c r="P252" i="7"/>
  <c r="Q233" i="7"/>
  <c r="O223" i="7"/>
  <c r="Q201" i="7"/>
  <c r="M173" i="7"/>
  <c r="N144" i="7"/>
  <c r="O132" i="7"/>
  <c r="M81" i="7"/>
  <c r="M20" i="7"/>
  <c r="O16" i="7"/>
  <c r="Q6" i="7"/>
  <c r="O4" i="7"/>
  <c r="Q395" i="7"/>
  <c r="P381" i="7"/>
  <c r="M360" i="7"/>
  <c r="P356" i="7"/>
  <c r="P333" i="7"/>
  <c r="M326" i="7"/>
  <c r="O315" i="7"/>
  <c r="M311" i="7"/>
  <c r="Q302" i="7"/>
  <c r="M293" i="7"/>
  <c r="P280" i="7"/>
  <c r="M275" i="7"/>
  <c r="Q263" i="7"/>
  <c r="M244" i="7"/>
  <c r="P233" i="7"/>
  <c r="N230" i="7"/>
  <c r="P212" i="7"/>
  <c r="M205" i="7"/>
  <c r="P201" i="7"/>
  <c r="N198" i="7"/>
  <c r="P191" i="7"/>
  <c r="P180" i="7"/>
  <c r="Q177" i="7"/>
  <c r="M160" i="7"/>
  <c r="O141" i="7"/>
  <c r="N115" i="7"/>
  <c r="Q112" i="7"/>
  <c r="P101" i="7"/>
  <c r="N94" i="7"/>
  <c r="O91" i="7"/>
  <c r="P80" i="7"/>
  <c r="O64" i="7"/>
  <c r="Q54" i="7"/>
  <c r="P51" i="7"/>
  <c r="M46" i="7"/>
  <c r="O43" i="7"/>
  <c r="Q16" i="7"/>
  <c r="O6" i="7"/>
  <c r="M33" i="7"/>
  <c r="N405" i="7"/>
  <c r="O398" i="7"/>
  <c r="Q388" i="7"/>
  <c r="O385" i="7"/>
  <c r="N374" i="7"/>
  <c r="O366" i="7"/>
  <c r="O363" i="7"/>
  <c r="M352" i="7"/>
  <c r="N348" i="7"/>
  <c r="M337" i="7"/>
  <c r="M329" i="7"/>
  <c r="Q325" i="7"/>
  <c r="N301" i="7"/>
  <c r="M297" i="7"/>
  <c r="Q292" i="7"/>
  <c r="N284" i="7"/>
  <c r="N279" i="7"/>
  <c r="O271" i="7"/>
  <c r="N260" i="7"/>
  <c r="P256" i="7"/>
  <c r="Q248" i="7"/>
  <c r="Q240" i="7"/>
  <c r="N233" i="7"/>
  <c r="O226" i="7"/>
  <c r="P211" i="7"/>
  <c r="Q208" i="7"/>
  <c r="M198" i="7"/>
  <c r="Q194" i="7"/>
  <c r="M183" i="7"/>
  <c r="M166" i="7"/>
  <c r="P162" i="7"/>
  <c r="Q159" i="7"/>
  <c r="P115" i="7"/>
  <c r="P88" i="7"/>
  <c r="N80" i="7"/>
  <c r="M23" i="7"/>
  <c r="N398" i="7"/>
  <c r="O392" i="7"/>
  <c r="P388" i="7"/>
  <c r="Q385" i="7"/>
  <c r="M371" i="7"/>
  <c r="P359" i="7"/>
  <c r="P351" i="7"/>
  <c r="M348" i="7"/>
  <c r="Q343" i="7"/>
  <c r="P340" i="7"/>
  <c r="N329" i="7"/>
  <c r="O322" i="7"/>
  <c r="M314" i="7"/>
  <c r="P288" i="7"/>
  <c r="N274" i="7"/>
  <c r="Q243" i="7"/>
  <c r="M230" i="7"/>
  <c r="Q226" i="7"/>
  <c r="M215" i="7"/>
  <c r="P193" i="7"/>
  <c r="Q172" i="7"/>
  <c r="O162" i="7"/>
  <c r="P159" i="7"/>
  <c r="M150" i="7"/>
  <c r="Q130" i="7"/>
  <c r="N104" i="7"/>
  <c r="N70" i="7"/>
  <c r="O53" i="7"/>
  <c r="P42" i="7"/>
  <c r="P40" i="7"/>
  <c r="N32" i="7"/>
  <c r="N22" i="7"/>
  <c r="N8" i="7"/>
  <c r="N5" i="7"/>
  <c r="P408" i="7"/>
  <c r="O395" i="7"/>
  <c r="Q391" i="7"/>
  <c r="O388" i="7"/>
  <c r="N381" i="7"/>
  <c r="M366" i="7"/>
  <c r="N359" i="7"/>
  <c r="O355" i="7"/>
  <c r="M332" i="7"/>
  <c r="O301" i="7"/>
  <c r="M283" i="7"/>
  <c r="O278" i="7"/>
  <c r="Q270" i="7"/>
  <c r="Q251" i="7"/>
  <c r="P225" i="7"/>
  <c r="M201" i="7"/>
  <c r="Q197" i="7"/>
  <c r="O193" i="7"/>
  <c r="Q182" i="7"/>
  <c r="M179" i="7"/>
  <c r="M176" i="7"/>
  <c r="P149" i="7"/>
  <c r="M134" i="7"/>
  <c r="P130" i="7"/>
  <c r="Q128" i="7"/>
  <c r="O118" i="7"/>
  <c r="Q101" i="7"/>
  <c r="O42" i="7"/>
  <c r="P19" i="7"/>
  <c r="O11" i="7"/>
  <c r="O405" i="7"/>
  <c r="P401" i="7"/>
  <c r="P398" i="7"/>
  <c r="Q394" i="7"/>
  <c r="Q384" i="7"/>
  <c r="P362" i="7"/>
  <c r="Q354" i="7"/>
  <c r="N340" i="7"/>
  <c r="Q336" i="7"/>
  <c r="Q331" i="7"/>
  <c r="N328" i="7"/>
  <c r="M325" i="7"/>
  <c r="N317" i="7"/>
  <c r="M309" i="7"/>
  <c r="M304" i="7"/>
  <c r="M291" i="7"/>
  <c r="O274" i="7"/>
  <c r="P259" i="7"/>
  <c r="Q246" i="7"/>
  <c r="N225" i="7"/>
  <c r="P214" i="7"/>
  <c r="N210" i="7"/>
  <c r="O207" i="7"/>
  <c r="N197" i="7"/>
  <c r="M186" i="7"/>
  <c r="O182" i="7"/>
  <c r="M178" i="7"/>
  <c r="N168" i="7"/>
  <c r="N149" i="7"/>
  <c r="O140" i="7"/>
  <c r="O133" i="7"/>
  <c r="M130" i="7"/>
  <c r="O120" i="7"/>
  <c r="O117" i="7"/>
  <c r="O107" i="7"/>
  <c r="Q100" i="7"/>
  <c r="O96" i="7"/>
  <c r="Q80" i="7"/>
  <c r="N75" i="7"/>
  <c r="O70" i="7"/>
  <c r="P62" i="7"/>
  <c r="Q53" i="7"/>
  <c r="M49" i="7"/>
  <c r="M45" i="7"/>
  <c r="M36" i="7"/>
  <c r="O32" i="7"/>
  <c r="O22" i="7"/>
  <c r="Q10" i="7"/>
  <c r="P394" i="7"/>
  <c r="M391" i="7"/>
  <c r="O365" i="7"/>
  <c r="Q346" i="7"/>
  <c r="N343" i="7"/>
  <c r="N331" i="7"/>
  <c r="P309" i="7"/>
  <c r="Q277" i="7"/>
  <c r="P270" i="7"/>
  <c r="N262" i="7"/>
  <c r="M243" i="7"/>
  <c r="O239" i="7"/>
  <c r="M218" i="7"/>
  <c r="M210" i="7"/>
  <c r="Q185" i="7"/>
  <c r="P175" i="7"/>
  <c r="M168" i="7"/>
  <c r="Q165" i="7"/>
  <c r="N162" i="7"/>
  <c r="N133" i="7"/>
  <c r="P127" i="7"/>
  <c r="N120" i="7"/>
  <c r="P104" i="7"/>
  <c r="N96" i="7"/>
  <c r="N83" i="7"/>
  <c r="N73" i="7"/>
  <c r="N62" i="7"/>
  <c r="Q58" i="7"/>
  <c r="M53" i="7"/>
  <c r="P48" i="7"/>
  <c r="O35" i="7"/>
  <c r="Q32" i="7"/>
  <c r="N27" i="7"/>
  <c r="P21" i="7"/>
  <c r="Q13" i="7"/>
  <c r="P10" i="7"/>
  <c r="P8" i="7"/>
  <c r="N401" i="7"/>
  <c r="O394" i="7"/>
  <c r="P383" i="7"/>
  <c r="N369" i="7"/>
  <c r="P365" i="7"/>
  <c r="P346" i="7"/>
  <c r="M295" i="7"/>
  <c r="P291" i="7"/>
  <c r="N286" i="7"/>
  <c r="O282" i="7"/>
  <c r="M258" i="7"/>
  <c r="Q217" i="7"/>
  <c r="R217" i="7" s="1"/>
  <c r="T217" i="7" s="1"/>
  <c r="N214" i="7"/>
  <c r="P207" i="7"/>
  <c r="O178" i="7"/>
  <c r="Q170" i="7"/>
  <c r="N146" i="7"/>
  <c r="Q117" i="7"/>
  <c r="Q109" i="7"/>
  <c r="N86" i="7"/>
  <c r="O72" i="7"/>
  <c r="Q61" i="7"/>
  <c r="P58" i="7"/>
  <c r="P56" i="7"/>
  <c r="M39" i="7"/>
  <c r="O24" i="7"/>
  <c r="O10" i="7"/>
  <c r="Q375" i="7"/>
  <c r="Q372" i="7"/>
  <c r="Q261" i="7"/>
  <c r="P217" i="7"/>
  <c r="P170" i="7"/>
  <c r="P109" i="7"/>
  <c r="O106" i="7"/>
  <c r="O58" i="7"/>
  <c r="Q247" i="7"/>
  <c r="P410" i="7"/>
  <c r="M401" i="7"/>
  <c r="O382" i="7"/>
  <c r="P375" i="7"/>
  <c r="P372" i="7"/>
  <c r="M369" i="7"/>
  <c r="O361" i="7"/>
  <c r="O354" i="7"/>
  <c r="N350" i="7"/>
  <c r="N342" i="7"/>
  <c r="N339" i="7"/>
  <c r="O331" i="7"/>
  <c r="Q327" i="7"/>
  <c r="P316" i="7"/>
  <c r="O299" i="7"/>
  <c r="Q294" i="7"/>
  <c r="N273" i="7"/>
  <c r="O261" i="7"/>
  <c r="P249" i="7"/>
  <c r="O235" i="7"/>
  <c r="Q227" i="7"/>
  <c r="Q225" i="7"/>
  <c r="Q220" i="7"/>
  <c r="O217" i="7"/>
  <c r="M214" i="7"/>
  <c r="Q210" i="7"/>
  <c r="M199" i="7"/>
  <c r="P195" i="7"/>
  <c r="Q192" i="7"/>
  <c r="P188" i="7"/>
  <c r="M182" i="7"/>
  <c r="P177" i="7"/>
  <c r="O170" i="7"/>
  <c r="Q148" i="7"/>
  <c r="M139" i="7"/>
  <c r="M133" i="7"/>
  <c r="O123" i="7"/>
  <c r="P112" i="7"/>
  <c r="O109" i="7"/>
  <c r="O99" i="7"/>
  <c r="O75" i="7"/>
  <c r="N58" i="7"/>
  <c r="M31" i="7"/>
  <c r="P247" i="7"/>
  <c r="O410" i="7"/>
  <c r="Q400" i="7"/>
  <c r="M382" i="7"/>
  <c r="O372" i="7"/>
  <c r="P368" i="7"/>
  <c r="M361" i="7"/>
  <c r="P353" i="7"/>
  <c r="Q349" i="7"/>
  <c r="M342" i="7"/>
  <c r="M339" i="7"/>
  <c r="M316" i="7"/>
  <c r="P312" i="7"/>
  <c r="M299" i="7"/>
  <c r="O294" i="7"/>
  <c r="O285" i="7"/>
  <c r="N277" i="7"/>
  <c r="M269" i="7"/>
  <c r="Q257" i="7"/>
  <c r="O254" i="7"/>
  <c r="O249" i="7"/>
  <c r="P241" i="7"/>
  <c r="P227" i="7"/>
  <c r="Q224" i="7"/>
  <c r="P220" i="7"/>
  <c r="P209" i="7"/>
  <c r="O188" i="7"/>
  <c r="O177" i="7"/>
  <c r="N170" i="7"/>
  <c r="P148" i="7"/>
  <c r="Q132" i="7"/>
  <c r="Q125" i="7"/>
  <c r="Q122" i="7"/>
  <c r="P120" i="7"/>
  <c r="O112" i="7"/>
  <c r="Q96" i="7"/>
  <c r="P85" i="7"/>
  <c r="M52" i="7"/>
  <c r="P35" i="7"/>
  <c r="O27" i="7"/>
  <c r="P16" i="7"/>
  <c r="O247" i="7"/>
  <c r="N410" i="7"/>
  <c r="Q386" i="7"/>
  <c r="Q378" i="7"/>
  <c r="M375" i="7"/>
  <c r="Q360" i="7"/>
  <c r="N353" i="7"/>
  <c r="P349" i="7"/>
  <c r="P341" i="7"/>
  <c r="Q330" i="7"/>
  <c r="P327" i="7"/>
  <c r="Q311" i="7"/>
  <c r="N298" i="7"/>
  <c r="M285" i="7"/>
  <c r="N249" i="7"/>
  <c r="M246" i="7"/>
  <c r="O241" i="7"/>
  <c r="O220" i="7"/>
  <c r="O209" i="7"/>
  <c r="M185" i="7"/>
  <c r="N177" i="7"/>
  <c r="N158" i="7"/>
  <c r="Q154" i="7"/>
  <c r="M136" i="7"/>
  <c r="P132" i="7"/>
  <c r="P125" i="7"/>
  <c r="P122" i="7"/>
  <c r="Q119" i="7"/>
  <c r="N112" i="7"/>
  <c r="N99" i="7"/>
  <c r="N91" i="7"/>
  <c r="O85" i="7"/>
  <c r="N78" i="7"/>
  <c r="Q74" i="7"/>
  <c r="P64" i="7"/>
  <c r="O51" i="7"/>
  <c r="Q48" i="7"/>
  <c r="N43" i="7"/>
  <c r="O38" i="7"/>
  <c r="Q26" i="7"/>
  <c r="N16" i="7"/>
  <c r="N247" i="7"/>
  <c r="N389" i="7"/>
  <c r="M349" i="7"/>
  <c r="N341" i="7"/>
  <c r="M323" i="7"/>
  <c r="N311" i="7"/>
  <c r="P302" i="7"/>
  <c r="M298" i="7"/>
  <c r="P294" i="7"/>
  <c r="P268" i="7"/>
  <c r="N261" i="7"/>
  <c r="O253" i="7"/>
  <c r="Q245" i="7"/>
  <c r="N241" i="7"/>
  <c r="M217" i="7"/>
  <c r="N209" i="7"/>
  <c r="Q198" i="7"/>
  <c r="M177" i="7"/>
  <c r="O164" i="7"/>
  <c r="O142" i="7"/>
  <c r="Q129" i="7"/>
  <c r="N102" i="7"/>
  <c r="O88" i="7"/>
  <c r="N85" i="7"/>
  <c r="P72" i="7"/>
  <c r="Q68" i="7"/>
  <c r="N64" i="7"/>
  <c r="M55" i="7"/>
  <c r="M51" i="7"/>
  <c r="M43" i="7"/>
  <c r="N41" i="7"/>
  <c r="P24" i="7"/>
  <c r="N6" i="7"/>
  <c r="M344" i="7"/>
  <c r="N344" i="7"/>
  <c r="P344" i="7"/>
  <c r="O386" i="7"/>
  <c r="O379" i="7"/>
  <c r="O344" i="7"/>
  <c r="M409" i="7"/>
  <c r="N409" i="7"/>
  <c r="O409" i="7"/>
  <c r="P409" i="7"/>
  <c r="M347" i="7"/>
  <c r="N347" i="7"/>
  <c r="P347" i="7"/>
  <c r="Q347" i="7"/>
  <c r="N408" i="7"/>
  <c r="O347" i="7"/>
  <c r="M276" i="7"/>
  <c r="O276" i="7"/>
  <c r="Q276" i="7"/>
  <c r="M289" i="7"/>
  <c r="O289" i="7"/>
  <c r="P289" i="7"/>
  <c r="Q289" i="7"/>
  <c r="P147" i="7"/>
  <c r="Q147" i="7"/>
  <c r="M147" i="7"/>
  <c r="N147" i="7"/>
  <c r="O147" i="7"/>
  <c r="Q406" i="7"/>
  <c r="M406" i="7"/>
  <c r="N406" i="7"/>
  <c r="O406" i="7"/>
  <c r="P406" i="7"/>
  <c r="M310" i="7"/>
  <c r="O310" i="7"/>
  <c r="P310" i="7"/>
  <c r="N289" i="7"/>
  <c r="N303" i="7"/>
  <c r="O303" i="7"/>
  <c r="Q303" i="7"/>
  <c r="M400" i="7"/>
  <c r="N400" i="7"/>
  <c r="O400" i="7"/>
  <c r="N411" i="7"/>
  <c r="O408" i="7"/>
  <c r="M403" i="7"/>
  <c r="N403" i="7"/>
  <c r="O403" i="7"/>
  <c r="P403" i="7"/>
  <c r="N318" i="7"/>
  <c r="M318" i="7"/>
  <c r="O318" i="7"/>
  <c r="P318" i="7"/>
  <c r="Q318" i="7"/>
  <c r="N367" i="7"/>
  <c r="M367" i="7"/>
  <c r="O367" i="7"/>
  <c r="P367" i="7"/>
  <c r="Q367" i="7"/>
  <c r="N335" i="7"/>
  <c r="M335" i="7"/>
  <c r="O335" i="7"/>
  <c r="P335" i="7"/>
  <c r="Q335" i="7"/>
  <c r="M313" i="7"/>
  <c r="N313" i="7"/>
  <c r="Q313" i="7"/>
  <c r="M305" i="7"/>
  <c r="O305" i="7"/>
  <c r="P305" i="7"/>
  <c r="Q305" i="7"/>
  <c r="P296" i="7"/>
  <c r="O411" i="7"/>
  <c r="P411" i="7"/>
  <c r="Q411" i="7"/>
  <c r="M267" i="7"/>
  <c r="P267" i="7"/>
  <c r="N399" i="7"/>
  <c r="M399" i="7"/>
  <c r="O399" i="7"/>
  <c r="P399" i="7"/>
  <c r="Q399" i="7"/>
  <c r="M393" i="7"/>
  <c r="P402" i="7"/>
  <c r="Q402" i="7"/>
  <c r="N384" i="7"/>
  <c r="M384" i="7"/>
  <c r="O384" i="7"/>
  <c r="P384" i="7"/>
  <c r="M390" i="7"/>
  <c r="M387" i="7"/>
  <c r="M287" i="7"/>
  <c r="P287" i="7"/>
  <c r="N287" i="7"/>
  <c r="O287" i="7"/>
  <c r="Q287" i="7"/>
  <c r="M379" i="7"/>
  <c r="N379" i="7"/>
  <c r="P379" i="7"/>
  <c r="Q379" i="7"/>
  <c r="M376" i="7"/>
  <c r="N376" i="7"/>
  <c r="P376" i="7"/>
  <c r="N370" i="7"/>
  <c r="P370" i="7"/>
  <c r="Q370" i="7"/>
  <c r="N338" i="7"/>
  <c r="P338" i="7"/>
  <c r="Q338" i="7"/>
  <c r="M402" i="7"/>
  <c r="N397" i="7"/>
  <c r="N394" i="7"/>
  <c r="N391" i="7"/>
  <c r="N388" i="7"/>
  <c r="M385" i="7"/>
  <c r="Q380" i="7"/>
  <c r="Q377" i="7"/>
  <c r="P374" i="7"/>
  <c r="P371" i="7"/>
  <c r="M370" i="7"/>
  <c r="O368" i="7"/>
  <c r="M353" i="7"/>
  <c r="Q348" i="7"/>
  <c r="Q345" i="7"/>
  <c r="P342" i="7"/>
  <c r="P339" i="7"/>
  <c r="M338" i="7"/>
  <c r="O336" i="7"/>
  <c r="N327" i="7"/>
  <c r="P319" i="7"/>
  <c r="Q314" i="7"/>
  <c r="P311" i="7"/>
  <c r="Q310" i="7"/>
  <c r="N308" i="7"/>
  <c r="M303" i="7"/>
  <c r="P292" i="7"/>
  <c r="P281" i="7"/>
  <c r="N267" i="7"/>
  <c r="Q267" i="7"/>
  <c r="P257" i="7"/>
  <c r="M253" i="7"/>
  <c r="N253" i="7"/>
  <c r="P253" i="7"/>
  <c r="Q253" i="7"/>
  <c r="M184" i="7"/>
  <c r="N184" i="7"/>
  <c r="P184" i="7"/>
  <c r="Q184" i="7"/>
  <c r="Q383" i="7"/>
  <c r="P380" i="7"/>
  <c r="O377" i="7"/>
  <c r="O374" i="7"/>
  <c r="O371" i="7"/>
  <c r="N368" i="7"/>
  <c r="M365" i="7"/>
  <c r="M362" i="7"/>
  <c r="M359" i="7"/>
  <c r="M356" i="7"/>
  <c r="Q351" i="7"/>
  <c r="P348" i="7"/>
  <c r="O345" i="7"/>
  <c r="O342" i="7"/>
  <c r="O339" i="7"/>
  <c r="N336" i="7"/>
  <c r="M333" i="7"/>
  <c r="M330" i="7"/>
  <c r="M327" i="7"/>
  <c r="O319" i="7"/>
  <c r="P314" i="7"/>
  <c r="P313" i="7"/>
  <c r="O311" i="7"/>
  <c r="M308" i="7"/>
  <c r="P306" i="7"/>
  <c r="P299" i="7"/>
  <c r="O292" i="7"/>
  <c r="P290" i="7"/>
  <c r="O281" i="7"/>
  <c r="Q279" i="7"/>
  <c r="N276" i="7"/>
  <c r="Q268" i="7"/>
  <c r="M263" i="7"/>
  <c r="P263" i="7"/>
  <c r="O257" i="7"/>
  <c r="N250" i="7"/>
  <c r="O250" i="7"/>
  <c r="P250" i="7"/>
  <c r="Q250" i="7"/>
  <c r="M250" i="7"/>
  <c r="N244" i="7"/>
  <c r="O244" i="7"/>
  <c r="M135" i="7"/>
  <c r="N135" i="7"/>
  <c r="O135" i="7"/>
  <c r="P135" i="7"/>
  <c r="Q135" i="7"/>
  <c r="Q392" i="7"/>
  <c r="M368" i="7"/>
  <c r="M336" i="7"/>
  <c r="M319" i="7"/>
  <c r="N306" i="7"/>
  <c r="Q297" i="7"/>
  <c r="M292" i="7"/>
  <c r="N290" i="7"/>
  <c r="O279" i="7"/>
  <c r="N377" i="7"/>
  <c r="N371" i="7"/>
  <c r="P389" i="7"/>
  <c r="P386" i="7"/>
  <c r="O383" i="7"/>
  <c r="M380" i="7"/>
  <c r="M374" i="7"/>
  <c r="P363" i="7"/>
  <c r="P360" i="7"/>
  <c r="P357" i="7"/>
  <c r="P354" i="7"/>
  <c r="O351" i="7"/>
  <c r="Q334" i="7"/>
  <c r="P331" i="7"/>
  <c r="P328" i="7"/>
  <c r="P325" i="7"/>
  <c r="P322" i="7"/>
  <c r="P317" i="7"/>
  <c r="N314" i="7"/>
  <c r="M306" i="7"/>
  <c r="Q304" i="7"/>
  <c r="P301" i="7"/>
  <c r="P297" i="7"/>
  <c r="M294" i="7"/>
  <c r="M290" i="7"/>
  <c r="Q288" i="7"/>
  <c r="Q286" i="7"/>
  <c r="O277" i="7"/>
  <c r="O268" i="7"/>
  <c r="P266" i="7"/>
  <c r="N252" i="7"/>
  <c r="P244" i="7"/>
  <c r="M222" i="7"/>
  <c r="N222" i="7"/>
  <c r="O222" i="7"/>
  <c r="P222" i="7"/>
  <c r="Q222" i="7"/>
  <c r="Q389" i="7"/>
  <c r="Q398" i="7"/>
  <c r="P395" i="7"/>
  <c r="P392" i="7"/>
  <c r="Q366" i="7"/>
  <c r="Q410" i="7"/>
  <c r="Q401" i="7"/>
  <c r="Q369" i="7"/>
  <c r="O360" i="7"/>
  <c r="O357" i="7"/>
  <c r="Q337" i="7"/>
  <c r="O328" i="7"/>
  <c r="O325" i="7"/>
  <c r="O317" i="7"/>
  <c r="O297" i="7"/>
  <c r="Q295" i="7"/>
  <c r="N283" i="7"/>
  <c r="Q283" i="7"/>
  <c r="M255" i="7"/>
  <c r="N255" i="7"/>
  <c r="P255" i="7"/>
  <c r="M238" i="7"/>
  <c r="P238" i="7"/>
  <c r="Q238" i="7"/>
  <c r="O238" i="7"/>
  <c r="M187" i="7"/>
  <c r="N187" i="7"/>
  <c r="O187" i="7"/>
  <c r="P187" i="7"/>
  <c r="Q187" i="7"/>
  <c r="M167" i="7"/>
  <c r="N167" i="7"/>
  <c r="O167" i="7"/>
  <c r="P167" i="7"/>
  <c r="Q167" i="7"/>
  <c r="Q284" i="7"/>
  <c r="M279" i="7"/>
  <c r="P279" i="7"/>
  <c r="P275" i="7"/>
  <c r="Q273" i="7"/>
  <c r="Q264" i="7"/>
  <c r="Q262" i="7"/>
  <c r="N259" i="7"/>
  <c r="O259" i="7"/>
  <c r="Q259" i="7"/>
  <c r="O380" i="7"/>
  <c r="P377" i="7"/>
  <c r="Q374" i="7"/>
  <c r="O369" i="7"/>
  <c r="N366" i="7"/>
  <c r="Q352" i="7"/>
  <c r="O348" i="7"/>
  <c r="P345" i="7"/>
  <c r="Q342" i="7"/>
  <c r="O337" i="7"/>
  <c r="N334" i="7"/>
  <c r="Q315" i="7"/>
  <c r="O312" i="7"/>
  <c r="N309" i="7"/>
  <c r="O302" i="7"/>
  <c r="Q300" i="7"/>
  <c r="N299" i="7"/>
  <c r="Q299" i="7"/>
  <c r="O295" i="7"/>
  <c r="Q293" i="7"/>
  <c r="P284" i="7"/>
  <c r="O275" i="7"/>
  <c r="P273" i="7"/>
  <c r="P264" i="7"/>
  <c r="P262" i="7"/>
  <c r="Q355" i="7"/>
  <c r="P352" i="7"/>
  <c r="N351" i="7"/>
  <c r="O349" i="7"/>
  <c r="O346" i="7"/>
  <c r="O343" i="7"/>
  <c r="O340" i="7"/>
  <c r="N337" i="7"/>
  <c r="Q323" i="7"/>
  <c r="P315" i="7"/>
  <c r="N312" i="7"/>
  <c r="P300" i="7"/>
  <c r="N295" i="7"/>
  <c r="O293" i="7"/>
  <c r="O284" i="7"/>
  <c r="P282" i="7"/>
  <c r="O273" i="7"/>
  <c r="Q271" i="7"/>
  <c r="N268" i="7"/>
  <c r="O266" i="7"/>
  <c r="Q260" i="7"/>
  <c r="Q254" i="7"/>
  <c r="Q252" i="7"/>
  <c r="O252" i="7"/>
  <c r="M200" i="7"/>
  <c r="Q387" i="7"/>
  <c r="N383" i="7"/>
  <c r="Q396" i="7"/>
  <c r="Q393" i="7"/>
  <c r="P390" i="7"/>
  <c r="P387" i="7"/>
  <c r="M386" i="7"/>
  <c r="Q364" i="7"/>
  <c r="Q361" i="7"/>
  <c r="P358" i="7"/>
  <c r="P355" i="7"/>
  <c r="M354" i="7"/>
  <c r="O352" i="7"/>
  <c r="Q332" i="7"/>
  <c r="Q329" i="7"/>
  <c r="P326" i="7"/>
  <c r="P323" i="7"/>
  <c r="M322" i="7"/>
  <c r="N315" i="7"/>
  <c r="M312" i="7"/>
  <c r="P307" i="7"/>
  <c r="O304" i="7"/>
  <c r="N304" i="7"/>
  <c r="O300" i="7"/>
  <c r="N293" i="7"/>
  <c r="O288" i="7"/>
  <c r="N288" i="7"/>
  <c r="M284" i="7"/>
  <c r="N282" i="7"/>
  <c r="P277" i="7"/>
  <c r="Q269" i="7"/>
  <c r="P260" i="7"/>
  <c r="P258" i="7"/>
  <c r="P251" i="7"/>
  <c r="O393" i="7"/>
  <c r="O390" i="7"/>
  <c r="N352" i="7"/>
  <c r="P332" i="7"/>
  <c r="O329" i="7"/>
  <c r="O326" i="7"/>
  <c r="O323" i="7"/>
  <c r="M315" i="7"/>
  <c r="O307" i="7"/>
  <c r="N300" i="7"/>
  <c r="M282" i="7"/>
  <c r="Q280" i="7"/>
  <c r="Q278" i="7"/>
  <c r="O269" i="7"/>
  <c r="Q256" i="7"/>
  <c r="Q213" i="7"/>
  <c r="M213" i="7"/>
  <c r="P163" i="7"/>
  <c r="Q163" i="7"/>
  <c r="M163" i="7"/>
  <c r="N163" i="7"/>
  <c r="O163" i="7"/>
  <c r="P396" i="7"/>
  <c r="Q408" i="7"/>
  <c r="Q405" i="7"/>
  <c r="N396" i="7"/>
  <c r="N393" i="7"/>
  <c r="N390" i="7"/>
  <c r="N387" i="7"/>
  <c r="Q376" i="7"/>
  <c r="Q373" i="7"/>
  <c r="N364" i="7"/>
  <c r="N361" i="7"/>
  <c r="N358" i="7"/>
  <c r="N355" i="7"/>
  <c r="Q344" i="7"/>
  <c r="Q341" i="7"/>
  <c r="Q309" i="7"/>
  <c r="M302" i="7"/>
  <c r="P298" i="7"/>
  <c r="P278" i="7"/>
  <c r="N275" i="7"/>
  <c r="Q275" i="7"/>
  <c r="O264" i="7"/>
  <c r="N264" i="7"/>
  <c r="M260" i="7"/>
  <c r="M203" i="7"/>
  <c r="N203" i="7"/>
  <c r="O203" i="7"/>
  <c r="P203" i="7"/>
  <c r="Q203" i="7"/>
  <c r="Q382" i="7"/>
  <c r="M271" i="7"/>
  <c r="P271" i="7"/>
  <c r="M254" i="7"/>
  <c r="P254" i="7"/>
  <c r="N254" i="7"/>
  <c r="Q350" i="7"/>
  <c r="O402" i="7"/>
  <c r="P382" i="7"/>
  <c r="O370" i="7"/>
  <c r="P350" i="7"/>
  <c r="O338" i="7"/>
  <c r="Q321" i="7"/>
  <c r="Q316" i="7"/>
  <c r="O313" i="7"/>
  <c r="N310" i="7"/>
  <c r="P303" i="7"/>
  <c r="P293" i="7"/>
  <c r="Q285" i="7"/>
  <c r="P276" i="7"/>
  <c r="O267" i="7"/>
  <c r="P265" i="7"/>
  <c r="O258" i="7"/>
  <c r="M206" i="7"/>
  <c r="N206" i="7"/>
  <c r="O206" i="7"/>
  <c r="P206" i="7"/>
  <c r="Q206" i="7"/>
  <c r="M181" i="7"/>
  <c r="N307" i="7"/>
  <c r="Q307" i="7"/>
  <c r="O242" i="7"/>
  <c r="M242" i="7"/>
  <c r="O396" i="7"/>
  <c r="P393" i="7"/>
  <c r="Q390" i="7"/>
  <c r="O364" i="7"/>
  <c r="P361" i="7"/>
  <c r="Q358" i="7"/>
  <c r="O332" i="7"/>
  <c r="P329" i="7"/>
  <c r="Q326" i="7"/>
  <c r="R326" i="7" s="1"/>
  <c r="T326" i="7" s="1"/>
  <c r="O321" i="7"/>
  <c r="N316" i="7"/>
  <c r="O298" i="7"/>
  <c r="N291" i="7"/>
  <c r="Q291" i="7"/>
  <c r="N285" i="7"/>
  <c r="O280" i="7"/>
  <c r="N280" i="7"/>
  <c r="P269" i="7"/>
  <c r="M248" i="7"/>
  <c r="N248" i="7"/>
  <c r="O248" i="7"/>
  <c r="P248" i="7"/>
  <c r="M245" i="7"/>
  <c r="P242" i="7"/>
  <c r="P239" i="7"/>
  <c r="M239" i="7"/>
  <c r="Q229" i="7"/>
  <c r="M229" i="7"/>
  <c r="O256" i="7"/>
  <c r="P216" i="7"/>
  <c r="Q216" i="7"/>
  <c r="O190" i="7"/>
  <c r="P190" i="7"/>
  <c r="Q190" i="7"/>
  <c r="P232" i="7"/>
  <c r="Q232" i="7"/>
  <c r="N229" i="7"/>
  <c r="M216" i="7"/>
  <c r="N124" i="7"/>
  <c r="O124" i="7"/>
  <c r="P124" i="7"/>
  <c r="Q124" i="7"/>
  <c r="M286" i="7"/>
  <c r="M278" i="7"/>
  <c r="M270" i="7"/>
  <c r="M262" i="7"/>
  <c r="M235" i="7"/>
  <c r="N235" i="7"/>
  <c r="P235" i="7"/>
  <c r="Q235" i="7"/>
  <c r="M219" i="7"/>
  <c r="N219" i="7"/>
  <c r="O219" i="7"/>
  <c r="P219" i="7"/>
  <c r="Q219" i="7"/>
  <c r="N47" i="7"/>
  <c r="P47" i="7"/>
  <c r="Q47" i="7"/>
  <c r="N126" i="7"/>
  <c r="O126" i="7"/>
  <c r="P126" i="7"/>
  <c r="Q126" i="7"/>
  <c r="N245" i="7"/>
  <c r="O245" i="7"/>
  <c r="P245" i="7"/>
  <c r="M237" i="7"/>
  <c r="N237" i="7"/>
  <c r="O237" i="7"/>
  <c r="P237" i="7"/>
  <c r="Q237" i="7"/>
  <c r="M234" i="7"/>
  <c r="N234" i="7"/>
  <c r="O234" i="7"/>
  <c r="P234" i="7"/>
  <c r="Q234" i="7"/>
  <c r="Q306" i="7"/>
  <c r="Q298" i="7"/>
  <c r="Q290" i="7"/>
  <c r="Q282" i="7"/>
  <c r="Q274" i="7"/>
  <c r="Q266" i="7"/>
  <c r="Q258" i="7"/>
  <c r="N256" i="7"/>
  <c r="M251" i="7"/>
  <c r="N251" i="7"/>
  <c r="Q239" i="7"/>
  <c r="O184" i="7"/>
  <c r="P261" i="7"/>
  <c r="P200" i="7"/>
  <c r="Q200" i="7"/>
  <c r="M174" i="7"/>
  <c r="N174" i="7"/>
  <c r="O174" i="7"/>
  <c r="P174" i="7"/>
  <c r="Q174" i="7"/>
  <c r="M151" i="7"/>
  <c r="N151" i="7"/>
  <c r="O151" i="7"/>
  <c r="P151" i="7"/>
  <c r="Q151" i="7"/>
  <c r="P131" i="7"/>
  <c r="Q131" i="7"/>
  <c r="M131" i="7"/>
  <c r="N131" i="7"/>
  <c r="O131" i="7"/>
  <c r="M223" i="7"/>
  <c r="M207" i="7"/>
  <c r="Q195" i="7"/>
  <c r="Q179" i="7"/>
  <c r="M175" i="7"/>
  <c r="N172" i="7"/>
  <c r="O160" i="7"/>
  <c r="O152" i="7"/>
  <c r="O144" i="7"/>
  <c r="O136" i="7"/>
  <c r="N110" i="7"/>
  <c r="N105" i="7"/>
  <c r="O105" i="7"/>
  <c r="P105" i="7"/>
  <c r="Q105" i="7"/>
  <c r="Q102" i="7"/>
  <c r="M47" i="7"/>
  <c r="N119" i="7"/>
  <c r="O119" i="7"/>
  <c r="O102" i="7"/>
  <c r="O92" i="7"/>
  <c r="P92" i="7"/>
  <c r="M34" i="7"/>
  <c r="O34" i="7"/>
  <c r="P34" i="7"/>
  <c r="Q34" i="7"/>
  <c r="O243" i="7"/>
  <c r="P240" i="7"/>
  <c r="O227" i="7"/>
  <c r="P224" i="7"/>
  <c r="Q221" i="7"/>
  <c r="O211" i="7"/>
  <c r="P208" i="7"/>
  <c r="Q205" i="7"/>
  <c r="O195" i="7"/>
  <c r="P192" i="7"/>
  <c r="Q189" i="7"/>
  <c r="O179" i="7"/>
  <c r="P176" i="7"/>
  <c r="Q173" i="7"/>
  <c r="P95" i="7"/>
  <c r="Q95" i="7"/>
  <c r="Q86" i="7"/>
  <c r="N76" i="7"/>
  <c r="O76" i="7"/>
  <c r="P76" i="7"/>
  <c r="Q76" i="7"/>
  <c r="N63" i="7"/>
  <c r="P63" i="7"/>
  <c r="Q63" i="7"/>
  <c r="N243" i="7"/>
  <c r="O240" i="7"/>
  <c r="N227" i="7"/>
  <c r="O224" i="7"/>
  <c r="P221" i="7"/>
  <c r="Q218" i="7"/>
  <c r="N211" i="7"/>
  <c r="O208" i="7"/>
  <c r="P205" i="7"/>
  <c r="Q202" i="7"/>
  <c r="N195" i="7"/>
  <c r="O192" i="7"/>
  <c r="P189" i="7"/>
  <c r="Q186" i="7"/>
  <c r="N179" i="7"/>
  <c r="O176" i="7"/>
  <c r="P173" i="7"/>
  <c r="M172" i="7"/>
  <c r="P158" i="7"/>
  <c r="N142" i="7"/>
  <c r="P142" i="7"/>
  <c r="N116" i="7"/>
  <c r="O116" i="7"/>
  <c r="P116" i="7"/>
  <c r="N89" i="7"/>
  <c r="O86" i="7"/>
  <c r="N240" i="7"/>
  <c r="Q231" i="7"/>
  <c r="N224" i="7"/>
  <c r="O221" i="7"/>
  <c r="P218" i="7"/>
  <c r="Q215" i="7"/>
  <c r="N208" i="7"/>
  <c r="O205" i="7"/>
  <c r="P202" i="7"/>
  <c r="Q199" i="7"/>
  <c r="O189" i="7"/>
  <c r="P186" i="7"/>
  <c r="Q183" i="7"/>
  <c r="N176" i="7"/>
  <c r="O173" i="7"/>
  <c r="M156" i="7"/>
  <c r="N156" i="7"/>
  <c r="P156" i="7"/>
  <c r="M140" i="7"/>
  <c r="N140" i="7"/>
  <c r="P140" i="7"/>
  <c r="N121" i="7"/>
  <c r="O121" i="7"/>
  <c r="P121" i="7"/>
  <c r="Q121" i="7"/>
  <c r="N79" i="7"/>
  <c r="P79" i="7"/>
  <c r="Q79" i="7"/>
  <c r="M50" i="7"/>
  <c r="N50" i="7"/>
  <c r="O50" i="7"/>
  <c r="P50" i="7"/>
  <c r="Q50" i="7"/>
  <c r="Q244" i="7"/>
  <c r="P231" i="7"/>
  <c r="Q228" i="7"/>
  <c r="N221" i="7"/>
  <c r="O218" i="7"/>
  <c r="P215" i="7"/>
  <c r="Q212" i="7"/>
  <c r="N205" i="7"/>
  <c r="O202" i="7"/>
  <c r="P199" i="7"/>
  <c r="Q196" i="7"/>
  <c r="O186" i="7"/>
  <c r="P183" i="7"/>
  <c r="Q180" i="7"/>
  <c r="N173" i="7"/>
  <c r="P168" i="7"/>
  <c r="Q160" i="7"/>
  <c r="P152" i="7"/>
  <c r="Q144" i="7"/>
  <c r="P136" i="7"/>
  <c r="N98" i="7"/>
  <c r="O98" i="7"/>
  <c r="P98" i="7"/>
  <c r="Q98" i="7"/>
  <c r="O231" i="7"/>
  <c r="N218" i="7"/>
  <c r="O215" i="7"/>
  <c r="N202" i="7"/>
  <c r="O199" i="7"/>
  <c r="N186" i="7"/>
  <c r="O183" i="7"/>
  <c r="O166" i="7"/>
  <c r="P166" i="7"/>
  <c r="M164" i="7"/>
  <c r="N164" i="7"/>
  <c r="O150" i="7"/>
  <c r="P150" i="7"/>
  <c r="M148" i="7"/>
  <c r="N148" i="7"/>
  <c r="O134" i="7"/>
  <c r="P134" i="7"/>
  <c r="M132" i="7"/>
  <c r="N132" i="7"/>
  <c r="Q127" i="7"/>
  <c r="Q118" i="7"/>
  <c r="R118" i="7" s="1"/>
  <c r="T118" i="7" s="1"/>
  <c r="N231" i="7"/>
  <c r="O228" i="7"/>
  <c r="N215" i="7"/>
  <c r="O212" i="7"/>
  <c r="N199" i="7"/>
  <c r="O196" i="7"/>
  <c r="N183" i="7"/>
  <c r="O180" i="7"/>
  <c r="Q171" i="7"/>
  <c r="N66" i="7"/>
  <c r="O66" i="7"/>
  <c r="P66" i="7"/>
  <c r="Q66" i="7"/>
  <c r="N228" i="7"/>
  <c r="N212" i="7"/>
  <c r="N196" i="7"/>
  <c r="N180" i="7"/>
  <c r="N171" i="7"/>
  <c r="N155" i="7"/>
  <c r="N139" i="7"/>
  <c r="N15" i="7"/>
  <c r="P15" i="7"/>
  <c r="Q15" i="7"/>
  <c r="M28" i="7"/>
  <c r="M127" i="7"/>
  <c r="N127" i="7"/>
  <c r="O127" i="7"/>
  <c r="Q242" i="7"/>
  <c r="O232" i="7"/>
  <c r="P229" i="7"/>
  <c r="O216" i="7"/>
  <c r="P213" i="7"/>
  <c r="O200" i="7"/>
  <c r="P197" i="7"/>
  <c r="P181" i="7"/>
  <c r="N232" i="7"/>
  <c r="O229" i="7"/>
  <c r="P226" i="7"/>
  <c r="Q223" i="7"/>
  <c r="N216" i="7"/>
  <c r="O213" i="7"/>
  <c r="P210" i="7"/>
  <c r="Q207" i="7"/>
  <c r="N200" i="7"/>
  <c r="O197" i="7"/>
  <c r="P194" i="7"/>
  <c r="Q191" i="7"/>
  <c r="O181" i="7"/>
  <c r="P178" i="7"/>
  <c r="O171" i="7"/>
  <c r="P171" i="7"/>
  <c r="M159" i="7"/>
  <c r="O159" i="7"/>
  <c r="O155" i="7"/>
  <c r="P155" i="7"/>
  <c r="Q155" i="7"/>
  <c r="M143" i="7"/>
  <c r="O143" i="7"/>
  <c r="O139" i="7"/>
  <c r="P139" i="7"/>
  <c r="Q139" i="7"/>
  <c r="N114" i="7"/>
  <c r="O114" i="7"/>
  <c r="Q114" i="7"/>
  <c r="M44" i="7"/>
  <c r="N31" i="7"/>
  <c r="P31" i="7"/>
  <c r="Q31" i="7"/>
  <c r="N169" i="7"/>
  <c r="O169" i="7"/>
  <c r="Q169" i="7"/>
  <c r="M161" i="7"/>
  <c r="N161" i="7"/>
  <c r="O161" i="7"/>
  <c r="N153" i="7"/>
  <c r="O153" i="7"/>
  <c r="Q153" i="7"/>
  <c r="M145" i="7"/>
  <c r="N145" i="7"/>
  <c r="R145" i="7" s="1"/>
  <c r="T145" i="7" s="1"/>
  <c r="O145" i="7"/>
  <c r="N137" i="7"/>
  <c r="O137" i="7"/>
  <c r="Q137" i="7"/>
  <c r="M129" i="7"/>
  <c r="N129" i="7"/>
  <c r="O129" i="7"/>
  <c r="P77" i="7"/>
  <c r="N67" i="7"/>
  <c r="P61" i="7"/>
  <c r="M54" i="7"/>
  <c r="N51" i="7"/>
  <c r="P45" i="7"/>
  <c r="M38" i="7"/>
  <c r="P29" i="7"/>
  <c r="M22" i="7"/>
  <c r="P13" i="7"/>
  <c r="Q20" i="7"/>
  <c r="Q113" i="7"/>
  <c r="O103" i="7"/>
  <c r="P100" i="7"/>
  <c r="Q97" i="7"/>
  <c r="P84" i="7"/>
  <c r="Q81" i="7"/>
  <c r="O71" i="7"/>
  <c r="P68" i="7"/>
  <c r="Q65" i="7"/>
  <c r="O55" i="7"/>
  <c r="P52" i="7"/>
  <c r="Q49" i="7"/>
  <c r="O39" i="7"/>
  <c r="P36" i="7"/>
  <c r="Q33" i="7"/>
  <c r="O23" i="7"/>
  <c r="P20" i="7"/>
  <c r="Q17" i="7"/>
  <c r="O7" i="7"/>
  <c r="P113" i="7"/>
  <c r="Q110" i="7"/>
  <c r="N103" i="7"/>
  <c r="O100" i="7"/>
  <c r="P97" i="7"/>
  <c r="Q94" i="7"/>
  <c r="O84" i="7"/>
  <c r="P81" i="7"/>
  <c r="Q78" i="7"/>
  <c r="N71" i="7"/>
  <c r="O68" i="7"/>
  <c r="P65" i="7"/>
  <c r="Q62" i="7"/>
  <c r="N55" i="7"/>
  <c r="O52" i="7"/>
  <c r="P49" i="7"/>
  <c r="Q46" i="7"/>
  <c r="N39" i="7"/>
  <c r="O36" i="7"/>
  <c r="P33" i="7"/>
  <c r="Q30" i="7"/>
  <c r="N23" i="7"/>
  <c r="O20" i="7"/>
  <c r="P17" i="7"/>
  <c r="N7" i="7"/>
  <c r="Q123" i="7"/>
  <c r="O113" i="7"/>
  <c r="P110" i="7"/>
  <c r="N100" i="7"/>
  <c r="O97" i="7"/>
  <c r="P94" i="7"/>
  <c r="Q91" i="7"/>
  <c r="N84" i="7"/>
  <c r="O81" i="7"/>
  <c r="P78" i="7"/>
  <c r="Q75" i="7"/>
  <c r="N68" i="7"/>
  <c r="O65" i="7"/>
  <c r="Q59" i="7"/>
  <c r="N52" i="7"/>
  <c r="O49" i="7"/>
  <c r="P46" i="7"/>
  <c r="Q43" i="7"/>
  <c r="O33" i="7"/>
  <c r="P30" i="7"/>
  <c r="Q27" i="7"/>
  <c r="O17" i="7"/>
  <c r="Q11" i="7"/>
  <c r="O158" i="7"/>
  <c r="Q152" i="7"/>
  <c r="Q136" i="7"/>
  <c r="P123" i="7"/>
  <c r="Q120" i="7"/>
  <c r="N113" i="7"/>
  <c r="O110" i="7"/>
  <c r="P107" i="7"/>
  <c r="Q104" i="7"/>
  <c r="N97" i="7"/>
  <c r="O94" i="7"/>
  <c r="P91" i="7"/>
  <c r="Q88" i="7"/>
  <c r="R88" i="7" s="1"/>
  <c r="T88" i="7" s="1"/>
  <c r="N81" i="7"/>
  <c r="P75" i="7"/>
  <c r="Q72" i="7"/>
  <c r="N65" i="7"/>
  <c r="O62" i="7"/>
  <c r="P59" i="7"/>
  <c r="Q56" i="7"/>
  <c r="N49" i="7"/>
  <c r="O46" i="7"/>
  <c r="P43" i="7"/>
  <c r="Q40" i="7"/>
  <c r="N33" i="7"/>
  <c r="O30" i="7"/>
  <c r="P27" i="7"/>
  <c r="Q24" i="7"/>
  <c r="R24" i="7" s="1"/>
  <c r="T24" i="7" s="1"/>
  <c r="N17" i="7"/>
  <c r="P11" i="7"/>
  <c r="Q8" i="7"/>
  <c r="Q149" i="7"/>
  <c r="Q85" i="7"/>
  <c r="Q37" i="7"/>
  <c r="R37" i="7" s="1"/>
  <c r="T37" i="7" s="1"/>
  <c r="Q21" i="7"/>
  <c r="Q5" i="7"/>
  <c r="Q60" i="7"/>
  <c r="Q44" i="7"/>
  <c r="Q28" i="7"/>
  <c r="Q12" i="7"/>
  <c r="O95" i="7"/>
  <c r="Q89" i="7"/>
  <c r="O79" i="7"/>
  <c r="Q73" i="7"/>
  <c r="O63" i="7"/>
  <c r="P60" i="7"/>
  <c r="Q57" i="7"/>
  <c r="O47" i="7"/>
  <c r="P44" i="7"/>
  <c r="Q41" i="7"/>
  <c r="O31" i="7"/>
  <c r="P28" i="7"/>
  <c r="O15" i="7"/>
  <c r="P12" i="7"/>
  <c r="Q9" i="7"/>
  <c r="N95" i="7"/>
  <c r="P89" i="7"/>
  <c r="P73" i="7"/>
  <c r="O60" i="7"/>
  <c r="P57" i="7"/>
  <c r="O44" i="7"/>
  <c r="P41" i="7"/>
  <c r="O28" i="7"/>
  <c r="O12" i="7"/>
  <c r="P9" i="7"/>
  <c r="P118" i="7"/>
  <c r="Q115" i="7"/>
  <c r="P102" i="7"/>
  <c r="Q99" i="7"/>
  <c r="O89" i="7"/>
  <c r="P86" i="7"/>
  <c r="Q83" i="7"/>
  <c r="O73" i="7"/>
  <c r="P70" i="7"/>
  <c r="Q67" i="7"/>
  <c r="N60" i="7"/>
  <c r="O57" i="7"/>
  <c r="P54" i="7"/>
  <c r="Q51" i="7"/>
  <c r="N44" i="7"/>
  <c r="O41" i="7"/>
  <c r="P38" i="7"/>
  <c r="Q35" i="7"/>
  <c r="N28" i="7"/>
  <c r="P22" i="7"/>
  <c r="Q19" i="7"/>
  <c r="N12" i="7"/>
  <c r="O9" i="7"/>
  <c r="P6" i="7"/>
  <c r="C21" i="7"/>
  <c r="E89" i="7"/>
  <c r="C41" i="7"/>
  <c r="C49" i="7"/>
  <c r="C22" i="7"/>
  <c r="C207" i="7"/>
  <c r="R297" i="7" l="1"/>
  <c r="T297" i="7" s="1"/>
  <c r="R290" i="7"/>
  <c r="T290" i="7" s="1"/>
  <c r="R176" i="7"/>
  <c r="T176" i="7" s="1"/>
  <c r="R142" i="7"/>
  <c r="T142" i="7" s="1"/>
  <c r="R221" i="7"/>
  <c r="T221" i="7" s="1"/>
  <c r="R209" i="7"/>
  <c r="T209" i="7" s="1"/>
  <c r="R101" i="7"/>
  <c r="S101" i="7" s="1"/>
  <c r="F100" i="8" s="1"/>
  <c r="R78" i="7"/>
  <c r="T78" i="7" s="1"/>
  <c r="R168" i="7"/>
  <c r="T168" i="7" s="1"/>
  <c r="R175" i="7"/>
  <c r="R56" i="7"/>
  <c r="T56" i="7" s="1"/>
  <c r="R260" i="7"/>
  <c r="T260" i="7" s="1"/>
  <c r="R246" i="7"/>
  <c r="T246" i="7" s="1"/>
  <c r="R356" i="7"/>
  <c r="T356" i="7" s="1"/>
  <c r="R9" i="7"/>
  <c r="T9" i="7" s="1"/>
  <c r="R269" i="7"/>
  <c r="T269" i="7" s="1"/>
  <c r="R281" i="7"/>
  <c r="T281" i="7" s="1"/>
  <c r="R106" i="7"/>
  <c r="T106" i="7" s="1"/>
  <c r="R339" i="7"/>
  <c r="T339" i="7" s="1"/>
  <c r="R84" i="7"/>
  <c r="T84" i="7" s="1"/>
  <c r="R323" i="7"/>
  <c r="T323" i="7" s="1"/>
  <c r="R53" i="7"/>
  <c r="T53" i="7" s="1"/>
  <c r="R312" i="7"/>
  <c r="T312" i="7" s="1"/>
  <c r="R388" i="7"/>
  <c r="T388" i="7" s="1"/>
  <c r="R325" i="7"/>
  <c r="T325" i="7" s="1"/>
  <c r="R122" i="7"/>
  <c r="T122" i="7" s="1"/>
  <c r="R90" i="7"/>
  <c r="T90" i="7" s="1"/>
  <c r="R345" i="7"/>
  <c r="T345" i="7" s="1"/>
  <c r="R143" i="7"/>
  <c r="T143" i="7" s="1"/>
  <c r="R368" i="7"/>
  <c r="T368" i="7" s="1"/>
  <c r="R192" i="7"/>
  <c r="T192" i="7" s="1"/>
  <c r="R369" i="7"/>
  <c r="T369" i="7" s="1"/>
  <c r="R340" i="7"/>
  <c r="T340" i="7" s="1"/>
  <c r="R404" i="7"/>
  <c r="T404" i="7" s="1"/>
  <c r="R117" i="7"/>
  <c r="T117" i="7" s="1"/>
  <c r="R72" i="7"/>
  <c r="T72" i="7" s="1"/>
  <c r="R123" i="7"/>
  <c r="T123" i="7" s="1"/>
  <c r="R156" i="7"/>
  <c r="T156" i="7" s="1"/>
  <c r="R38" i="7"/>
  <c r="T38" i="7" s="1"/>
  <c r="R385" i="7"/>
  <c r="T385" i="7" s="1"/>
  <c r="R320" i="7"/>
  <c r="R112" i="7"/>
  <c r="T112" i="7" s="1"/>
  <c r="R141" i="7"/>
  <c r="T141" i="7" s="1"/>
  <c r="R322" i="7"/>
  <c r="T322" i="7" s="1"/>
  <c r="R166" i="7"/>
  <c r="T166" i="7" s="1"/>
  <c r="R333" i="7"/>
  <c r="T333" i="7" s="1"/>
  <c r="R266" i="7"/>
  <c r="T266" i="7" s="1"/>
  <c r="R294" i="7"/>
  <c r="T294" i="7" s="1"/>
  <c r="R77" i="7"/>
  <c r="T77" i="7" s="1"/>
  <c r="R365" i="7"/>
  <c r="T365" i="7" s="1"/>
  <c r="R26" i="7"/>
  <c r="T26" i="7" s="1"/>
  <c r="R240" i="7"/>
  <c r="T240" i="7" s="1"/>
  <c r="R107" i="7"/>
  <c r="T107" i="7" s="1"/>
  <c r="R357" i="7"/>
  <c r="T357" i="7" s="1"/>
  <c r="R207" i="7"/>
  <c r="T207" i="7" s="1"/>
  <c r="R409" i="7"/>
  <c r="T409" i="7" s="1"/>
  <c r="R160" i="7"/>
  <c r="T160" i="7" s="1"/>
  <c r="R223" i="7"/>
  <c r="T223" i="7" s="1"/>
  <c r="R270" i="7"/>
  <c r="T270" i="7" s="1"/>
  <c r="R134" i="7"/>
  <c r="T134" i="7" s="1"/>
  <c r="R154" i="7"/>
  <c r="T154" i="7" s="1"/>
  <c r="R133" i="7"/>
  <c r="T133" i="7" s="1"/>
  <c r="R80" i="7"/>
  <c r="T80" i="7" s="1"/>
  <c r="R138" i="7"/>
  <c r="T138" i="7" s="1"/>
  <c r="R93" i="7"/>
  <c r="T93" i="7" s="1"/>
  <c r="R25" i="7"/>
  <c r="T25" i="7" s="1"/>
  <c r="R120" i="7"/>
  <c r="T120" i="7" s="1"/>
  <c r="R85" i="7"/>
  <c r="T85" i="7" s="1"/>
  <c r="R194" i="7"/>
  <c r="T194" i="7" s="1"/>
  <c r="R227" i="7"/>
  <c r="T227" i="7" s="1"/>
  <c r="R398" i="7"/>
  <c r="T398" i="7" s="1"/>
  <c r="R372" i="7"/>
  <c r="T372" i="7" s="1"/>
  <c r="R75" i="7"/>
  <c r="T75" i="7" s="1"/>
  <c r="R71" i="7"/>
  <c r="T71" i="7" s="1"/>
  <c r="R395" i="7"/>
  <c r="R238" i="7"/>
  <c r="R8" i="7"/>
  <c r="T8" i="7" s="1"/>
  <c r="R348" i="7"/>
  <c r="R152" i="7"/>
  <c r="T152" i="7" s="1"/>
  <c r="R213" i="7"/>
  <c r="T213" i="7" s="1"/>
  <c r="R249" i="7"/>
  <c r="T249" i="7" s="1"/>
  <c r="R89" i="7"/>
  <c r="T89" i="7" s="1"/>
  <c r="R193" i="7"/>
  <c r="R251" i="7"/>
  <c r="T251" i="7" s="1"/>
  <c r="R184" i="7"/>
  <c r="T184" i="7" s="1"/>
  <c r="R96" i="7"/>
  <c r="R350" i="7"/>
  <c r="R158" i="7"/>
  <c r="R59" i="7"/>
  <c r="T59" i="7" s="1"/>
  <c r="R159" i="7"/>
  <c r="T159" i="7" s="1"/>
  <c r="R42" i="7"/>
  <c r="R13" i="7"/>
  <c r="T13" i="7" s="1"/>
  <c r="R162" i="7"/>
  <c r="R21" i="7"/>
  <c r="T21" i="7" s="1"/>
  <c r="R149" i="7"/>
  <c r="T149" i="7" s="1"/>
  <c r="R363" i="7"/>
  <c r="T363" i="7" s="1"/>
  <c r="R401" i="7"/>
  <c r="T401" i="7" s="1"/>
  <c r="R342" i="7"/>
  <c r="T342" i="7" s="1"/>
  <c r="R403" i="7"/>
  <c r="R128" i="7"/>
  <c r="T128" i="7" s="1"/>
  <c r="R255" i="7"/>
  <c r="T255" i="7" s="1"/>
  <c r="R277" i="7"/>
  <c r="R103" i="7"/>
  <c r="T103" i="7" s="1"/>
  <c r="R321" i="7"/>
  <c r="T321" i="7" s="1"/>
  <c r="R125" i="7"/>
  <c r="T125" i="7" s="1"/>
  <c r="R263" i="7"/>
  <c r="R239" i="7"/>
  <c r="R36" i="7"/>
  <c r="T36" i="7" s="1"/>
  <c r="R182" i="7"/>
  <c r="T182" i="7" s="1"/>
  <c r="R54" i="7"/>
  <c r="T54" i="7" s="1"/>
  <c r="R178" i="7"/>
  <c r="T178" i="7" s="1"/>
  <c r="R7" i="7"/>
  <c r="T7" i="7" s="1"/>
  <c r="R346" i="7"/>
  <c r="T346" i="7" s="1"/>
  <c r="R70" i="7"/>
  <c r="T70" i="7" s="1"/>
  <c r="R230" i="7"/>
  <c r="R308" i="7"/>
  <c r="R386" i="7"/>
  <c r="T386" i="7" s="1"/>
  <c r="R301" i="7"/>
  <c r="T301" i="7" s="1"/>
  <c r="R374" i="7"/>
  <c r="T374" i="7" s="1"/>
  <c r="R378" i="7"/>
  <c r="R359" i="7"/>
  <c r="T359" i="7" s="1"/>
  <c r="R6" i="7"/>
  <c r="R4" i="7"/>
  <c r="T4" i="7" s="1"/>
  <c r="R181" i="7"/>
  <c r="T181" i="7" s="1"/>
  <c r="R204" i="7"/>
  <c r="T204" i="7" s="1"/>
  <c r="R69" i="7"/>
  <c r="R185" i="7"/>
  <c r="T185" i="7" s="1"/>
  <c r="R336" i="7"/>
  <c r="T336" i="7" s="1"/>
  <c r="R57" i="7"/>
  <c r="R381" i="7"/>
  <c r="R130" i="7"/>
  <c r="T130" i="7" s="1"/>
  <c r="R343" i="7"/>
  <c r="T343" i="7" s="1"/>
  <c r="R362" i="7"/>
  <c r="T362" i="7" s="1"/>
  <c r="R29" i="7"/>
  <c r="R248" i="7"/>
  <c r="T248" i="7" s="1"/>
  <c r="R198" i="7"/>
  <c r="T198" i="7" s="1"/>
  <c r="R157" i="7"/>
  <c r="T157" i="7" s="1"/>
  <c r="R188" i="7"/>
  <c r="T188" i="7" s="1"/>
  <c r="R373" i="7"/>
  <c r="T373" i="7" s="1"/>
  <c r="R27" i="7"/>
  <c r="R286" i="7"/>
  <c r="T286" i="7" s="1"/>
  <c r="R104" i="7"/>
  <c r="T104" i="7" s="1"/>
  <c r="R55" i="7"/>
  <c r="R236" i="7"/>
  <c r="T236" i="7" s="1"/>
  <c r="R62" i="7"/>
  <c r="T62" i="7" s="1"/>
  <c r="R241" i="7"/>
  <c r="R278" i="7"/>
  <c r="R329" i="7"/>
  <c r="T329" i="7" s="1"/>
  <c r="R150" i="7"/>
  <c r="R52" i="7"/>
  <c r="R164" i="7"/>
  <c r="R389" i="7"/>
  <c r="R317" i="7"/>
  <c r="R41" i="7"/>
  <c r="R220" i="7"/>
  <c r="T220" i="7" s="1"/>
  <c r="R214" i="7"/>
  <c r="T214" i="7" s="1"/>
  <c r="R22" i="7"/>
  <c r="T22" i="7" s="1"/>
  <c r="R330" i="7"/>
  <c r="T330" i="7" s="1"/>
  <c r="R201" i="7"/>
  <c r="T201" i="7" s="1"/>
  <c r="R136" i="7"/>
  <c r="T136" i="7" s="1"/>
  <c r="R405" i="7"/>
  <c r="T405" i="7" s="1"/>
  <c r="R23" i="7"/>
  <c r="R292" i="7"/>
  <c r="T292" i="7" s="1"/>
  <c r="R40" i="7"/>
  <c r="R211" i="7"/>
  <c r="R11" i="7"/>
  <c r="R94" i="7"/>
  <c r="R129" i="7"/>
  <c r="R45" i="7"/>
  <c r="T45" i="7" s="1"/>
  <c r="R148" i="7"/>
  <c r="R341" i="7"/>
  <c r="R327" i="7"/>
  <c r="R257" i="7"/>
  <c r="T257" i="7" s="1"/>
  <c r="R10" i="7"/>
  <c r="T10" i="7" s="1"/>
  <c r="R91" i="7"/>
  <c r="T91" i="7" s="1"/>
  <c r="R39" i="7"/>
  <c r="T39" i="7" s="1"/>
  <c r="R397" i="7"/>
  <c r="T397" i="7" s="1"/>
  <c r="R332" i="7"/>
  <c r="R279" i="7"/>
  <c r="R74" i="7"/>
  <c r="T74" i="7" s="1"/>
  <c r="R360" i="7"/>
  <c r="T360" i="7" s="1"/>
  <c r="R331" i="7"/>
  <c r="R46" i="7"/>
  <c r="R242" i="7"/>
  <c r="T242" i="7" s="1"/>
  <c r="R208" i="7"/>
  <c r="R116" i="7"/>
  <c r="R382" i="7"/>
  <c r="R380" i="7"/>
  <c r="R258" i="7"/>
  <c r="R271" i="7"/>
  <c r="T271" i="7" s="1"/>
  <c r="R371" i="7"/>
  <c r="T371" i="7" s="1"/>
  <c r="R61" i="7"/>
  <c r="R354" i="7"/>
  <c r="T354" i="7" s="1"/>
  <c r="R344" i="7"/>
  <c r="R262" i="7"/>
  <c r="R165" i="7"/>
  <c r="R48" i="7"/>
  <c r="R115" i="7"/>
  <c r="R355" i="7"/>
  <c r="R367" i="7"/>
  <c r="T367" i="7" s="1"/>
  <c r="R407" i="7"/>
  <c r="T407" i="7" s="1"/>
  <c r="R43" i="7"/>
  <c r="R224" i="7"/>
  <c r="R172" i="7"/>
  <c r="R245" i="7"/>
  <c r="T245" i="7" s="1"/>
  <c r="R58" i="7"/>
  <c r="T58" i="7" s="1"/>
  <c r="R225" i="7"/>
  <c r="R196" i="7"/>
  <c r="R235" i="7"/>
  <c r="R402" i="7"/>
  <c r="R109" i="7"/>
  <c r="T109" i="7" s="1"/>
  <c r="R265" i="7"/>
  <c r="T265" i="7" s="1"/>
  <c r="R375" i="7"/>
  <c r="R146" i="7"/>
  <c r="T146" i="7" s="1"/>
  <c r="R161" i="7"/>
  <c r="R284" i="7"/>
  <c r="R261" i="7"/>
  <c r="R311" i="7"/>
  <c r="R210" i="7"/>
  <c r="R5" i="7"/>
  <c r="T5" i="7" s="1"/>
  <c r="R191" i="7"/>
  <c r="R102" i="7"/>
  <c r="R167" i="7"/>
  <c r="T167" i="7" s="1"/>
  <c r="R126" i="7"/>
  <c r="T126" i="7" s="1"/>
  <c r="R400" i="7"/>
  <c r="R319" i="7"/>
  <c r="T319" i="7" s="1"/>
  <c r="R305" i="7"/>
  <c r="R197" i="7"/>
  <c r="T197" i="7" s="1"/>
  <c r="R366" i="7"/>
  <c r="T366" i="7" s="1"/>
  <c r="R302" i="7"/>
  <c r="T302" i="7" s="1"/>
  <c r="R300" i="7"/>
  <c r="R47" i="7"/>
  <c r="S217" i="7"/>
  <c r="F216" i="8" s="1"/>
  <c r="R328" i="7"/>
  <c r="T328" i="7" s="1"/>
  <c r="R177" i="7"/>
  <c r="R68" i="7"/>
  <c r="R259" i="7"/>
  <c r="R32" i="7"/>
  <c r="T32" i="7" s="1"/>
  <c r="R226" i="7"/>
  <c r="R353" i="7"/>
  <c r="T353" i="7" s="1"/>
  <c r="R119" i="7"/>
  <c r="R370" i="7"/>
  <c r="R140" i="7"/>
  <c r="T140" i="7" s="1"/>
  <c r="R87" i="7"/>
  <c r="T87" i="7" s="1"/>
  <c r="R376" i="7"/>
  <c r="R30" i="7"/>
  <c r="R73" i="7"/>
  <c r="R83" i="7"/>
  <c r="T83" i="7" s="1"/>
  <c r="R98" i="7"/>
  <c r="T98" i="7" s="1"/>
  <c r="R391" i="7"/>
  <c r="T391" i="7" s="1"/>
  <c r="R411" i="7"/>
  <c r="R298" i="7"/>
  <c r="R64" i="7"/>
  <c r="T64" i="7" s="1"/>
  <c r="R384" i="7"/>
  <c r="R153" i="7"/>
  <c r="R410" i="7"/>
  <c r="R247" i="7"/>
  <c r="R79" i="7"/>
  <c r="R285" i="7"/>
  <c r="R274" i="7"/>
  <c r="T274" i="7" s="1"/>
  <c r="R377" i="7"/>
  <c r="R243" i="7"/>
  <c r="T243" i="7" s="1"/>
  <c r="R189" i="7"/>
  <c r="R179" i="7"/>
  <c r="T179" i="7" s="1"/>
  <c r="R282" i="7"/>
  <c r="T282" i="7" s="1"/>
  <c r="R190" i="7"/>
  <c r="T190" i="7" s="1"/>
  <c r="R307" i="7"/>
  <c r="R170" i="7"/>
  <c r="T170" i="7" s="1"/>
  <c r="R19" i="7"/>
  <c r="T19" i="7" s="1"/>
  <c r="R110" i="7"/>
  <c r="R349" i="7"/>
  <c r="T349" i="7" s="1"/>
  <c r="R233" i="7"/>
  <c r="T233" i="7" s="1"/>
  <c r="R139" i="7"/>
  <c r="T139" i="7" s="1"/>
  <c r="R144" i="7"/>
  <c r="T144" i="7" s="1"/>
  <c r="R76" i="7"/>
  <c r="R99" i="7"/>
  <c r="R100" i="7"/>
  <c r="T100" i="7" s="1"/>
  <c r="R132" i="7"/>
  <c r="R303" i="7"/>
  <c r="R394" i="7"/>
  <c r="R379" i="7"/>
  <c r="R318" i="7"/>
  <c r="T318" i="7" s="1"/>
  <c r="R273" i="7"/>
  <c r="T273" i="7" s="1"/>
  <c r="R234" i="7"/>
  <c r="R218" i="7"/>
  <c r="R203" i="7"/>
  <c r="R50" i="7"/>
  <c r="T50" i="7" s="1"/>
  <c r="R86" i="7"/>
  <c r="R131" i="7"/>
  <c r="R392" i="7"/>
  <c r="R267" i="7"/>
  <c r="R16" i="7"/>
  <c r="T16" i="7" s="1"/>
  <c r="R387" i="7"/>
  <c r="T387" i="7" s="1"/>
  <c r="R222" i="7"/>
  <c r="R390" i="7"/>
  <c r="T390" i="7" s="1"/>
  <c r="R206" i="7"/>
  <c r="T206" i="7" s="1"/>
  <c r="R81" i="7"/>
  <c r="T81" i="7" s="1"/>
  <c r="R304" i="7"/>
  <c r="T304" i="7" s="1"/>
  <c r="R253" i="7"/>
  <c r="T253" i="7" s="1"/>
  <c r="R264" i="7"/>
  <c r="R337" i="7"/>
  <c r="R127" i="7"/>
  <c r="T127" i="7" s="1"/>
  <c r="R97" i="7"/>
  <c r="T97" i="7" s="1"/>
  <c r="R31" i="7"/>
  <c r="T31" i="7" s="1"/>
  <c r="R137" i="7"/>
  <c r="T137" i="7" s="1"/>
  <c r="R228" i="7"/>
  <c r="R205" i="7"/>
  <c r="R291" i="7"/>
  <c r="R66" i="7"/>
  <c r="T66" i="7" s="1"/>
  <c r="R35" i="7"/>
  <c r="T35" i="7" s="1"/>
  <c r="R44" i="7"/>
  <c r="R113" i="7"/>
  <c r="R383" i="7"/>
  <c r="T383" i="7" s="1"/>
  <c r="R287" i="7"/>
  <c r="R256" i="7"/>
  <c r="R49" i="7"/>
  <c r="R151" i="7"/>
  <c r="T151" i="7" s="1"/>
  <c r="R275" i="7"/>
  <c r="R289" i="7"/>
  <c r="T289" i="7" s="1"/>
  <c r="R347" i="7"/>
  <c r="R231" i="7"/>
  <c r="R280" i="7"/>
  <c r="T280" i="7" s="1"/>
  <c r="S145" i="7"/>
  <c r="F144" i="8" s="1"/>
  <c r="S24" i="7"/>
  <c r="F23" i="8" s="1"/>
  <c r="R95" i="7"/>
  <c r="T95" i="7" s="1"/>
  <c r="R229" i="7"/>
  <c r="T229" i="7" s="1"/>
  <c r="R250" i="7"/>
  <c r="T250" i="7" s="1"/>
  <c r="R351" i="7"/>
  <c r="T351" i="7" s="1"/>
  <c r="R314" i="7"/>
  <c r="T314" i="7" s="1"/>
  <c r="R406" i="7"/>
  <c r="T406" i="7" s="1"/>
  <c r="R163" i="7"/>
  <c r="T163" i="7" s="1"/>
  <c r="S297" i="7"/>
  <c r="F296" i="8" s="1"/>
  <c r="R28" i="7"/>
  <c r="T28" i="7" s="1"/>
  <c r="S326" i="7"/>
  <c r="F325" i="8" s="1"/>
  <c r="R352" i="7"/>
  <c r="T352" i="7" s="1"/>
  <c r="R276" i="7"/>
  <c r="T276" i="7" s="1"/>
  <c r="R173" i="7"/>
  <c r="T173" i="7" s="1"/>
  <c r="R34" i="7"/>
  <c r="T34" i="7" s="1"/>
  <c r="R361" i="7"/>
  <c r="T361" i="7" s="1"/>
  <c r="R293" i="7"/>
  <c r="T293" i="7" s="1"/>
  <c r="R147" i="7"/>
  <c r="T147" i="7" s="1"/>
  <c r="R17" i="7"/>
  <c r="T17" i="7" s="1"/>
  <c r="R60" i="7"/>
  <c r="T60" i="7" s="1"/>
  <c r="R33" i="7"/>
  <c r="T33" i="7" s="1"/>
  <c r="R20" i="7"/>
  <c r="T20" i="7" s="1"/>
  <c r="R171" i="7"/>
  <c r="T171" i="7" s="1"/>
  <c r="R212" i="7"/>
  <c r="T212" i="7" s="1"/>
  <c r="R183" i="7"/>
  <c r="T183" i="7" s="1"/>
  <c r="R124" i="7"/>
  <c r="T124" i="7" s="1"/>
  <c r="R296" i="7"/>
  <c r="T296" i="7" s="1"/>
  <c r="R364" i="7"/>
  <c r="T364" i="7" s="1"/>
  <c r="R252" i="7"/>
  <c r="T252" i="7" s="1"/>
  <c r="R399" i="7"/>
  <c r="T399" i="7" s="1"/>
  <c r="R12" i="7"/>
  <c r="T12" i="7" s="1"/>
  <c r="R155" i="7"/>
  <c r="T155" i="7" s="1"/>
  <c r="R121" i="7"/>
  <c r="T121" i="7" s="1"/>
  <c r="R186" i="7"/>
  <c r="T186" i="7" s="1"/>
  <c r="R63" i="7"/>
  <c r="T63" i="7" s="1"/>
  <c r="R174" i="7"/>
  <c r="T174" i="7" s="1"/>
  <c r="R237" i="7"/>
  <c r="T237" i="7" s="1"/>
  <c r="R219" i="7"/>
  <c r="T219" i="7" s="1"/>
  <c r="R358" i="7"/>
  <c r="T358" i="7" s="1"/>
  <c r="R254" i="7"/>
  <c r="T254" i="7" s="1"/>
  <c r="R299" i="7"/>
  <c r="T299" i="7" s="1"/>
  <c r="S88" i="7"/>
  <c r="F87" i="8" s="1"/>
  <c r="R51" i="7"/>
  <c r="T51" i="7" s="1"/>
  <c r="S56" i="7"/>
  <c r="F55" i="8" s="1"/>
  <c r="R15" i="7"/>
  <c r="T15" i="7" s="1"/>
  <c r="S118" i="7"/>
  <c r="F117" i="8" s="1"/>
  <c r="R135" i="7"/>
  <c r="T135" i="7" s="1"/>
  <c r="R313" i="7"/>
  <c r="T313" i="7" s="1"/>
  <c r="R216" i="7"/>
  <c r="T216" i="7" s="1"/>
  <c r="R268" i="7"/>
  <c r="T268" i="7" s="1"/>
  <c r="S37" i="7"/>
  <c r="F36" i="8" s="1"/>
  <c r="R199" i="7"/>
  <c r="T199" i="7" s="1"/>
  <c r="R195" i="7"/>
  <c r="T195" i="7" s="1"/>
  <c r="R316" i="7"/>
  <c r="T316" i="7" s="1"/>
  <c r="R393" i="7"/>
  <c r="T393" i="7" s="1"/>
  <c r="S176" i="7"/>
  <c r="F175" i="8" s="1"/>
  <c r="R334" i="7"/>
  <c r="T334" i="7" s="1"/>
  <c r="R396" i="7"/>
  <c r="T396" i="7" s="1"/>
  <c r="R202" i="7"/>
  <c r="T202" i="7" s="1"/>
  <c r="R67" i="7"/>
  <c r="T67" i="7" s="1"/>
  <c r="R65" i="7"/>
  <c r="T65" i="7" s="1"/>
  <c r="R244" i="7"/>
  <c r="T244" i="7" s="1"/>
  <c r="R200" i="7"/>
  <c r="T200" i="7" s="1"/>
  <c r="R306" i="7"/>
  <c r="T306" i="7" s="1"/>
  <c r="R408" i="7"/>
  <c r="T408" i="7" s="1"/>
  <c r="R283" i="7"/>
  <c r="T283" i="7" s="1"/>
  <c r="R335" i="7"/>
  <c r="T335" i="7" s="1"/>
  <c r="R105" i="7"/>
  <c r="T105" i="7" s="1"/>
  <c r="R315" i="7"/>
  <c r="T315" i="7" s="1"/>
  <c r="R288" i="7"/>
  <c r="T288" i="7" s="1"/>
  <c r="R114" i="7"/>
  <c r="T114" i="7" s="1"/>
  <c r="R180" i="7"/>
  <c r="T180" i="7" s="1"/>
  <c r="R215" i="7"/>
  <c r="T215" i="7" s="1"/>
  <c r="R232" i="7"/>
  <c r="T232" i="7" s="1"/>
  <c r="R309" i="7"/>
  <c r="T309" i="7" s="1"/>
  <c r="R187" i="7"/>
  <c r="T187" i="7" s="1"/>
  <c r="R295" i="7"/>
  <c r="T295" i="7" s="1"/>
  <c r="R338" i="7"/>
  <c r="T338" i="7" s="1"/>
  <c r="R310" i="7"/>
  <c r="T310" i="7" s="1"/>
  <c r="R169" i="7"/>
  <c r="T169" i="7" s="1"/>
  <c r="E410" i="8"/>
  <c r="D410" i="8"/>
  <c r="C410" i="8"/>
  <c r="A410" i="8"/>
  <c r="E409" i="8"/>
  <c r="D409" i="8"/>
  <c r="C409" i="8"/>
  <c r="A409" i="8"/>
  <c r="E408" i="8"/>
  <c r="D408" i="8"/>
  <c r="C408" i="8"/>
  <c r="A408" i="8"/>
  <c r="E407" i="8"/>
  <c r="D407" i="8"/>
  <c r="C407" i="8"/>
  <c r="A407" i="8"/>
  <c r="E406" i="8"/>
  <c r="D406" i="8"/>
  <c r="C406" i="8"/>
  <c r="A406" i="8"/>
  <c r="E405" i="8"/>
  <c r="D405" i="8"/>
  <c r="C405" i="8"/>
  <c r="A405" i="8"/>
  <c r="E404" i="8"/>
  <c r="D404" i="8"/>
  <c r="C404" i="8"/>
  <c r="A404" i="8"/>
  <c r="E403" i="8"/>
  <c r="D403" i="8"/>
  <c r="C403" i="8"/>
  <c r="A403" i="8"/>
  <c r="E402" i="8"/>
  <c r="D402" i="8"/>
  <c r="C402" i="8"/>
  <c r="A402" i="8"/>
  <c r="E401" i="8"/>
  <c r="D401" i="8"/>
  <c r="C401" i="8"/>
  <c r="A401" i="8"/>
  <c r="E400" i="8"/>
  <c r="D400" i="8"/>
  <c r="C400" i="8"/>
  <c r="A400" i="8"/>
  <c r="E399" i="8"/>
  <c r="D399" i="8"/>
  <c r="C399" i="8"/>
  <c r="A399" i="8"/>
  <c r="E398" i="8"/>
  <c r="D398" i="8"/>
  <c r="C398" i="8"/>
  <c r="A398" i="8"/>
  <c r="E397" i="8"/>
  <c r="D397" i="8"/>
  <c r="C397" i="8"/>
  <c r="A397" i="8"/>
  <c r="E396" i="8"/>
  <c r="D396" i="8"/>
  <c r="C396" i="8"/>
  <c r="A396" i="8"/>
  <c r="E395" i="8"/>
  <c r="D395" i="8"/>
  <c r="C395" i="8"/>
  <c r="A395" i="8"/>
  <c r="E394" i="8"/>
  <c r="D394" i="8"/>
  <c r="C394" i="8"/>
  <c r="A394" i="8"/>
  <c r="E393" i="8"/>
  <c r="D393" i="8"/>
  <c r="C393" i="8"/>
  <c r="A393" i="8"/>
  <c r="E392" i="8"/>
  <c r="D392" i="8"/>
  <c r="C392" i="8"/>
  <c r="A392" i="8"/>
  <c r="E391" i="8"/>
  <c r="D391" i="8"/>
  <c r="C391" i="8"/>
  <c r="A391" i="8"/>
  <c r="E390" i="8"/>
  <c r="D390" i="8"/>
  <c r="C390" i="8"/>
  <c r="A390" i="8"/>
  <c r="E389" i="8"/>
  <c r="D389" i="8"/>
  <c r="C389" i="8"/>
  <c r="A389" i="8"/>
  <c r="E388" i="8"/>
  <c r="D388" i="8"/>
  <c r="C388" i="8"/>
  <c r="A388" i="8"/>
  <c r="E387" i="8"/>
  <c r="D387" i="8"/>
  <c r="C387" i="8"/>
  <c r="A387" i="8"/>
  <c r="E386" i="8"/>
  <c r="D386" i="8"/>
  <c r="C386" i="8"/>
  <c r="A386" i="8"/>
  <c r="E385" i="8"/>
  <c r="D385" i="8"/>
  <c r="C385" i="8"/>
  <c r="A385" i="8"/>
  <c r="E384" i="8"/>
  <c r="D384" i="8"/>
  <c r="C384" i="8"/>
  <c r="A384" i="8"/>
  <c r="E383" i="8"/>
  <c r="D383" i="8"/>
  <c r="C383" i="8"/>
  <c r="A383" i="8"/>
  <c r="E382" i="8"/>
  <c r="D382" i="8"/>
  <c r="C382" i="8"/>
  <c r="A382" i="8"/>
  <c r="E381" i="8"/>
  <c r="D381" i="8"/>
  <c r="C381" i="8"/>
  <c r="A381" i="8"/>
  <c r="E380" i="8"/>
  <c r="D380" i="8"/>
  <c r="C380" i="8"/>
  <c r="A380" i="8"/>
  <c r="E379" i="8"/>
  <c r="D379" i="8"/>
  <c r="C379" i="8"/>
  <c r="A379" i="8"/>
  <c r="E378" i="8"/>
  <c r="D378" i="8"/>
  <c r="C378" i="8"/>
  <c r="A378" i="8"/>
  <c r="E377" i="8"/>
  <c r="D377" i="8"/>
  <c r="C377" i="8"/>
  <c r="A377" i="8"/>
  <c r="E376" i="8"/>
  <c r="D376" i="8"/>
  <c r="C376" i="8"/>
  <c r="A376" i="8"/>
  <c r="E375" i="8"/>
  <c r="D375" i="8"/>
  <c r="C375" i="8"/>
  <c r="A375" i="8"/>
  <c r="E374" i="8"/>
  <c r="D374" i="8"/>
  <c r="C374" i="8"/>
  <c r="A374" i="8"/>
  <c r="E373" i="8"/>
  <c r="D373" i="8"/>
  <c r="C373" i="8"/>
  <c r="A373" i="8"/>
  <c r="E372" i="8"/>
  <c r="D372" i="8"/>
  <c r="C372" i="8"/>
  <c r="A372" i="8"/>
  <c r="E371" i="8"/>
  <c r="D371" i="8"/>
  <c r="C371" i="8"/>
  <c r="A371" i="8"/>
  <c r="E370" i="8"/>
  <c r="D370" i="8"/>
  <c r="C370" i="8"/>
  <c r="A370" i="8"/>
  <c r="E369" i="8"/>
  <c r="D369" i="8"/>
  <c r="C369" i="8"/>
  <c r="A369" i="8"/>
  <c r="E368" i="8"/>
  <c r="D368" i="8"/>
  <c r="C368" i="8"/>
  <c r="A368" i="8"/>
  <c r="E367" i="8"/>
  <c r="D367" i="8"/>
  <c r="C367" i="8"/>
  <c r="A367" i="8"/>
  <c r="E366" i="8"/>
  <c r="D366" i="8"/>
  <c r="C366" i="8"/>
  <c r="A366" i="8"/>
  <c r="E365" i="8"/>
  <c r="D365" i="8"/>
  <c r="C365" i="8"/>
  <c r="A365" i="8"/>
  <c r="E364" i="8"/>
  <c r="D364" i="8"/>
  <c r="C364" i="8"/>
  <c r="A364" i="8"/>
  <c r="E363" i="8"/>
  <c r="D363" i="8"/>
  <c r="C363" i="8"/>
  <c r="A363" i="8"/>
  <c r="E362" i="8"/>
  <c r="D362" i="8"/>
  <c r="C362" i="8"/>
  <c r="A362" i="8"/>
  <c r="E361" i="8"/>
  <c r="D361" i="8"/>
  <c r="C361" i="8"/>
  <c r="A361" i="8"/>
  <c r="E360" i="8"/>
  <c r="D360" i="8"/>
  <c r="C360" i="8"/>
  <c r="A360" i="8"/>
  <c r="E359" i="8"/>
  <c r="D359" i="8"/>
  <c r="C359" i="8"/>
  <c r="A359" i="8"/>
  <c r="E358" i="8"/>
  <c r="D358" i="8"/>
  <c r="C358" i="8"/>
  <c r="A358" i="8"/>
  <c r="E357" i="8"/>
  <c r="D357" i="8"/>
  <c r="C357" i="8"/>
  <c r="A357" i="8"/>
  <c r="E356" i="8"/>
  <c r="D356" i="8"/>
  <c r="C356" i="8"/>
  <c r="A356" i="8"/>
  <c r="E355" i="8"/>
  <c r="D355" i="8"/>
  <c r="C355" i="8"/>
  <c r="A355" i="8"/>
  <c r="E354" i="8"/>
  <c r="D354" i="8"/>
  <c r="C354" i="8"/>
  <c r="A354" i="8"/>
  <c r="E353" i="8"/>
  <c r="D353" i="8"/>
  <c r="C353" i="8"/>
  <c r="A353" i="8"/>
  <c r="E352" i="8"/>
  <c r="D352" i="8"/>
  <c r="C352" i="8"/>
  <c r="A352" i="8"/>
  <c r="E351" i="8"/>
  <c r="D351" i="8"/>
  <c r="C351" i="8"/>
  <c r="A351" i="8"/>
  <c r="E350" i="8"/>
  <c r="D350" i="8"/>
  <c r="C350" i="8"/>
  <c r="A350" i="8"/>
  <c r="E349" i="8"/>
  <c r="D349" i="8"/>
  <c r="C349" i="8"/>
  <c r="A349" i="8"/>
  <c r="E348" i="8"/>
  <c r="D348" i="8"/>
  <c r="C348" i="8"/>
  <c r="A348" i="8"/>
  <c r="E347" i="8"/>
  <c r="D347" i="8"/>
  <c r="C347" i="8"/>
  <c r="A347" i="8"/>
  <c r="E346" i="8"/>
  <c r="D346" i="8"/>
  <c r="C346" i="8"/>
  <c r="A346" i="8"/>
  <c r="E345" i="8"/>
  <c r="D345" i="8"/>
  <c r="C345" i="8"/>
  <c r="A345" i="8"/>
  <c r="E344" i="8"/>
  <c r="D344" i="8"/>
  <c r="C344" i="8"/>
  <c r="A344" i="8"/>
  <c r="E343" i="8"/>
  <c r="D343" i="8"/>
  <c r="C343" i="8"/>
  <c r="A343" i="8"/>
  <c r="E342" i="8"/>
  <c r="D342" i="8"/>
  <c r="C342" i="8"/>
  <c r="A342" i="8"/>
  <c r="E341" i="8"/>
  <c r="D341" i="8"/>
  <c r="C341" i="8"/>
  <c r="A341" i="8"/>
  <c r="E340" i="8"/>
  <c r="D340" i="8"/>
  <c r="C340" i="8"/>
  <c r="A340" i="8"/>
  <c r="E339" i="8"/>
  <c r="D339" i="8"/>
  <c r="C339" i="8"/>
  <c r="A339" i="8"/>
  <c r="E338" i="8"/>
  <c r="D338" i="8"/>
  <c r="C338" i="8"/>
  <c r="A338" i="8"/>
  <c r="E337" i="8"/>
  <c r="D337" i="8"/>
  <c r="C337" i="8"/>
  <c r="A337" i="8"/>
  <c r="E336" i="8"/>
  <c r="D336" i="8"/>
  <c r="C336" i="8"/>
  <c r="A336" i="8"/>
  <c r="E335" i="8"/>
  <c r="D335" i="8"/>
  <c r="C335" i="8"/>
  <c r="A335" i="8"/>
  <c r="E334" i="8"/>
  <c r="D334" i="8"/>
  <c r="C334" i="8"/>
  <c r="A334" i="8"/>
  <c r="E333" i="8"/>
  <c r="D333" i="8"/>
  <c r="C333" i="8"/>
  <c r="A333" i="8"/>
  <c r="E332" i="8"/>
  <c r="D332" i="8"/>
  <c r="C332" i="8"/>
  <c r="A332" i="8"/>
  <c r="E331" i="8"/>
  <c r="D331" i="8"/>
  <c r="C331" i="8"/>
  <c r="A331" i="8"/>
  <c r="E330" i="8"/>
  <c r="D330" i="8"/>
  <c r="C330" i="8"/>
  <c r="A330" i="8"/>
  <c r="E329" i="8"/>
  <c r="D329" i="8"/>
  <c r="C329" i="8"/>
  <c r="A329" i="8"/>
  <c r="E328" i="8"/>
  <c r="D328" i="8"/>
  <c r="C328" i="8"/>
  <c r="A328" i="8"/>
  <c r="E327" i="8"/>
  <c r="D327" i="8"/>
  <c r="C327" i="8"/>
  <c r="A327" i="8"/>
  <c r="E326" i="8"/>
  <c r="D326" i="8"/>
  <c r="C326" i="8"/>
  <c r="A326" i="8"/>
  <c r="E325" i="8"/>
  <c r="D325" i="8"/>
  <c r="C325" i="8"/>
  <c r="A325" i="8"/>
  <c r="E324" i="8"/>
  <c r="D324" i="8"/>
  <c r="C324" i="8"/>
  <c r="A324" i="8"/>
  <c r="E323" i="8"/>
  <c r="D323" i="8"/>
  <c r="C323" i="8"/>
  <c r="A323" i="8"/>
  <c r="E322" i="8"/>
  <c r="D322" i="8"/>
  <c r="C322" i="8"/>
  <c r="A322" i="8"/>
  <c r="E321" i="8"/>
  <c r="D321" i="8"/>
  <c r="C321" i="8"/>
  <c r="A321" i="8"/>
  <c r="E320" i="8"/>
  <c r="D320" i="8"/>
  <c r="C320" i="8"/>
  <c r="A320" i="8"/>
  <c r="E319" i="8"/>
  <c r="D319" i="8"/>
  <c r="C319" i="8"/>
  <c r="A319" i="8"/>
  <c r="E318" i="8"/>
  <c r="D318" i="8"/>
  <c r="C318" i="8"/>
  <c r="A318" i="8"/>
  <c r="E317" i="8"/>
  <c r="D317" i="8"/>
  <c r="C317" i="8"/>
  <c r="A317" i="8"/>
  <c r="E316" i="8"/>
  <c r="D316" i="8"/>
  <c r="C316" i="8"/>
  <c r="A316" i="8"/>
  <c r="E315" i="8"/>
  <c r="D315" i="8"/>
  <c r="C315" i="8"/>
  <c r="A315" i="8"/>
  <c r="E314" i="8"/>
  <c r="D314" i="8"/>
  <c r="C314" i="8"/>
  <c r="A314" i="8"/>
  <c r="E313" i="8"/>
  <c r="D313" i="8"/>
  <c r="C313" i="8"/>
  <c r="A313" i="8"/>
  <c r="E312" i="8"/>
  <c r="D312" i="8"/>
  <c r="C312" i="8"/>
  <c r="A312" i="8"/>
  <c r="E311" i="8"/>
  <c r="D311" i="8"/>
  <c r="C311" i="8"/>
  <c r="A311" i="8"/>
  <c r="E310" i="8"/>
  <c r="D310" i="8"/>
  <c r="C310" i="8"/>
  <c r="A310" i="8"/>
  <c r="E309" i="8"/>
  <c r="D309" i="8"/>
  <c r="C309" i="8"/>
  <c r="A309" i="8"/>
  <c r="E308" i="8"/>
  <c r="D308" i="8"/>
  <c r="C308" i="8"/>
  <c r="A308" i="8"/>
  <c r="E307" i="8"/>
  <c r="D307" i="8"/>
  <c r="C307" i="8"/>
  <c r="A307" i="8"/>
  <c r="E306" i="8"/>
  <c r="D306" i="8"/>
  <c r="C306" i="8"/>
  <c r="A306" i="8"/>
  <c r="E305" i="8"/>
  <c r="D305" i="8"/>
  <c r="C305" i="8"/>
  <c r="A305" i="8"/>
  <c r="E304" i="8"/>
  <c r="D304" i="8"/>
  <c r="C304" i="8"/>
  <c r="A304" i="8"/>
  <c r="E303" i="8"/>
  <c r="D303" i="8"/>
  <c r="C303" i="8"/>
  <c r="A303" i="8"/>
  <c r="E302" i="8"/>
  <c r="D302" i="8"/>
  <c r="C302" i="8"/>
  <c r="A302" i="8"/>
  <c r="E301" i="8"/>
  <c r="D301" i="8"/>
  <c r="C301" i="8"/>
  <c r="A301" i="8"/>
  <c r="E300" i="8"/>
  <c r="D300" i="8"/>
  <c r="C300" i="8"/>
  <c r="A300" i="8"/>
  <c r="E299" i="8"/>
  <c r="D299" i="8"/>
  <c r="C299" i="8"/>
  <c r="A299" i="8"/>
  <c r="E298" i="8"/>
  <c r="D298" i="8"/>
  <c r="C298" i="8"/>
  <c r="A298" i="8"/>
  <c r="E297" i="8"/>
  <c r="D297" i="8"/>
  <c r="C297" i="8"/>
  <c r="A297" i="8"/>
  <c r="E296" i="8"/>
  <c r="D296" i="8"/>
  <c r="C296" i="8"/>
  <c r="A296" i="8"/>
  <c r="E295" i="8"/>
  <c r="D295" i="8"/>
  <c r="C295" i="8"/>
  <c r="A295" i="8"/>
  <c r="E294" i="8"/>
  <c r="D294" i="8"/>
  <c r="C294" i="8"/>
  <c r="A294" i="8"/>
  <c r="E293" i="8"/>
  <c r="D293" i="8"/>
  <c r="C293" i="8"/>
  <c r="A293" i="8"/>
  <c r="E292" i="8"/>
  <c r="D292" i="8"/>
  <c r="C292" i="8"/>
  <c r="A292" i="8"/>
  <c r="E291" i="8"/>
  <c r="D291" i="8"/>
  <c r="C291" i="8"/>
  <c r="A291" i="8"/>
  <c r="E290" i="8"/>
  <c r="D290" i="8"/>
  <c r="C290" i="8"/>
  <c r="A290" i="8"/>
  <c r="E289" i="8"/>
  <c r="D289" i="8"/>
  <c r="C289" i="8"/>
  <c r="A289" i="8"/>
  <c r="E288" i="8"/>
  <c r="D288" i="8"/>
  <c r="C288" i="8"/>
  <c r="A288" i="8"/>
  <c r="E287" i="8"/>
  <c r="D287" i="8"/>
  <c r="C287" i="8"/>
  <c r="A287" i="8"/>
  <c r="E286" i="8"/>
  <c r="D286" i="8"/>
  <c r="C286" i="8"/>
  <c r="A286" i="8"/>
  <c r="E285" i="8"/>
  <c r="D285" i="8"/>
  <c r="C285" i="8"/>
  <c r="A285" i="8"/>
  <c r="E284" i="8"/>
  <c r="D284" i="8"/>
  <c r="C284" i="8"/>
  <c r="A284" i="8"/>
  <c r="E283" i="8"/>
  <c r="D283" i="8"/>
  <c r="C283" i="8"/>
  <c r="A283" i="8"/>
  <c r="E282" i="8"/>
  <c r="D282" i="8"/>
  <c r="C282" i="8"/>
  <c r="A282" i="8"/>
  <c r="E281" i="8"/>
  <c r="D281" i="8"/>
  <c r="C281" i="8"/>
  <c r="A281" i="8"/>
  <c r="E280" i="8"/>
  <c r="D280" i="8"/>
  <c r="C280" i="8"/>
  <c r="A280" i="8"/>
  <c r="E279" i="8"/>
  <c r="D279" i="8"/>
  <c r="C279" i="8"/>
  <c r="A279" i="8"/>
  <c r="E278" i="8"/>
  <c r="D278" i="8"/>
  <c r="C278" i="8"/>
  <c r="A278" i="8"/>
  <c r="E277" i="8"/>
  <c r="D277" i="8"/>
  <c r="C277" i="8"/>
  <c r="A277" i="8"/>
  <c r="E276" i="8"/>
  <c r="D276" i="8"/>
  <c r="C276" i="8"/>
  <c r="A276" i="8"/>
  <c r="E275" i="8"/>
  <c r="D275" i="8"/>
  <c r="C275" i="8"/>
  <c r="A275" i="8"/>
  <c r="E274" i="8"/>
  <c r="D274" i="8"/>
  <c r="C274" i="8"/>
  <c r="A274" i="8"/>
  <c r="E273" i="8"/>
  <c r="D273" i="8"/>
  <c r="C273" i="8"/>
  <c r="A273" i="8"/>
  <c r="E272" i="8"/>
  <c r="D272" i="8"/>
  <c r="C272" i="8"/>
  <c r="A272" i="8"/>
  <c r="E271" i="8"/>
  <c r="D271" i="8"/>
  <c r="C271" i="8"/>
  <c r="A271" i="8"/>
  <c r="E270" i="8"/>
  <c r="D270" i="8"/>
  <c r="C270" i="8"/>
  <c r="A270" i="8"/>
  <c r="E269" i="8"/>
  <c r="D269" i="8"/>
  <c r="C269" i="8"/>
  <c r="A269" i="8"/>
  <c r="E268" i="8"/>
  <c r="D268" i="8"/>
  <c r="C268" i="8"/>
  <c r="A268" i="8"/>
  <c r="E267" i="8"/>
  <c r="D267" i="8"/>
  <c r="C267" i="8"/>
  <c r="A267" i="8"/>
  <c r="E266" i="8"/>
  <c r="D266" i="8"/>
  <c r="C266" i="8"/>
  <c r="A266" i="8"/>
  <c r="E265" i="8"/>
  <c r="D265" i="8"/>
  <c r="C265" i="8"/>
  <c r="A265" i="8"/>
  <c r="E264" i="8"/>
  <c r="D264" i="8"/>
  <c r="C264" i="8"/>
  <c r="A264" i="8"/>
  <c r="E263" i="8"/>
  <c r="D263" i="8"/>
  <c r="C263" i="8"/>
  <c r="A263" i="8"/>
  <c r="E262" i="8"/>
  <c r="D262" i="8"/>
  <c r="C262" i="8"/>
  <c r="A262" i="8"/>
  <c r="E261" i="8"/>
  <c r="D261" i="8"/>
  <c r="C261" i="8"/>
  <c r="A261" i="8"/>
  <c r="E260" i="8"/>
  <c r="D260" i="8"/>
  <c r="C260" i="8"/>
  <c r="A260" i="8"/>
  <c r="E259" i="8"/>
  <c r="D259" i="8"/>
  <c r="C259" i="8"/>
  <c r="A259" i="8"/>
  <c r="E258" i="8"/>
  <c r="D258" i="8"/>
  <c r="C258" i="8"/>
  <c r="A258" i="8"/>
  <c r="E257" i="8"/>
  <c r="D257" i="8"/>
  <c r="C257" i="8"/>
  <c r="A257" i="8"/>
  <c r="E256" i="8"/>
  <c r="D256" i="8"/>
  <c r="C256" i="8"/>
  <c r="A256" i="8"/>
  <c r="E255" i="8"/>
  <c r="D255" i="8"/>
  <c r="C255" i="8"/>
  <c r="A255" i="8"/>
  <c r="E254" i="8"/>
  <c r="D254" i="8"/>
  <c r="C254" i="8"/>
  <c r="A254" i="8"/>
  <c r="E253" i="8"/>
  <c r="D253" i="8"/>
  <c r="C253" i="8"/>
  <c r="A253" i="8"/>
  <c r="E252" i="8"/>
  <c r="D252" i="8"/>
  <c r="C252" i="8"/>
  <c r="A252" i="8"/>
  <c r="E251" i="8"/>
  <c r="D251" i="8"/>
  <c r="C251" i="8"/>
  <c r="A251" i="8"/>
  <c r="E250" i="8"/>
  <c r="D250" i="8"/>
  <c r="C250" i="8"/>
  <c r="A250" i="8"/>
  <c r="E249" i="8"/>
  <c r="D249" i="8"/>
  <c r="C249" i="8"/>
  <c r="A249" i="8"/>
  <c r="E248" i="8"/>
  <c r="D248" i="8"/>
  <c r="C248" i="8"/>
  <c r="A248" i="8"/>
  <c r="E247" i="8"/>
  <c r="D247" i="8"/>
  <c r="C247" i="8"/>
  <c r="A247" i="8"/>
  <c r="E246" i="8"/>
  <c r="D246" i="8"/>
  <c r="C246" i="8"/>
  <c r="A246" i="8"/>
  <c r="E245" i="8"/>
  <c r="D245" i="8"/>
  <c r="C245" i="8"/>
  <c r="A245" i="8"/>
  <c r="E244" i="8"/>
  <c r="D244" i="8"/>
  <c r="C244" i="8"/>
  <c r="A244" i="8"/>
  <c r="E243" i="8"/>
  <c r="D243" i="8"/>
  <c r="C243" i="8"/>
  <c r="A243" i="8"/>
  <c r="E242" i="8"/>
  <c r="D242" i="8"/>
  <c r="C242" i="8"/>
  <c r="A242" i="8"/>
  <c r="E241" i="8"/>
  <c r="D241" i="8"/>
  <c r="C241" i="8"/>
  <c r="A241" i="8"/>
  <c r="E240" i="8"/>
  <c r="D240" i="8"/>
  <c r="C240" i="8"/>
  <c r="A240" i="8"/>
  <c r="E239" i="8"/>
  <c r="D239" i="8"/>
  <c r="C239" i="8"/>
  <c r="A239" i="8"/>
  <c r="E238" i="8"/>
  <c r="D238" i="8"/>
  <c r="C238" i="8"/>
  <c r="A238" i="8"/>
  <c r="E237" i="8"/>
  <c r="D237" i="8"/>
  <c r="C237" i="8"/>
  <c r="A237" i="8"/>
  <c r="E236" i="8"/>
  <c r="D236" i="8"/>
  <c r="C236" i="8"/>
  <c r="A236" i="8"/>
  <c r="E235" i="8"/>
  <c r="D235" i="8"/>
  <c r="C235" i="8"/>
  <c r="A235" i="8"/>
  <c r="E234" i="8"/>
  <c r="D234" i="8"/>
  <c r="C234" i="8"/>
  <c r="A234" i="8"/>
  <c r="E233" i="8"/>
  <c r="D233" i="8"/>
  <c r="C233" i="8"/>
  <c r="A233" i="8"/>
  <c r="E232" i="8"/>
  <c r="D232" i="8"/>
  <c r="C232" i="8"/>
  <c r="A232" i="8"/>
  <c r="E231" i="8"/>
  <c r="D231" i="8"/>
  <c r="C231" i="8"/>
  <c r="A231" i="8"/>
  <c r="E230" i="8"/>
  <c r="D230" i="8"/>
  <c r="C230" i="8"/>
  <c r="A230" i="8"/>
  <c r="E229" i="8"/>
  <c r="D229" i="8"/>
  <c r="C229" i="8"/>
  <c r="A229" i="8"/>
  <c r="E228" i="8"/>
  <c r="D228" i="8"/>
  <c r="C228" i="8"/>
  <c r="A228" i="8"/>
  <c r="E227" i="8"/>
  <c r="D227" i="8"/>
  <c r="C227" i="8"/>
  <c r="A227" i="8"/>
  <c r="E226" i="8"/>
  <c r="D226" i="8"/>
  <c r="C226" i="8"/>
  <c r="A226" i="8"/>
  <c r="E225" i="8"/>
  <c r="D225" i="8"/>
  <c r="C225" i="8"/>
  <c r="A225" i="8"/>
  <c r="E224" i="8"/>
  <c r="D224" i="8"/>
  <c r="C224" i="8"/>
  <c r="A224" i="8"/>
  <c r="E223" i="8"/>
  <c r="D223" i="8"/>
  <c r="C223" i="8"/>
  <c r="A223" i="8"/>
  <c r="E222" i="8"/>
  <c r="D222" i="8"/>
  <c r="C222" i="8"/>
  <c r="A222" i="8"/>
  <c r="E221" i="8"/>
  <c r="D221" i="8"/>
  <c r="C221" i="8"/>
  <c r="A221" i="8"/>
  <c r="E220" i="8"/>
  <c r="D220" i="8"/>
  <c r="C220" i="8"/>
  <c r="A220" i="8"/>
  <c r="E219" i="8"/>
  <c r="D219" i="8"/>
  <c r="C219" i="8"/>
  <c r="A219" i="8"/>
  <c r="E218" i="8"/>
  <c r="D218" i="8"/>
  <c r="C218" i="8"/>
  <c r="A218" i="8"/>
  <c r="E217" i="8"/>
  <c r="D217" i="8"/>
  <c r="C217" i="8"/>
  <c r="A217" i="8"/>
  <c r="E216" i="8"/>
  <c r="D216" i="8"/>
  <c r="C216" i="8"/>
  <c r="A216" i="8"/>
  <c r="E215" i="8"/>
  <c r="D215" i="8"/>
  <c r="C215" i="8"/>
  <c r="A215" i="8"/>
  <c r="E214" i="8"/>
  <c r="D214" i="8"/>
  <c r="C214" i="8"/>
  <c r="A214" i="8"/>
  <c r="E213" i="8"/>
  <c r="D213" i="8"/>
  <c r="C213" i="8"/>
  <c r="A213" i="8"/>
  <c r="E212" i="8"/>
  <c r="D212" i="8"/>
  <c r="C212" i="8"/>
  <c r="A212" i="8"/>
  <c r="E211" i="8"/>
  <c r="D211" i="8"/>
  <c r="C211" i="8"/>
  <c r="A211" i="8"/>
  <c r="E210" i="8"/>
  <c r="D210" i="8"/>
  <c r="C210" i="8"/>
  <c r="A210" i="8"/>
  <c r="E209" i="8"/>
  <c r="D209" i="8"/>
  <c r="C209" i="8"/>
  <c r="A209" i="8"/>
  <c r="E208" i="8"/>
  <c r="D208" i="8"/>
  <c r="C208" i="8"/>
  <c r="A208" i="8"/>
  <c r="E207" i="8"/>
  <c r="D207" i="8"/>
  <c r="C207" i="8"/>
  <c r="A207" i="8"/>
  <c r="E206" i="8"/>
  <c r="D206" i="8"/>
  <c r="C206" i="8"/>
  <c r="A206" i="8"/>
  <c r="E205" i="8"/>
  <c r="D205" i="8"/>
  <c r="C205" i="8"/>
  <c r="A205" i="8"/>
  <c r="E204" i="8"/>
  <c r="D204" i="8"/>
  <c r="C204" i="8"/>
  <c r="A204" i="8"/>
  <c r="E203" i="8"/>
  <c r="D203" i="8"/>
  <c r="C203" i="8"/>
  <c r="A203" i="8"/>
  <c r="E202" i="8"/>
  <c r="D202" i="8"/>
  <c r="C202" i="8"/>
  <c r="A202" i="8"/>
  <c r="E201" i="8"/>
  <c r="D201" i="8"/>
  <c r="C201" i="8"/>
  <c r="A201" i="8"/>
  <c r="E200" i="8"/>
  <c r="D200" i="8"/>
  <c r="C200" i="8"/>
  <c r="A200" i="8"/>
  <c r="E199" i="8"/>
  <c r="D199" i="8"/>
  <c r="C199" i="8"/>
  <c r="A199" i="8"/>
  <c r="E198" i="8"/>
  <c r="D198" i="8"/>
  <c r="C198" i="8"/>
  <c r="A198" i="8"/>
  <c r="E197" i="8"/>
  <c r="D197" i="8"/>
  <c r="C197" i="8"/>
  <c r="A197" i="8"/>
  <c r="E196" i="8"/>
  <c r="D196" i="8"/>
  <c r="C196" i="8"/>
  <c r="A196" i="8"/>
  <c r="E195" i="8"/>
  <c r="D195" i="8"/>
  <c r="C195" i="8"/>
  <c r="A195" i="8"/>
  <c r="E194" i="8"/>
  <c r="D194" i="8"/>
  <c r="C194" i="8"/>
  <c r="A194" i="8"/>
  <c r="E193" i="8"/>
  <c r="D193" i="8"/>
  <c r="C193" i="8"/>
  <c r="A193" i="8"/>
  <c r="E192" i="8"/>
  <c r="D192" i="8"/>
  <c r="C192" i="8"/>
  <c r="A192" i="8"/>
  <c r="E191" i="8"/>
  <c r="D191" i="8"/>
  <c r="C191" i="8"/>
  <c r="A191" i="8"/>
  <c r="E190" i="8"/>
  <c r="D190" i="8"/>
  <c r="C190" i="8"/>
  <c r="A190" i="8"/>
  <c r="E189" i="8"/>
  <c r="D189" i="8"/>
  <c r="C189" i="8"/>
  <c r="A189" i="8"/>
  <c r="E188" i="8"/>
  <c r="D188" i="8"/>
  <c r="C188" i="8"/>
  <c r="A188" i="8"/>
  <c r="E187" i="8"/>
  <c r="D187" i="8"/>
  <c r="C187" i="8"/>
  <c r="A187" i="8"/>
  <c r="E186" i="8"/>
  <c r="D186" i="8"/>
  <c r="C186" i="8"/>
  <c r="A186" i="8"/>
  <c r="E185" i="8"/>
  <c r="D185" i="8"/>
  <c r="C185" i="8"/>
  <c r="A185" i="8"/>
  <c r="E184" i="8"/>
  <c r="D184" i="8"/>
  <c r="C184" i="8"/>
  <c r="A184" i="8"/>
  <c r="E183" i="8"/>
  <c r="D183" i="8"/>
  <c r="C183" i="8"/>
  <c r="A183" i="8"/>
  <c r="E182" i="8"/>
  <c r="D182" i="8"/>
  <c r="C182" i="8"/>
  <c r="A182" i="8"/>
  <c r="E181" i="8"/>
  <c r="D181" i="8"/>
  <c r="C181" i="8"/>
  <c r="A181" i="8"/>
  <c r="E180" i="8"/>
  <c r="D180" i="8"/>
  <c r="C180" i="8"/>
  <c r="A180" i="8"/>
  <c r="E179" i="8"/>
  <c r="D179" i="8"/>
  <c r="C179" i="8"/>
  <c r="A179" i="8"/>
  <c r="E178" i="8"/>
  <c r="D178" i="8"/>
  <c r="C178" i="8"/>
  <c r="A178" i="8"/>
  <c r="E177" i="8"/>
  <c r="D177" i="8"/>
  <c r="C177" i="8"/>
  <c r="A177" i="8"/>
  <c r="E176" i="8"/>
  <c r="D176" i="8"/>
  <c r="C176" i="8"/>
  <c r="A176" i="8"/>
  <c r="E175" i="8"/>
  <c r="D175" i="8"/>
  <c r="C175" i="8"/>
  <c r="A175" i="8"/>
  <c r="E174" i="8"/>
  <c r="D174" i="8"/>
  <c r="C174" i="8"/>
  <c r="A174" i="8"/>
  <c r="E173" i="8"/>
  <c r="D173" i="8"/>
  <c r="C173" i="8"/>
  <c r="A173" i="8"/>
  <c r="E172" i="8"/>
  <c r="D172" i="8"/>
  <c r="C172" i="8"/>
  <c r="A172" i="8"/>
  <c r="E171" i="8"/>
  <c r="D171" i="8"/>
  <c r="C171" i="8"/>
  <c r="A171" i="8"/>
  <c r="E170" i="8"/>
  <c r="D170" i="8"/>
  <c r="C170" i="8"/>
  <c r="A170" i="8"/>
  <c r="E169" i="8"/>
  <c r="D169" i="8"/>
  <c r="C169" i="8"/>
  <c r="A169" i="8"/>
  <c r="E168" i="8"/>
  <c r="D168" i="8"/>
  <c r="C168" i="8"/>
  <c r="A168" i="8"/>
  <c r="E167" i="8"/>
  <c r="D167" i="8"/>
  <c r="C167" i="8"/>
  <c r="A167" i="8"/>
  <c r="E166" i="8"/>
  <c r="D166" i="8"/>
  <c r="C166" i="8"/>
  <c r="A166" i="8"/>
  <c r="E165" i="8"/>
  <c r="D165" i="8"/>
  <c r="C165" i="8"/>
  <c r="A165" i="8"/>
  <c r="E164" i="8"/>
  <c r="D164" i="8"/>
  <c r="C164" i="8"/>
  <c r="A164" i="8"/>
  <c r="E163" i="8"/>
  <c r="D163" i="8"/>
  <c r="C163" i="8"/>
  <c r="A163" i="8"/>
  <c r="E162" i="8"/>
  <c r="D162" i="8"/>
  <c r="C162" i="8"/>
  <c r="A162" i="8"/>
  <c r="E161" i="8"/>
  <c r="D161" i="8"/>
  <c r="C161" i="8"/>
  <c r="A161" i="8"/>
  <c r="E160" i="8"/>
  <c r="D160" i="8"/>
  <c r="C160" i="8"/>
  <c r="A160" i="8"/>
  <c r="E159" i="8"/>
  <c r="D159" i="8"/>
  <c r="C159" i="8"/>
  <c r="A159" i="8"/>
  <c r="E158" i="8"/>
  <c r="D158" i="8"/>
  <c r="C158" i="8"/>
  <c r="A158" i="8"/>
  <c r="E157" i="8"/>
  <c r="D157" i="8"/>
  <c r="C157" i="8"/>
  <c r="A157" i="8"/>
  <c r="E156" i="8"/>
  <c r="D156" i="8"/>
  <c r="C156" i="8"/>
  <c r="A156" i="8"/>
  <c r="E155" i="8"/>
  <c r="D155" i="8"/>
  <c r="C155" i="8"/>
  <c r="A155" i="8"/>
  <c r="E154" i="8"/>
  <c r="D154" i="8"/>
  <c r="C154" i="8"/>
  <c r="A154" i="8"/>
  <c r="E153" i="8"/>
  <c r="D153" i="8"/>
  <c r="C153" i="8"/>
  <c r="A153" i="8"/>
  <c r="E152" i="8"/>
  <c r="D152" i="8"/>
  <c r="C152" i="8"/>
  <c r="A152" i="8"/>
  <c r="E151" i="8"/>
  <c r="D151" i="8"/>
  <c r="C151" i="8"/>
  <c r="A151" i="8"/>
  <c r="E150" i="8"/>
  <c r="D150" i="8"/>
  <c r="C150" i="8"/>
  <c r="A150" i="8"/>
  <c r="E149" i="8"/>
  <c r="D149" i="8"/>
  <c r="C149" i="8"/>
  <c r="A149" i="8"/>
  <c r="E148" i="8"/>
  <c r="D148" i="8"/>
  <c r="C148" i="8"/>
  <c r="A148" i="8"/>
  <c r="E147" i="8"/>
  <c r="D147" i="8"/>
  <c r="C147" i="8"/>
  <c r="A147" i="8"/>
  <c r="E146" i="8"/>
  <c r="D146" i="8"/>
  <c r="C146" i="8"/>
  <c r="A146" i="8"/>
  <c r="E145" i="8"/>
  <c r="D145" i="8"/>
  <c r="C145" i="8"/>
  <c r="A145" i="8"/>
  <c r="E144" i="8"/>
  <c r="D144" i="8"/>
  <c r="C144" i="8"/>
  <c r="A144" i="8"/>
  <c r="E143" i="8"/>
  <c r="D143" i="8"/>
  <c r="C143" i="8"/>
  <c r="A143" i="8"/>
  <c r="E142" i="8"/>
  <c r="D142" i="8"/>
  <c r="C142" i="8"/>
  <c r="A142" i="8"/>
  <c r="E141" i="8"/>
  <c r="D141" i="8"/>
  <c r="C141" i="8"/>
  <c r="A141" i="8"/>
  <c r="E140" i="8"/>
  <c r="D140" i="8"/>
  <c r="C140" i="8"/>
  <c r="A140" i="8"/>
  <c r="E139" i="8"/>
  <c r="D139" i="8"/>
  <c r="C139" i="8"/>
  <c r="A139" i="8"/>
  <c r="E138" i="8"/>
  <c r="D138" i="8"/>
  <c r="C138" i="8"/>
  <c r="A138" i="8"/>
  <c r="E137" i="8"/>
  <c r="D137" i="8"/>
  <c r="C137" i="8"/>
  <c r="A137" i="8"/>
  <c r="E136" i="8"/>
  <c r="D136" i="8"/>
  <c r="C136" i="8"/>
  <c r="A136" i="8"/>
  <c r="E135" i="8"/>
  <c r="D135" i="8"/>
  <c r="C135" i="8"/>
  <c r="A135" i="8"/>
  <c r="E134" i="8"/>
  <c r="D134" i="8"/>
  <c r="C134" i="8"/>
  <c r="A134" i="8"/>
  <c r="E133" i="8"/>
  <c r="D133" i="8"/>
  <c r="C133" i="8"/>
  <c r="A133" i="8"/>
  <c r="E132" i="8"/>
  <c r="D132" i="8"/>
  <c r="C132" i="8"/>
  <c r="A132" i="8"/>
  <c r="E131" i="8"/>
  <c r="D131" i="8"/>
  <c r="C131" i="8"/>
  <c r="A131" i="8"/>
  <c r="E130" i="8"/>
  <c r="D130" i="8"/>
  <c r="C130" i="8"/>
  <c r="A130" i="8"/>
  <c r="E129" i="8"/>
  <c r="D129" i="8"/>
  <c r="C129" i="8"/>
  <c r="A129" i="8"/>
  <c r="E128" i="8"/>
  <c r="D128" i="8"/>
  <c r="C128" i="8"/>
  <c r="A128" i="8"/>
  <c r="E127" i="8"/>
  <c r="D127" i="8"/>
  <c r="C127" i="8"/>
  <c r="A127" i="8"/>
  <c r="E126" i="8"/>
  <c r="D126" i="8"/>
  <c r="C126" i="8"/>
  <c r="A126" i="8"/>
  <c r="E125" i="8"/>
  <c r="D125" i="8"/>
  <c r="C125" i="8"/>
  <c r="A125" i="8"/>
  <c r="E124" i="8"/>
  <c r="D124" i="8"/>
  <c r="C124" i="8"/>
  <c r="A124" i="8"/>
  <c r="E123" i="8"/>
  <c r="D123" i="8"/>
  <c r="C123" i="8"/>
  <c r="A123" i="8"/>
  <c r="E122" i="8"/>
  <c r="D122" i="8"/>
  <c r="C122" i="8"/>
  <c r="A122" i="8"/>
  <c r="E121" i="8"/>
  <c r="D121" i="8"/>
  <c r="C121" i="8"/>
  <c r="A121" i="8"/>
  <c r="E120" i="8"/>
  <c r="D120" i="8"/>
  <c r="C120" i="8"/>
  <c r="A120" i="8"/>
  <c r="E119" i="8"/>
  <c r="D119" i="8"/>
  <c r="C119" i="8"/>
  <c r="A119" i="8"/>
  <c r="E118" i="8"/>
  <c r="D118" i="8"/>
  <c r="C118" i="8"/>
  <c r="A118" i="8"/>
  <c r="E117" i="8"/>
  <c r="D117" i="8"/>
  <c r="C117" i="8"/>
  <c r="A117" i="8"/>
  <c r="E116" i="8"/>
  <c r="D116" i="8"/>
  <c r="C116" i="8"/>
  <c r="A116" i="8"/>
  <c r="E115" i="8"/>
  <c r="D115" i="8"/>
  <c r="C115" i="8"/>
  <c r="A115" i="8"/>
  <c r="E114" i="8"/>
  <c r="D114" i="8"/>
  <c r="C114" i="8"/>
  <c r="A114" i="8"/>
  <c r="E113" i="8"/>
  <c r="D113" i="8"/>
  <c r="C113" i="8"/>
  <c r="A113" i="8"/>
  <c r="E112" i="8"/>
  <c r="D112" i="8"/>
  <c r="C112" i="8"/>
  <c r="A112" i="8"/>
  <c r="E111" i="8"/>
  <c r="D111" i="8"/>
  <c r="C111" i="8"/>
  <c r="A111" i="8"/>
  <c r="E110" i="8"/>
  <c r="D110" i="8"/>
  <c r="C110" i="8"/>
  <c r="A110" i="8"/>
  <c r="E109" i="8"/>
  <c r="D109" i="8"/>
  <c r="C109" i="8"/>
  <c r="A109" i="8"/>
  <c r="E108" i="8"/>
  <c r="D108" i="8"/>
  <c r="C108" i="8"/>
  <c r="A108" i="8"/>
  <c r="E107" i="8"/>
  <c r="D107" i="8"/>
  <c r="C107" i="8"/>
  <c r="A107" i="8"/>
  <c r="E106" i="8"/>
  <c r="D106" i="8"/>
  <c r="C106" i="8"/>
  <c r="A106" i="8"/>
  <c r="E105" i="8"/>
  <c r="D105" i="8"/>
  <c r="C105" i="8"/>
  <c r="A105" i="8"/>
  <c r="E104" i="8"/>
  <c r="D104" i="8"/>
  <c r="C104" i="8"/>
  <c r="A104" i="8"/>
  <c r="E103" i="8"/>
  <c r="D103" i="8"/>
  <c r="C103" i="8"/>
  <c r="A103" i="8"/>
  <c r="E102" i="8"/>
  <c r="D102" i="8"/>
  <c r="C102" i="8"/>
  <c r="A102" i="8"/>
  <c r="E101" i="8"/>
  <c r="D101" i="8"/>
  <c r="C101" i="8"/>
  <c r="A101" i="8"/>
  <c r="E100" i="8"/>
  <c r="D100" i="8"/>
  <c r="C100" i="8"/>
  <c r="A100" i="8"/>
  <c r="E99" i="8"/>
  <c r="D99" i="8"/>
  <c r="C99" i="8"/>
  <c r="A99" i="8"/>
  <c r="E98" i="8"/>
  <c r="D98" i="8"/>
  <c r="C98" i="8"/>
  <c r="A98" i="8"/>
  <c r="E97" i="8"/>
  <c r="D97" i="8"/>
  <c r="C97" i="8"/>
  <c r="A97" i="8"/>
  <c r="E96" i="8"/>
  <c r="D96" i="8"/>
  <c r="C96" i="8"/>
  <c r="A96" i="8"/>
  <c r="E95" i="8"/>
  <c r="D95" i="8"/>
  <c r="C95" i="8"/>
  <c r="A95" i="8"/>
  <c r="E94" i="8"/>
  <c r="D94" i="8"/>
  <c r="C94" i="8"/>
  <c r="A94" i="8"/>
  <c r="E93" i="8"/>
  <c r="D93" i="8"/>
  <c r="C93" i="8"/>
  <c r="A93" i="8"/>
  <c r="E92" i="8"/>
  <c r="D92" i="8"/>
  <c r="C92" i="8"/>
  <c r="A92" i="8"/>
  <c r="E91" i="8"/>
  <c r="D91" i="8"/>
  <c r="C91" i="8"/>
  <c r="A91" i="8"/>
  <c r="E90" i="8"/>
  <c r="D90" i="8"/>
  <c r="C90" i="8"/>
  <c r="A90" i="8"/>
  <c r="E89" i="8"/>
  <c r="D89" i="8"/>
  <c r="C89" i="8"/>
  <c r="A89" i="8"/>
  <c r="E88" i="8"/>
  <c r="D88" i="8"/>
  <c r="C88" i="8"/>
  <c r="A88" i="8"/>
  <c r="E87" i="8"/>
  <c r="D87" i="8"/>
  <c r="C87" i="8"/>
  <c r="A87" i="8"/>
  <c r="E86" i="8"/>
  <c r="D86" i="8"/>
  <c r="C86" i="8"/>
  <c r="A86" i="8"/>
  <c r="E85" i="8"/>
  <c r="D85" i="8"/>
  <c r="C85" i="8"/>
  <c r="A85" i="8"/>
  <c r="E84" i="8"/>
  <c r="D84" i="8"/>
  <c r="C84" i="8"/>
  <c r="A84" i="8"/>
  <c r="E83" i="8"/>
  <c r="D83" i="8"/>
  <c r="C83" i="8"/>
  <c r="A83" i="8"/>
  <c r="E82" i="8"/>
  <c r="D82" i="8"/>
  <c r="C82" i="8"/>
  <c r="A82" i="8"/>
  <c r="E81" i="8"/>
  <c r="D81" i="8"/>
  <c r="C81" i="8"/>
  <c r="A81" i="8"/>
  <c r="E80" i="8"/>
  <c r="D80" i="8"/>
  <c r="C80" i="8"/>
  <c r="A80" i="8"/>
  <c r="E79" i="8"/>
  <c r="D79" i="8"/>
  <c r="C79" i="8"/>
  <c r="A79" i="8"/>
  <c r="E78" i="8"/>
  <c r="D78" i="8"/>
  <c r="C78" i="8"/>
  <c r="A78" i="8"/>
  <c r="E77" i="8"/>
  <c r="D77" i="8"/>
  <c r="C77" i="8"/>
  <c r="A77" i="8"/>
  <c r="E76" i="8"/>
  <c r="D76" i="8"/>
  <c r="C76" i="8"/>
  <c r="A76" i="8"/>
  <c r="E75" i="8"/>
  <c r="D75" i="8"/>
  <c r="C75" i="8"/>
  <c r="A75" i="8"/>
  <c r="E74" i="8"/>
  <c r="D74" i="8"/>
  <c r="C74" i="8"/>
  <c r="A74" i="8"/>
  <c r="E73" i="8"/>
  <c r="D73" i="8"/>
  <c r="C73" i="8"/>
  <c r="A73" i="8"/>
  <c r="E72" i="8"/>
  <c r="D72" i="8"/>
  <c r="C72" i="8"/>
  <c r="A72" i="8"/>
  <c r="E71" i="8"/>
  <c r="D71" i="8"/>
  <c r="C71" i="8"/>
  <c r="A71" i="8"/>
  <c r="E70" i="8"/>
  <c r="D70" i="8"/>
  <c r="C70" i="8"/>
  <c r="A70" i="8"/>
  <c r="E69" i="8"/>
  <c r="D69" i="8"/>
  <c r="C69" i="8"/>
  <c r="A69" i="8"/>
  <c r="E68" i="8"/>
  <c r="D68" i="8"/>
  <c r="C68" i="8"/>
  <c r="A68" i="8"/>
  <c r="E67" i="8"/>
  <c r="D67" i="8"/>
  <c r="C67" i="8"/>
  <c r="A67" i="8"/>
  <c r="E66" i="8"/>
  <c r="D66" i="8"/>
  <c r="C66" i="8"/>
  <c r="A66" i="8"/>
  <c r="E65" i="8"/>
  <c r="D65" i="8"/>
  <c r="C65" i="8"/>
  <c r="A65" i="8"/>
  <c r="E64" i="8"/>
  <c r="D64" i="8"/>
  <c r="C64" i="8"/>
  <c r="A64" i="8"/>
  <c r="E63" i="8"/>
  <c r="D63" i="8"/>
  <c r="C63" i="8"/>
  <c r="A63" i="8"/>
  <c r="E62" i="8"/>
  <c r="D62" i="8"/>
  <c r="C62" i="8"/>
  <c r="A62" i="8"/>
  <c r="E61" i="8"/>
  <c r="D61" i="8"/>
  <c r="C61" i="8"/>
  <c r="A61" i="8"/>
  <c r="E60" i="8"/>
  <c r="D60" i="8"/>
  <c r="C60" i="8"/>
  <c r="A60" i="8"/>
  <c r="E59" i="8"/>
  <c r="D59" i="8"/>
  <c r="C59" i="8"/>
  <c r="A59" i="8"/>
  <c r="E58" i="8"/>
  <c r="D58" i="8"/>
  <c r="C58" i="8"/>
  <c r="A58" i="8"/>
  <c r="E57" i="8"/>
  <c r="D57" i="8"/>
  <c r="C57" i="8"/>
  <c r="A57" i="8"/>
  <c r="E56" i="8"/>
  <c r="D56" i="8"/>
  <c r="C56" i="8"/>
  <c r="A56" i="8"/>
  <c r="E55" i="8"/>
  <c r="D55" i="8"/>
  <c r="C55" i="8"/>
  <c r="A55" i="8"/>
  <c r="E54" i="8"/>
  <c r="D54" i="8"/>
  <c r="C54" i="8"/>
  <c r="A54" i="8"/>
  <c r="E53" i="8"/>
  <c r="D53" i="8"/>
  <c r="C53" i="8"/>
  <c r="A53" i="8"/>
  <c r="E52" i="8"/>
  <c r="D52" i="8"/>
  <c r="C52" i="8"/>
  <c r="A52" i="8"/>
  <c r="E51" i="8"/>
  <c r="D51" i="8"/>
  <c r="C51" i="8"/>
  <c r="A51" i="8"/>
  <c r="E50" i="8"/>
  <c r="D50" i="8"/>
  <c r="C50" i="8"/>
  <c r="A50" i="8"/>
  <c r="E49" i="8"/>
  <c r="D49" i="8"/>
  <c r="C49" i="8"/>
  <c r="A49" i="8"/>
  <c r="E48" i="8"/>
  <c r="D48" i="8"/>
  <c r="C48" i="8"/>
  <c r="A48" i="8"/>
  <c r="E47" i="8"/>
  <c r="D47" i="8"/>
  <c r="C47" i="8"/>
  <c r="A47" i="8"/>
  <c r="E46" i="8"/>
  <c r="D46" i="8"/>
  <c r="C46" i="8"/>
  <c r="A46" i="8"/>
  <c r="E45" i="8"/>
  <c r="D45" i="8"/>
  <c r="C45" i="8"/>
  <c r="A45" i="8"/>
  <c r="E44" i="8"/>
  <c r="D44" i="8"/>
  <c r="C44" i="8"/>
  <c r="A44" i="8"/>
  <c r="E43" i="8"/>
  <c r="D43" i="8"/>
  <c r="C43" i="8"/>
  <c r="A43" i="8"/>
  <c r="E42" i="8"/>
  <c r="D42" i="8"/>
  <c r="C42" i="8"/>
  <c r="A42" i="8"/>
  <c r="E41" i="8"/>
  <c r="D41" i="8"/>
  <c r="C41" i="8"/>
  <c r="A41" i="8"/>
  <c r="E40" i="8"/>
  <c r="D40" i="8"/>
  <c r="C40" i="8"/>
  <c r="A40" i="8"/>
  <c r="E39" i="8"/>
  <c r="D39" i="8"/>
  <c r="C39" i="8"/>
  <c r="A39" i="8"/>
  <c r="E38" i="8"/>
  <c r="D38" i="8"/>
  <c r="C38" i="8"/>
  <c r="A38" i="8"/>
  <c r="E37" i="8"/>
  <c r="D37" i="8"/>
  <c r="C37" i="8"/>
  <c r="A37" i="8"/>
  <c r="E36" i="8"/>
  <c r="D36" i="8"/>
  <c r="C36" i="8"/>
  <c r="A36" i="8"/>
  <c r="E35" i="8"/>
  <c r="D35" i="8"/>
  <c r="C35" i="8"/>
  <c r="A35" i="8"/>
  <c r="E34" i="8"/>
  <c r="D34" i="8"/>
  <c r="C34" i="8"/>
  <c r="A34" i="8"/>
  <c r="E33" i="8"/>
  <c r="D33" i="8"/>
  <c r="C33" i="8"/>
  <c r="A33" i="8"/>
  <c r="E32" i="8"/>
  <c r="D32" i="8"/>
  <c r="C32" i="8"/>
  <c r="A32" i="8"/>
  <c r="E31" i="8"/>
  <c r="D31" i="8"/>
  <c r="C31" i="8"/>
  <c r="A31" i="8"/>
  <c r="E30" i="8"/>
  <c r="D30" i="8"/>
  <c r="C30" i="8"/>
  <c r="A30" i="8"/>
  <c r="E29" i="8"/>
  <c r="D29" i="8"/>
  <c r="C29" i="8"/>
  <c r="A29" i="8"/>
  <c r="E28" i="8"/>
  <c r="D28" i="8"/>
  <c r="C28" i="8"/>
  <c r="A28" i="8"/>
  <c r="E27" i="8"/>
  <c r="D27" i="8"/>
  <c r="C27" i="8"/>
  <c r="A27" i="8"/>
  <c r="E26" i="8"/>
  <c r="D26" i="8"/>
  <c r="C26" i="8"/>
  <c r="A26" i="8"/>
  <c r="E25" i="8"/>
  <c r="D25" i="8"/>
  <c r="C25" i="8"/>
  <c r="A25" i="8"/>
  <c r="E24" i="8"/>
  <c r="D24" i="8"/>
  <c r="C24" i="8"/>
  <c r="A24" i="8"/>
  <c r="E23" i="8"/>
  <c r="D23" i="8"/>
  <c r="C23" i="8"/>
  <c r="A23" i="8"/>
  <c r="E22" i="8"/>
  <c r="D22" i="8"/>
  <c r="C22" i="8"/>
  <c r="A22" i="8"/>
  <c r="E21" i="8"/>
  <c r="D21" i="8"/>
  <c r="C21" i="8"/>
  <c r="A21" i="8"/>
  <c r="E20" i="8"/>
  <c r="D20" i="8"/>
  <c r="C20" i="8"/>
  <c r="A20" i="8"/>
  <c r="E19" i="8"/>
  <c r="D19" i="8"/>
  <c r="C19" i="8"/>
  <c r="A19" i="8"/>
  <c r="E18" i="8"/>
  <c r="D18" i="8"/>
  <c r="C18" i="8"/>
  <c r="A18" i="8"/>
  <c r="E17" i="8"/>
  <c r="D17" i="8"/>
  <c r="C17" i="8"/>
  <c r="A17" i="8"/>
  <c r="E16" i="8"/>
  <c r="D16" i="8"/>
  <c r="C16" i="8"/>
  <c r="A16" i="8"/>
  <c r="E15" i="8"/>
  <c r="D15" i="8"/>
  <c r="C15" i="8"/>
  <c r="A15" i="8"/>
  <c r="E14" i="8"/>
  <c r="D14" i="8"/>
  <c r="C14" i="8"/>
  <c r="A14" i="8"/>
  <c r="E13" i="8"/>
  <c r="D13" i="8"/>
  <c r="C13" i="8"/>
  <c r="A13" i="8"/>
  <c r="E12" i="8"/>
  <c r="D12" i="8"/>
  <c r="C12" i="8"/>
  <c r="A12" i="8"/>
  <c r="E11" i="8"/>
  <c r="D11" i="8"/>
  <c r="C11" i="8"/>
  <c r="A11" i="8"/>
  <c r="E10" i="8"/>
  <c r="D10" i="8"/>
  <c r="C10" i="8"/>
  <c r="A10" i="8"/>
  <c r="E9" i="8"/>
  <c r="D9" i="8"/>
  <c r="C9" i="8"/>
  <c r="A9" i="8"/>
  <c r="E8" i="8"/>
  <c r="D8" i="8"/>
  <c r="C8" i="8"/>
  <c r="A8" i="8"/>
  <c r="E7" i="8"/>
  <c r="D7" i="8"/>
  <c r="C7" i="8"/>
  <c r="A7" i="8"/>
  <c r="E6" i="8"/>
  <c r="D6" i="8"/>
  <c r="C6" i="8"/>
  <c r="A6" i="8"/>
  <c r="E5" i="8"/>
  <c r="D5" i="8"/>
  <c r="C5" i="8"/>
  <c r="A5" i="8"/>
  <c r="E4" i="8"/>
  <c r="D4" i="8"/>
  <c r="C4" i="8"/>
  <c r="A4" i="8"/>
  <c r="E3" i="8"/>
  <c r="S260" i="7" l="1"/>
  <c r="F259" i="8" s="1"/>
  <c r="S168" i="7"/>
  <c r="F167" i="8" s="1"/>
  <c r="S209" i="7"/>
  <c r="F208" i="8" s="1"/>
  <c r="S142" i="7"/>
  <c r="F141" i="8" s="1"/>
  <c r="S78" i="7"/>
  <c r="F77" i="8" s="1"/>
  <c r="S290" i="7"/>
  <c r="F289" i="8" s="1"/>
  <c r="T101" i="7"/>
  <c r="S340" i="7"/>
  <c r="F339" i="8" s="1"/>
  <c r="S369" i="7"/>
  <c r="F368" i="8" s="1"/>
  <c r="S339" i="7"/>
  <c r="F338" i="8" s="1"/>
  <c r="S323" i="7"/>
  <c r="F322" i="8" s="1"/>
  <c r="S84" i="7"/>
  <c r="F83" i="8" s="1"/>
  <c r="S356" i="7"/>
  <c r="F355" i="8" s="1"/>
  <c r="S246" i="7"/>
  <c r="F245" i="8" s="1"/>
  <c r="S53" i="7"/>
  <c r="F52" i="8" s="1"/>
  <c r="S312" i="7"/>
  <c r="F311" i="8" s="1"/>
  <c r="S269" i="7"/>
  <c r="F268" i="8" s="1"/>
  <c r="S266" i="7"/>
  <c r="F265" i="8" s="1"/>
  <c r="S325" i="7"/>
  <c r="F324" i="8" s="1"/>
  <c r="S85" i="7"/>
  <c r="F84" i="8" s="1"/>
  <c r="S207" i="7"/>
  <c r="F206" i="8" s="1"/>
  <c r="S281" i="7"/>
  <c r="F280" i="8" s="1"/>
  <c r="S123" i="7"/>
  <c r="F122" i="8" s="1"/>
  <c r="S398" i="7"/>
  <c r="F397" i="8" s="1"/>
  <c r="S39" i="7"/>
  <c r="F38" i="8" s="1"/>
  <c r="S251" i="7"/>
  <c r="F250" i="8" s="1"/>
  <c r="S9" i="7"/>
  <c r="F8" i="8" s="1"/>
  <c r="S160" i="7"/>
  <c r="F159" i="8" s="1"/>
  <c r="S143" i="7"/>
  <c r="F142" i="8" s="1"/>
  <c r="S372" i="7"/>
  <c r="F371" i="8" s="1"/>
  <c r="S404" i="7"/>
  <c r="F403" i="8" s="1"/>
  <c r="S166" i="7"/>
  <c r="F165" i="8" s="1"/>
  <c r="S368" i="7"/>
  <c r="F367" i="8" s="1"/>
  <c r="S154" i="7"/>
  <c r="F153" i="8" s="1"/>
  <c r="S329" i="7"/>
  <c r="F328" i="8" s="1"/>
  <c r="S286" i="7"/>
  <c r="F285" i="8" s="1"/>
  <c r="S90" i="7"/>
  <c r="F89" i="8" s="1"/>
  <c r="S178" i="7"/>
  <c r="F177" i="8" s="1"/>
  <c r="S72" i="7"/>
  <c r="F71" i="8" s="1"/>
  <c r="S388" i="7"/>
  <c r="F387" i="8" s="1"/>
  <c r="S192" i="7"/>
  <c r="F191" i="8" s="1"/>
  <c r="S122" i="7"/>
  <c r="F121" i="8" s="1"/>
  <c r="S117" i="7"/>
  <c r="F116" i="8" s="1"/>
  <c r="S38" i="7"/>
  <c r="F37" i="8" s="1"/>
  <c r="S345" i="7"/>
  <c r="F344" i="8" s="1"/>
  <c r="S7" i="7"/>
  <c r="F6" i="8" s="1"/>
  <c r="S89" i="7"/>
  <c r="F88" i="8" s="1"/>
  <c r="S156" i="7"/>
  <c r="F155" i="8" s="1"/>
  <c r="S25" i="7"/>
  <c r="F24" i="8" s="1"/>
  <c r="S343" i="7"/>
  <c r="F342" i="8" s="1"/>
  <c r="S385" i="7"/>
  <c r="F384" i="8" s="1"/>
  <c r="S141" i="7"/>
  <c r="F140" i="8" s="1"/>
  <c r="S112" i="7"/>
  <c r="F111" i="8" s="1"/>
  <c r="S357" i="7"/>
  <c r="F356" i="8" s="1"/>
  <c r="S157" i="7"/>
  <c r="F156" i="8" s="1"/>
  <c r="S322" i="7"/>
  <c r="F321" i="8" s="1"/>
  <c r="S353" i="7"/>
  <c r="F352" i="8" s="1"/>
  <c r="S134" i="7"/>
  <c r="F133" i="8" s="1"/>
  <c r="S223" i="7"/>
  <c r="F222" i="8" s="1"/>
  <c r="S365" i="7"/>
  <c r="F364" i="8" s="1"/>
  <c r="S401" i="7"/>
  <c r="F400" i="8" s="1"/>
  <c r="S240" i="7"/>
  <c r="F239" i="8" s="1"/>
  <c r="S373" i="7"/>
  <c r="F372" i="8" s="1"/>
  <c r="S333" i="7"/>
  <c r="F332" i="8" s="1"/>
  <c r="S50" i="7"/>
  <c r="F49" i="8" s="1"/>
  <c r="S294" i="7"/>
  <c r="F293" i="8" s="1"/>
  <c r="S194" i="7"/>
  <c r="F193" i="8" s="1"/>
  <c r="S366" i="7"/>
  <c r="F365" i="8" s="1"/>
  <c r="S152" i="7"/>
  <c r="F151" i="8" s="1"/>
  <c r="S149" i="7"/>
  <c r="F148" i="8" s="1"/>
  <c r="S213" i="7"/>
  <c r="F212" i="8" s="1"/>
  <c r="S359" i="7"/>
  <c r="F358" i="8" s="1"/>
  <c r="S271" i="7"/>
  <c r="F270" i="8" s="1"/>
  <c r="S227" i="7"/>
  <c r="F226" i="8" s="1"/>
  <c r="S184" i="7"/>
  <c r="F183" i="8" s="1"/>
  <c r="S54" i="7"/>
  <c r="F53" i="8" s="1"/>
  <c r="S138" i="7"/>
  <c r="F137" i="8" s="1"/>
  <c r="S249" i="7"/>
  <c r="F248" i="8" s="1"/>
  <c r="S255" i="7"/>
  <c r="F254" i="8" s="1"/>
  <c r="S363" i="7"/>
  <c r="F362" i="8" s="1"/>
  <c r="S120" i="7"/>
  <c r="F119" i="8" s="1"/>
  <c r="S409" i="7"/>
  <c r="F408" i="8" s="1"/>
  <c r="S386" i="7"/>
  <c r="F385" i="8" s="1"/>
  <c r="S77" i="7"/>
  <c r="F76" i="8" s="1"/>
  <c r="S70" i="7"/>
  <c r="F69" i="8" s="1"/>
  <c r="S26" i="7"/>
  <c r="F25" i="8" s="1"/>
  <c r="S270" i="7"/>
  <c r="F269" i="8" s="1"/>
  <c r="S181" i="7"/>
  <c r="F180" i="8" s="1"/>
  <c r="S75" i="7"/>
  <c r="F74" i="8" s="1"/>
  <c r="S405" i="7"/>
  <c r="F404" i="8" s="1"/>
  <c r="S206" i="7"/>
  <c r="F205" i="8" s="1"/>
  <c r="S265" i="7"/>
  <c r="F264" i="8" s="1"/>
  <c r="S80" i="7"/>
  <c r="F79" i="8" s="1"/>
  <c r="S8" i="7"/>
  <c r="F7" i="8" s="1"/>
  <c r="S36" i="7"/>
  <c r="F35" i="8" s="1"/>
  <c r="S342" i="7"/>
  <c r="F341" i="8" s="1"/>
  <c r="S248" i="7"/>
  <c r="F247" i="8" s="1"/>
  <c r="S93" i="7"/>
  <c r="F92" i="8" s="1"/>
  <c r="S346" i="7"/>
  <c r="F345" i="8" s="1"/>
  <c r="S336" i="7"/>
  <c r="F335" i="8" s="1"/>
  <c r="S374" i="7"/>
  <c r="F373" i="8" s="1"/>
  <c r="S133" i="7"/>
  <c r="F132" i="8" s="1"/>
  <c r="S71" i="7"/>
  <c r="F70" i="8" s="1"/>
  <c r="S197" i="7"/>
  <c r="F196" i="8" s="1"/>
  <c r="S107" i="7"/>
  <c r="F106" i="8" s="1"/>
  <c r="S256" i="7"/>
  <c r="F255" i="8" s="1"/>
  <c r="T256" i="7"/>
  <c r="S110" i="7"/>
  <c r="F109" i="8" s="1"/>
  <c r="T110" i="7"/>
  <c r="S410" i="7"/>
  <c r="F409" i="8" s="1"/>
  <c r="T410" i="7"/>
  <c r="S376" i="7"/>
  <c r="F375" i="8" s="1"/>
  <c r="T376" i="7"/>
  <c r="S300" i="7"/>
  <c r="F299" i="8" s="1"/>
  <c r="T300" i="7"/>
  <c r="S320" i="7"/>
  <c r="F319" i="8" s="1"/>
  <c r="T320" i="7"/>
  <c r="S158" i="7"/>
  <c r="F157" i="8" s="1"/>
  <c r="T158" i="7"/>
  <c r="S397" i="7"/>
  <c r="F396" i="8" s="1"/>
  <c r="S287" i="7"/>
  <c r="F286" i="8" s="1"/>
  <c r="T287" i="7"/>
  <c r="S153" i="7"/>
  <c r="F152" i="8" s="1"/>
  <c r="T153" i="7"/>
  <c r="S210" i="7"/>
  <c r="F209" i="8" s="1"/>
  <c r="T210" i="7"/>
  <c r="S241" i="7"/>
  <c r="F240" i="8" s="1"/>
  <c r="T241" i="7"/>
  <c r="S277" i="7"/>
  <c r="F276" i="8" s="1"/>
  <c r="T277" i="7"/>
  <c r="S350" i="7"/>
  <c r="F349" i="8" s="1"/>
  <c r="T350" i="7"/>
  <c r="S384" i="7"/>
  <c r="F383" i="8" s="1"/>
  <c r="T384" i="7"/>
  <c r="S311" i="7"/>
  <c r="F310" i="8" s="1"/>
  <c r="T311" i="7"/>
  <c r="S172" i="7"/>
  <c r="F171" i="8" s="1"/>
  <c r="T172" i="7"/>
  <c r="S258" i="7"/>
  <c r="F257" i="8" s="1"/>
  <c r="T258" i="7"/>
  <c r="S308" i="7"/>
  <c r="F307" i="8" s="1"/>
  <c r="T308" i="7"/>
  <c r="S96" i="7"/>
  <c r="F95" i="8" s="1"/>
  <c r="T96" i="7"/>
  <c r="S367" i="7"/>
  <c r="F366" i="8" s="1"/>
  <c r="S113" i="7"/>
  <c r="F112" i="8" s="1"/>
  <c r="T113" i="7"/>
  <c r="S379" i="7"/>
  <c r="F378" i="8" s="1"/>
  <c r="T379" i="7"/>
  <c r="S261" i="7"/>
  <c r="F260" i="8" s="1"/>
  <c r="T261" i="7"/>
  <c r="S224" i="7"/>
  <c r="F223" i="8" s="1"/>
  <c r="T224" i="7"/>
  <c r="S380" i="7"/>
  <c r="F379" i="8" s="1"/>
  <c r="T380" i="7"/>
  <c r="S381" i="7"/>
  <c r="F380" i="8" s="1"/>
  <c r="T381" i="7"/>
  <c r="S230" i="7"/>
  <c r="F229" i="8" s="1"/>
  <c r="T230" i="7"/>
  <c r="S278" i="7"/>
  <c r="F277" i="8" s="1"/>
  <c r="T278" i="7"/>
  <c r="S245" i="7"/>
  <c r="F244" i="8" s="1"/>
  <c r="S44" i="7"/>
  <c r="F43" i="8" s="1"/>
  <c r="T44" i="7"/>
  <c r="S307" i="7"/>
  <c r="F306" i="8" s="1"/>
  <c r="T307" i="7"/>
  <c r="S370" i="7"/>
  <c r="F369" i="8" s="1"/>
  <c r="T370" i="7"/>
  <c r="S284" i="7"/>
  <c r="F283" i="8" s="1"/>
  <c r="T284" i="7"/>
  <c r="S43" i="7"/>
  <c r="F42" i="8" s="1"/>
  <c r="T43" i="7"/>
  <c r="S382" i="7"/>
  <c r="F381" i="8" s="1"/>
  <c r="T382" i="7"/>
  <c r="S55" i="7"/>
  <c r="F54" i="8" s="1"/>
  <c r="T55" i="7"/>
  <c r="S57" i="7"/>
  <c r="F56" i="8" s="1"/>
  <c r="T57" i="7"/>
  <c r="S29" i="7"/>
  <c r="F28" i="8" s="1"/>
  <c r="T29" i="7"/>
  <c r="S301" i="7"/>
  <c r="F300" i="8" s="1"/>
  <c r="S222" i="7"/>
  <c r="F221" i="8" s="1"/>
  <c r="T222" i="7"/>
  <c r="S394" i="7"/>
  <c r="F393" i="8" s="1"/>
  <c r="T394" i="7"/>
  <c r="S305" i="7"/>
  <c r="F304" i="8" s="1"/>
  <c r="T305" i="7"/>
  <c r="S161" i="7"/>
  <c r="F160" i="8" s="1"/>
  <c r="T161" i="7"/>
  <c r="S116" i="7"/>
  <c r="F115" i="8" s="1"/>
  <c r="T116" i="7"/>
  <c r="S327" i="7"/>
  <c r="F326" i="8" s="1"/>
  <c r="T327" i="7"/>
  <c r="S403" i="7"/>
  <c r="F402" i="8" s="1"/>
  <c r="T403" i="7"/>
  <c r="S193" i="7"/>
  <c r="F192" i="8" s="1"/>
  <c r="T193" i="7"/>
  <c r="S61" i="7"/>
  <c r="F60" i="8" s="1"/>
  <c r="T61" i="7"/>
  <c r="S303" i="7"/>
  <c r="F302" i="8" s="1"/>
  <c r="T303" i="7"/>
  <c r="S119" i="7"/>
  <c r="F118" i="8" s="1"/>
  <c r="T119" i="7"/>
  <c r="S208" i="7"/>
  <c r="F207" i="8" s="1"/>
  <c r="T208" i="7"/>
  <c r="S341" i="7"/>
  <c r="F340" i="8" s="1"/>
  <c r="T341" i="7"/>
  <c r="S291" i="7"/>
  <c r="F290" i="8" s="1"/>
  <c r="T291" i="7"/>
  <c r="S132" i="7"/>
  <c r="F131" i="8" s="1"/>
  <c r="T132" i="7"/>
  <c r="S298" i="7"/>
  <c r="F297" i="8" s="1"/>
  <c r="T298" i="7"/>
  <c r="S400" i="7"/>
  <c r="F399" i="8" s="1"/>
  <c r="T400" i="7"/>
  <c r="S375" i="7"/>
  <c r="F374" i="8" s="1"/>
  <c r="T375" i="7"/>
  <c r="S355" i="7"/>
  <c r="F354" i="8" s="1"/>
  <c r="T355" i="7"/>
  <c r="S148" i="7"/>
  <c r="F147" i="8" s="1"/>
  <c r="T148" i="7"/>
  <c r="S41" i="7"/>
  <c r="F40" i="8" s="1"/>
  <c r="T41" i="7"/>
  <c r="S69" i="7"/>
  <c r="F68" i="8" s="1"/>
  <c r="T69" i="7"/>
  <c r="S47" i="7"/>
  <c r="F46" i="8" s="1"/>
  <c r="T47" i="7"/>
  <c r="S205" i="7"/>
  <c r="F204" i="8" s="1"/>
  <c r="T205" i="7"/>
  <c r="S267" i="7"/>
  <c r="F266" i="8" s="1"/>
  <c r="T267" i="7"/>
  <c r="S411" i="7"/>
  <c r="F410" i="8" s="1"/>
  <c r="T411" i="7"/>
  <c r="S226" i="7"/>
  <c r="F225" i="8" s="1"/>
  <c r="T226" i="7"/>
  <c r="S115" i="7"/>
  <c r="F114" i="8" s="1"/>
  <c r="T115" i="7"/>
  <c r="S46" i="7"/>
  <c r="F45" i="8" s="1"/>
  <c r="T46" i="7"/>
  <c r="S317" i="7"/>
  <c r="F316" i="8" s="1"/>
  <c r="T317" i="7"/>
  <c r="S27" i="7"/>
  <c r="F26" i="8" s="1"/>
  <c r="T27" i="7"/>
  <c r="S23" i="7"/>
  <c r="F22" i="8" s="1"/>
  <c r="T23" i="7"/>
  <c r="S231" i="7"/>
  <c r="F230" i="8" s="1"/>
  <c r="T231" i="7"/>
  <c r="S228" i="7"/>
  <c r="F227" i="8" s="1"/>
  <c r="T228" i="7"/>
  <c r="S392" i="7"/>
  <c r="F391" i="8" s="1"/>
  <c r="T392" i="7"/>
  <c r="S99" i="7"/>
  <c r="F98" i="8" s="1"/>
  <c r="T99" i="7"/>
  <c r="S189" i="7"/>
  <c r="F188" i="8" s="1"/>
  <c r="T189" i="7"/>
  <c r="S331" i="7"/>
  <c r="F330" i="8" s="1"/>
  <c r="T331" i="7"/>
  <c r="S129" i="7"/>
  <c r="F128" i="8" s="1"/>
  <c r="T129" i="7"/>
  <c r="S389" i="7"/>
  <c r="F388" i="8" s="1"/>
  <c r="T389" i="7"/>
  <c r="S347" i="7"/>
  <c r="F346" i="8" s="1"/>
  <c r="T347" i="7"/>
  <c r="S131" i="7"/>
  <c r="F130" i="8" s="1"/>
  <c r="T131" i="7"/>
  <c r="S259" i="7"/>
  <c r="F258" i="8" s="1"/>
  <c r="T259" i="7"/>
  <c r="S402" i="7"/>
  <c r="F401" i="8" s="1"/>
  <c r="T402" i="7"/>
  <c r="S48" i="7"/>
  <c r="F47" i="8" s="1"/>
  <c r="T48" i="7"/>
  <c r="S94" i="7"/>
  <c r="F93" i="8" s="1"/>
  <c r="T94" i="7"/>
  <c r="S4" i="7"/>
  <c r="F3" i="8" s="1"/>
  <c r="S348" i="7"/>
  <c r="F347" i="8" s="1"/>
  <c r="T348" i="7"/>
  <c r="S86" i="7"/>
  <c r="F85" i="8" s="1"/>
  <c r="T86" i="7"/>
  <c r="S76" i="7"/>
  <c r="F75" i="8" s="1"/>
  <c r="T76" i="7"/>
  <c r="S377" i="7"/>
  <c r="F376" i="8" s="1"/>
  <c r="T377" i="7"/>
  <c r="S68" i="7"/>
  <c r="F67" i="8" s="1"/>
  <c r="T68" i="7"/>
  <c r="S235" i="7"/>
  <c r="F234" i="8" s="1"/>
  <c r="T235" i="7"/>
  <c r="S165" i="7"/>
  <c r="F164" i="8" s="1"/>
  <c r="T165" i="7"/>
  <c r="S11" i="7"/>
  <c r="F10" i="8" s="1"/>
  <c r="T11" i="7"/>
  <c r="S164" i="7"/>
  <c r="F163" i="8" s="1"/>
  <c r="T164" i="7"/>
  <c r="S175" i="7"/>
  <c r="F174" i="8" s="1"/>
  <c r="T175" i="7"/>
  <c r="S6" i="7"/>
  <c r="F5" i="8" s="1"/>
  <c r="T6" i="7"/>
  <c r="S162" i="7"/>
  <c r="F161" i="8" s="1"/>
  <c r="T162" i="7"/>
  <c r="S191" i="7"/>
  <c r="F190" i="8" s="1"/>
  <c r="T191" i="7"/>
  <c r="S275" i="7"/>
  <c r="F274" i="8" s="1"/>
  <c r="T275" i="7"/>
  <c r="S177" i="7"/>
  <c r="F176" i="8" s="1"/>
  <c r="T177" i="7"/>
  <c r="S196" i="7"/>
  <c r="F195" i="8" s="1"/>
  <c r="T196" i="7"/>
  <c r="S262" i="7"/>
  <c r="F261" i="8" s="1"/>
  <c r="T262" i="7"/>
  <c r="S279" i="7"/>
  <c r="F278" i="8" s="1"/>
  <c r="T279" i="7"/>
  <c r="S211" i="7"/>
  <c r="F210" i="8" s="1"/>
  <c r="T211" i="7"/>
  <c r="S52" i="7"/>
  <c r="F51" i="8" s="1"/>
  <c r="T52" i="7"/>
  <c r="S239" i="7"/>
  <c r="F238" i="8" s="1"/>
  <c r="T239" i="7"/>
  <c r="S238" i="7"/>
  <c r="F237" i="8" s="1"/>
  <c r="T238" i="7"/>
  <c r="S234" i="7"/>
  <c r="F233" i="8" s="1"/>
  <c r="T234" i="7"/>
  <c r="S59" i="7"/>
  <c r="F58" i="8" s="1"/>
  <c r="S203" i="7"/>
  <c r="F202" i="8" s="1"/>
  <c r="T203" i="7"/>
  <c r="S285" i="7"/>
  <c r="F284" i="8" s="1"/>
  <c r="T285" i="7"/>
  <c r="S73" i="7"/>
  <c r="F72" i="8" s="1"/>
  <c r="T73" i="7"/>
  <c r="S225" i="7"/>
  <c r="F224" i="8" s="1"/>
  <c r="T225" i="7"/>
  <c r="S344" i="7"/>
  <c r="F343" i="8" s="1"/>
  <c r="T344" i="7"/>
  <c r="S332" i="7"/>
  <c r="F331" i="8" s="1"/>
  <c r="T332" i="7"/>
  <c r="S40" i="7"/>
  <c r="F39" i="8" s="1"/>
  <c r="T40" i="7"/>
  <c r="S150" i="7"/>
  <c r="F149" i="8" s="1"/>
  <c r="T150" i="7"/>
  <c r="S378" i="7"/>
  <c r="F377" i="8" s="1"/>
  <c r="T378" i="7"/>
  <c r="S263" i="7"/>
  <c r="F262" i="8" s="1"/>
  <c r="T263" i="7"/>
  <c r="S42" i="7"/>
  <c r="F41" i="8" s="1"/>
  <c r="T42" i="7"/>
  <c r="S395" i="7"/>
  <c r="F394" i="8" s="1"/>
  <c r="T395" i="7"/>
  <c r="S264" i="7"/>
  <c r="F263" i="8" s="1"/>
  <c r="T264" i="7"/>
  <c r="S247" i="7"/>
  <c r="F246" i="8" s="1"/>
  <c r="T247" i="7"/>
  <c r="S321" i="7"/>
  <c r="F320" i="8" s="1"/>
  <c r="S49" i="7"/>
  <c r="F48" i="8" s="1"/>
  <c r="T49" i="7"/>
  <c r="S337" i="7"/>
  <c r="F336" i="8" s="1"/>
  <c r="T337" i="7"/>
  <c r="S218" i="7"/>
  <c r="F217" i="8" s="1"/>
  <c r="T218" i="7"/>
  <c r="S79" i="7"/>
  <c r="F78" i="8" s="1"/>
  <c r="T79" i="7"/>
  <c r="S30" i="7"/>
  <c r="F29" i="8" s="1"/>
  <c r="T30" i="7"/>
  <c r="S102" i="7"/>
  <c r="F101" i="8" s="1"/>
  <c r="T102" i="7"/>
  <c r="S87" i="7"/>
  <c r="F86" i="8" s="1"/>
  <c r="S126" i="7"/>
  <c r="F125" i="8" s="1"/>
  <c r="S91" i="7"/>
  <c r="F90" i="8" s="1"/>
  <c r="S182" i="7"/>
  <c r="F181" i="8" s="1"/>
  <c r="S21" i="7"/>
  <c r="F20" i="8" s="1"/>
  <c r="S62" i="7"/>
  <c r="F61" i="8" s="1"/>
  <c r="S13" i="7"/>
  <c r="F12" i="8" s="1"/>
  <c r="S137" i="7"/>
  <c r="F136" i="8" s="1"/>
  <c r="S125" i="7"/>
  <c r="F124" i="8" s="1"/>
  <c r="S214" i="7"/>
  <c r="F213" i="8" s="1"/>
  <c r="S81" i="7"/>
  <c r="F80" i="8" s="1"/>
  <c r="S83" i="7"/>
  <c r="F82" i="8" s="1"/>
  <c r="S383" i="7"/>
  <c r="F382" i="8" s="1"/>
  <c r="S103" i="7"/>
  <c r="F102" i="8" s="1"/>
  <c r="S243" i="7"/>
  <c r="F242" i="8" s="1"/>
  <c r="S159" i="7"/>
  <c r="F158" i="8" s="1"/>
  <c r="S58" i="7"/>
  <c r="F57" i="8" s="1"/>
  <c r="S130" i="7"/>
  <c r="F129" i="8" s="1"/>
  <c r="S104" i="7"/>
  <c r="F103" i="8" s="1"/>
  <c r="S185" i="7"/>
  <c r="F184" i="8" s="1"/>
  <c r="S188" i="7"/>
  <c r="F187" i="8" s="1"/>
  <c r="S167" i="7"/>
  <c r="F166" i="8" s="1"/>
  <c r="S330" i="7"/>
  <c r="F329" i="8" s="1"/>
  <c r="S190" i="7"/>
  <c r="F189" i="8" s="1"/>
  <c r="S198" i="7"/>
  <c r="F197" i="8" s="1"/>
  <c r="S371" i="7"/>
  <c r="F370" i="8" s="1"/>
  <c r="S22" i="7"/>
  <c r="F21" i="8" s="1"/>
  <c r="S204" i="7"/>
  <c r="F203" i="8" s="1"/>
  <c r="S128" i="7"/>
  <c r="F127" i="8" s="1"/>
  <c r="S32" i="7"/>
  <c r="F31" i="8" s="1"/>
  <c r="S273" i="7"/>
  <c r="F272" i="8" s="1"/>
  <c r="S236" i="7"/>
  <c r="F235" i="8" s="1"/>
  <c r="S106" i="7"/>
  <c r="F105" i="8" s="1"/>
  <c r="S136" i="7"/>
  <c r="F135" i="8" s="1"/>
  <c r="S318" i="7"/>
  <c r="F317" i="8" s="1"/>
  <c r="S64" i="7"/>
  <c r="F63" i="8" s="1"/>
  <c r="S220" i="7"/>
  <c r="F219" i="8" s="1"/>
  <c r="S201" i="7"/>
  <c r="F200" i="8" s="1"/>
  <c r="S362" i="7"/>
  <c r="F361" i="8" s="1"/>
  <c r="S5" i="7"/>
  <c r="F4" i="8" s="1"/>
  <c r="S253" i="7"/>
  <c r="F252" i="8" s="1"/>
  <c r="S140" i="7"/>
  <c r="F139" i="8" s="1"/>
  <c r="S98" i="7"/>
  <c r="F97" i="8" s="1"/>
  <c r="S139" i="7"/>
  <c r="F138" i="8" s="1"/>
  <c r="S391" i="7"/>
  <c r="F390" i="8" s="1"/>
  <c r="S360" i="7"/>
  <c r="F359" i="8" s="1"/>
  <c r="S274" i="7"/>
  <c r="F273" i="8" s="1"/>
  <c r="S10" i="7"/>
  <c r="F9" i="8" s="1"/>
  <c r="S146" i="7"/>
  <c r="F145" i="8" s="1"/>
  <c r="S19" i="7"/>
  <c r="F18" i="8" s="1"/>
  <c r="S387" i="7"/>
  <c r="F386" i="8" s="1"/>
  <c r="S144" i="7"/>
  <c r="F143" i="8" s="1"/>
  <c r="S45" i="7"/>
  <c r="F44" i="8" s="1"/>
  <c r="S292" i="7"/>
  <c r="F291" i="8" s="1"/>
  <c r="S257" i="7"/>
  <c r="F256" i="8" s="1"/>
  <c r="S242" i="7"/>
  <c r="F241" i="8" s="1"/>
  <c r="S74" i="7"/>
  <c r="F73" i="8" s="1"/>
  <c r="S289" i="7"/>
  <c r="F288" i="8" s="1"/>
  <c r="S97" i="7"/>
  <c r="F96" i="8" s="1"/>
  <c r="S354" i="7"/>
  <c r="F353" i="8" s="1"/>
  <c r="S151" i="7"/>
  <c r="F150" i="8" s="1"/>
  <c r="S282" i="7"/>
  <c r="F281" i="8" s="1"/>
  <c r="S179" i="7"/>
  <c r="F178" i="8" s="1"/>
  <c r="S127" i="7"/>
  <c r="F126" i="8" s="1"/>
  <c r="S407" i="7"/>
  <c r="F406" i="8" s="1"/>
  <c r="S31" i="7"/>
  <c r="F30" i="8" s="1"/>
  <c r="S109" i="7"/>
  <c r="F108" i="8" s="1"/>
  <c r="S100" i="7"/>
  <c r="F99" i="8" s="1"/>
  <c r="S319" i="7"/>
  <c r="F318" i="8" s="1"/>
  <c r="S302" i="7"/>
  <c r="F301" i="8" s="1"/>
  <c r="S35" i="7"/>
  <c r="F34" i="8" s="1"/>
  <c r="S328" i="7"/>
  <c r="F327" i="8" s="1"/>
  <c r="S16" i="7"/>
  <c r="F15" i="8" s="1"/>
  <c r="S170" i="7"/>
  <c r="F169" i="8" s="1"/>
  <c r="S280" i="7"/>
  <c r="F279" i="8" s="1"/>
  <c r="S66" i="7"/>
  <c r="F65" i="8" s="1"/>
  <c r="S304" i="7"/>
  <c r="F303" i="8" s="1"/>
  <c r="S390" i="7"/>
  <c r="F389" i="8" s="1"/>
  <c r="S233" i="7"/>
  <c r="F232" i="8" s="1"/>
  <c r="S349" i="7"/>
  <c r="F348" i="8" s="1"/>
  <c r="S309" i="7"/>
  <c r="F308" i="8" s="1"/>
  <c r="S268" i="7"/>
  <c r="F267" i="8" s="1"/>
  <c r="S299" i="7"/>
  <c r="F298" i="8" s="1"/>
  <c r="S12" i="7"/>
  <c r="F11" i="8" s="1"/>
  <c r="S17" i="7"/>
  <c r="F16" i="8" s="1"/>
  <c r="S232" i="7"/>
  <c r="F231" i="8" s="1"/>
  <c r="S114" i="7"/>
  <c r="F113" i="8" s="1"/>
  <c r="S254" i="7"/>
  <c r="F253" i="8" s="1"/>
  <c r="S95" i="7"/>
  <c r="F94" i="8" s="1"/>
  <c r="S105" i="7"/>
  <c r="F104" i="8" s="1"/>
  <c r="S283" i="7"/>
  <c r="F282" i="8" s="1"/>
  <c r="S183" i="7"/>
  <c r="F182" i="8" s="1"/>
  <c r="S276" i="7"/>
  <c r="F275" i="8" s="1"/>
  <c r="S406" i="7"/>
  <c r="F405" i="8" s="1"/>
  <c r="S408" i="7"/>
  <c r="F407" i="8" s="1"/>
  <c r="S399" i="7"/>
  <c r="F398" i="8" s="1"/>
  <c r="S212" i="7"/>
  <c r="F211" i="8" s="1"/>
  <c r="S147" i="7"/>
  <c r="F146" i="8" s="1"/>
  <c r="S221" i="7"/>
  <c r="F220" i="8" s="1"/>
  <c r="S195" i="7"/>
  <c r="F194" i="8" s="1"/>
  <c r="S358" i="7"/>
  <c r="F357" i="8" s="1"/>
  <c r="S171" i="7"/>
  <c r="F170" i="8" s="1"/>
  <c r="S293" i="7"/>
  <c r="F292" i="8" s="1"/>
  <c r="S219" i="7"/>
  <c r="F218" i="8" s="1"/>
  <c r="S20" i="7"/>
  <c r="F19" i="8" s="1"/>
  <c r="S306" i="7"/>
  <c r="F305" i="8" s="1"/>
  <c r="S313" i="7"/>
  <c r="F312" i="8" s="1"/>
  <c r="S237" i="7"/>
  <c r="F236" i="8" s="1"/>
  <c r="S33" i="7"/>
  <c r="F32" i="8" s="1"/>
  <c r="S200" i="7"/>
  <c r="F199" i="8" s="1"/>
  <c r="S334" i="7"/>
  <c r="F333" i="8" s="1"/>
  <c r="S361" i="7"/>
  <c r="F360" i="8" s="1"/>
  <c r="S314" i="7"/>
  <c r="F313" i="8" s="1"/>
  <c r="S288" i="7"/>
  <c r="F287" i="8" s="1"/>
  <c r="S67" i="7"/>
  <c r="F66" i="8" s="1"/>
  <c r="S252" i="7"/>
  <c r="F251" i="8" s="1"/>
  <c r="S28" i="7"/>
  <c r="F27" i="8" s="1"/>
  <c r="S351" i="7"/>
  <c r="F350" i="8" s="1"/>
  <c r="S215" i="7"/>
  <c r="F214" i="8" s="1"/>
  <c r="S335" i="7"/>
  <c r="F334" i="8" s="1"/>
  <c r="S174" i="7"/>
  <c r="F173" i="8" s="1"/>
  <c r="S364" i="7"/>
  <c r="F363" i="8" s="1"/>
  <c r="S60" i="7"/>
  <c r="F59" i="8" s="1"/>
  <c r="S250" i="7"/>
  <c r="F249" i="8" s="1"/>
  <c r="S310" i="7"/>
  <c r="F309" i="8" s="1"/>
  <c r="S180" i="7"/>
  <c r="F179" i="8" s="1"/>
  <c r="S244" i="7"/>
  <c r="F243" i="8" s="1"/>
  <c r="S393" i="7"/>
  <c r="F392" i="8" s="1"/>
  <c r="S338" i="7"/>
  <c r="F337" i="8" s="1"/>
  <c r="S315" i="7"/>
  <c r="F314" i="8" s="1"/>
  <c r="S199" i="7"/>
  <c r="F198" i="8" s="1"/>
  <c r="S135" i="7"/>
  <c r="F134" i="8" s="1"/>
  <c r="S396" i="7"/>
  <c r="F395" i="8" s="1"/>
  <c r="S63" i="7"/>
  <c r="F62" i="8" s="1"/>
  <c r="S296" i="7"/>
  <c r="F295" i="8" s="1"/>
  <c r="S65" i="7"/>
  <c r="F64" i="8" s="1"/>
  <c r="S202" i="7"/>
  <c r="F201" i="8" s="1"/>
  <c r="S316" i="7"/>
  <c r="F315" i="8" s="1"/>
  <c r="S216" i="7"/>
  <c r="F215" i="8" s="1"/>
  <c r="S186" i="7"/>
  <c r="F185" i="8" s="1"/>
  <c r="S124" i="7"/>
  <c r="F123" i="8" s="1"/>
  <c r="S163" i="7"/>
  <c r="F162" i="8" s="1"/>
  <c r="S295" i="7"/>
  <c r="F294" i="8" s="1"/>
  <c r="S15" i="7"/>
  <c r="F14" i="8" s="1"/>
  <c r="S121" i="7"/>
  <c r="F120" i="8" s="1"/>
  <c r="S34" i="7"/>
  <c r="F33" i="8" s="1"/>
  <c r="S229" i="7"/>
  <c r="F228" i="8" s="1"/>
  <c r="S169" i="7"/>
  <c r="F168" i="8" s="1"/>
  <c r="S187" i="7"/>
  <c r="F186" i="8" s="1"/>
  <c r="S51" i="7"/>
  <c r="F50" i="8" s="1"/>
  <c r="S155" i="7"/>
  <c r="F154" i="8" s="1"/>
  <c r="S173" i="7"/>
  <c r="F172" i="8" s="1"/>
  <c r="S352" i="7"/>
  <c r="F351" i="8" s="1"/>
  <c r="G3" i="8" l="1"/>
  <c r="H3" i="8"/>
  <c r="I3" i="8"/>
  <c r="A4" i="7"/>
  <c r="A3" i="8" s="1"/>
  <c r="B4" i="7"/>
  <c r="C4" i="7"/>
  <c r="C3" i="8" s="1"/>
  <c r="D4" i="7"/>
  <c r="D3" i="8" s="1"/>
  <c r="E4" i="7"/>
  <c r="A5" i="7"/>
  <c r="B5" i="7"/>
  <c r="C5" i="7"/>
  <c r="D5" i="7"/>
  <c r="E5" i="7"/>
  <c r="A6" i="7"/>
  <c r="B6" i="7"/>
  <c r="C6" i="7"/>
  <c r="D6" i="7"/>
  <c r="E6" i="7"/>
  <c r="A7" i="7"/>
  <c r="B7" i="7"/>
  <c r="C7" i="7"/>
  <c r="D7" i="7"/>
  <c r="E7" i="7"/>
  <c r="A8" i="7"/>
  <c r="B8" i="7"/>
  <c r="C8" i="7"/>
  <c r="D8" i="7"/>
  <c r="E8" i="7"/>
  <c r="A9" i="7"/>
  <c r="B9" i="7"/>
  <c r="C9" i="7"/>
  <c r="D9" i="7"/>
  <c r="E9" i="7"/>
  <c r="A10" i="7"/>
  <c r="B10" i="7"/>
  <c r="C10" i="7"/>
  <c r="D10" i="7"/>
  <c r="E10" i="7"/>
  <c r="A11" i="7"/>
  <c r="B11" i="7"/>
  <c r="C11" i="7"/>
  <c r="D11" i="7"/>
  <c r="E11" i="7"/>
  <c r="A12" i="7"/>
  <c r="B12" i="7"/>
  <c r="C12" i="7"/>
  <c r="D12" i="7"/>
  <c r="E12" i="7"/>
  <c r="A13" i="7"/>
  <c r="B13" i="7"/>
  <c r="C13" i="7"/>
  <c r="D13" i="7"/>
  <c r="E13" i="7"/>
  <c r="A14" i="7"/>
  <c r="B14" i="7"/>
  <c r="C14" i="7"/>
  <c r="D14" i="7"/>
  <c r="E14" i="7"/>
  <c r="A15" i="7"/>
  <c r="B15" i="7"/>
  <c r="C15" i="7"/>
  <c r="D15" i="7"/>
  <c r="E15" i="7"/>
  <c r="A16" i="7"/>
  <c r="B16" i="7"/>
  <c r="C16" i="7"/>
  <c r="D16" i="7"/>
  <c r="E16" i="7"/>
  <c r="A17" i="7"/>
  <c r="B17" i="7"/>
  <c r="C17" i="7"/>
  <c r="D17" i="7"/>
  <c r="E17" i="7"/>
  <c r="A18" i="7"/>
  <c r="B18" i="7"/>
  <c r="C18" i="7"/>
  <c r="D18" i="7"/>
  <c r="E18" i="7"/>
  <c r="A19" i="7"/>
  <c r="B19" i="7"/>
  <c r="C19" i="7"/>
  <c r="D19" i="7"/>
  <c r="E19" i="7"/>
  <c r="A20" i="7"/>
  <c r="B20" i="7"/>
  <c r="C20" i="7"/>
  <c r="D20" i="7"/>
  <c r="E20" i="7"/>
  <c r="A21" i="7"/>
  <c r="B21" i="7"/>
  <c r="D21" i="7"/>
  <c r="E21" i="7"/>
  <c r="A22" i="7"/>
  <c r="B22" i="7"/>
  <c r="D22" i="7"/>
  <c r="E22" i="7"/>
  <c r="A23" i="7"/>
  <c r="B23" i="7"/>
  <c r="C23" i="7"/>
  <c r="D23" i="7"/>
  <c r="E23" i="7"/>
  <c r="A24" i="7"/>
  <c r="B24" i="7"/>
  <c r="C24" i="7"/>
  <c r="D24" i="7"/>
  <c r="E24" i="7"/>
  <c r="A25" i="7"/>
  <c r="B25" i="7"/>
  <c r="C25" i="7"/>
  <c r="D25" i="7"/>
  <c r="E25" i="7"/>
  <c r="A26" i="7"/>
  <c r="B26" i="7"/>
  <c r="C26" i="7"/>
  <c r="D26" i="7"/>
  <c r="E26" i="7"/>
  <c r="A27" i="7"/>
  <c r="B27" i="7"/>
  <c r="C27" i="7"/>
  <c r="D27" i="7"/>
  <c r="E27" i="7"/>
  <c r="A28" i="7"/>
  <c r="B28" i="7"/>
  <c r="C28" i="7"/>
  <c r="D28" i="7"/>
  <c r="E28" i="7"/>
  <c r="A29" i="7"/>
  <c r="B29" i="7"/>
  <c r="C29" i="7"/>
  <c r="D29" i="7"/>
  <c r="E29" i="7"/>
  <c r="A30" i="7"/>
  <c r="B30" i="7"/>
  <c r="C30" i="7"/>
  <c r="D30" i="7"/>
  <c r="E30" i="7"/>
  <c r="A31" i="7"/>
  <c r="B31" i="7"/>
  <c r="C31" i="7"/>
  <c r="D31" i="7"/>
  <c r="E31" i="7"/>
  <c r="A32" i="7"/>
  <c r="B32" i="7"/>
  <c r="C32" i="7"/>
  <c r="D32" i="7"/>
  <c r="E32" i="7"/>
  <c r="A33" i="7"/>
  <c r="B33" i="7"/>
  <c r="C33" i="7"/>
  <c r="D33" i="7"/>
  <c r="E33" i="7"/>
  <c r="A34" i="7"/>
  <c r="B34" i="7"/>
  <c r="C34" i="7"/>
  <c r="D34" i="7"/>
  <c r="E34" i="7"/>
  <c r="A35" i="7"/>
  <c r="B35" i="7"/>
  <c r="C35" i="7"/>
  <c r="D35" i="7"/>
  <c r="E35" i="7"/>
  <c r="A36" i="7"/>
  <c r="B36" i="7"/>
  <c r="C36" i="7"/>
  <c r="D36" i="7"/>
  <c r="E36" i="7"/>
  <c r="A37" i="7"/>
  <c r="B37" i="7"/>
  <c r="C37" i="7"/>
  <c r="D37" i="7"/>
  <c r="E37" i="7"/>
  <c r="A38" i="7"/>
  <c r="B38" i="7"/>
  <c r="C38" i="7"/>
  <c r="D38" i="7"/>
  <c r="E38" i="7"/>
  <c r="A39" i="7"/>
  <c r="B39" i="7"/>
  <c r="C39" i="7"/>
  <c r="D39" i="7"/>
  <c r="E39" i="7"/>
  <c r="A40" i="7"/>
  <c r="B40" i="7"/>
  <c r="C40" i="7"/>
  <c r="D40" i="7"/>
  <c r="E40" i="7"/>
  <c r="A41" i="7"/>
  <c r="B41" i="7"/>
  <c r="D41" i="7"/>
  <c r="E41" i="7"/>
  <c r="A42" i="7"/>
  <c r="B42" i="7"/>
  <c r="C42" i="7"/>
  <c r="D42" i="7"/>
  <c r="E42" i="7"/>
  <c r="A43" i="7"/>
  <c r="B43" i="7"/>
  <c r="C43" i="7"/>
  <c r="D43" i="7"/>
  <c r="E43" i="7"/>
  <c r="A44" i="7"/>
  <c r="B44" i="7"/>
  <c r="C44" i="7"/>
  <c r="D44" i="7"/>
  <c r="E44" i="7"/>
  <c r="A45" i="7"/>
  <c r="B45" i="7"/>
  <c r="C45" i="7"/>
  <c r="D45" i="7"/>
  <c r="E45" i="7"/>
  <c r="A46" i="7"/>
  <c r="B46" i="7"/>
  <c r="C46" i="7"/>
  <c r="D46" i="7"/>
  <c r="E46" i="7"/>
  <c r="A47" i="7"/>
  <c r="B47" i="7"/>
  <c r="C47" i="7"/>
  <c r="D47" i="7"/>
  <c r="E47" i="7"/>
  <c r="A48" i="7"/>
  <c r="B48" i="7"/>
  <c r="C48" i="7"/>
  <c r="D48" i="7"/>
  <c r="E48" i="7"/>
  <c r="A49" i="7"/>
  <c r="B49" i="7"/>
  <c r="D49" i="7"/>
  <c r="E49" i="7"/>
  <c r="A50" i="7"/>
  <c r="B50" i="7"/>
  <c r="C50" i="7"/>
  <c r="D50" i="7"/>
  <c r="E50" i="7"/>
  <c r="A51" i="7"/>
  <c r="B51" i="7"/>
  <c r="C51" i="7"/>
  <c r="D51" i="7"/>
  <c r="E51" i="7"/>
  <c r="A52" i="7"/>
  <c r="B52" i="7"/>
  <c r="C52" i="7"/>
  <c r="D52" i="7"/>
  <c r="E52" i="7"/>
  <c r="A53" i="7"/>
  <c r="B53" i="7"/>
  <c r="C53" i="7"/>
  <c r="D53" i="7"/>
  <c r="E53" i="7"/>
  <c r="A54" i="7"/>
  <c r="B54" i="7"/>
  <c r="C54" i="7"/>
  <c r="D54" i="7"/>
  <c r="E54" i="7"/>
  <c r="A55" i="7"/>
  <c r="B55" i="7"/>
  <c r="C55" i="7"/>
  <c r="D55" i="7"/>
  <c r="E55" i="7"/>
  <c r="A56" i="7"/>
  <c r="B56" i="7"/>
  <c r="C56" i="7"/>
  <c r="D56" i="7"/>
  <c r="E56" i="7"/>
  <c r="A57" i="7"/>
  <c r="B57" i="7"/>
  <c r="C57" i="7"/>
  <c r="D57" i="7"/>
  <c r="E57" i="7"/>
  <c r="A58" i="7"/>
  <c r="B58" i="7"/>
  <c r="C58" i="7"/>
  <c r="D58" i="7"/>
  <c r="E58" i="7"/>
  <c r="A59" i="7"/>
  <c r="B59" i="7"/>
  <c r="C59" i="7"/>
  <c r="D59" i="7"/>
  <c r="E59" i="7"/>
  <c r="A60" i="7"/>
  <c r="B60" i="7"/>
  <c r="C60" i="7"/>
  <c r="D60" i="7"/>
  <c r="E60" i="7"/>
  <c r="A61" i="7"/>
  <c r="B61" i="7"/>
  <c r="C61" i="7"/>
  <c r="D61" i="7"/>
  <c r="E61" i="7"/>
  <c r="A62" i="7"/>
  <c r="B62" i="7"/>
  <c r="C62" i="7"/>
  <c r="D62" i="7"/>
  <c r="E62" i="7"/>
  <c r="A63" i="7"/>
  <c r="B63" i="7"/>
  <c r="C63" i="7"/>
  <c r="D63" i="7"/>
  <c r="E63" i="7"/>
  <c r="A64" i="7"/>
  <c r="B64" i="7"/>
  <c r="C64" i="7"/>
  <c r="D64" i="7"/>
  <c r="E64" i="7"/>
  <c r="A65" i="7"/>
  <c r="B65" i="7"/>
  <c r="C65" i="7"/>
  <c r="D65" i="7"/>
  <c r="E65" i="7"/>
  <c r="A66" i="7"/>
  <c r="B66" i="7"/>
  <c r="C66" i="7"/>
  <c r="D66" i="7"/>
  <c r="E66" i="7"/>
  <c r="A67" i="7"/>
  <c r="B67" i="7"/>
  <c r="C67" i="7"/>
  <c r="D67" i="7"/>
  <c r="E67" i="7"/>
  <c r="A68" i="7"/>
  <c r="B68" i="7"/>
  <c r="C68" i="7"/>
  <c r="D68" i="7"/>
  <c r="E68" i="7"/>
  <c r="A69" i="7"/>
  <c r="B69" i="7"/>
  <c r="C69" i="7"/>
  <c r="D69" i="7"/>
  <c r="E69" i="7"/>
  <c r="A70" i="7"/>
  <c r="B70" i="7"/>
  <c r="C70" i="7"/>
  <c r="D70" i="7"/>
  <c r="E70" i="7"/>
  <c r="A71" i="7"/>
  <c r="B71" i="7"/>
  <c r="C71" i="7"/>
  <c r="D71" i="7"/>
  <c r="E71" i="7"/>
  <c r="A72" i="7"/>
  <c r="B72" i="7"/>
  <c r="C72" i="7"/>
  <c r="D72" i="7"/>
  <c r="E72" i="7"/>
  <c r="A73" i="7"/>
  <c r="B73" i="7"/>
  <c r="C73" i="7"/>
  <c r="D73" i="7"/>
  <c r="E73" i="7"/>
  <c r="A74" i="7"/>
  <c r="B74" i="7"/>
  <c r="C74" i="7"/>
  <c r="D74" i="7"/>
  <c r="E74" i="7"/>
  <c r="A75" i="7"/>
  <c r="B75" i="7"/>
  <c r="C75" i="7"/>
  <c r="D75" i="7"/>
  <c r="E75" i="7"/>
  <c r="A76" i="7"/>
  <c r="B76" i="7"/>
  <c r="C76" i="7"/>
  <c r="D76" i="7"/>
  <c r="E76" i="7"/>
  <c r="A77" i="7"/>
  <c r="B77" i="7"/>
  <c r="C77" i="7"/>
  <c r="D77" i="7"/>
  <c r="E77" i="7"/>
  <c r="A78" i="7"/>
  <c r="B78" i="7"/>
  <c r="C78" i="7"/>
  <c r="D78" i="7"/>
  <c r="E78" i="7"/>
  <c r="A79" i="7"/>
  <c r="B79" i="7"/>
  <c r="C79" i="7"/>
  <c r="D79" i="7"/>
  <c r="E79" i="7"/>
  <c r="A80" i="7"/>
  <c r="B80" i="7"/>
  <c r="C80" i="7"/>
  <c r="D80" i="7"/>
  <c r="E80" i="7"/>
  <c r="A81" i="7"/>
  <c r="B81" i="7"/>
  <c r="C81" i="7"/>
  <c r="D81" i="7"/>
  <c r="E81" i="7"/>
  <c r="A82" i="7"/>
  <c r="B82" i="7"/>
  <c r="C82" i="7"/>
  <c r="D82" i="7"/>
  <c r="E82" i="7"/>
  <c r="A83" i="7"/>
  <c r="B83" i="7"/>
  <c r="C83" i="7"/>
  <c r="D83" i="7"/>
  <c r="E83" i="7"/>
  <c r="A84" i="7"/>
  <c r="B84" i="7"/>
  <c r="C84" i="7"/>
  <c r="D84" i="7"/>
  <c r="E84" i="7"/>
  <c r="A85" i="7"/>
  <c r="B85" i="7"/>
  <c r="C85" i="7"/>
  <c r="D85" i="7"/>
  <c r="E85" i="7"/>
  <c r="A86" i="7"/>
  <c r="B86" i="7"/>
  <c r="C86" i="7"/>
  <c r="D86" i="7"/>
  <c r="E86" i="7"/>
  <c r="A87" i="7"/>
  <c r="B87" i="7"/>
  <c r="C87" i="7"/>
  <c r="D87" i="7"/>
  <c r="E87" i="7"/>
  <c r="A88" i="7"/>
  <c r="B88" i="7"/>
  <c r="C88" i="7"/>
  <c r="D88" i="7"/>
  <c r="E88" i="7"/>
  <c r="A89" i="7"/>
  <c r="B89" i="7"/>
  <c r="C89" i="7"/>
  <c r="D89" i="7"/>
  <c r="A90" i="7"/>
  <c r="B90" i="7"/>
  <c r="C90" i="7"/>
  <c r="D90" i="7"/>
  <c r="E90" i="7"/>
  <c r="A91" i="7"/>
  <c r="B91" i="7"/>
  <c r="C91" i="7"/>
  <c r="D91" i="7"/>
  <c r="E91" i="7"/>
  <c r="A92" i="7"/>
  <c r="B92" i="7"/>
  <c r="C92" i="7"/>
  <c r="D92" i="7"/>
  <c r="E92" i="7"/>
  <c r="A93" i="7"/>
  <c r="B93" i="7"/>
  <c r="C93" i="7"/>
  <c r="D93" i="7"/>
  <c r="E93" i="7"/>
  <c r="A94" i="7"/>
  <c r="B94" i="7"/>
  <c r="C94" i="7"/>
  <c r="D94" i="7"/>
  <c r="E94" i="7"/>
  <c r="A95" i="7"/>
  <c r="B95" i="7"/>
  <c r="C95" i="7"/>
  <c r="D95" i="7"/>
  <c r="E95" i="7"/>
  <c r="A96" i="7"/>
  <c r="B96" i="7"/>
  <c r="C96" i="7"/>
  <c r="D96" i="7"/>
  <c r="E96" i="7"/>
  <c r="A97" i="7"/>
  <c r="B97" i="7"/>
  <c r="C97" i="7"/>
  <c r="D97" i="7"/>
  <c r="E97" i="7"/>
  <c r="A98" i="7"/>
  <c r="B98" i="7"/>
  <c r="C98" i="7"/>
  <c r="D98" i="7"/>
  <c r="E98" i="7"/>
  <c r="A99" i="7"/>
  <c r="B99" i="7"/>
  <c r="C99" i="7"/>
  <c r="D99" i="7"/>
  <c r="E99" i="7"/>
  <c r="A100" i="7"/>
  <c r="B100" i="7"/>
  <c r="C100" i="7"/>
  <c r="D100" i="7"/>
  <c r="E100" i="7"/>
  <c r="A101" i="7"/>
  <c r="B101" i="7"/>
  <c r="C101" i="7"/>
  <c r="D101" i="7"/>
  <c r="E101" i="7"/>
  <c r="A102" i="7"/>
  <c r="B102" i="7"/>
  <c r="C102" i="7"/>
  <c r="D102" i="7"/>
  <c r="E102" i="7"/>
  <c r="A103" i="7"/>
  <c r="B103" i="7"/>
  <c r="C103" i="7"/>
  <c r="D103" i="7"/>
  <c r="E103" i="7"/>
  <c r="A104" i="7"/>
  <c r="B104" i="7"/>
  <c r="C104" i="7"/>
  <c r="D104" i="7"/>
  <c r="E104" i="7"/>
  <c r="A105" i="7"/>
  <c r="B105" i="7"/>
  <c r="C105" i="7"/>
  <c r="D105" i="7"/>
  <c r="E105" i="7"/>
  <c r="A106" i="7"/>
  <c r="B106" i="7"/>
  <c r="C106" i="7"/>
  <c r="D106" i="7"/>
  <c r="E106" i="7"/>
  <c r="A107" i="7"/>
  <c r="B107" i="7"/>
  <c r="C107" i="7"/>
  <c r="D107" i="7"/>
  <c r="E107" i="7"/>
  <c r="A108" i="7"/>
  <c r="B108" i="7"/>
  <c r="C108" i="7"/>
  <c r="D108" i="7"/>
  <c r="E108" i="7"/>
  <c r="A109" i="7"/>
  <c r="B109" i="7"/>
  <c r="C109" i="7"/>
  <c r="D109" i="7"/>
  <c r="E109" i="7"/>
  <c r="A110" i="7"/>
  <c r="B110" i="7"/>
  <c r="C110" i="7"/>
  <c r="D110" i="7"/>
  <c r="E110" i="7"/>
  <c r="A111" i="7"/>
  <c r="B111" i="7"/>
  <c r="C111" i="7"/>
  <c r="D111" i="7"/>
  <c r="E111" i="7"/>
  <c r="A112" i="7"/>
  <c r="B112" i="7"/>
  <c r="C112" i="7"/>
  <c r="D112" i="7"/>
  <c r="E112" i="7"/>
  <c r="A113" i="7"/>
  <c r="B113" i="7"/>
  <c r="C113" i="7"/>
  <c r="D113" i="7"/>
  <c r="E113" i="7"/>
  <c r="A114" i="7"/>
  <c r="B114" i="7"/>
  <c r="C114" i="7"/>
  <c r="D114" i="7"/>
  <c r="E114" i="7"/>
  <c r="A115" i="7"/>
  <c r="B115" i="7"/>
  <c r="C115" i="7"/>
  <c r="D115" i="7"/>
  <c r="E115" i="7"/>
  <c r="A116" i="7"/>
  <c r="B116" i="7"/>
  <c r="C116" i="7"/>
  <c r="D116" i="7"/>
  <c r="E116" i="7"/>
  <c r="A117" i="7"/>
  <c r="B117" i="7"/>
  <c r="C117" i="7"/>
  <c r="D117" i="7"/>
  <c r="E117" i="7"/>
  <c r="A118" i="7"/>
  <c r="B118" i="7"/>
  <c r="C118" i="7"/>
  <c r="D118" i="7"/>
  <c r="E118" i="7"/>
  <c r="A119" i="7"/>
  <c r="B119" i="7"/>
  <c r="C119" i="7"/>
  <c r="D119" i="7"/>
  <c r="E119" i="7"/>
  <c r="A120" i="7"/>
  <c r="B120" i="7"/>
  <c r="C120" i="7"/>
  <c r="D120" i="7"/>
  <c r="E120" i="7"/>
  <c r="A121" i="7"/>
  <c r="B121" i="7"/>
  <c r="C121" i="7"/>
  <c r="D121" i="7"/>
  <c r="E121" i="7"/>
  <c r="A122" i="7"/>
  <c r="B122" i="7"/>
  <c r="C122" i="7"/>
  <c r="D122" i="7"/>
  <c r="E122" i="7"/>
  <c r="A123" i="7"/>
  <c r="B123" i="7"/>
  <c r="C123" i="7"/>
  <c r="D123" i="7"/>
  <c r="E123" i="7"/>
  <c r="A124" i="7"/>
  <c r="B124" i="7"/>
  <c r="C124" i="7"/>
  <c r="D124" i="7"/>
  <c r="E124" i="7"/>
  <c r="A125" i="7"/>
  <c r="B125" i="7"/>
  <c r="C125" i="7"/>
  <c r="D125" i="7"/>
  <c r="E125" i="7"/>
  <c r="A126" i="7"/>
  <c r="B126" i="7"/>
  <c r="C126" i="7"/>
  <c r="D126" i="7"/>
  <c r="E126" i="7"/>
  <c r="A127" i="7"/>
  <c r="B127" i="7"/>
  <c r="C127" i="7"/>
  <c r="D127" i="7"/>
  <c r="E127" i="7"/>
  <c r="A128" i="7"/>
  <c r="B128" i="7"/>
  <c r="C128" i="7"/>
  <c r="D128" i="7"/>
  <c r="E128" i="7"/>
  <c r="A129" i="7"/>
  <c r="B129" i="7"/>
  <c r="C129" i="7"/>
  <c r="D129" i="7"/>
  <c r="E129" i="7"/>
  <c r="A130" i="7"/>
  <c r="B130" i="7"/>
  <c r="C130" i="7"/>
  <c r="D130" i="7"/>
  <c r="E130" i="7"/>
  <c r="A131" i="7"/>
  <c r="B131" i="7"/>
  <c r="C131" i="7"/>
  <c r="D131" i="7"/>
  <c r="E131" i="7"/>
  <c r="A132" i="7"/>
  <c r="B132" i="7"/>
  <c r="C132" i="7"/>
  <c r="D132" i="7"/>
  <c r="E132" i="7"/>
  <c r="A133" i="7"/>
  <c r="B133" i="7"/>
  <c r="C133" i="7"/>
  <c r="D133" i="7"/>
  <c r="E133" i="7"/>
  <c r="A134" i="7"/>
  <c r="B134" i="7"/>
  <c r="C134" i="7"/>
  <c r="D134" i="7"/>
  <c r="E134" i="7"/>
  <c r="A135" i="7"/>
  <c r="B135" i="7"/>
  <c r="C135" i="7"/>
  <c r="D135" i="7"/>
  <c r="E135" i="7"/>
  <c r="A136" i="7"/>
  <c r="B136" i="7"/>
  <c r="C136" i="7"/>
  <c r="D136" i="7"/>
  <c r="E136" i="7"/>
  <c r="A137" i="7"/>
  <c r="B137" i="7"/>
  <c r="C137" i="7"/>
  <c r="D137" i="7"/>
  <c r="E137" i="7"/>
  <c r="A138" i="7"/>
  <c r="B138" i="7"/>
  <c r="C138" i="7"/>
  <c r="D138" i="7"/>
  <c r="E138" i="7"/>
  <c r="A139" i="7"/>
  <c r="B139" i="7"/>
  <c r="C139" i="7"/>
  <c r="D139" i="7"/>
  <c r="E139" i="7"/>
  <c r="A140" i="7"/>
  <c r="B140" i="7"/>
  <c r="C140" i="7"/>
  <c r="D140" i="7"/>
  <c r="E140" i="7"/>
  <c r="A141" i="7"/>
  <c r="B141" i="7"/>
  <c r="C141" i="7"/>
  <c r="D141" i="7"/>
  <c r="E141" i="7"/>
  <c r="A142" i="7"/>
  <c r="B142" i="7"/>
  <c r="C142" i="7"/>
  <c r="D142" i="7"/>
  <c r="E142" i="7"/>
  <c r="A143" i="7"/>
  <c r="B143" i="7"/>
  <c r="C143" i="7"/>
  <c r="D143" i="7"/>
  <c r="E143" i="7"/>
  <c r="A144" i="7"/>
  <c r="B144" i="7"/>
  <c r="C144" i="7"/>
  <c r="D144" i="7"/>
  <c r="E144" i="7"/>
  <c r="A145" i="7"/>
  <c r="B145" i="7"/>
  <c r="C145" i="7"/>
  <c r="D145" i="7"/>
  <c r="E145" i="7"/>
  <c r="A146" i="7"/>
  <c r="B146" i="7"/>
  <c r="C146" i="7"/>
  <c r="D146" i="7"/>
  <c r="E146" i="7"/>
  <c r="A147" i="7"/>
  <c r="B147" i="7"/>
  <c r="C147" i="7"/>
  <c r="D147" i="7"/>
  <c r="E147" i="7"/>
  <c r="A148" i="7"/>
  <c r="B148" i="7"/>
  <c r="C148" i="7"/>
  <c r="D148" i="7"/>
  <c r="E148" i="7"/>
  <c r="A149" i="7"/>
  <c r="B149" i="7"/>
  <c r="C149" i="7"/>
  <c r="D149" i="7"/>
  <c r="E149" i="7"/>
  <c r="A150" i="7"/>
  <c r="B150" i="7"/>
  <c r="C150" i="7"/>
  <c r="D150" i="7"/>
  <c r="E150" i="7"/>
  <c r="A151" i="7"/>
  <c r="B151" i="7"/>
  <c r="C151" i="7"/>
  <c r="D151" i="7"/>
  <c r="E151" i="7"/>
  <c r="A152" i="7"/>
  <c r="B152" i="7"/>
  <c r="C152" i="7"/>
  <c r="D152" i="7"/>
  <c r="E152" i="7"/>
  <c r="A153" i="7"/>
  <c r="B153" i="7"/>
  <c r="C153" i="7"/>
  <c r="D153" i="7"/>
  <c r="E153" i="7"/>
  <c r="A154" i="7"/>
  <c r="B154" i="7"/>
  <c r="C154" i="7"/>
  <c r="D154" i="7"/>
  <c r="E154" i="7"/>
  <c r="A155" i="7"/>
  <c r="B155" i="7"/>
  <c r="C155" i="7"/>
  <c r="D155" i="7"/>
  <c r="E155" i="7"/>
  <c r="A156" i="7"/>
  <c r="B156" i="7"/>
  <c r="C156" i="7"/>
  <c r="D156" i="7"/>
  <c r="E156" i="7"/>
  <c r="A157" i="7"/>
  <c r="B157" i="7"/>
  <c r="C157" i="7"/>
  <c r="D157" i="7"/>
  <c r="E157" i="7"/>
  <c r="A158" i="7"/>
  <c r="B158" i="7"/>
  <c r="C158" i="7"/>
  <c r="D158" i="7"/>
  <c r="E158" i="7"/>
  <c r="A159" i="7"/>
  <c r="B159" i="7"/>
  <c r="C159" i="7"/>
  <c r="D159" i="7"/>
  <c r="E159" i="7"/>
  <c r="A160" i="7"/>
  <c r="B160" i="7"/>
  <c r="C160" i="7"/>
  <c r="D160" i="7"/>
  <c r="E160" i="7"/>
  <c r="A161" i="7"/>
  <c r="B161" i="7"/>
  <c r="C161" i="7"/>
  <c r="D161" i="7"/>
  <c r="E161" i="7"/>
  <c r="A162" i="7"/>
  <c r="B162" i="7"/>
  <c r="C162" i="7"/>
  <c r="D162" i="7"/>
  <c r="E162" i="7"/>
  <c r="A163" i="7"/>
  <c r="B163" i="7"/>
  <c r="C163" i="7"/>
  <c r="D163" i="7"/>
  <c r="E163" i="7"/>
  <c r="A164" i="7"/>
  <c r="B164" i="7"/>
  <c r="C164" i="7"/>
  <c r="D164" i="7"/>
  <c r="E164" i="7"/>
  <c r="A165" i="7"/>
  <c r="B165" i="7"/>
  <c r="C165" i="7"/>
  <c r="D165" i="7"/>
  <c r="E165" i="7"/>
  <c r="A166" i="7"/>
  <c r="B166" i="7"/>
  <c r="C166" i="7"/>
  <c r="D166" i="7"/>
  <c r="E166" i="7"/>
  <c r="A167" i="7"/>
  <c r="B167" i="7"/>
  <c r="C167" i="7"/>
  <c r="D167" i="7"/>
  <c r="E167" i="7"/>
  <c r="A168" i="7"/>
  <c r="B168" i="7"/>
  <c r="C168" i="7"/>
  <c r="D168" i="7"/>
  <c r="E168" i="7"/>
  <c r="A169" i="7"/>
  <c r="B169" i="7"/>
  <c r="C169" i="7"/>
  <c r="D169" i="7"/>
  <c r="E169" i="7"/>
  <c r="A170" i="7"/>
  <c r="B170" i="7"/>
  <c r="C170" i="7"/>
  <c r="D170" i="7"/>
  <c r="E170" i="7"/>
  <c r="A171" i="7"/>
  <c r="B171" i="7"/>
  <c r="C171" i="7"/>
  <c r="D171" i="7"/>
  <c r="E171" i="7"/>
  <c r="A172" i="7"/>
  <c r="B172" i="7"/>
  <c r="C172" i="7"/>
  <c r="D172" i="7"/>
  <c r="E172" i="7"/>
  <c r="A173" i="7"/>
  <c r="B173" i="7"/>
  <c r="C173" i="7"/>
  <c r="D173" i="7"/>
  <c r="E173" i="7"/>
  <c r="A174" i="7"/>
  <c r="B174" i="7"/>
  <c r="C174" i="7"/>
  <c r="D174" i="7"/>
  <c r="E174" i="7"/>
  <c r="A175" i="7"/>
  <c r="B175" i="7"/>
  <c r="C175" i="7"/>
  <c r="D175" i="7"/>
  <c r="E175" i="7"/>
  <c r="A176" i="7"/>
  <c r="B176" i="7"/>
  <c r="C176" i="7"/>
  <c r="D176" i="7"/>
  <c r="E176" i="7"/>
  <c r="A177" i="7"/>
  <c r="B177" i="7"/>
  <c r="C177" i="7"/>
  <c r="D177" i="7"/>
  <c r="E177" i="7"/>
  <c r="A178" i="7"/>
  <c r="B178" i="7"/>
  <c r="C178" i="7"/>
  <c r="D178" i="7"/>
  <c r="E178" i="7"/>
  <c r="A179" i="7"/>
  <c r="B179" i="7"/>
  <c r="C179" i="7"/>
  <c r="D179" i="7"/>
  <c r="E179" i="7"/>
  <c r="A180" i="7"/>
  <c r="B180" i="7"/>
  <c r="C180" i="7"/>
  <c r="D180" i="7"/>
  <c r="E180" i="7"/>
  <c r="A181" i="7"/>
  <c r="B181" i="7"/>
  <c r="C181" i="7"/>
  <c r="D181" i="7"/>
  <c r="E181" i="7"/>
  <c r="A182" i="7"/>
  <c r="B182" i="7"/>
  <c r="C182" i="7"/>
  <c r="D182" i="7"/>
  <c r="E182" i="7"/>
  <c r="A183" i="7"/>
  <c r="B183" i="7"/>
  <c r="C183" i="7"/>
  <c r="D183" i="7"/>
  <c r="E183" i="7"/>
  <c r="A184" i="7"/>
  <c r="B184" i="7"/>
  <c r="C184" i="7"/>
  <c r="D184" i="7"/>
  <c r="E184" i="7"/>
  <c r="A185" i="7"/>
  <c r="B185" i="7"/>
  <c r="C185" i="7"/>
  <c r="D185" i="7"/>
  <c r="E185" i="7"/>
  <c r="A186" i="7"/>
  <c r="B186" i="7"/>
  <c r="C186" i="7"/>
  <c r="D186" i="7"/>
  <c r="E186" i="7"/>
  <c r="A187" i="7"/>
  <c r="B187" i="7"/>
  <c r="C187" i="7"/>
  <c r="D187" i="7"/>
  <c r="E187" i="7"/>
  <c r="A188" i="7"/>
  <c r="B188" i="7"/>
  <c r="C188" i="7"/>
  <c r="D188" i="7"/>
  <c r="E188" i="7"/>
  <c r="A189" i="7"/>
  <c r="B189" i="7"/>
  <c r="C189" i="7"/>
  <c r="D189" i="7"/>
  <c r="E189" i="7"/>
  <c r="A190" i="7"/>
  <c r="B190" i="7"/>
  <c r="C190" i="7"/>
  <c r="D190" i="7"/>
  <c r="E190" i="7"/>
  <c r="A191" i="7"/>
  <c r="B191" i="7"/>
  <c r="C191" i="7"/>
  <c r="D191" i="7"/>
  <c r="E191" i="7"/>
  <c r="A192" i="7"/>
  <c r="B192" i="7"/>
  <c r="C192" i="7"/>
  <c r="D192" i="7"/>
  <c r="E192" i="7"/>
  <c r="A193" i="7"/>
  <c r="B193" i="7"/>
  <c r="C193" i="7"/>
  <c r="D193" i="7"/>
  <c r="E193" i="7"/>
  <c r="A194" i="7"/>
  <c r="B194" i="7"/>
  <c r="C194" i="7"/>
  <c r="D194" i="7"/>
  <c r="E194" i="7"/>
  <c r="A195" i="7"/>
  <c r="B195" i="7"/>
  <c r="C195" i="7"/>
  <c r="D195" i="7"/>
  <c r="E195" i="7"/>
  <c r="A196" i="7"/>
  <c r="B196" i="7"/>
  <c r="C196" i="7"/>
  <c r="D196" i="7"/>
  <c r="E196" i="7"/>
  <c r="A197" i="7"/>
  <c r="B197" i="7"/>
  <c r="C197" i="7"/>
  <c r="D197" i="7"/>
  <c r="E197" i="7"/>
  <c r="A198" i="7"/>
  <c r="B198" i="7"/>
  <c r="C198" i="7"/>
  <c r="D198" i="7"/>
  <c r="E198" i="7"/>
  <c r="A199" i="7"/>
  <c r="B199" i="7"/>
  <c r="C199" i="7"/>
  <c r="D199" i="7"/>
  <c r="E199" i="7"/>
  <c r="A200" i="7"/>
  <c r="B200" i="7"/>
  <c r="C200" i="7"/>
  <c r="D200" i="7"/>
  <c r="E200" i="7"/>
  <c r="A201" i="7"/>
  <c r="B201" i="7"/>
  <c r="C201" i="7"/>
  <c r="D201" i="7"/>
  <c r="E201" i="7"/>
  <c r="A202" i="7"/>
  <c r="B202" i="7"/>
  <c r="C202" i="7"/>
  <c r="D202" i="7"/>
  <c r="E202" i="7"/>
  <c r="A203" i="7"/>
  <c r="B203" i="7"/>
  <c r="C203" i="7"/>
  <c r="D203" i="7"/>
  <c r="E203" i="7"/>
  <c r="A204" i="7"/>
  <c r="B204" i="7"/>
  <c r="C204" i="7"/>
  <c r="D204" i="7"/>
  <c r="E204" i="7"/>
  <c r="A205" i="7"/>
  <c r="B205" i="7"/>
  <c r="C205" i="7"/>
  <c r="D205" i="7"/>
  <c r="E205" i="7"/>
  <c r="A206" i="7"/>
  <c r="B206" i="7"/>
  <c r="C206" i="7"/>
  <c r="D206" i="7"/>
  <c r="E206" i="7"/>
  <c r="A207" i="7"/>
  <c r="B207" i="7"/>
  <c r="D207" i="7"/>
  <c r="E207" i="7"/>
  <c r="A208" i="7"/>
  <c r="B208" i="7"/>
  <c r="C208" i="7"/>
  <c r="D208" i="7"/>
  <c r="E208" i="7"/>
  <c r="A209" i="7"/>
  <c r="B209" i="7"/>
  <c r="C209" i="7"/>
  <c r="D209" i="7"/>
  <c r="E209" i="7"/>
  <c r="A210" i="7"/>
  <c r="B210" i="7"/>
  <c r="C210" i="7"/>
  <c r="D210" i="7"/>
  <c r="E210" i="7"/>
  <c r="A211" i="7"/>
  <c r="B211" i="7"/>
  <c r="C211" i="7"/>
  <c r="D211" i="7"/>
  <c r="E211" i="7"/>
  <c r="A212" i="7"/>
  <c r="B212" i="7"/>
  <c r="C212" i="7"/>
  <c r="D212" i="7"/>
  <c r="E212" i="7"/>
  <c r="A213" i="7"/>
  <c r="B213" i="7"/>
  <c r="C213" i="7"/>
  <c r="D213" i="7"/>
  <c r="E213" i="7"/>
  <c r="A214" i="7"/>
  <c r="B214" i="7"/>
  <c r="C214" i="7"/>
  <c r="D214" i="7"/>
  <c r="E214" i="7"/>
  <c r="A215" i="7"/>
  <c r="B215" i="7"/>
  <c r="C215" i="7"/>
  <c r="D215" i="7"/>
  <c r="E215" i="7"/>
  <c r="A216" i="7"/>
  <c r="B216" i="7"/>
  <c r="C216" i="7"/>
  <c r="D216" i="7"/>
  <c r="E216" i="7"/>
  <c r="A217" i="7"/>
  <c r="B217" i="7"/>
  <c r="C217" i="7"/>
  <c r="D217" i="7"/>
  <c r="E217" i="7"/>
  <c r="A218" i="7"/>
  <c r="B218" i="7"/>
  <c r="C218" i="7"/>
  <c r="D218" i="7"/>
  <c r="E218" i="7"/>
  <c r="A219" i="7"/>
  <c r="B219" i="7"/>
  <c r="C219" i="7"/>
  <c r="D219" i="7"/>
  <c r="E219" i="7"/>
  <c r="A220" i="7"/>
  <c r="B220" i="7"/>
  <c r="C220" i="7"/>
  <c r="D220" i="7"/>
  <c r="E220" i="7"/>
  <c r="A221" i="7"/>
  <c r="B221" i="7"/>
  <c r="C221" i="7"/>
  <c r="D221" i="7"/>
  <c r="E221" i="7"/>
  <c r="A222" i="7"/>
  <c r="B222" i="7"/>
  <c r="C222" i="7"/>
  <c r="D222" i="7"/>
  <c r="E222" i="7"/>
  <c r="A223" i="7"/>
  <c r="B223" i="7"/>
  <c r="C223" i="7"/>
  <c r="D223" i="7"/>
  <c r="E223" i="7"/>
  <c r="A224" i="7"/>
  <c r="B224" i="7"/>
  <c r="C224" i="7"/>
  <c r="D224" i="7"/>
  <c r="E224" i="7"/>
  <c r="A225" i="7"/>
  <c r="B225" i="7"/>
  <c r="C225" i="7"/>
  <c r="D225" i="7"/>
  <c r="E225" i="7"/>
  <c r="A226" i="7"/>
  <c r="B226" i="7"/>
  <c r="C226" i="7"/>
  <c r="D226" i="7"/>
  <c r="E226" i="7"/>
  <c r="A227" i="7"/>
  <c r="B227" i="7"/>
  <c r="C227" i="7"/>
  <c r="D227" i="7"/>
  <c r="E227" i="7"/>
  <c r="A228" i="7"/>
  <c r="B228" i="7"/>
  <c r="C228" i="7"/>
  <c r="D228" i="7"/>
  <c r="E228" i="7"/>
  <c r="A229" i="7"/>
  <c r="B229" i="7"/>
  <c r="C229" i="7"/>
  <c r="D229" i="7"/>
  <c r="E229" i="7"/>
  <c r="A230" i="7"/>
  <c r="B230" i="7"/>
  <c r="C230" i="7"/>
  <c r="D230" i="7"/>
  <c r="E230" i="7"/>
  <c r="A231" i="7"/>
  <c r="B231" i="7"/>
  <c r="C231" i="7"/>
  <c r="D231" i="7"/>
  <c r="E231" i="7"/>
  <c r="A232" i="7"/>
  <c r="B232" i="7"/>
  <c r="C232" i="7"/>
  <c r="D232" i="7"/>
  <c r="E232" i="7"/>
  <c r="A233" i="7"/>
  <c r="B233" i="7"/>
  <c r="C233" i="7"/>
  <c r="D233" i="7"/>
  <c r="E233" i="7"/>
  <c r="A234" i="7"/>
  <c r="B234" i="7"/>
  <c r="C234" i="7"/>
  <c r="D234" i="7"/>
  <c r="E234" i="7"/>
  <c r="A235" i="7"/>
  <c r="B235" i="7"/>
  <c r="C235" i="7"/>
  <c r="D235" i="7"/>
  <c r="E235" i="7"/>
  <c r="A236" i="7"/>
  <c r="B236" i="7"/>
  <c r="C236" i="7"/>
  <c r="D236" i="7"/>
  <c r="E236" i="7"/>
  <c r="A237" i="7"/>
  <c r="B237" i="7"/>
  <c r="C237" i="7"/>
  <c r="D237" i="7"/>
  <c r="E237" i="7"/>
  <c r="A238" i="7"/>
  <c r="B238" i="7"/>
  <c r="C238" i="7"/>
  <c r="D238" i="7"/>
  <c r="E238" i="7"/>
  <c r="A239" i="7"/>
  <c r="B239" i="7"/>
  <c r="C239" i="7"/>
  <c r="D239" i="7"/>
  <c r="E239" i="7"/>
  <c r="A240" i="7"/>
  <c r="B240" i="7"/>
  <c r="C240" i="7"/>
  <c r="D240" i="7"/>
  <c r="E240" i="7"/>
  <c r="A241" i="7"/>
  <c r="B241" i="7"/>
  <c r="C241" i="7"/>
  <c r="D241" i="7"/>
  <c r="E241" i="7"/>
  <c r="A242" i="7"/>
  <c r="B242" i="7"/>
  <c r="C242" i="7"/>
  <c r="D242" i="7"/>
  <c r="E242" i="7"/>
  <c r="A243" i="7"/>
  <c r="B243" i="7"/>
  <c r="C243" i="7"/>
  <c r="D243" i="7"/>
  <c r="E243" i="7"/>
  <c r="A244" i="7"/>
  <c r="B244" i="7"/>
  <c r="C244" i="7"/>
  <c r="D244" i="7"/>
  <c r="E244" i="7"/>
  <c r="A245" i="7"/>
  <c r="B245" i="7"/>
  <c r="C245" i="7"/>
  <c r="D245" i="7"/>
  <c r="E245" i="7"/>
  <c r="A246" i="7"/>
  <c r="B246" i="7"/>
  <c r="C246" i="7"/>
  <c r="D246" i="7"/>
  <c r="E246" i="7"/>
  <c r="A247" i="7"/>
  <c r="B247" i="7"/>
  <c r="D247" i="7"/>
  <c r="E247" i="7"/>
  <c r="A248" i="7"/>
  <c r="B248" i="7"/>
  <c r="C248" i="7"/>
  <c r="D248" i="7"/>
  <c r="E248" i="7"/>
  <c r="A249" i="7"/>
  <c r="B249" i="7"/>
  <c r="C249" i="7"/>
  <c r="D249" i="7"/>
  <c r="E249" i="7"/>
  <c r="A250" i="7"/>
  <c r="B250" i="7"/>
  <c r="C250" i="7"/>
  <c r="D250" i="7"/>
  <c r="E250" i="7"/>
  <c r="A251" i="7"/>
  <c r="B251" i="7"/>
  <c r="C251" i="7"/>
  <c r="D251" i="7"/>
  <c r="E251" i="7"/>
  <c r="A252" i="7"/>
  <c r="B252" i="7"/>
  <c r="C252" i="7"/>
  <c r="D252" i="7"/>
  <c r="E252" i="7"/>
  <c r="A253" i="7"/>
  <c r="B253" i="7"/>
  <c r="C253" i="7"/>
  <c r="D253" i="7"/>
  <c r="E253" i="7"/>
  <c r="A254" i="7"/>
  <c r="B254" i="7"/>
  <c r="C254" i="7"/>
  <c r="D254" i="7"/>
  <c r="E254" i="7"/>
  <c r="A255" i="7"/>
  <c r="B255" i="7"/>
  <c r="C255" i="7"/>
  <c r="D255" i="7"/>
  <c r="E255" i="7"/>
  <c r="A256" i="7"/>
  <c r="B256" i="7"/>
  <c r="C256" i="7"/>
  <c r="D256" i="7"/>
  <c r="E256" i="7"/>
  <c r="A257" i="7"/>
  <c r="B257" i="7"/>
  <c r="C257" i="7"/>
  <c r="D257" i="7"/>
  <c r="E257" i="7"/>
  <c r="A258" i="7"/>
  <c r="B258" i="7"/>
  <c r="C258" i="7"/>
  <c r="D258" i="7"/>
  <c r="E258" i="7"/>
  <c r="A259" i="7"/>
  <c r="B259" i="7"/>
  <c r="C259" i="7"/>
  <c r="D259" i="7"/>
  <c r="E259" i="7"/>
  <c r="A260" i="7"/>
  <c r="B260" i="7"/>
  <c r="C260" i="7"/>
  <c r="D260" i="7"/>
  <c r="E260" i="7"/>
  <c r="A261" i="7"/>
  <c r="B261" i="7"/>
  <c r="C261" i="7"/>
  <c r="D261" i="7"/>
  <c r="E261" i="7"/>
  <c r="A262" i="7"/>
  <c r="B262" i="7"/>
  <c r="C262" i="7"/>
  <c r="D262" i="7"/>
  <c r="E262" i="7"/>
  <c r="A263" i="7"/>
  <c r="B263" i="7"/>
  <c r="C263" i="7"/>
  <c r="D263" i="7"/>
  <c r="E263" i="7"/>
  <c r="A264" i="7"/>
  <c r="B264" i="7"/>
  <c r="C264" i="7"/>
  <c r="D264" i="7"/>
  <c r="E264" i="7"/>
  <c r="A265" i="7"/>
  <c r="B265" i="7"/>
  <c r="C265" i="7"/>
  <c r="D265" i="7"/>
  <c r="E265" i="7"/>
  <c r="A266" i="7"/>
  <c r="B266" i="7"/>
  <c r="C266" i="7"/>
  <c r="D266" i="7"/>
  <c r="E266" i="7"/>
  <c r="A267" i="7"/>
  <c r="B267" i="7"/>
  <c r="C267" i="7"/>
  <c r="D267" i="7"/>
  <c r="E267" i="7"/>
  <c r="A268" i="7"/>
  <c r="B268" i="7"/>
  <c r="C268" i="7"/>
  <c r="D268" i="7"/>
  <c r="E268" i="7"/>
  <c r="A269" i="7"/>
  <c r="B269" i="7"/>
  <c r="C269" i="7"/>
  <c r="D269" i="7"/>
  <c r="E269" i="7"/>
  <c r="A270" i="7"/>
  <c r="B270" i="7"/>
  <c r="C270" i="7"/>
  <c r="D270" i="7"/>
  <c r="E270" i="7"/>
  <c r="A271" i="7"/>
  <c r="B271" i="7"/>
  <c r="C271" i="7"/>
  <c r="D271" i="7"/>
  <c r="E271" i="7"/>
  <c r="A272" i="7"/>
  <c r="B272" i="7"/>
  <c r="C272" i="7"/>
  <c r="D272" i="7"/>
  <c r="E272" i="7"/>
  <c r="A273" i="7"/>
  <c r="B273" i="7"/>
  <c r="C273" i="7"/>
  <c r="D273" i="7"/>
  <c r="E273" i="7"/>
  <c r="A274" i="7"/>
  <c r="B274" i="7"/>
  <c r="C274" i="7"/>
  <c r="D274" i="7"/>
  <c r="E274" i="7"/>
  <c r="A275" i="7"/>
  <c r="B275" i="7"/>
  <c r="C275" i="7"/>
  <c r="D275" i="7"/>
  <c r="E275" i="7"/>
  <c r="A276" i="7"/>
  <c r="B276" i="7"/>
  <c r="C276" i="7"/>
  <c r="D276" i="7"/>
  <c r="E276" i="7"/>
  <c r="A277" i="7"/>
  <c r="B277" i="7"/>
  <c r="C277" i="7"/>
  <c r="D277" i="7"/>
  <c r="E277" i="7"/>
  <c r="A278" i="7"/>
  <c r="B278" i="7"/>
  <c r="C278" i="7"/>
  <c r="D278" i="7"/>
  <c r="E278" i="7"/>
  <c r="A279" i="7"/>
  <c r="B279" i="7"/>
  <c r="C279" i="7"/>
  <c r="D279" i="7"/>
  <c r="E279" i="7"/>
  <c r="A280" i="7"/>
  <c r="B280" i="7"/>
  <c r="C280" i="7"/>
  <c r="D280" i="7"/>
  <c r="E280" i="7"/>
  <c r="A281" i="7"/>
  <c r="B281" i="7"/>
  <c r="C281" i="7"/>
  <c r="D281" i="7"/>
  <c r="E281" i="7"/>
  <c r="A282" i="7"/>
  <c r="B282" i="7"/>
  <c r="C282" i="7"/>
  <c r="D282" i="7"/>
  <c r="E282" i="7"/>
  <c r="A283" i="7"/>
  <c r="B283" i="7"/>
  <c r="C283" i="7"/>
  <c r="D283" i="7"/>
  <c r="E283" i="7"/>
  <c r="A284" i="7"/>
  <c r="B284" i="7"/>
  <c r="C284" i="7"/>
  <c r="D284" i="7"/>
  <c r="E284" i="7"/>
  <c r="A285" i="7"/>
  <c r="B285" i="7"/>
  <c r="C285" i="7"/>
  <c r="D285" i="7"/>
  <c r="E285" i="7"/>
  <c r="A286" i="7"/>
  <c r="B286" i="7"/>
  <c r="C286" i="7"/>
  <c r="D286" i="7"/>
  <c r="E286" i="7"/>
  <c r="A287" i="7"/>
  <c r="B287" i="7"/>
  <c r="C287" i="7"/>
  <c r="D287" i="7"/>
  <c r="E287" i="7"/>
  <c r="A288" i="7"/>
  <c r="B288" i="7"/>
  <c r="C288" i="7"/>
  <c r="D288" i="7"/>
  <c r="E288" i="7"/>
  <c r="A289" i="7"/>
  <c r="B289" i="7"/>
  <c r="C289" i="7"/>
  <c r="D289" i="7"/>
  <c r="E289" i="7"/>
  <c r="A290" i="7"/>
  <c r="B290" i="7"/>
  <c r="C290" i="7"/>
  <c r="D290" i="7"/>
  <c r="E290" i="7"/>
  <c r="A291" i="7"/>
  <c r="B291" i="7"/>
  <c r="C291" i="7"/>
  <c r="D291" i="7"/>
  <c r="E291" i="7"/>
  <c r="A292" i="7"/>
  <c r="B292" i="7"/>
  <c r="C292" i="7"/>
  <c r="D292" i="7"/>
  <c r="E292" i="7"/>
  <c r="A293" i="7"/>
  <c r="B293" i="7"/>
  <c r="C293" i="7"/>
  <c r="D293" i="7"/>
  <c r="E293" i="7"/>
  <c r="A294" i="7"/>
  <c r="B294" i="7"/>
  <c r="C294" i="7"/>
  <c r="D294" i="7"/>
  <c r="E294" i="7"/>
  <c r="A295" i="7"/>
  <c r="B295" i="7"/>
  <c r="C295" i="7"/>
  <c r="D295" i="7"/>
  <c r="E295" i="7"/>
  <c r="A296" i="7"/>
  <c r="B296" i="7"/>
  <c r="C296" i="7"/>
  <c r="D296" i="7"/>
  <c r="E296" i="7"/>
  <c r="A297" i="7"/>
  <c r="B297" i="7"/>
  <c r="C297" i="7"/>
  <c r="D297" i="7"/>
  <c r="E297" i="7"/>
  <c r="A298" i="7"/>
  <c r="B298" i="7"/>
  <c r="C298" i="7"/>
  <c r="D298" i="7"/>
  <c r="E298" i="7"/>
  <c r="A299" i="7"/>
  <c r="B299" i="7"/>
  <c r="C299" i="7"/>
  <c r="D299" i="7"/>
  <c r="E299" i="7"/>
  <c r="A300" i="7"/>
  <c r="B300" i="7"/>
  <c r="C300" i="7"/>
  <c r="D300" i="7"/>
  <c r="E300" i="7"/>
  <c r="A301" i="7"/>
  <c r="B301" i="7"/>
  <c r="C301" i="7"/>
  <c r="D301" i="7"/>
  <c r="E301" i="7"/>
  <c r="A302" i="7"/>
  <c r="B302" i="7"/>
  <c r="C302" i="7"/>
  <c r="D302" i="7"/>
  <c r="E302" i="7"/>
  <c r="A303" i="7"/>
  <c r="B303" i="7"/>
  <c r="C303" i="7"/>
  <c r="D303" i="7"/>
  <c r="E303" i="7"/>
  <c r="A304" i="7"/>
  <c r="B304" i="7"/>
  <c r="C304" i="7"/>
  <c r="D304" i="7"/>
  <c r="E304" i="7"/>
  <c r="A305" i="7"/>
  <c r="B305" i="7"/>
  <c r="C305" i="7"/>
  <c r="D305" i="7"/>
  <c r="E305" i="7"/>
  <c r="A306" i="7"/>
  <c r="B306" i="7"/>
  <c r="C306" i="7"/>
  <c r="D306" i="7"/>
  <c r="E306" i="7"/>
  <c r="A307" i="7"/>
  <c r="B307" i="7"/>
  <c r="C307" i="7"/>
  <c r="D307" i="7"/>
  <c r="E307" i="7"/>
  <c r="A308" i="7"/>
  <c r="B308" i="7"/>
  <c r="C308" i="7"/>
  <c r="D308" i="7"/>
  <c r="E308" i="7"/>
  <c r="A309" i="7"/>
  <c r="B309" i="7"/>
  <c r="C309" i="7"/>
  <c r="D309" i="7"/>
  <c r="E309" i="7"/>
  <c r="A310" i="7"/>
  <c r="B310" i="7"/>
  <c r="C310" i="7"/>
  <c r="D310" i="7"/>
  <c r="E310" i="7"/>
  <c r="A311" i="7"/>
  <c r="B311" i="7"/>
  <c r="C311" i="7"/>
  <c r="D311" i="7"/>
  <c r="E311" i="7"/>
  <c r="A312" i="7"/>
  <c r="B312" i="7"/>
  <c r="C312" i="7"/>
  <c r="D312" i="7"/>
  <c r="E312" i="7"/>
  <c r="A313" i="7"/>
  <c r="B313" i="7"/>
  <c r="C313" i="7"/>
  <c r="D313" i="7"/>
  <c r="E313" i="7"/>
  <c r="A314" i="7"/>
  <c r="B314" i="7"/>
  <c r="C314" i="7"/>
  <c r="D314" i="7"/>
  <c r="E314" i="7"/>
  <c r="A315" i="7"/>
  <c r="B315" i="7"/>
  <c r="C315" i="7"/>
  <c r="D315" i="7"/>
  <c r="E315" i="7"/>
  <c r="A316" i="7"/>
  <c r="B316" i="7"/>
  <c r="C316" i="7"/>
  <c r="D316" i="7"/>
  <c r="E316" i="7"/>
  <c r="A317" i="7"/>
  <c r="B317" i="7"/>
  <c r="C317" i="7"/>
  <c r="D317" i="7"/>
  <c r="E317" i="7"/>
  <c r="A318" i="7"/>
  <c r="B318" i="7"/>
  <c r="C318" i="7"/>
  <c r="D318" i="7"/>
  <c r="E318" i="7"/>
  <c r="A319" i="7"/>
  <c r="B319" i="7"/>
  <c r="C319" i="7"/>
  <c r="D319" i="7"/>
  <c r="E319" i="7"/>
  <c r="A320" i="7"/>
  <c r="B320" i="7"/>
  <c r="C320" i="7"/>
  <c r="D320" i="7"/>
  <c r="E320" i="7"/>
  <c r="A321" i="7"/>
  <c r="B321" i="7"/>
  <c r="C321" i="7"/>
  <c r="D321" i="7"/>
  <c r="E321" i="7"/>
  <c r="A322" i="7"/>
  <c r="B322" i="7"/>
  <c r="C322" i="7"/>
  <c r="D322" i="7"/>
  <c r="E322" i="7"/>
  <c r="A323" i="7"/>
  <c r="B323" i="7"/>
  <c r="C323" i="7"/>
  <c r="D323" i="7"/>
  <c r="E323" i="7"/>
  <c r="A324" i="7"/>
  <c r="B324" i="7"/>
  <c r="C324" i="7"/>
  <c r="D324" i="7"/>
  <c r="E324" i="7"/>
  <c r="A325" i="7"/>
  <c r="B325" i="7"/>
  <c r="C325" i="7"/>
  <c r="D325" i="7"/>
  <c r="E325" i="7"/>
  <c r="A326" i="7"/>
  <c r="B326" i="7"/>
  <c r="C326" i="7"/>
  <c r="D326" i="7"/>
  <c r="E326" i="7"/>
  <c r="A327" i="7"/>
  <c r="B327" i="7"/>
  <c r="C327" i="7"/>
  <c r="D327" i="7"/>
  <c r="E327" i="7"/>
  <c r="A328" i="7"/>
  <c r="B328" i="7"/>
  <c r="C328" i="7"/>
  <c r="D328" i="7"/>
  <c r="E328" i="7"/>
  <c r="A329" i="7"/>
  <c r="B329" i="7"/>
  <c r="C329" i="7"/>
  <c r="D329" i="7"/>
  <c r="E329" i="7"/>
  <c r="A330" i="7"/>
  <c r="B330" i="7"/>
  <c r="C330" i="7"/>
  <c r="D330" i="7"/>
  <c r="E330" i="7"/>
  <c r="A331" i="7"/>
  <c r="B331" i="7"/>
  <c r="C331" i="7"/>
  <c r="D331" i="7"/>
  <c r="E331" i="7"/>
  <c r="A332" i="7"/>
  <c r="B332" i="7"/>
  <c r="C332" i="7"/>
  <c r="D332" i="7"/>
  <c r="E332" i="7"/>
  <c r="A333" i="7"/>
  <c r="B333" i="7"/>
  <c r="C333" i="7"/>
  <c r="D333" i="7"/>
  <c r="E333" i="7"/>
  <c r="A334" i="7"/>
  <c r="B334" i="7"/>
  <c r="C334" i="7"/>
  <c r="D334" i="7"/>
  <c r="E334" i="7"/>
  <c r="A335" i="7"/>
  <c r="B335" i="7"/>
  <c r="C335" i="7"/>
  <c r="D335" i="7"/>
  <c r="E335" i="7"/>
  <c r="A336" i="7"/>
  <c r="B336" i="7"/>
  <c r="C336" i="7"/>
  <c r="D336" i="7"/>
  <c r="E336" i="7"/>
  <c r="A337" i="7"/>
  <c r="B337" i="7"/>
  <c r="C337" i="7"/>
  <c r="D337" i="7"/>
  <c r="E337" i="7"/>
  <c r="A338" i="7"/>
  <c r="B338" i="7"/>
  <c r="C338" i="7"/>
  <c r="D338" i="7"/>
  <c r="E338" i="7"/>
  <c r="A339" i="7"/>
  <c r="B339" i="7"/>
  <c r="C339" i="7"/>
  <c r="D339" i="7"/>
  <c r="E339" i="7"/>
  <c r="A340" i="7"/>
  <c r="B340" i="7"/>
  <c r="C340" i="7"/>
  <c r="D340" i="7"/>
  <c r="E340" i="7"/>
  <c r="A341" i="7"/>
  <c r="B341" i="7"/>
  <c r="C341" i="7"/>
  <c r="D341" i="7"/>
  <c r="E341" i="7"/>
  <c r="A342" i="7"/>
  <c r="B342" i="7"/>
  <c r="C342" i="7"/>
  <c r="D342" i="7"/>
  <c r="E342" i="7"/>
  <c r="A343" i="7"/>
  <c r="B343" i="7"/>
  <c r="C343" i="7"/>
  <c r="D343" i="7"/>
  <c r="E343" i="7"/>
  <c r="A344" i="7"/>
  <c r="B344" i="7"/>
  <c r="C344" i="7"/>
  <c r="D344" i="7"/>
  <c r="E344" i="7"/>
  <c r="A345" i="7"/>
  <c r="B345" i="7"/>
  <c r="C345" i="7"/>
  <c r="D345" i="7"/>
  <c r="E345" i="7"/>
  <c r="A346" i="7"/>
  <c r="B346" i="7"/>
  <c r="C346" i="7"/>
  <c r="D346" i="7"/>
  <c r="E346" i="7"/>
  <c r="A347" i="7"/>
  <c r="B347" i="7"/>
  <c r="C347" i="7"/>
  <c r="D347" i="7"/>
  <c r="E347" i="7"/>
  <c r="A348" i="7"/>
  <c r="B348" i="7"/>
  <c r="C348" i="7"/>
  <c r="D348" i="7"/>
  <c r="E348" i="7"/>
  <c r="A349" i="7"/>
  <c r="B349" i="7"/>
  <c r="C349" i="7"/>
  <c r="D349" i="7"/>
  <c r="E349" i="7"/>
  <c r="A350" i="7"/>
  <c r="B350" i="7"/>
  <c r="C350" i="7"/>
  <c r="D350" i="7"/>
  <c r="E350" i="7"/>
  <c r="A351" i="7"/>
  <c r="B351" i="7"/>
  <c r="C351" i="7"/>
  <c r="D351" i="7"/>
  <c r="E351" i="7"/>
  <c r="A352" i="7"/>
  <c r="B352" i="7"/>
  <c r="C352" i="7"/>
  <c r="D352" i="7"/>
  <c r="E352" i="7"/>
  <c r="A353" i="7"/>
  <c r="B353" i="7"/>
  <c r="C353" i="7"/>
  <c r="D353" i="7"/>
  <c r="E353" i="7"/>
  <c r="A354" i="7"/>
  <c r="B354" i="7"/>
  <c r="C354" i="7"/>
  <c r="D354" i="7"/>
  <c r="E354" i="7"/>
  <c r="A355" i="7"/>
  <c r="B355" i="7"/>
  <c r="C355" i="7"/>
  <c r="D355" i="7"/>
  <c r="E355" i="7"/>
  <c r="A356" i="7"/>
  <c r="B356" i="7"/>
  <c r="C356" i="7"/>
  <c r="D356" i="7"/>
  <c r="E356" i="7"/>
  <c r="A357" i="7"/>
  <c r="B357" i="7"/>
  <c r="C357" i="7"/>
  <c r="D357" i="7"/>
  <c r="E357" i="7"/>
  <c r="A358" i="7"/>
  <c r="B358" i="7"/>
  <c r="C358" i="7"/>
  <c r="D358" i="7"/>
  <c r="E358" i="7"/>
  <c r="A359" i="7"/>
  <c r="B359" i="7"/>
  <c r="C359" i="7"/>
  <c r="D359" i="7"/>
  <c r="E359" i="7"/>
  <c r="A360" i="7"/>
  <c r="B360" i="7"/>
  <c r="C360" i="7"/>
  <c r="D360" i="7"/>
  <c r="E360" i="7"/>
  <c r="A361" i="7"/>
  <c r="B361" i="7"/>
  <c r="C361" i="7"/>
  <c r="D361" i="7"/>
  <c r="E361" i="7"/>
  <c r="A362" i="7"/>
  <c r="B362" i="7"/>
  <c r="C362" i="7"/>
  <c r="D362" i="7"/>
  <c r="E362" i="7"/>
  <c r="A363" i="7"/>
  <c r="B363" i="7"/>
  <c r="C363" i="7"/>
  <c r="D363" i="7"/>
  <c r="E363" i="7"/>
  <c r="A364" i="7"/>
  <c r="B364" i="7"/>
  <c r="C364" i="7"/>
  <c r="D364" i="7"/>
  <c r="E364" i="7"/>
  <c r="A365" i="7"/>
  <c r="B365" i="7"/>
  <c r="C365" i="7"/>
  <c r="D365" i="7"/>
  <c r="E365" i="7"/>
  <c r="A366" i="7"/>
  <c r="B366" i="7"/>
  <c r="C366" i="7"/>
  <c r="D366" i="7"/>
  <c r="E366" i="7"/>
  <c r="A367" i="7"/>
  <c r="B367" i="7"/>
  <c r="C367" i="7"/>
  <c r="D367" i="7"/>
  <c r="E367" i="7"/>
  <c r="A368" i="7"/>
  <c r="B368" i="7"/>
  <c r="C368" i="7"/>
  <c r="D368" i="7"/>
  <c r="E368" i="7"/>
  <c r="A369" i="7"/>
  <c r="B369" i="7"/>
  <c r="C369" i="7"/>
  <c r="D369" i="7"/>
  <c r="E369" i="7"/>
  <c r="A370" i="7"/>
  <c r="B370" i="7"/>
  <c r="C370" i="7"/>
  <c r="D370" i="7"/>
  <c r="E370" i="7"/>
  <c r="A371" i="7"/>
  <c r="B371" i="7"/>
  <c r="C371" i="7"/>
  <c r="D371" i="7"/>
  <c r="E371" i="7"/>
  <c r="A372" i="7"/>
  <c r="B372" i="7"/>
  <c r="C372" i="7"/>
  <c r="D372" i="7"/>
  <c r="E372" i="7"/>
  <c r="A373" i="7"/>
  <c r="B373" i="7"/>
  <c r="C373" i="7"/>
  <c r="D373" i="7"/>
  <c r="E373" i="7"/>
  <c r="A374" i="7"/>
  <c r="B374" i="7"/>
  <c r="C374" i="7"/>
  <c r="D374" i="7"/>
  <c r="E374" i="7"/>
  <c r="A375" i="7"/>
  <c r="B375" i="7"/>
  <c r="C375" i="7"/>
  <c r="D375" i="7"/>
  <c r="E375" i="7"/>
  <c r="A376" i="7"/>
  <c r="B376" i="7"/>
  <c r="C376" i="7"/>
  <c r="D376" i="7"/>
  <c r="E376" i="7"/>
  <c r="A377" i="7"/>
  <c r="B377" i="7"/>
  <c r="C377" i="7"/>
  <c r="D377" i="7"/>
  <c r="E377" i="7"/>
  <c r="A378" i="7"/>
  <c r="B378" i="7"/>
  <c r="C378" i="7"/>
  <c r="D378" i="7"/>
  <c r="E378" i="7"/>
  <c r="A379" i="7"/>
  <c r="B379" i="7"/>
  <c r="C379" i="7"/>
  <c r="D379" i="7"/>
  <c r="E379" i="7"/>
  <c r="A380" i="7"/>
  <c r="B380" i="7"/>
  <c r="C380" i="7"/>
  <c r="D380" i="7"/>
  <c r="E380" i="7"/>
  <c r="A381" i="7"/>
  <c r="B381" i="7"/>
  <c r="C381" i="7"/>
  <c r="D381" i="7"/>
  <c r="E381" i="7"/>
  <c r="A382" i="7"/>
  <c r="B382" i="7"/>
  <c r="C382" i="7"/>
  <c r="D382" i="7"/>
  <c r="E382" i="7"/>
  <c r="A383" i="7"/>
  <c r="B383" i="7"/>
  <c r="C383" i="7"/>
  <c r="D383" i="7"/>
  <c r="E383" i="7"/>
  <c r="A384" i="7"/>
  <c r="B384" i="7"/>
  <c r="C384" i="7"/>
  <c r="D384" i="7"/>
  <c r="E384" i="7"/>
  <c r="A385" i="7"/>
  <c r="B385" i="7"/>
  <c r="C385" i="7"/>
  <c r="D385" i="7"/>
  <c r="E385" i="7"/>
  <c r="A386" i="7"/>
  <c r="B386" i="7"/>
  <c r="C386" i="7"/>
  <c r="D386" i="7"/>
  <c r="E386" i="7"/>
  <c r="A387" i="7"/>
  <c r="B387" i="7"/>
  <c r="C387" i="7"/>
  <c r="D387" i="7"/>
  <c r="E387" i="7"/>
  <c r="A388" i="7"/>
  <c r="B388" i="7"/>
  <c r="C388" i="7"/>
  <c r="D388" i="7"/>
  <c r="E388" i="7"/>
  <c r="A389" i="7"/>
  <c r="B389" i="7"/>
  <c r="C389" i="7"/>
  <c r="D389" i="7"/>
  <c r="E389" i="7"/>
  <c r="A390" i="7"/>
  <c r="B390" i="7"/>
  <c r="C390" i="7"/>
  <c r="D390" i="7"/>
  <c r="E390" i="7"/>
  <c r="A391" i="7"/>
  <c r="B391" i="7"/>
  <c r="C391" i="7"/>
  <c r="D391" i="7"/>
  <c r="E391" i="7"/>
  <c r="A392" i="7"/>
  <c r="B392" i="7"/>
  <c r="C392" i="7"/>
  <c r="D392" i="7"/>
  <c r="E392" i="7"/>
  <c r="A393" i="7"/>
  <c r="B393" i="7"/>
  <c r="C393" i="7"/>
  <c r="D393" i="7"/>
  <c r="E393" i="7"/>
  <c r="A394" i="7"/>
  <c r="B394" i="7"/>
  <c r="C394" i="7"/>
  <c r="D394" i="7"/>
  <c r="E394" i="7"/>
  <c r="A395" i="7"/>
  <c r="B395" i="7"/>
  <c r="C395" i="7"/>
  <c r="D395" i="7"/>
  <c r="E395" i="7"/>
  <c r="A396" i="7"/>
  <c r="B396" i="7"/>
  <c r="C396" i="7"/>
  <c r="D396" i="7"/>
  <c r="E396" i="7"/>
  <c r="A397" i="7"/>
  <c r="B397" i="7"/>
  <c r="C397" i="7"/>
  <c r="D397" i="7"/>
  <c r="E397" i="7"/>
  <c r="A398" i="7"/>
  <c r="B398" i="7"/>
  <c r="C398" i="7"/>
  <c r="D398" i="7"/>
  <c r="E398" i="7"/>
  <c r="A399" i="7"/>
  <c r="B399" i="7"/>
  <c r="C399" i="7"/>
  <c r="D399" i="7"/>
  <c r="E399" i="7"/>
  <c r="A400" i="7"/>
  <c r="B400" i="7"/>
  <c r="C400" i="7"/>
  <c r="D400" i="7"/>
  <c r="E400" i="7"/>
  <c r="A401" i="7"/>
  <c r="B401" i="7"/>
  <c r="C401" i="7"/>
  <c r="D401" i="7"/>
  <c r="E401" i="7"/>
  <c r="A402" i="7"/>
  <c r="B402" i="7"/>
  <c r="C402" i="7"/>
  <c r="D402" i="7"/>
  <c r="E402" i="7"/>
  <c r="A403" i="7"/>
  <c r="B403" i="7"/>
  <c r="C403" i="7"/>
  <c r="D403" i="7"/>
  <c r="E403" i="7"/>
  <c r="A404" i="7"/>
  <c r="B404" i="7"/>
  <c r="C404" i="7"/>
  <c r="D404" i="7"/>
  <c r="E404" i="7"/>
  <c r="A405" i="7"/>
  <c r="B405" i="7"/>
  <c r="C405" i="7"/>
  <c r="D405" i="7"/>
  <c r="E405" i="7"/>
  <c r="A406" i="7"/>
  <c r="B406" i="7"/>
  <c r="C406" i="7"/>
  <c r="D406" i="7"/>
  <c r="E406" i="7"/>
  <c r="A407" i="7"/>
  <c r="B407" i="7"/>
  <c r="C407" i="7"/>
  <c r="D407" i="7"/>
  <c r="E407" i="7"/>
  <c r="A408" i="7"/>
  <c r="B408" i="7"/>
  <c r="C408" i="7"/>
  <c r="D408" i="7"/>
  <c r="E408" i="7"/>
  <c r="A409" i="7"/>
  <c r="B409" i="7"/>
  <c r="C409" i="7"/>
  <c r="D409" i="7"/>
  <c r="E409" i="7"/>
  <c r="A410" i="7"/>
  <c r="B410" i="7"/>
  <c r="C410" i="7"/>
  <c r="D410" i="7"/>
  <c r="E410" i="7"/>
  <c r="A411" i="7"/>
  <c r="B411" i="7"/>
  <c r="C411" i="7"/>
  <c r="D411" i="7"/>
  <c r="E411" i="7"/>
  <c r="K806" i="6"/>
  <c r="K807" i="6" s="1"/>
  <c r="K805" i="6"/>
  <c r="K804" i="6"/>
  <c r="J3" i="8" l="1"/>
  <c r="G64" i="8"/>
  <c r="G8" i="8"/>
  <c r="H63" i="8"/>
  <c r="I55" i="8"/>
  <c r="G35" i="8"/>
  <c r="I49" i="8"/>
  <c r="I84" i="8"/>
  <c r="G27" i="8"/>
  <c r="G89" i="8"/>
  <c r="G70" i="8"/>
  <c r="I39" i="8"/>
  <c r="G75" i="8"/>
  <c r="G44" i="8"/>
  <c r="G90" i="8"/>
  <c r="H57" i="8"/>
  <c r="I10" i="8"/>
  <c r="G71" i="8"/>
  <c r="H43" i="8"/>
  <c r="I86" i="8"/>
  <c r="H270" i="8"/>
  <c r="I73" i="8"/>
  <c r="I61" i="8"/>
  <c r="I7" i="8"/>
  <c r="G34" i="8"/>
  <c r="I14" i="8"/>
  <c r="G66" i="8"/>
  <c r="I23" i="8"/>
  <c r="H11" i="8"/>
  <c r="H68" i="8"/>
  <c r="G33" i="8"/>
  <c r="G9" i="8"/>
  <c r="H28" i="8"/>
  <c r="G54" i="8"/>
  <c r="I30" i="8"/>
  <c r="G62" i="8"/>
  <c r="G79" i="8"/>
  <c r="G52" i="8"/>
  <c r="I60" i="8"/>
  <c r="H29" i="8"/>
  <c r="I5" i="8"/>
  <c r="K808" i="6"/>
  <c r="G37" i="8"/>
  <c r="H37" i="8"/>
  <c r="I37" i="8"/>
  <c r="G51" i="8"/>
  <c r="H51" i="8"/>
  <c r="I51" i="8"/>
  <c r="G59" i="8"/>
  <c r="H59" i="8"/>
  <c r="I59" i="8"/>
  <c r="G24" i="8"/>
  <c r="H24" i="8"/>
  <c r="I24" i="8"/>
  <c r="G85" i="8"/>
  <c r="H85" i="8"/>
  <c r="I85" i="8"/>
  <c r="G53" i="8"/>
  <c r="H53" i="8"/>
  <c r="I53" i="8"/>
  <c r="G55" i="8"/>
  <c r="H55" i="8"/>
  <c r="H6" i="8"/>
  <c r="I6" i="8"/>
  <c r="G6" i="8"/>
  <c r="G76" i="8"/>
  <c r="H76" i="8"/>
  <c r="I76" i="8"/>
  <c r="G16" i="8"/>
  <c r="H16" i="8"/>
  <c r="I16" i="8"/>
  <c r="G20" i="8"/>
  <c r="H20" i="8"/>
  <c r="I20" i="8"/>
  <c r="G36" i="8"/>
  <c r="H36" i="8"/>
  <c r="I36" i="8"/>
  <c r="G78" i="8"/>
  <c r="I78" i="8"/>
  <c r="H78" i="8"/>
  <c r="G25" i="8"/>
  <c r="H25" i="8"/>
  <c r="I25" i="8"/>
  <c r="G15" i="8"/>
  <c r="H15" i="8"/>
  <c r="I15" i="8"/>
  <c r="G83" i="8"/>
  <c r="H83" i="8"/>
  <c r="I83" i="8"/>
  <c r="G185" i="8"/>
  <c r="H185" i="8"/>
  <c r="I185" i="8"/>
  <c r="G31" i="8"/>
  <c r="H31" i="8"/>
  <c r="I31" i="8"/>
  <c r="G77" i="8"/>
  <c r="H77" i="8"/>
  <c r="I77" i="8"/>
  <c r="G87" i="8"/>
  <c r="H87" i="8"/>
  <c r="I87" i="8"/>
  <c r="G41" i="8"/>
  <c r="H41" i="8"/>
  <c r="I41" i="8"/>
  <c r="G40" i="8"/>
  <c r="H40" i="8"/>
  <c r="I40" i="8"/>
  <c r="G82" i="8"/>
  <c r="I82" i="8"/>
  <c r="H82" i="8"/>
  <c r="G46" i="8"/>
  <c r="I46" i="8"/>
  <c r="H46" i="8"/>
  <c r="G26" i="8"/>
  <c r="I26" i="8"/>
  <c r="H26" i="8"/>
  <c r="G88" i="8"/>
  <c r="H88" i="8"/>
  <c r="I88" i="8"/>
  <c r="G38" i="8"/>
  <c r="I38" i="8"/>
  <c r="H38" i="8"/>
  <c r="G19" i="8"/>
  <c r="H19" i="8"/>
  <c r="I19" i="8"/>
  <c r="G18" i="8"/>
  <c r="I18" i="8"/>
  <c r="H18" i="8"/>
  <c r="G45" i="8"/>
  <c r="H45" i="8"/>
  <c r="I45" i="8"/>
  <c r="G42" i="8"/>
  <c r="I42" i="8"/>
  <c r="H42" i="8"/>
  <c r="G56" i="8"/>
  <c r="H56" i="8"/>
  <c r="I56" i="8"/>
  <c r="G74" i="8"/>
  <c r="I74" i="8"/>
  <c r="H74" i="8"/>
  <c r="G72" i="8"/>
  <c r="H72" i="8"/>
  <c r="I72" i="8"/>
  <c r="G22" i="8"/>
  <c r="I22" i="8"/>
  <c r="H22" i="8"/>
  <c r="H64" i="8"/>
  <c r="I64" i="8"/>
  <c r="G67" i="8"/>
  <c r="H67" i="8"/>
  <c r="I67" i="8"/>
  <c r="G58" i="8"/>
  <c r="I58" i="8"/>
  <c r="H58" i="8"/>
  <c r="G21" i="8"/>
  <c r="H21" i="8"/>
  <c r="I21" i="8"/>
  <c r="J64" i="8" l="1"/>
  <c r="J82" i="8"/>
  <c r="J185" i="8"/>
  <c r="J19" i="8"/>
  <c r="J36" i="8"/>
  <c r="J24" i="8"/>
  <c r="J51" i="8"/>
  <c r="J21" i="8"/>
  <c r="J45" i="8"/>
  <c r="J25" i="8"/>
  <c r="J38" i="8"/>
  <c r="J20" i="8"/>
  <c r="J56" i="8"/>
  <c r="J53" i="8"/>
  <c r="J55" i="8"/>
  <c r="J37" i="8"/>
  <c r="J83" i="8"/>
  <c r="J41" i="8"/>
  <c r="J16" i="8"/>
  <c r="J42" i="8"/>
  <c r="J15" i="8"/>
  <c r="J85" i="8"/>
  <c r="J87" i="8"/>
  <c r="J58" i="8"/>
  <c r="J67" i="8"/>
  <c r="J88" i="8"/>
  <c r="J26" i="8"/>
  <c r="J74" i="8"/>
  <c r="J35" i="8"/>
  <c r="J40" i="8"/>
  <c r="J22" i="8"/>
  <c r="J77" i="8"/>
  <c r="J46" i="8"/>
  <c r="J76" i="8"/>
  <c r="J18" i="8"/>
  <c r="J78" i="8"/>
  <c r="J6" i="8"/>
  <c r="J59" i="8"/>
  <c r="J72" i="8"/>
  <c r="J31" i="8"/>
  <c r="I8" i="8"/>
  <c r="H8" i="8"/>
  <c r="J8" i="8" s="1"/>
  <c r="H49" i="8"/>
  <c r="H70" i="8"/>
  <c r="G63" i="8"/>
  <c r="G68" i="8"/>
  <c r="I63" i="8"/>
  <c r="H84" i="8"/>
  <c r="G84" i="8"/>
  <c r="I75" i="8"/>
  <c r="G49" i="8"/>
  <c r="I35" i="8"/>
  <c r="H35" i="8"/>
  <c r="H39" i="8"/>
  <c r="G73" i="8"/>
  <c r="H73" i="8"/>
  <c r="G39" i="8"/>
  <c r="J39" i="8" s="1"/>
  <c r="I70" i="8"/>
  <c r="H75" i="8"/>
  <c r="I27" i="8"/>
  <c r="H27" i="8"/>
  <c r="I89" i="8"/>
  <c r="H61" i="8"/>
  <c r="H89" i="8"/>
  <c r="I68" i="8"/>
  <c r="G61" i="8"/>
  <c r="H7" i="8"/>
  <c r="I44" i="8"/>
  <c r="G7" i="8"/>
  <c r="H44" i="8"/>
  <c r="H60" i="8"/>
  <c r="H34" i="8"/>
  <c r="G60" i="8"/>
  <c r="J60" i="8" s="1"/>
  <c r="I34" i="8"/>
  <c r="G10" i="8"/>
  <c r="G86" i="8"/>
  <c r="H23" i="8"/>
  <c r="I71" i="8"/>
  <c r="H86" i="8"/>
  <c r="I33" i="8"/>
  <c r="I29" i="8"/>
  <c r="H71" i="8"/>
  <c r="G23" i="8"/>
  <c r="G270" i="8"/>
  <c r="I43" i="8"/>
  <c r="G29" i="8"/>
  <c r="G11" i="8"/>
  <c r="G57" i="8"/>
  <c r="G43" i="8"/>
  <c r="J43" i="8" s="1"/>
  <c r="H90" i="8"/>
  <c r="I11" i="8"/>
  <c r="H10" i="8"/>
  <c r="I90" i="8"/>
  <c r="I79" i="8"/>
  <c r="I57" i="8"/>
  <c r="H79" i="8"/>
  <c r="H30" i="8"/>
  <c r="G14" i="8"/>
  <c r="G30" i="8"/>
  <c r="H66" i="8"/>
  <c r="H62" i="8"/>
  <c r="I62" i="8"/>
  <c r="I66" i="8"/>
  <c r="I270" i="8"/>
  <c r="H33" i="8"/>
  <c r="H54" i="8"/>
  <c r="J54" i="8" s="1"/>
  <c r="I9" i="8"/>
  <c r="H5" i="8"/>
  <c r="H14" i="8"/>
  <c r="H9" i="8"/>
  <c r="G5" i="8"/>
  <c r="G28" i="8"/>
  <c r="I28" i="8"/>
  <c r="I52" i="8"/>
  <c r="H52" i="8"/>
  <c r="I54" i="8"/>
  <c r="G4" i="8"/>
  <c r="H4" i="8"/>
  <c r="I4" i="8"/>
  <c r="G47" i="8"/>
  <c r="H47" i="8"/>
  <c r="I47" i="8"/>
  <c r="G32" i="8"/>
  <c r="H32" i="8"/>
  <c r="I32" i="8"/>
  <c r="G80" i="8"/>
  <c r="H80" i="8"/>
  <c r="I80" i="8"/>
  <c r="G12" i="8"/>
  <c r="H12" i="8"/>
  <c r="I12" i="8"/>
  <c r="I246" i="8"/>
  <c r="H246" i="8"/>
  <c r="G246" i="8"/>
  <c r="G50" i="8"/>
  <c r="I50" i="8"/>
  <c r="H50" i="8"/>
  <c r="G48" i="8"/>
  <c r="H48" i="8"/>
  <c r="I48" i="8"/>
  <c r="G319" i="8"/>
  <c r="H319" i="8"/>
  <c r="I319" i="8"/>
  <c r="G69" i="8"/>
  <c r="H69" i="8"/>
  <c r="I69" i="8"/>
  <c r="G65" i="8"/>
  <c r="H65" i="8"/>
  <c r="I65" i="8"/>
  <c r="C91" i="2"/>
  <c r="J246" i="8" l="1"/>
  <c r="J71" i="8"/>
  <c r="J44" i="8"/>
  <c r="J7" i="8"/>
  <c r="J75" i="8"/>
  <c r="J29" i="8"/>
  <c r="J30" i="8"/>
  <c r="J89" i="8"/>
  <c r="J79" i="8"/>
  <c r="J86" i="8"/>
  <c r="J57" i="8"/>
  <c r="J52" i="8"/>
  <c r="J33" i="8"/>
  <c r="J90" i="8"/>
  <c r="J9" i="8"/>
  <c r="J62" i="8"/>
  <c r="J32" i="8"/>
  <c r="J34" i="8"/>
  <c r="J61" i="8"/>
  <c r="J23" i="8"/>
  <c r="J14" i="8"/>
  <c r="J84" i="8"/>
  <c r="J70" i="8"/>
  <c r="J48" i="8"/>
  <c r="J66" i="8"/>
  <c r="J5" i="8"/>
  <c r="J27" i="8"/>
  <c r="J63" i="8"/>
  <c r="J47" i="8"/>
  <c r="J4" i="8"/>
  <c r="J73" i="8"/>
  <c r="J28" i="8"/>
  <c r="J50" i="8"/>
  <c r="J270" i="8"/>
  <c r="J12" i="8"/>
  <c r="J10" i="8"/>
  <c r="J65" i="8"/>
  <c r="J69" i="8"/>
  <c r="J49" i="8"/>
  <c r="J319" i="8"/>
  <c r="J80" i="8"/>
  <c r="J11" i="8"/>
  <c r="J68" i="8"/>
  <c r="A408" i="2"/>
  <c r="B408" i="2"/>
  <c r="C408" i="2"/>
  <c r="D408" i="2"/>
  <c r="E408" i="2"/>
  <c r="F408" i="2"/>
  <c r="A409" i="2"/>
  <c r="B409" i="2"/>
  <c r="C409" i="2"/>
  <c r="D409" i="2"/>
  <c r="E409" i="2"/>
  <c r="F409" i="2"/>
  <c r="A410" i="2"/>
  <c r="B410" i="2"/>
  <c r="C410" i="2"/>
  <c r="D410" i="2"/>
  <c r="E410" i="2"/>
  <c r="F410" i="2"/>
  <c r="A411" i="2"/>
  <c r="B411" i="2"/>
  <c r="C411" i="2"/>
  <c r="D411" i="2"/>
  <c r="E411" i="2"/>
  <c r="F411" i="2"/>
  <c r="A391" i="2"/>
  <c r="B391" i="2"/>
  <c r="C391" i="2"/>
  <c r="D391" i="2"/>
  <c r="E391" i="2"/>
  <c r="F391" i="2"/>
  <c r="A392" i="2"/>
  <c r="B392" i="2"/>
  <c r="C392" i="2"/>
  <c r="D392" i="2"/>
  <c r="E392" i="2"/>
  <c r="F392" i="2"/>
  <c r="A393" i="2"/>
  <c r="B393" i="2"/>
  <c r="C393" i="2"/>
  <c r="D393" i="2"/>
  <c r="E393" i="2"/>
  <c r="F393" i="2"/>
  <c r="A394" i="2"/>
  <c r="B394" i="2"/>
  <c r="C394" i="2"/>
  <c r="D394" i="2"/>
  <c r="E394" i="2"/>
  <c r="F394" i="2"/>
  <c r="A395" i="2"/>
  <c r="B395" i="2"/>
  <c r="C395" i="2"/>
  <c r="D395" i="2"/>
  <c r="E395" i="2"/>
  <c r="F395" i="2"/>
  <c r="A396" i="2"/>
  <c r="B396" i="2"/>
  <c r="C396" i="2"/>
  <c r="D396" i="2"/>
  <c r="E396" i="2"/>
  <c r="F396" i="2"/>
  <c r="A397" i="2"/>
  <c r="B397" i="2"/>
  <c r="C397" i="2"/>
  <c r="D397" i="2"/>
  <c r="E397" i="2"/>
  <c r="F397" i="2"/>
  <c r="A398" i="2"/>
  <c r="B398" i="2"/>
  <c r="C398" i="2"/>
  <c r="D398" i="2"/>
  <c r="E398" i="2"/>
  <c r="F398" i="2"/>
  <c r="A399" i="2"/>
  <c r="B399" i="2"/>
  <c r="C399" i="2"/>
  <c r="D399" i="2"/>
  <c r="E399" i="2"/>
  <c r="F399" i="2"/>
  <c r="A400" i="2"/>
  <c r="B400" i="2"/>
  <c r="C400" i="2"/>
  <c r="D400" i="2"/>
  <c r="E400" i="2"/>
  <c r="F400" i="2"/>
  <c r="A401" i="2"/>
  <c r="B401" i="2"/>
  <c r="C401" i="2"/>
  <c r="D401" i="2"/>
  <c r="E401" i="2"/>
  <c r="F401" i="2"/>
  <c r="A402" i="2"/>
  <c r="B402" i="2"/>
  <c r="C402" i="2"/>
  <c r="D402" i="2"/>
  <c r="E402" i="2"/>
  <c r="F402" i="2"/>
  <c r="A403" i="2"/>
  <c r="B403" i="2"/>
  <c r="C403" i="2"/>
  <c r="D403" i="2"/>
  <c r="E403" i="2"/>
  <c r="F403" i="2"/>
  <c r="A404" i="2"/>
  <c r="B404" i="2"/>
  <c r="C404" i="2"/>
  <c r="D404" i="2"/>
  <c r="E404" i="2"/>
  <c r="F404" i="2"/>
  <c r="A405" i="2"/>
  <c r="B405" i="2"/>
  <c r="C405" i="2"/>
  <c r="D405" i="2"/>
  <c r="E405" i="2"/>
  <c r="F405" i="2"/>
  <c r="A406" i="2"/>
  <c r="B406" i="2"/>
  <c r="C406" i="2"/>
  <c r="D406" i="2"/>
  <c r="E406" i="2"/>
  <c r="F406" i="2"/>
  <c r="A407" i="2"/>
  <c r="B407" i="2"/>
  <c r="C407" i="2"/>
  <c r="D407" i="2"/>
  <c r="E407" i="2"/>
  <c r="F407" i="2"/>
  <c r="A272" i="2"/>
  <c r="B272" i="2"/>
  <c r="C272" i="2"/>
  <c r="D272" i="2"/>
  <c r="E272" i="2"/>
  <c r="F272" i="2"/>
  <c r="A273" i="2"/>
  <c r="B273" i="2"/>
  <c r="C273" i="2"/>
  <c r="D273" i="2"/>
  <c r="E273" i="2"/>
  <c r="F273" i="2"/>
  <c r="A274" i="2"/>
  <c r="B274" i="2"/>
  <c r="C274" i="2"/>
  <c r="D274" i="2"/>
  <c r="E274" i="2"/>
  <c r="F274" i="2"/>
  <c r="A275" i="2"/>
  <c r="B275" i="2"/>
  <c r="C275" i="2"/>
  <c r="D275" i="2"/>
  <c r="E275" i="2"/>
  <c r="F275" i="2"/>
  <c r="A276" i="2"/>
  <c r="B276" i="2"/>
  <c r="C276" i="2"/>
  <c r="D276" i="2"/>
  <c r="E276" i="2"/>
  <c r="F276" i="2"/>
  <c r="A277" i="2"/>
  <c r="B277" i="2"/>
  <c r="C277" i="2"/>
  <c r="D277" i="2"/>
  <c r="E277" i="2"/>
  <c r="F277" i="2"/>
  <c r="A278" i="2"/>
  <c r="B278" i="2"/>
  <c r="C278" i="2"/>
  <c r="D278" i="2"/>
  <c r="E278" i="2"/>
  <c r="F278" i="2"/>
  <c r="A279" i="2"/>
  <c r="B279" i="2"/>
  <c r="C279" i="2"/>
  <c r="D279" i="2"/>
  <c r="E279" i="2"/>
  <c r="F279" i="2"/>
  <c r="A280" i="2"/>
  <c r="B280" i="2"/>
  <c r="C280" i="2"/>
  <c r="D280" i="2"/>
  <c r="E280" i="2"/>
  <c r="F280" i="2"/>
  <c r="A281" i="2"/>
  <c r="B281" i="2"/>
  <c r="C281" i="2"/>
  <c r="D281" i="2"/>
  <c r="E281" i="2"/>
  <c r="F281" i="2"/>
  <c r="A282" i="2"/>
  <c r="B282" i="2"/>
  <c r="C282" i="2"/>
  <c r="D282" i="2"/>
  <c r="E282" i="2"/>
  <c r="F282" i="2"/>
  <c r="A283" i="2"/>
  <c r="B283" i="2"/>
  <c r="C283" i="2"/>
  <c r="D283" i="2"/>
  <c r="E283" i="2"/>
  <c r="F283" i="2"/>
  <c r="A284" i="2"/>
  <c r="B284" i="2"/>
  <c r="C284" i="2"/>
  <c r="D284" i="2"/>
  <c r="E284" i="2"/>
  <c r="F284" i="2"/>
  <c r="A285" i="2"/>
  <c r="B285" i="2"/>
  <c r="C285" i="2"/>
  <c r="D285" i="2"/>
  <c r="E285" i="2"/>
  <c r="F285" i="2"/>
  <c r="A286" i="2"/>
  <c r="B286" i="2"/>
  <c r="C286" i="2"/>
  <c r="D286" i="2"/>
  <c r="E286" i="2"/>
  <c r="F286" i="2"/>
  <c r="A287" i="2"/>
  <c r="B287" i="2"/>
  <c r="C287" i="2"/>
  <c r="D287" i="2"/>
  <c r="E287" i="2"/>
  <c r="F287" i="2"/>
  <c r="A288" i="2"/>
  <c r="B288" i="2"/>
  <c r="C288" i="2"/>
  <c r="D288" i="2"/>
  <c r="E288" i="2"/>
  <c r="F288" i="2"/>
  <c r="A289" i="2"/>
  <c r="B289" i="2"/>
  <c r="C289" i="2"/>
  <c r="D289" i="2"/>
  <c r="E289" i="2"/>
  <c r="F289" i="2"/>
  <c r="A290" i="2"/>
  <c r="B290" i="2"/>
  <c r="C290" i="2"/>
  <c r="D290" i="2"/>
  <c r="E290" i="2"/>
  <c r="F290" i="2"/>
  <c r="A291" i="2"/>
  <c r="B291" i="2"/>
  <c r="C291" i="2"/>
  <c r="D291" i="2"/>
  <c r="E291" i="2"/>
  <c r="F291" i="2"/>
  <c r="A292" i="2"/>
  <c r="B292" i="2"/>
  <c r="C292" i="2"/>
  <c r="D292" i="2"/>
  <c r="E292" i="2"/>
  <c r="F292" i="2"/>
  <c r="A293" i="2"/>
  <c r="B293" i="2"/>
  <c r="C293" i="2"/>
  <c r="D293" i="2"/>
  <c r="E293" i="2"/>
  <c r="F293" i="2"/>
  <c r="A294" i="2"/>
  <c r="B294" i="2"/>
  <c r="C294" i="2"/>
  <c r="D294" i="2"/>
  <c r="E294" i="2"/>
  <c r="F294" i="2"/>
  <c r="A295" i="2"/>
  <c r="B295" i="2"/>
  <c r="C295" i="2"/>
  <c r="D295" i="2"/>
  <c r="E295" i="2"/>
  <c r="F295" i="2"/>
  <c r="A296" i="2"/>
  <c r="B296" i="2"/>
  <c r="C296" i="2"/>
  <c r="D296" i="2"/>
  <c r="E296" i="2"/>
  <c r="F296" i="2"/>
  <c r="A297" i="2"/>
  <c r="B297" i="2"/>
  <c r="C297" i="2"/>
  <c r="D297" i="2"/>
  <c r="E297" i="2"/>
  <c r="F297" i="2"/>
  <c r="A298" i="2"/>
  <c r="B298" i="2"/>
  <c r="C298" i="2"/>
  <c r="D298" i="2"/>
  <c r="E298" i="2"/>
  <c r="F298" i="2"/>
  <c r="A299" i="2"/>
  <c r="B299" i="2"/>
  <c r="C299" i="2"/>
  <c r="D299" i="2"/>
  <c r="E299" i="2"/>
  <c r="F299" i="2"/>
  <c r="A300" i="2"/>
  <c r="B300" i="2"/>
  <c r="C300" i="2"/>
  <c r="D300" i="2"/>
  <c r="E300" i="2"/>
  <c r="F300" i="2"/>
  <c r="A301" i="2"/>
  <c r="B301" i="2"/>
  <c r="C301" i="2"/>
  <c r="D301" i="2"/>
  <c r="E301" i="2"/>
  <c r="F301" i="2"/>
  <c r="A302" i="2"/>
  <c r="B302" i="2"/>
  <c r="C302" i="2"/>
  <c r="D302" i="2"/>
  <c r="E302" i="2"/>
  <c r="F302" i="2"/>
  <c r="A303" i="2"/>
  <c r="B303" i="2"/>
  <c r="C303" i="2"/>
  <c r="D303" i="2"/>
  <c r="E303" i="2"/>
  <c r="F303" i="2"/>
  <c r="A304" i="2"/>
  <c r="B304" i="2"/>
  <c r="C304" i="2"/>
  <c r="D304" i="2"/>
  <c r="E304" i="2"/>
  <c r="F304" i="2"/>
  <c r="A305" i="2"/>
  <c r="B305" i="2"/>
  <c r="C305" i="2"/>
  <c r="D305" i="2"/>
  <c r="E305" i="2"/>
  <c r="F305" i="2"/>
  <c r="A306" i="2"/>
  <c r="B306" i="2"/>
  <c r="C306" i="2"/>
  <c r="D306" i="2"/>
  <c r="E306" i="2"/>
  <c r="F306" i="2"/>
  <c r="A307" i="2"/>
  <c r="B307" i="2"/>
  <c r="C307" i="2"/>
  <c r="D307" i="2"/>
  <c r="E307" i="2"/>
  <c r="F307" i="2"/>
  <c r="A308" i="2"/>
  <c r="B308" i="2"/>
  <c r="C308" i="2"/>
  <c r="D308" i="2"/>
  <c r="E308" i="2"/>
  <c r="F308" i="2"/>
  <c r="A309" i="2"/>
  <c r="B309" i="2"/>
  <c r="C309" i="2"/>
  <c r="D309" i="2"/>
  <c r="E309" i="2"/>
  <c r="F309" i="2"/>
  <c r="A310" i="2"/>
  <c r="B310" i="2"/>
  <c r="C310" i="2"/>
  <c r="D310" i="2"/>
  <c r="E310" i="2"/>
  <c r="F310" i="2"/>
  <c r="A311" i="2"/>
  <c r="B311" i="2"/>
  <c r="C311" i="2"/>
  <c r="D311" i="2"/>
  <c r="E311" i="2"/>
  <c r="F311" i="2"/>
  <c r="A312" i="2"/>
  <c r="B312" i="2"/>
  <c r="C312" i="2"/>
  <c r="D312" i="2"/>
  <c r="E312" i="2"/>
  <c r="F312" i="2"/>
  <c r="A313" i="2"/>
  <c r="B313" i="2"/>
  <c r="C313" i="2"/>
  <c r="D313" i="2"/>
  <c r="E313" i="2"/>
  <c r="F313" i="2"/>
  <c r="A314" i="2"/>
  <c r="B314" i="2"/>
  <c r="C314" i="2"/>
  <c r="D314" i="2"/>
  <c r="E314" i="2"/>
  <c r="F314" i="2"/>
  <c r="A315" i="2"/>
  <c r="B315" i="2"/>
  <c r="C315" i="2"/>
  <c r="D315" i="2"/>
  <c r="E315" i="2"/>
  <c r="F315" i="2"/>
  <c r="A316" i="2"/>
  <c r="B316" i="2"/>
  <c r="C316" i="2"/>
  <c r="D316" i="2"/>
  <c r="E316" i="2"/>
  <c r="F316" i="2"/>
  <c r="A317" i="2"/>
  <c r="B317" i="2"/>
  <c r="C317" i="2"/>
  <c r="D317" i="2"/>
  <c r="E317" i="2"/>
  <c r="F317" i="2"/>
  <c r="A318" i="2"/>
  <c r="B318" i="2"/>
  <c r="C318" i="2"/>
  <c r="D318" i="2"/>
  <c r="E318" i="2"/>
  <c r="F318" i="2"/>
  <c r="A319" i="2"/>
  <c r="B319" i="2"/>
  <c r="C319" i="2"/>
  <c r="D319" i="2"/>
  <c r="E319" i="2"/>
  <c r="F319" i="2"/>
  <c r="A320" i="2"/>
  <c r="B320" i="2"/>
  <c r="C320" i="2"/>
  <c r="D320" i="2"/>
  <c r="E320" i="2"/>
  <c r="A321" i="2"/>
  <c r="B321" i="2"/>
  <c r="C321" i="2"/>
  <c r="D321" i="2"/>
  <c r="E321" i="2"/>
  <c r="F321" i="2"/>
  <c r="A322" i="2"/>
  <c r="B322" i="2"/>
  <c r="C322" i="2"/>
  <c r="D322" i="2"/>
  <c r="E322" i="2"/>
  <c r="F322" i="2"/>
  <c r="A323" i="2"/>
  <c r="B323" i="2"/>
  <c r="C323" i="2"/>
  <c r="D323" i="2"/>
  <c r="E323" i="2"/>
  <c r="F323" i="2"/>
  <c r="A324" i="2"/>
  <c r="B324" i="2"/>
  <c r="C324" i="2"/>
  <c r="D324" i="2"/>
  <c r="E324" i="2"/>
  <c r="A325" i="2"/>
  <c r="B325" i="2"/>
  <c r="C325" i="2"/>
  <c r="D325" i="2"/>
  <c r="E325" i="2"/>
  <c r="F325" i="2"/>
  <c r="A326" i="2"/>
  <c r="B326" i="2"/>
  <c r="C326" i="2"/>
  <c r="D326" i="2"/>
  <c r="E326" i="2"/>
  <c r="F326" i="2"/>
  <c r="A327" i="2"/>
  <c r="B327" i="2"/>
  <c r="C327" i="2"/>
  <c r="D327" i="2"/>
  <c r="E327" i="2"/>
  <c r="F327" i="2"/>
  <c r="A328" i="2"/>
  <c r="B328" i="2"/>
  <c r="C328" i="2"/>
  <c r="D328" i="2"/>
  <c r="E328" i="2"/>
  <c r="F328" i="2"/>
  <c r="A329" i="2"/>
  <c r="B329" i="2"/>
  <c r="C329" i="2"/>
  <c r="D329" i="2"/>
  <c r="E329" i="2"/>
  <c r="F329" i="2"/>
  <c r="A330" i="2"/>
  <c r="B330" i="2"/>
  <c r="C330" i="2"/>
  <c r="D330" i="2"/>
  <c r="E330" i="2"/>
  <c r="F330" i="2"/>
  <c r="A331" i="2"/>
  <c r="B331" i="2"/>
  <c r="C331" i="2"/>
  <c r="D331" i="2"/>
  <c r="E331" i="2"/>
  <c r="F331" i="2"/>
  <c r="A332" i="2"/>
  <c r="B332" i="2"/>
  <c r="C332" i="2"/>
  <c r="D332" i="2"/>
  <c r="E332" i="2"/>
  <c r="F332" i="2"/>
  <c r="A333" i="2"/>
  <c r="B333" i="2"/>
  <c r="C333" i="2"/>
  <c r="D333" i="2"/>
  <c r="E333" i="2"/>
  <c r="F333" i="2"/>
  <c r="A334" i="2"/>
  <c r="B334" i="2"/>
  <c r="C334" i="2"/>
  <c r="D334" i="2"/>
  <c r="E334" i="2"/>
  <c r="F334" i="2"/>
  <c r="A335" i="2"/>
  <c r="B335" i="2"/>
  <c r="C335" i="2"/>
  <c r="D335" i="2"/>
  <c r="E335" i="2"/>
  <c r="F335" i="2"/>
  <c r="A336" i="2"/>
  <c r="B336" i="2"/>
  <c r="C336" i="2"/>
  <c r="D336" i="2"/>
  <c r="E336" i="2"/>
  <c r="F336" i="2"/>
  <c r="A337" i="2"/>
  <c r="B337" i="2"/>
  <c r="C337" i="2"/>
  <c r="D337" i="2"/>
  <c r="E337" i="2"/>
  <c r="F337" i="2"/>
  <c r="A338" i="2"/>
  <c r="B338" i="2"/>
  <c r="C338" i="2"/>
  <c r="D338" i="2"/>
  <c r="E338" i="2"/>
  <c r="F338" i="2"/>
  <c r="A339" i="2"/>
  <c r="B339" i="2"/>
  <c r="C339" i="2"/>
  <c r="D339" i="2"/>
  <c r="E339" i="2"/>
  <c r="F339" i="2"/>
  <c r="A340" i="2"/>
  <c r="B340" i="2"/>
  <c r="C340" i="2"/>
  <c r="D340" i="2"/>
  <c r="E340" i="2"/>
  <c r="F340" i="2"/>
  <c r="A341" i="2"/>
  <c r="B341" i="2"/>
  <c r="C341" i="2"/>
  <c r="D341" i="2"/>
  <c r="E341" i="2"/>
  <c r="F341" i="2"/>
  <c r="A342" i="2"/>
  <c r="B342" i="2"/>
  <c r="C342" i="2"/>
  <c r="D342" i="2"/>
  <c r="E342" i="2"/>
  <c r="F342" i="2"/>
  <c r="A343" i="2"/>
  <c r="B343" i="2"/>
  <c r="C343" i="2"/>
  <c r="D343" i="2"/>
  <c r="E343" i="2"/>
  <c r="F343" i="2"/>
  <c r="A344" i="2"/>
  <c r="B344" i="2"/>
  <c r="C344" i="2"/>
  <c r="D344" i="2"/>
  <c r="E344" i="2"/>
  <c r="F344" i="2"/>
  <c r="A345" i="2"/>
  <c r="B345" i="2"/>
  <c r="C345" i="2"/>
  <c r="D345" i="2"/>
  <c r="E345" i="2"/>
  <c r="F345" i="2"/>
  <c r="A346" i="2"/>
  <c r="B346" i="2"/>
  <c r="C346" i="2"/>
  <c r="D346" i="2"/>
  <c r="E346" i="2"/>
  <c r="F346" i="2"/>
  <c r="A347" i="2"/>
  <c r="B347" i="2"/>
  <c r="C347" i="2"/>
  <c r="D347" i="2"/>
  <c r="E347" i="2"/>
  <c r="F347" i="2"/>
  <c r="A348" i="2"/>
  <c r="B348" i="2"/>
  <c r="C348" i="2"/>
  <c r="D348" i="2"/>
  <c r="E348" i="2"/>
  <c r="F348" i="2"/>
  <c r="A349" i="2"/>
  <c r="B349" i="2"/>
  <c r="C349" i="2"/>
  <c r="D349" i="2"/>
  <c r="E349" i="2"/>
  <c r="F349" i="2"/>
  <c r="A350" i="2"/>
  <c r="B350" i="2"/>
  <c r="C350" i="2"/>
  <c r="D350" i="2"/>
  <c r="E350" i="2"/>
  <c r="F350" i="2"/>
  <c r="A351" i="2"/>
  <c r="B351" i="2"/>
  <c r="C351" i="2"/>
  <c r="D351" i="2"/>
  <c r="E351" i="2"/>
  <c r="F351" i="2"/>
  <c r="A352" i="2"/>
  <c r="B352" i="2"/>
  <c r="C352" i="2"/>
  <c r="D352" i="2"/>
  <c r="E352" i="2"/>
  <c r="F352" i="2"/>
  <c r="A353" i="2"/>
  <c r="B353" i="2"/>
  <c r="C353" i="2"/>
  <c r="D353" i="2"/>
  <c r="E353" i="2"/>
  <c r="F353" i="2"/>
  <c r="A354" i="2"/>
  <c r="B354" i="2"/>
  <c r="C354" i="2"/>
  <c r="D354" i="2"/>
  <c r="E354" i="2"/>
  <c r="F354" i="2"/>
  <c r="A355" i="2"/>
  <c r="B355" i="2"/>
  <c r="C355" i="2"/>
  <c r="D355" i="2"/>
  <c r="E355" i="2"/>
  <c r="F355" i="2"/>
  <c r="A356" i="2"/>
  <c r="B356" i="2"/>
  <c r="C356" i="2"/>
  <c r="D356" i="2"/>
  <c r="E356" i="2"/>
  <c r="F356" i="2"/>
  <c r="A357" i="2"/>
  <c r="B357" i="2"/>
  <c r="C357" i="2"/>
  <c r="D357" i="2"/>
  <c r="E357" i="2"/>
  <c r="F357" i="2"/>
  <c r="A358" i="2"/>
  <c r="B358" i="2"/>
  <c r="C358" i="2"/>
  <c r="D358" i="2"/>
  <c r="E358" i="2"/>
  <c r="F358" i="2"/>
  <c r="A359" i="2"/>
  <c r="B359" i="2"/>
  <c r="C359" i="2"/>
  <c r="D359" i="2"/>
  <c r="E359" i="2"/>
  <c r="F359" i="2"/>
  <c r="A360" i="2"/>
  <c r="B360" i="2"/>
  <c r="C360" i="2"/>
  <c r="D360" i="2"/>
  <c r="E360" i="2"/>
  <c r="F360" i="2"/>
  <c r="A361" i="2"/>
  <c r="B361" i="2"/>
  <c r="C361" i="2"/>
  <c r="D361" i="2"/>
  <c r="E361" i="2"/>
  <c r="F361" i="2"/>
  <c r="A362" i="2"/>
  <c r="B362" i="2"/>
  <c r="C362" i="2"/>
  <c r="D362" i="2"/>
  <c r="E362" i="2"/>
  <c r="F362" i="2"/>
  <c r="A363" i="2"/>
  <c r="B363" i="2"/>
  <c r="C363" i="2"/>
  <c r="D363" i="2"/>
  <c r="E363" i="2"/>
  <c r="F363" i="2"/>
  <c r="A364" i="2"/>
  <c r="B364" i="2"/>
  <c r="C364" i="2"/>
  <c r="D364" i="2"/>
  <c r="E364" i="2"/>
  <c r="F364" i="2"/>
  <c r="A365" i="2"/>
  <c r="B365" i="2"/>
  <c r="C365" i="2"/>
  <c r="D365" i="2"/>
  <c r="E365" i="2"/>
  <c r="F365" i="2"/>
  <c r="A366" i="2"/>
  <c r="B366" i="2"/>
  <c r="C366" i="2"/>
  <c r="D366" i="2"/>
  <c r="E366" i="2"/>
  <c r="F366" i="2"/>
  <c r="A367" i="2"/>
  <c r="B367" i="2"/>
  <c r="C367" i="2"/>
  <c r="D367" i="2"/>
  <c r="E367" i="2"/>
  <c r="F367" i="2"/>
  <c r="A368" i="2"/>
  <c r="B368" i="2"/>
  <c r="C368" i="2"/>
  <c r="D368" i="2"/>
  <c r="E368" i="2"/>
  <c r="F368" i="2"/>
  <c r="A369" i="2"/>
  <c r="B369" i="2"/>
  <c r="C369" i="2"/>
  <c r="D369" i="2"/>
  <c r="E369" i="2"/>
  <c r="F369" i="2"/>
  <c r="A370" i="2"/>
  <c r="B370" i="2"/>
  <c r="C370" i="2"/>
  <c r="D370" i="2"/>
  <c r="E370" i="2"/>
  <c r="F370" i="2"/>
  <c r="A371" i="2"/>
  <c r="B371" i="2"/>
  <c r="C371" i="2"/>
  <c r="D371" i="2"/>
  <c r="E371" i="2"/>
  <c r="F371" i="2"/>
  <c r="A372" i="2"/>
  <c r="B372" i="2"/>
  <c r="C372" i="2"/>
  <c r="D372" i="2"/>
  <c r="E372" i="2"/>
  <c r="F372" i="2"/>
  <c r="A373" i="2"/>
  <c r="B373" i="2"/>
  <c r="C373" i="2"/>
  <c r="D373" i="2"/>
  <c r="E373" i="2"/>
  <c r="F373" i="2"/>
  <c r="A374" i="2"/>
  <c r="B374" i="2"/>
  <c r="C374" i="2"/>
  <c r="D374" i="2"/>
  <c r="E374" i="2"/>
  <c r="F374" i="2"/>
  <c r="A375" i="2"/>
  <c r="B375" i="2"/>
  <c r="C375" i="2"/>
  <c r="D375" i="2"/>
  <c r="E375" i="2"/>
  <c r="F375" i="2"/>
  <c r="A376" i="2"/>
  <c r="B376" i="2"/>
  <c r="C376" i="2"/>
  <c r="D376" i="2"/>
  <c r="E376" i="2"/>
  <c r="F376" i="2"/>
  <c r="A377" i="2"/>
  <c r="B377" i="2"/>
  <c r="C377" i="2"/>
  <c r="D377" i="2"/>
  <c r="E377" i="2"/>
  <c r="F377" i="2"/>
  <c r="A378" i="2"/>
  <c r="B378" i="2"/>
  <c r="C378" i="2"/>
  <c r="D378" i="2"/>
  <c r="E378" i="2"/>
  <c r="F378" i="2"/>
  <c r="A379" i="2"/>
  <c r="B379" i="2"/>
  <c r="C379" i="2"/>
  <c r="D379" i="2"/>
  <c r="E379" i="2"/>
  <c r="F379" i="2"/>
  <c r="A380" i="2"/>
  <c r="B380" i="2"/>
  <c r="C380" i="2"/>
  <c r="D380" i="2"/>
  <c r="E380" i="2"/>
  <c r="F380" i="2"/>
  <c r="A381" i="2"/>
  <c r="B381" i="2"/>
  <c r="C381" i="2"/>
  <c r="D381" i="2"/>
  <c r="E381" i="2"/>
  <c r="F381" i="2"/>
  <c r="A382" i="2"/>
  <c r="B382" i="2"/>
  <c r="C382" i="2"/>
  <c r="D382" i="2"/>
  <c r="E382" i="2"/>
  <c r="F382" i="2"/>
  <c r="A383" i="2"/>
  <c r="B383" i="2"/>
  <c r="C383" i="2"/>
  <c r="D383" i="2"/>
  <c r="E383" i="2"/>
  <c r="F383" i="2"/>
  <c r="A384" i="2"/>
  <c r="B384" i="2"/>
  <c r="C384" i="2"/>
  <c r="D384" i="2"/>
  <c r="E384" i="2"/>
  <c r="F384" i="2"/>
  <c r="A385" i="2"/>
  <c r="B385" i="2"/>
  <c r="C385" i="2"/>
  <c r="D385" i="2"/>
  <c r="E385" i="2"/>
  <c r="F385" i="2"/>
  <c r="A386" i="2"/>
  <c r="B386" i="2"/>
  <c r="C386" i="2"/>
  <c r="D386" i="2"/>
  <c r="E386" i="2"/>
  <c r="F386" i="2"/>
  <c r="A387" i="2"/>
  <c r="B387" i="2"/>
  <c r="C387" i="2"/>
  <c r="D387" i="2"/>
  <c r="E387" i="2"/>
  <c r="F387" i="2"/>
  <c r="A388" i="2"/>
  <c r="B388" i="2"/>
  <c r="C388" i="2"/>
  <c r="D388" i="2"/>
  <c r="E388" i="2"/>
  <c r="F388" i="2"/>
  <c r="A389" i="2"/>
  <c r="B389" i="2"/>
  <c r="C389" i="2"/>
  <c r="D389" i="2"/>
  <c r="E389" i="2"/>
  <c r="F389" i="2"/>
  <c r="A390" i="2"/>
  <c r="B390" i="2"/>
  <c r="C390" i="2"/>
  <c r="D390" i="2"/>
  <c r="E390" i="2"/>
  <c r="F390" i="2"/>
  <c r="A257" i="2"/>
  <c r="B257" i="2"/>
  <c r="C257" i="2"/>
  <c r="D257" i="2"/>
  <c r="E257" i="2"/>
  <c r="F257" i="2"/>
  <c r="A258" i="2"/>
  <c r="B258" i="2"/>
  <c r="C258" i="2"/>
  <c r="D258" i="2"/>
  <c r="E258" i="2"/>
  <c r="F258" i="2"/>
  <c r="A259" i="2"/>
  <c r="B259" i="2"/>
  <c r="C259" i="2"/>
  <c r="D259" i="2"/>
  <c r="E259" i="2"/>
  <c r="F259" i="2"/>
  <c r="A260" i="2"/>
  <c r="B260" i="2"/>
  <c r="C260" i="2"/>
  <c r="D260" i="2"/>
  <c r="E260" i="2"/>
  <c r="F260" i="2"/>
  <c r="A261" i="2"/>
  <c r="B261" i="2"/>
  <c r="C261" i="2"/>
  <c r="D261" i="2"/>
  <c r="E261" i="2"/>
  <c r="F261" i="2"/>
  <c r="A262" i="2"/>
  <c r="B262" i="2"/>
  <c r="C262" i="2"/>
  <c r="D262" i="2"/>
  <c r="E262" i="2"/>
  <c r="F262" i="2"/>
  <c r="A263" i="2"/>
  <c r="B263" i="2"/>
  <c r="C263" i="2"/>
  <c r="D263" i="2"/>
  <c r="E263" i="2"/>
  <c r="F263" i="2"/>
  <c r="A264" i="2"/>
  <c r="B264" i="2"/>
  <c r="C264" i="2"/>
  <c r="D264" i="2"/>
  <c r="E264" i="2"/>
  <c r="F264" i="2"/>
  <c r="A265" i="2"/>
  <c r="B265" i="2"/>
  <c r="C265" i="2"/>
  <c r="D265" i="2"/>
  <c r="E265" i="2"/>
  <c r="F265" i="2"/>
  <c r="A266" i="2"/>
  <c r="B266" i="2"/>
  <c r="C266" i="2"/>
  <c r="D266" i="2"/>
  <c r="E266" i="2"/>
  <c r="F266" i="2"/>
  <c r="A267" i="2"/>
  <c r="B267" i="2"/>
  <c r="C267" i="2"/>
  <c r="D267" i="2"/>
  <c r="E267" i="2"/>
  <c r="F267" i="2"/>
  <c r="A268" i="2"/>
  <c r="B268" i="2"/>
  <c r="C268" i="2"/>
  <c r="D268" i="2"/>
  <c r="E268" i="2"/>
  <c r="F268" i="2"/>
  <c r="A269" i="2"/>
  <c r="B269" i="2"/>
  <c r="C269" i="2"/>
  <c r="D269" i="2"/>
  <c r="E269" i="2"/>
  <c r="F269" i="2"/>
  <c r="A270" i="2"/>
  <c r="B270" i="2"/>
  <c r="C270" i="2"/>
  <c r="D270" i="2"/>
  <c r="E270" i="2"/>
  <c r="F270" i="2"/>
  <c r="A271" i="2"/>
  <c r="B271" i="2"/>
  <c r="C271" i="2"/>
  <c r="D271" i="2"/>
  <c r="E271" i="2"/>
  <c r="F271" i="2"/>
  <c r="A238" i="2"/>
  <c r="B238" i="2"/>
  <c r="C238" i="2"/>
  <c r="D238" i="2"/>
  <c r="E238" i="2"/>
  <c r="F238" i="2"/>
  <c r="A239" i="2"/>
  <c r="B239" i="2"/>
  <c r="C239" i="2"/>
  <c r="D239" i="2"/>
  <c r="E239" i="2"/>
  <c r="F239" i="2"/>
  <c r="A240" i="2"/>
  <c r="B240" i="2"/>
  <c r="C240" i="2"/>
  <c r="D240" i="2"/>
  <c r="E240" i="2"/>
  <c r="F240" i="2"/>
  <c r="A241" i="2"/>
  <c r="B241" i="2"/>
  <c r="C241" i="2"/>
  <c r="D241" i="2"/>
  <c r="E241" i="2"/>
  <c r="F241" i="2"/>
  <c r="A242" i="2"/>
  <c r="B242" i="2"/>
  <c r="C242" i="2"/>
  <c r="D242" i="2"/>
  <c r="E242" i="2"/>
  <c r="F242" i="2"/>
  <c r="A243" i="2"/>
  <c r="B243" i="2"/>
  <c r="C243" i="2"/>
  <c r="D243" i="2"/>
  <c r="E243" i="2"/>
  <c r="F243" i="2"/>
  <c r="A244" i="2"/>
  <c r="B244" i="2"/>
  <c r="C244" i="2"/>
  <c r="D244" i="2"/>
  <c r="E244" i="2"/>
  <c r="F244" i="2"/>
  <c r="A245" i="2"/>
  <c r="B245" i="2"/>
  <c r="C245" i="2"/>
  <c r="D245" i="2"/>
  <c r="E245" i="2"/>
  <c r="F245" i="2"/>
  <c r="A246" i="2"/>
  <c r="B246" i="2"/>
  <c r="C246" i="2"/>
  <c r="D246" i="2"/>
  <c r="E246" i="2"/>
  <c r="F246" i="2"/>
  <c r="A247" i="2"/>
  <c r="B247" i="2"/>
  <c r="C247" i="2"/>
  <c r="D247" i="2"/>
  <c r="E247" i="2"/>
  <c r="A248" i="2"/>
  <c r="B248" i="2"/>
  <c r="C248" i="2"/>
  <c r="D248" i="2"/>
  <c r="E248" i="2"/>
  <c r="F248" i="2"/>
  <c r="A249" i="2"/>
  <c r="B249" i="2"/>
  <c r="C249" i="2"/>
  <c r="D249" i="2"/>
  <c r="E249" i="2"/>
  <c r="F249" i="2"/>
  <c r="A250" i="2"/>
  <c r="B250" i="2"/>
  <c r="C250" i="2"/>
  <c r="D250" i="2"/>
  <c r="E250" i="2"/>
  <c r="F250" i="2"/>
  <c r="A251" i="2"/>
  <c r="B251" i="2"/>
  <c r="C251" i="2"/>
  <c r="D251" i="2"/>
  <c r="E251" i="2"/>
  <c r="F251" i="2"/>
  <c r="A252" i="2"/>
  <c r="B252" i="2"/>
  <c r="C252" i="2"/>
  <c r="D252" i="2"/>
  <c r="E252" i="2"/>
  <c r="F252" i="2"/>
  <c r="A253" i="2"/>
  <c r="B253" i="2"/>
  <c r="C253" i="2"/>
  <c r="D253" i="2"/>
  <c r="E253" i="2"/>
  <c r="F253" i="2"/>
  <c r="A254" i="2"/>
  <c r="B254" i="2"/>
  <c r="C254" i="2"/>
  <c r="D254" i="2"/>
  <c r="E254" i="2"/>
  <c r="F254" i="2"/>
  <c r="A255" i="2"/>
  <c r="B255" i="2"/>
  <c r="C255" i="2"/>
  <c r="D255" i="2"/>
  <c r="E255" i="2"/>
  <c r="F255" i="2"/>
  <c r="A256" i="2"/>
  <c r="B256" i="2"/>
  <c r="C256" i="2"/>
  <c r="D256" i="2"/>
  <c r="E256" i="2"/>
  <c r="F256" i="2"/>
  <c r="A32" i="2"/>
  <c r="B32" i="2"/>
  <c r="C32" i="2"/>
  <c r="D32" i="2"/>
  <c r="E32" i="2"/>
  <c r="F32" i="2"/>
  <c r="A33" i="2"/>
  <c r="B33" i="2"/>
  <c r="C33" i="2"/>
  <c r="D33" i="2"/>
  <c r="E33" i="2"/>
  <c r="F33" i="2"/>
  <c r="A34" i="2"/>
  <c r="B34" i="2"/>
  <c r="C34" i="2"/>
  <c r="D34" i="2"/>
  <c r="E34" i="2"/>
  <c r="F34" i="2"/>
  <c r="A35" i="2"/>
  <c r="B35" i="2"/>
  <c r="C35" i="2"/>
  <c r="D35" i="2"/>
  <c r="E35" i="2"/>
  <c r="F35" i="2"/>
  <c r="A36" i="2"/>
  <c r="B36" i="2"/>
  <c r="C36" i="2"/>
  <c r="D36" i="2"/>
  <c r="E36" i="2"/>
  <c r="F36" i="2"/>
  <c r="A37" i="2"/>
  <c r="B37" i="2"/>
  <c r="C37" i="2"/>
  <c r="D37" i="2"/>
  <c r="E37" i="2"/>
  <c r="F37" i="2"/>
  <c r="A38" i="2"/>
  <c r="B38" i="2"/>
  <c r="C38" i="2"/>
  <c r="D38" i="2"/>
  <c r="E38" i="2"/>
  <c r="F38" i="2"/>
  <c r="A39" i="2"/>
  <c r="B39" i="2"/>
  <c r="C39" i="2"/>
  <c r="D39" i="2"/>
  <c r="E39" i="2"/>
  <c r="F39" i="2"/>
  <c r="A40" i="2"/>
  <c r="B40" i="2"/>
  <c r="C40" i="2"/>
  <c r="D40" i="2"/>
  <c r="E40" i="2"/>
  <c r="F40" i="2"/>
  <c r="A41" i="2"/>
  <c r="B41" i="2"/>
  <c r="C41" i="2"/>
  <c r="D41" i="2"/>
  <c r="E41" i="2"/>
  <c r="F41" i="2"/>
  <c r="A42" i="2"/>
  <c r="B42" i="2"/>
  <c r="C42" i="2"/>
  <c r="D42" i="2"/>
  <c r="E42" i="2"/>
  <c r="F42" i="2"/>
  <c r="A43" i="2"/>
  <c r="B43" i="2"/>
  <c r="C43" i="2"/>
  <c r="D43" i="2"/>
  <c r="E43" i="2"/>
  <c r="F43" i="2"/>
  <c r="A44" i="2"/>
  <c r="B44" i="2"/>
  <c r="C44" i="2"/>
  <c r="D44" i="2"/>
  <c r="E44" i="2"/>
  <c r="F44" i="2"/>
  <c r="A45" i="2"/>
  <c r="B45" i="2"/>
  <c r="C45" i="2"/>
  <c r="D45" i="2"/>
  <c r="E45" i="2"/>
  <c r="F45" i="2"/>
  <c r="A46" i="2"/>
  <c r="B46" i="2"/>
  <c r="C46" i="2"/>
  <c r="D46" i="2"/>
  <c r="E46" i="2"/>
  <c r="F46" i="2"/>
  <c r="A47" i="2"/>
  <c r="B47" i="2"/>
  <c r="C47" i="2"/>
  <c r="D47" i="2"/>
  <c r="E47" i="2"/>
  <c r="F47" i="2"/>
  <c r="A48" i="2"/>
  <c r="B48" i="2"/>
  <c r="C48" i="2"/>
  <c r="D48" i="2"/>
  <c r="E48" i="2"/>
  <c r="F48" i="2"/>
  <c r="A49" i="2"/>
  <c r="B49" i="2"/>
  <c r="C49" i="2"/>
  <c r="D49" i="2"/>
  <c r="E49" i="2"/>
  <c r="F49" i="2"/>
  <c r="A50" i="2"/>
  <c r="B50" i="2"/>
  <c r="C50" i="2"/>
  <c r="D50" i="2"/>
  <c r="E50" i="2"/>
  <c r="F50" i="2"/>
  <c r="A51" i="2"/>
  <c r="B51" i="2"/>
  <c r="C51" i="2"/>
  <c r="D51" i="2"/>
  <c r="E51" i="2"/>
  <c r="F51" i="2"/>
  <c r="A52" i="2"/>
  <c r="B52" i="2"/>
  <c r="C52" i="2"/>
  <c r="D52" i="2"/>
  <c r="E52" i="2"/>
  <c r="F52" i="2"/>
  <c r="A53" i="2"/>
  <c r="B53" i="2"/>
  <c r="C53" i="2"/>
  <c r="D53" i="2"/>
  <c r="E53" i="2"/>
  <c r="F53" i="2"/>
  <c r="A54" i="2"/>
  <c r="B54" i="2"/>
  <c r="C54" i="2"/>
  <c r="D54" i="2"/>
  <c r="E54" i="2"/>
  <c r="F54" i="2"/>
  <c r="A55" i="2"/>
  <c r="B55" i="2"/>
  <c r="C55" i="2"/>
  <c r="D55" i="2"/>
  <c r="E55" i="2"/>
  <c r="F55" i="2"/>
  <c r="A56" i="2"/>
  <c r="B56" i="2"/>
  <c r="C56" i="2"/>
  <c r="D56" i="2"/>
  <c r="E56" i="2"/>
  <c r="F56" i="2"/>
  <c r="A57" i="2"/>
  <c r="B57" i="2"/>
  <c r="C57" i="2"/>
  <c r="D57" i="2"/>
  <c r="E57" i="2"/>
  <c r="F57" i="2"/>
  <c r="A58" i="2"/>
  <c r="B58" i="2"/>
  <c r="C58" i="2"/>
  <c r="D58" i="2"/>
  <c r="E58" i="2"/>
  <c r="F58" i="2"/>
  <c r="A59" i="2"/>
  <c r="B59" i="2"/>
  <c r="C59" i="2"/>
  <c r="D59" i="2"/>
  <c r="E59" i="2"/>
  <c r="F59" i="2"/>
  <c r="A60" i="2"/>
  <c r="B60" i="2"/>
  <c r="C60" i="2"/>
  <c r="D60" i="2"/>
  <c r="E60" i="2"/>
  <c r="F60" i="2"/>
  <c r="A61" i="2"/>
  <c r="B61" i="2"/>
  <c r="C61" i="2"/>
  <c r="D61" i="2"/>
  <c r="E61" i="2"/>
  <c r="F61" i="2"/>
  <c r="A62" i="2"/>
  <c r="B62" i="2"/>
  <c r="C62" i="2"/>
  <c r="D62" i="2"/>
  <c r="E62" i="2"/>
  <c r="F62" i="2"/>
  <c r="A63" i="2"/>
  <c r="B63" i="2"/>
  <c r="C63" i="2"/>
  <c r="D63" i="2"/>
  <c r="E63" i="2"/>
  <c r="F63" i="2"/>
  <c r="A64" i="2"/>
  <c r="B64" i="2"/>
  <c r="C64" i="2"/>
  <c r="D64" i="2"/>
  <c r="E64" i="2"/>
  <c r="F64" i="2"/>
  <c r="A65" i="2"/>
  <c r="B65" i="2"/>
  <c r="C65" i="2"/>
  <c r="D65" i="2"/>
  <c r="E65" i="2"/>
  <c r="F65" i="2"/>
  <c r="A66" i="2"/>
  <c r="B66" i="2"/>
  <c r="C66" i="2"/>
  <c r="D66" i="2"/>
  <c r="E66" i="2"/>
  <c r="F66" i="2"/>
  <c r="A67" i="2"/>
  <c r="B67" i="2"/>
  <c r="C67" i="2"/>
  <c r="D67" i="2"/>
  <c r="E67" i="2"/>
  <c r="F67" i="2"/>
  <c r="A68" i="2"/>
  <c r="B68" i="2"/>
  <c r="C68" i="2"/>
  <c r="D68" i="2"/>
  <c r="E68" i="2"/>
  <c r="F68" i="2"/>
  <c r="A69" i="2"/>
  <c r="B69" i="2"/>
  <c r="C69" i="2"/>
  <c r="D69" i="2"/>
  <c r="E69" i="2"/>
  <c r="F69" i="2"/>
  <c r="A70" i="2"/>
  <c r="B70" i="2"/>
  <c r="C70" i="2"/>
  <c r="D70" i="2"/>
  <c r="E70" i="2"/>
  <c r="F70" i="2"/>
  <c r="A71" i="2"/>
  <c r="B71" i="2"/>
  <c r="C71" i="2"/>
  <c r="D71" i="2"/>
  <c r="E71" i="2"/>
  <c r="F71" i="2"/>
  <c r="A72" i="2"/>
  <c r="B72" i="2"/>
  <c r="C72" i="2"/>
  <c r="D72" i="2"/>
  <c r="E72" i="2"/>
  <c r="F72" i="2"/>
  <c r="A73" i="2"/>
  <c r="B73" i="2"/>
  <c r="C73" i="2"/>
  <c r="D73" i="2"/>
  <c r="E73" i="2"/>
  <c r="F73" i="2"/>
  <c r="A74" i="2"/>
  <c r="B74" i="2"/>
  <c r="C74" i="2"/>
  <c r="D74" i="2"/>
  <c r="E74" i="2"/>
  <c r="F74" i="2"/>
  <c r="A75" i="2"/>
  <c r="B75" i="2"/>
  <c r="C75" i="2"/>
  <c r="D75" i="2"/>
  <c r="E75" i="2"/>
  <c r="F75" i="2"/>
  <c r="A76" i="2"/>
  <c r="B76" i="2"/>
  <c r="C76" i="2"/>
  <c r="D76" i="2"/>
  <c r="E76" i="2"/>
  <c r="F76" i="2"/>
  <c r="A77" i="2"/>
  <c r="B77" i="2"/>
  <c r="C77" i="2"/>
  <c r="D77" i="2"/>
  <c r="E77" i="2"/>
  <c r="F77" i="2"/>
  <c r="A78" i="2"/>
  <c r="B78" i="2"/>
  <c r="C78" i="2"/>
  <c r="D78" i="2"/>
  <c r="E78" i="2"/>
  <c r="F78" i="2"/>
  <c r="A79" i="2"/>
  <c r="B79" i="2"/>
  <c r="C79" i="2"/>
  <c r="D79" i="2"/>
  <c r="E79" i="2"/>
  <c r="F79" i="2"/>
  <c r="A80" i="2"/>
  <c r="B80" i="2"/>
  <c r="C80" i="2"/>
  <c r="D80" i="2"/>
  <c r="E80" i="2"/>
  <c r="F80" i="2"/>
  <c r="A81" i="2"/>
  <c r="B81" i="2"/>
  <c r="C81" i="2"/>
  <c r="D81" i="2"/>
  <c r="E81" i="2"/>
  <c r="F81" i="2"/>
  <c r="A82" i="2"/>
  <c r="B82" i="2"/>
  <c r="C82" i="2"/>
  <c r="D82" i="2"/>
  <c r="E82" i="2"/>
  <c r="F82" i="2"/>
  <c r="A83" i="2"/>
  <c r="B83" i="2"/>
  <c r="C83" i="2"/>
  <c r="D83" i="2"/>
  <c r="E83" i="2"/>
  <c r="F83" i="2"/>
  <c r="A84" i="2"/>
  <c r="B84" i="2"/>
  <c r="C84" i="2"/>
  <c r="D84" i="2"/>
  <c r="E84" i="2"/>
  <c r="F84" i="2"/>
  <c r="A85" i="2"/>
  <c r="B85" i="2"/>
  <c r="C85" i="2"/>
  <c r="D85" i="2"/>
  <c r="E85" i="2"/>
  <c r="F85" i="2"/>
  <c r="A86" i="2"/>
  <c r="B86" i="2"/>
  <c r="C86" i="2"/>
  <c r="D86" i="2"/>
  <c r="E86" i="2"/>
  <c r="F86" i="2"/>
  <c r="A87" i="2"/>
  <c r="B87" i="2"/>
  <c r="C87" i="2"/>
  <c r="D87" i="2"/>
  <c r="E87" i="2"/>
  <c r="F87" i="2"/>
  <c r="A88" i="2"/>
  <c r="B88" i="2"/>
  <c r="C88" i="2"/>
  <c r="D88" i="2"/>
  <c r="E88" i="2"/>
  <c r="F88" i="2"/>
  <c r="A89" i="2"/>
  <c r="B89" i="2"/>
  <c r="C89" i="2"/>
  <c r="D89" i="2"/>
  <c r="E89" i="2"/>
  <c r="F89" i="2"/>
  <c r="A90" i="2"/>
  <c r="B90" i="2"/>
  <c r="C90" i="2"/>
  <c r="D90" i="2"/>
  <c r="E90" i="2"/>
  <c r="F90" i="2"/>
  <c r="A91" i="2"/>
  <c r="B91" i="2"/>
  <c r="D91" i="2"/>
  <c r="E91" i="2"/>
  <c r="A92" i="2"/>
  <c r="B92" i="2"/>
  <c r="C92" i="2"/>
  <c r="D92" i="2"/>
  <c r="E92" i="2"/>
  <c r="F92" i="2"/>
  <c r="A93" i="2"/>
  <c r="B93" i="2"/>
  <c r="C93" i="2"/>
  <c r="D93" i="2"/>
  <c r="E93" i="2"/>
  <c r="F93" i="2"/>
  <c r="A94" i="2"/>
  <c r="B94" i="2"/>
  <c r="C94" i="2"/>
  <c r="D94" i="2"/>
  <c r="E94" i="2"/>
  <c r="F94" i="2"/>
  <c r="A95" i="2"/>
  <c r="B95" i="2"/>
  <c r="C95" i="2"/>
  <c r="D95" i="2"/>
  <c r="E95" i="2"/>
  <c r="F95" i="2"/>
  <c r="A96" i="2"/>
  <c r="B96" i="2"/>
  <c r="C96" i="2"/>
  <c r="D96" i="2"/>
  <c r="E96" i="2"/>
  <c r="F96" i="2"/>
  <c r="A97" i="2"/>
  <c r="B97" i="2"/>
  <c r="C97" i="2"/>
  <c r="D97" i="2"/>
  <c r="E97" i="2"/>
  <c r="F97" i="2"/>
  <c r="A98" i="2"/>
  <c r="B98" i="2"/>
  <c r="C98" i="2"/>
  <c r="D98" i="2"/>
  <c r="E98" i="2"/>
  <c r="F98" i="2"/>
  <c r="A99" i="2"/>
  <c r="B99" i="2"/>
  <c r="C99" i="2"/>
  <c r="D99" i="2"/>
  <c r="E99" i="2"/>
  <c r="F99" i="2"/>
  <c r="A100" i="2"/>
  <c r="B100" i="2"/>
  <c r="C100" i="2"/>
  <c r="D100" i="2"/>
  <c r="E100" i="2"/>
  <c r="F100" i="2"/>
  <c r="A101" i="2"/>
  <c r="B101" i="2"/>
  <c r="C101" i="2"/>
  <c r="D101" i="2"/>
  <c r="E101" i="2"/>
  <c r="F101" i="2"/>
  <c r="A102" i="2"/>
  <c r="B102" i="2"/>
  <c r="C102" i="2"/>
  <c r="D102" i="2"/>
  <c r="E102" i="2"/>
  <c r="F102" i="2"/>
  <c r="A103" i="2"/>
  <c r="B103" i="2"/>
  <c r="C103" i="2"/>
  <c r="D103" i="2"/>
  <c r="E103" i="2"/>
  <c r="F103" i="2"/>
  <c r="A104" i="2"/>
  <c r="B104" i="2"/>
  <c r="C104" i="2"/>
  <c r="D104" i="2"/>
  <c r="E104" i="2"/>
  <c r="F104" i="2"/>
  <c r="A105" i="2"/>
  <c r="B105" i="2"/>
  <c r="C105" i="2"/>
  <c r="D105" i="2"/>
  <c r="E105" i="2"/>
  <c r="F105" i="2"/>
  <c r="A106" i="2"/>
  <c r="B106" i="2"/>
  <c r="C106" i="2"/>
  <c r="D106" i="2"/>
  <c r="E106" i="2"/>
  <c r="F106" i="2"/>
  <c r="A107" i="2"/>
  <c r="B107" i="2"/>
  <c r="C107" i="2"/>
  <c r="D107" i="2"/>
  <c r="E107" i="2"/>
  <c r="F107" i="2"/>
  <c r="A108" i="2"/>
  <c r="B108" i="2"/>
  <c r="C108" i="2"/>
  <c r="D108" i="2"/>
  <c r="E108" i="2"/>
  <c r="F108" i="2"/>
  <c r="A109" i="2"/>
  <c r="B109" i="2"/>
  <c r="C109" i="2"/>
  <c r="D109" i="2"/>
  <c r="E109" i="2"/>
  <c r="F109" i="2"/>
  <c r="A110" i="2"/>
  <c r="B110" i="2"/>
  <c r="C110" i="2"/>
  <c r="D110" i="2"/>
  <c r="E110" i="2"/>
  <c r="F110" i="2"/>
  <c r="A111" i="2"/>
  <c r="B111" i="2"/>
  <c r="C111" i="2"/>
  <c r="D111" i="2"/>
  <c r="E111" i="2"/>
  <c r="F111" i="2"/>
  <c r="A112" i="2"/>
  <c r="B112" i="2"/>
  <c r="C112" i="2"/>
  <c r="D112" i="2"/>
  <c r="E112" i="2"/>
  <c r="F112" i="2"/>
  <c r="A113" i="2"/>
  <c r="B113" i="2"/>
  <c r="C113" i="2"/>
  <c r="D113" i="2"/>
  <c r="E113" i="2"/>
  <c r="F113" i="2"/>
  <c r="A114" i="2"/>
  <c r="B114" i="2"/>
  <c r="C114" i="2"/>
  <c r="D114" i="2"/>
  <c r="E114" i="2"/>
  <c r="F114" i="2"/>
  <c r="A115" i="2"/>
  <c r="B115" i="2"/>
  <c r="C115" i="2"/>
  <c r="D115" i="2"/>
  <c r="E115" i="2"/>
  <c r="F115" i="2"/>
  <c r="A116" i="2"/>
  <c r="B116" i="2"/>
  <c r="C116" i="2"/>
  <c r="D116" i="2"/>
  <c r="E116" i="2"/>
  <c r="F116" i="2"/>
  <c r="A117" i="2"/>
  <c r="B117" i="2"/>
  <c r="C117" i="2"/>
  <c r="D117" i="2"/>
  <c r="E117" i="2"/>
  <c r="F117" i="2"/>
  <c r="A118" i="2"/>
  <c r="B118" i="2"/>
  <c r="C118" i="2"/>
  <c r="D118" i="2"/>
  <c r="E118" i="2"/>
  <c r="F118" i="2"/>
  <c r="A119" i="2"/>
  <c r="B119" i="2"/>
  <c r="C119" i="2"/>
  <c r="D119" i="2"/>
  <c r="E119" i="2"/>
  <c r="F119" i="2"/>
  <c r="A120" i="2"/>
  <c r="B120" i="2"/>
  <c r="C120" i="2"/>
  <c r="D120" i="2"/>
  <c r="E120" i="2"/>
  <c r="F120" i="2"/>
  <c r="A121" i="2"/>
  <c r="B121" i="2"/>
  <c r="C121" i="2"/>
  <c r="D121" i="2"/>
  <c r="E121" i="2"/>
  <c r="F121" i="2"/>
  <c r="A122" i="2"/>
  <c r="B122" i="2"/>
  <c r="C122" i="2"/>
  <c r="D122" i="2"/>
  <c r="E122" i="2"/>
  <c r="F122" i="2"/>
  <c r="A123" i="2"/>
  <c r="B123" i="2"/>
  <c r="C123" i="2"/>
  <c r="D123" i="2"/>
  <c r="E123" i="2"/>
  <c r="F123" i="2"/>
  <c r="A124" i="2"/>
  <c r="B124" i="2"/>
  <c r="C124" i="2"/>
  <c r="D124" i="2"/>
  <c r="E124" i="2"/>
  <c r="F124" i="2"/>
  <c r="A125" i="2"/>
  <c r="B125" i="2"/>
  <c r="C125" i="2"/>
  <c r="D125" i="2"/>
  <c r="E125" i="2"/>
  <c r="F125" i="2"/>
  <c r="A126" i="2"/>
  <c r="B126" i="2"/>
  <c r="C126" i="2"/>
  <c r="D126" i="2"/>
  <c r="E126" i="2"/>
  <c r="F126" i="2"/>
  <c r="A127" i="2"/>
  <c r="B127" i="2"/>
  <c r="C127" i="2"/>
  <c r="D127" i="2"/>
  <c r="E127" i="2"/>
  <c r="F127" i="2"/>
  <c r="A128" i="2"/>
  <c r="B128" i="2"/>
  <c r="C128" i="2"/>
  <c r="D128" i="2"/>
  <c r="E128" i="2"/>
  <c r="F128" i="2"/>
  <c r="A129" i="2"/>
  <c r="B129" i="2"/>
  <c r="C129" i="2"/>
  <c r="D129" i="2"/>
  <c r="E129" i="2"/>
  <c r="F129" i="2"/>
  <c r="A130" i="2"/>
  <c r="B130" i="2"/>
  <c r="C130" i="2"/>
  <c r="D130" i="2"/>
  <c r="E130" i="2"/>
  <c r="F130" i="2"/>
  <c r="A131" i="2"/>
  <c r="B131" i="2"/>
  <c r="C131" i="2"/>
  <c r="D131" i="2"/>
  <c r="E131" i="2"/>
  <c r="F131" i="2"/>
  <c r="A132" i="2"/>
  <c r="B132" i="2"/>
  <c r="C132" i="2"/>
  <c r="D132" i="2"/>
  <c r="E132" i="2"/>
  <c r="F132" i="2"/>
  <c r="A133" i="2"/>
  <c r="B133" i="2"/>
  <c r="C133" i="2"/>
  <c r="D133" i="2"/>
  <c r="E133" i="2"/>
  <c r="F133" i="2"/>
  <c r="A134" i="2"/>
  <c r="B134" i="2"/>
  <c r="C134" i="2"/>
  <c r="D134" i="2"/>
  <c r="E134" i="2"/>
  <c r="F134" i="2"/>
  <c r="A135" i="2"/>
  <c r="B135" i="2"/>
  <c r="C135" i="2"/>
  <c r="D135" i="2"/>
  <c r="E135" i="2"/>
  <c r="F135" i="2"/>
  <c r="A136" i="2"/>
  <c r="B136" i="2"/>
  <c r="C136" i="2"/>
  <c r="D136" i="2"/>
  <c r="E136" i="2"/>
  <c r="F136" i="2"/>
  <c r="A137" i="2"/>
  <c r="B137" i="2"/>
  <c r="C137" i="2"/>
  <c r="D137" i="2"/>
  <c r="E137" i="2"/>
  <c r="F137" i="2"/>
  <c r="A138" i="2"/>
  <c r="B138" i="2"/>
  <c r="C138" i="2"/>
  <c r="D138" i="2"/>
  <c r="E138" i="2"/>
  <c r="F138" i="2"/>
  <c r="A139" i="2"/>
  <c r="B139" i="2"/>
  <c r="C139" i="2"/>
  <c r="D139" i="2"/>
  <c r="E139" i="2"/>
  <c r="F139" i="2"/>
  <c r="A140" i="2"/>
  <c r="B140" i="2"/>
  <c r="C140" i="2"/>
  <c r="D140" i="2"/>
  <c r="E140" i="2"/>
  <c r="F140" i="2"/>
  <c r="A141" i="2"/>
  <c r="B141" i="2"/>
  <c r="C141" i="2"/>
  <c r="D141" i="2"/>
  <c r="E141" i="2"/>
  <c r="F141" i="2"/>
  <c r="A142" i="2"/>
  <c r="B142" i="2"/>
  <c r="C142" i="2"/>
  <c r="D142" i="2"/>
  <c r="E142" i="2"/>
  <c r="F142" i="2"/>
  <c r="A143" i="2"/>
  <c r="B143" i="2"/>
  <c r="C143" i="2"/>
  <c r="D143" i="2"/>
  <c r="E143" i="2"/>
  <c r="F143" i="2"/>
  <c r="A144" i="2"/>
  <c r="B144" i="2"/>
  <c r="C144" i="2"/>
  <c r="D144" i="2"/>
  <c r="E144" i="2"/>
  <c r="F144" i="2"/>
  <c r="A145" i="2"/>
  <c r="B145" i="2"/>
  <c r="C145" i="2"/>
  <c r="D145" i="2"/>
  <c r="E145" i="2"/>
  <c r="F145" i="2"/>
  <c r="A146" i="2"/>
  <c r="B146" i="2"/>
  <c r="C146" i="2"/>
  <c r="D146" i="2"/>
  <c r="E146" i="2"/>
  <c r="F146" i="2"/>
  <c r="A147" i="2"/>
  <c r="B147" i="2"/>
  <c r="C147" i="2"/>
  <c r="D147" i="2"/>
  <c r="E147" i="2"/>
  <c r="F147" i="2"/>
  <c r="A148" i="2"/>
  <c r="B148" i="2"/>
  <c r="C148" i="2"/>
  <c r="D148" i="2"/>
  <c r="E148" i="2"/>
  <c r="F148" i="2"/>
  <c r="A149" i="2"/>
  <c r="B149" i="2"/>
  <c r="C149" i="2"/>
  <c r="D149" i="2"/>
  <c r="E149" i="2"/>
  <c r="F149" i="2"/>
  <c r="A150" i="2"/>
  <c r="B150" i="2"/>
  <c r="C150" i="2"/>
  <c r="D150" i="2"/>
  <c r="E150" i="2"/>
  <c r="F150" i="2"/>
  <c r="A151" i="2"/>
  <c r="B151" i="2"/>
  <c r="C151" i="2"/>
  <c r="D151" i="2"/>
  <c r="E151" i="2"/>
  <c r="F151" i="2"/>
  <c r="A152" i="2"/>
  <c r="B152" i="2"/>
  <c r="C152" i="2"/>
  <c r="D152" i="2"/>
  <c r="E152" i="2"/>
  <c r="F152" i="2"/>
  <c r="A153" i="2"/>
  <c r="B153" i="2"/>
  <c r="C153" i="2"/>
  <c r="D153" i="2"/>
  <c r="E153" i="2"/>
  <c r="F153" i="2"/>
  <c r="A154" i="2"/>
  <c r="B154" i="2"/>
  <c r="C154" i="2"/>
  <c r="D154" i="2"/>
  <c r="E154" i="2"/>
  <c r="F154" i="2"/>
  <c r="A155" i="2"/>
  <c r="B155" i="2"/>
  <c r="C155" i="2"/>
  <c r="D155" i="2"/>
  <c r="E155" i="2"/>
  <c r="F155" i="2"/>
  <c r="A156" i="2"/>
  <c r="B156" i="2"/>
  <c r="C156" i="2"/>
  <c r="D156" i="2"/>
  <c r="E156" i="2"/>
  <c r="F156" i="2"/>
  <c r="A157" i="2"/>
  <c r="B157" i="2"/>
  <c r="C157" i="2"/>
  <c r="D157" i="2"/>
  <c r="E157" i="2"/>
  <c r="F157" i="2"/>
  <c r="A158" i="2"/>
  <c r="B158" i="2"/>
  <c r="C158" i="2"/>
  <c r="D158" i="2"/>
  <c r="E158" i="2"/>
  <c r="F158" i="2"/>
  <c r="A159" i="2"/>
  <c r="B159" i="2"/>
  <c r="C159" i="2"/>
  <c r="D159" i="2"/>
  <c r="E159" i="2"/>
  <c r="F159" i="2"/>
  <c r="A160" i="2"/>
  <c r="B160" i="2"/>
  <c r="C160" i="2"/>
  <c r="D160" i="2"/>
  <c r="E160" i="2"/>
  <c r="F160" i="2"/>
  <c r="A161" i="2"/>
  <c r="B161" i="2"/>
  <c r="C161" i="2"/>
  <c r="D161" i="2"/>
  <c r="E161" i="2"/>
  <c r="F161" i="2"/>
  <c r="A162" i="2"/>
  <c r="B162" i="2"/>
  <c r="C162" i="2"/>
  <c r="D162" i="2"/>
  <c r="E162" i="2"/>
  <c r="F162" i="2"/>
  <c r="A163" i="2"/>
  <c r="B163" i="2"/>
  <c r="C163" i="2"/>
  <c r="D163" i="2"/>
  <c r="E163" i="2"/>
  <c r="F163" i="2"/>
  <c r="A164" i="2"/>
  <c r="B164" i="2"/>
  <c r="C164" i="2"/>
  <c r="D164" i="2"/>
  <c r="E164" i="2"/>
  <c r="F164" i="2"/>
  <c r="A165" i="2"/>
  <c r="B165" i="2"/>
  <c r="C165" i="2"/>
  <c r="D165" i="2"/>
  <c r="E165" i="2"/>
  <c r="F165" i="2"/>
  <c r="A166" i="2"/>
  <c r="B166" i="2"/>
  <c r="C166" i="2"/>
  <c r="D166" i="2"/>
  <c r="E166" i="2"/>
  <c r="F166" i="2"/>
  <c r="A167" i="2"/>
  <c r="B167" i="2"/>
  <c r="C167" i="2"/>
  <c r="D167" i="2"/>
  <c r="E167" i="2"/>
  <c r="F167" i="2"/>
  <c r="A168" i="2"/>
  <c r="B168" i="2"/>
  <c r="C168" i="2"/>
  <c r="D168" i="2"/>
  <c r="E168" i="2"/>
  <c r="F168" i="2"/>
  <c r="A169" i="2"/>
  <c r="B169" i="2"/>
  <c r="C169" i="2"/>
  <c r="D169" i="2"/>
  <c r="E169" i="2"/>
  <c r="F169" i="2"/>
  <c r="A170" i="2"/>
  <c r="B170" i="2"/>
  <c r="C170" i="2"/>
  <c r="D170" i="2"/>
  <c r="E170" i="2"/>
  <c r="F170" i="2"/>
  <c r="A171" i="2"/>
  <c r="B171" i="2"/>
  <c r="C171" i="2"/>
  <c r="D171" i="2"/>
  <c r="E171" i="2"/>
  <c r="F171" i="2"/>
  <c r="A172" i="2"/>
  <c r="B172" i="2"/>
  <c r="C172" i="2"/>
  <c r="D172" i="2"/>
  <c r="E172" i="2"/>
  <c r="F172" i="2"/>
  <c r="A173" i="2"/>
  <c r="B173" i="2"/>
  <c r="C173" i="2"/>
  <c r="D173" i="2"/>
  <c r="E173" i="2"/>
  <c r="F173" i="2"/>
  <c r="A174" i="2"/>
  <c r="B174" i="2"/>
  <c r="C174" i="2"/>
  <c r="D174" i="2"/>
  <c r="E174" i="2"/>
  <c r="F174" i="2"/>
  <c r="A175" i="2"/>
  <c r="B175" i="2"/>
  <c r="C175" i="2"/>
  <c r="D175" i="2"/>
  <c r="E175" i="2"/>
  <c r="F175" i="2"/>
  <c r="A176" i="2"/>
  <c r="B176" i="2"/>
  <c r="C176" i="2"/>
  <c r="D176" i="2"/>
  <c r="E176" i="2"/>
  <c r="F176" i="2"/>
  <c r="A177" i="2"/>
  <c r="B177" i="2"/>
  <c r="C177" i="2"/>
  <c r="D177" i="2"/>
  <c r="E177" i="2"/>
  <c r="F177" i="2"/>
  <c r="A178" i="2"/>
  <c r="B178" i="2"/>
  <c r="C178" i="2"/>
  <c r="D178" i="2"/>
  <c r="E178" i="2"/>
  <c r="F178" i="2"/>
  <c r="A179" i="2"/>
  <c r="B179" i="2"/>
  <c r="C179" i="2"/>
  <c r="D179" i="2"/>
  <c r="E179" i="2"/>
  <c r="F179" i="2"/>
  <c r="A180" i="2"/>
  <c r="B180" i="2"/>
  <c r="C180" i="2"/>
  <c r="D180" i="2"/>
  <c r="E180" i="2"/>
  <c r="F180" i="2"/>
  <c r="A181" i="2"/>
  <c r="B181" i="2"/>
  <c r="C181" i="2"/>
  <c r="D181" i="2"/>
  <c r="E181" i="2"/>
  <c r="F181" i="2"/>
  <c r="A182" i="2"/>
  <c r="B182" i="2"/>
  <c r="C182" i="2"/>
  <c r="D182" i="2"/>
  <c r="E182" i="2"/>
  <c r="F182" i="2"/>
  <c r="A183" i="2"/>
  <c r="B183" i="2"/>
  <c r="C183" i="2"/>
  <c r="D183" i="2"/>
  <c r="E183" i="2"/>
  <c r="F183" i="2"/>
  <c r="A184" i="2"/>
  <c r="B184" i="2"/>
  <c r="C184" i="2"/>
  <c r="D184" i="2"/>
  <c r="E184" i="2"/>
  <c r="F184" i="2"/>
  <c r="A185" i="2"/>
  <c r="B185" i="2"/>
  <c r="C185" i="2"/>
  <c r="D185" i="2"/>
  <c r="E185" i="2"/>
  <c r="F185" i="2"/>
  <c r="A186" i="2"/>
  <c r="B186" i="2"/>
  <c r="C186" i="2"/>
  <c r="D186" i="2"/>
  <c r="E186" i="2"/>
  <c r="A187" i="2"/>
  <c r="B187" i="2"/>
  <c r="C187" i="2"/>
  <c r="D187" i="2"/>
  <c r="E187" i="2"/>
  <c r="F187" i="2"/>
  <c r="A188" i="2"/>
  <c r="B188" i="2"/>
  <c r="C188" i="2"/>
  <c r="D188" i="2"/>
  <c r="E188" i="2"/>
  <c r="F188" i="2"/>
  <c r="A189" i="2"/>
  <c r="B189" i="2"/>
  <c r="C189" i="2"/>
  <c r="D189" i="2"/>
  <c r="E189" i="2"/>
  <c r="F189" i="2"/>
  <c r="A190" i="2"/>
  <c r="B190" i="2"/>
  <c r="C190" i="2"/>
  <c r="D190" i="2"/>
  <c r="E190" i="2"/>
  <c r="F190" i="2"/>
  <c r="A191" i="2"/>
  <c r="B191" i="2"/>
  <c r="C191" i="2"/>
  <c r="D191" i="2"/>
  <c r="E191" i="2"/>
  <c r="F191" i="2"/>
  <c r="A192" i="2"/>
  <c r="B192" i="2"/>
  <c r="C192" i="2"/>
  <c r="D192" i="2"/>
  <c r="E192" i="2"/>
  <c r="F192" i="2"/>
  <c r="A193" i="2"/>
  <c r="B193" i="2"/>
  <c r="C193" i="2"/>
  <c r="D193" i="2"/>
  <c r="E193" i="2"/>
  <c r="F193" i="2"/>
  <c r="A194" i="2"/>
  <c r="B194" i="2"/>
  <c r="C194" i="2"/>
  <c r="D194" i="2"/>
  <c r="E194" i="2"/>
  <c r="F194" i="2"/>
  <c r="A195" i="2"/>
  <c r="B195" i="2"/>
  <c r="C195" i="2"/>
  <c r="D195" i="2"/>
  <c r="E195" i="2"/>
  <c r="F195" i="2"/>
  <c r="A196" i="2"/>
  <c r="B196" i="2"/>
  <c r="C196" i="2"/>
  <c r="D196" i="2"/>
  <c r="E196" i="2"/>
  <c r="F196" i="2"/>
  <c r="A197" i="2"/>
  <c r="B197" i="2"/>
  <c r="C197" i="2"/>
  <c r="D197" i="2"/>
  <c r="E197" i="2"/>
  <c r="F197" i="2"/>
  <c r="A198" i="2"/>
  <c r="B198" i="2"/>
  <c r="C198" i="2"/>
  <c r="D198" i="2"/>
  <c r="E198" i="2"/>
  <c r="F198" i="2"/>
  <c r="A199" i="2"/>
  <c r="B199" i="2"/>
  <c r="C199" i="2"/>
  <c r="D199" i="2"/>
  <c r="E199" i="2"/>
  <c r="F199" i="2"/>
  <c r="A200" i="2"/>
  <c r="B200" i="2"/>
  <c r="C200" i="2"/>
  <c r="D200" i="2"/>
  <c r="E200" i="2"/>
  <c r="F200" i="2"/>
  <c r="A201" i="2"/>
  <c r="B201" i="2"/>
  <c r="C201" i="2"/>
  <c r="D201" i="2"/>
  <c r="E201" i="2"/>
  <c r="F201" i="2"/>
  <c r="A202" i="2"/>
  <c r="B202" i="2"/>
  <c r="C202" i="2"/>
  <c r="D202" i="2"/>
  <c r="E202" i="2"/>
  <c r="F202" i="2"/>
  <c r="A203" i="2"/>
  <c r="B203" i="2"/>
  <c r="C203" i="2"/>
  <c r="D203" i="2"/>
  <c r="E203" i="2"/>
  <c r="F203" i="2"/>
  <c r="A204" i="2"/>
  <c r="B204" i="2"/>
  <c r="C204" i="2"/>
  <c r="D204" i="2"/>
  <c r="E204" i="2"/>
  <c r="F204" i="2"/>
  <c r="A205" i="2"/>
  <c r="B205" i="2"/>
  <c r="C205" i="2"/>
  <c r="D205" i="2"/>
  <c r="E205" i="2"/>
  <c r="F205" i="2"/>
  <c r="A206" i="2"/>
  <c r="B206" i="2"/>
  <c r="C206" i="2"/>
  <c r="D206" i="2"/>
  <c r="E206" i="2"/>
  <c r="F206" i="2"/>
  <c r="A207" i="2"/>
  <c r="B207" i="2"/>
  <c r="C207" i="2"/>
  <c r="D207" i="2"/>
  <c r="E207" i="2"/>
  <c r="F207" i="2"/>
  <c r="A208" i="2"/>
  <c r="B208" i="2"/>
  <c r="C208" i="2"/>
  <c r="D208" i="2"/>
  <c r="E208" i="2"/>
  <c r="F208" i="2"/>
  <c r="A209" i="2"/>
  <c r="B209" i="2"/>
  <c r="C209" i="2"/>
  <c r="D209" i="2"/>
  <c r="E209" i="2"/>
  <c r="F209" i="2"/>
  <c r="A210" i="2"/>
  <c r="B210" i="2"/>
  <c r="C210" i="2"/>
  <c r="D210" i="2"/>
  <c r="E210" i="2"/>
  <c r="F210" i="2"/>
  <c r="A211" i="2"/>
  <c r="B211" i="2"/>
  <c r="C211" i="2"/>
  <c r="D211" i="2"/>
  <c r="E211" i="2"/>
  <c r="F211" i="2"/>
  <c r="A212" i="2"/>
  <c r="B212" i="2"/>
  <c r="C212" i="2"/>
  <c r="D212" i="2"/>
  <c r="E212" i="2"/>
  <c r="F212" i="2"/>
  <c r="A213" i="2"/>
  <c r="B213" i="2"/>
  <c r="C213" i="2"/>
  <c r="D213" i="2"/>
  <c r="E213" i="2"/>
  <c r="F213" i="2"/>
  <c r="A214" i="2"/>
  <c r="B214" i="2"/>
  <c r="C214" i="2"/>
  <c r="D214" i="2"/>
  <c r="E214" i="2"/>
  <c r="F214" i="2"/>
  <c r="A215" i="2"/>
  <c r="B215" i="2"/>
  <c r="C215" i="2"/>
  <c r="D215" i="2"/>
  <c r="E215" i="2"/>
  <c r="F215" i="2"/>
  <c r="A216" i="2"/>
  <c r="B216" i="2"/>
  <c r="C216" i="2"/>
  <c r="D216" i="2"/>
  <c r="E216" i="2"/>
  <c r="F216" i="2"/>
  <c r="A217" i="2"/>
  <c r="B217" i="2"/>
  <c r="C217" i="2"/>
  <c r="D217" i="2"/>
  <c r="E217" i="2"/>
  <c r="F217" i="2"/>
  <c r="A218" i="2"/>
  <c r="B218" i="2"/>
  <c r="C218" i="2"/>
  <c r="D218" i="2"/>
  <c r="E218" i="2"/>
  <c r="F218" i="2"/>
  <c r="A219" i="2"/>
  <c r="B219" i="2"/>
  <c r="C219" i="2"/>
  <c r="D219" i="2"/>
  <c r="E219" i="2"/>
  <c r="F219" i="2"/>
  <c r="A220" i="2"/>
  <c r="B220" i="2"/>
  <c r="C220" i="2"/>
  <c r="D220" i="2"/>
  <c r="E220" i="2"/>
  <c r="F220" i="2"/>
  <c r="A221" i="2"/>
  <c r="B221" i="2"/>
  <c r="C221" i="2"/>
  <c r="D221" i="2"/>
  <c r="E221" i="2"/>
  <c r="F221" i="2"/>
  <c r="A222" i="2"/>
  <c r="B222" i="2"/>
  <c r="C222" i="2"/>
  <c r="D222" i="2"/>
  <c r="E222" i="2"/>
  <c r="F222" i="2"/>
  <c r="A223" i="2"/>
  <c r="B223" i="2"/>
  <c r="C223" i="2"/>
  <c r="D223" i="2"/>
  <c r="E223" i="2"/>
  <c r="F223" i="2"/>
  <c r="A224" i="2"/>
  <c r="B224" i="2"/>
  <c r="C224" i="2"/>
  <c r="D224" i="2"/>
  <c r="E224" i="2"/>
  <c r="F224" i="2"/>
  <c r="A225" i="2"/>
  <c r="B225" i="2"/>
  <c r="C225" i="2"/>
  <c r="D225" i="2"/>
  <c r="E225" i="2"/>
  <c r="F225" i="2"/>
  <c r="A226" i="2"/>
  <c r="B226" i="2"/>
  <c r="C226" i="2"/>
  <c r="D226" i="2"/>
  <c r="E226" i="2"/>
  <c r="F226" i="2"/>
  <c r="A227" i="2"/>
  <c r="B227" i="2"/>
  <c r="C227" i="2"/>
  <c r="D227" i="2"/>
  <c r="E227" i="2"/>
  <c r="F227" i="2"/>
  <c r="A228" i="2"/>
  <c r="B228" i="2"/>
  <c r="C228" i="2"/>
  <c r="D228" i="2"/>
  <c r="E228" i="2"/>
  <c r="F228" i="2"/>
  <c r="A229" i="2"/>
  <c r="B229" i="2"/>
  <c r="C229" i="2"/>
  <c r="D229" i="2"/>
  <c r="E229" i="2"/>
  <c r="F229" i="2"/>
  <c r="A230" i="2"/>
  <c r="B230" i="2"/>
  <c r="C230" i="2"/>
  <c r="D230" i="2"/>
  <c r="E230" i="2"/>
  <c r="F230" i="2"/>
  <c r="A231" i="2"/>
  <c r="B231" i="2"/>
  <c r="C231" i="2"/>
  <c r="D231" i="2"/>
  <c r="E231" i="2"/>
  <c r="F231" i="2"/>
  <c r="A232" i="2"/>
  <c r="B232" i="2"/>
  <c r="C232" i="2"/>
  <c r="D232" i="2"/>
  <c r="E232" i="2"/>
  <c r="F232" i="2"/>
  <c r="A233" i="2"/>
  <c r="B233" i="2"/>
  <c r="C233" i="2"/>
  <c r="D233" i="2"/>
  <c r="E233" i="2"/>
  <c r="F233" i="2"/>
  <c r="A234" i="2"/>
  <c r="B234" i="2"/>
  <c r="C234" i="2"/>
  <c r="D234" i="2"/>
  <c r="E234" i="2"/>
  <c r="F234" i="2"/>
  <c r="A235" i="2"/>
  <c r="B235" i="2"/>
  <c r="C235" i="2"/>
  <c r="D235" i="2"/>
  <c r="E235" i="2"/>
  <c r="F235" i="2"/>
  <c r="A236" i="2"/>
  <c r="B236" i="2"/>
  <c r="C236" i="2"/>
  <c r="D236" i="2"/>
  <c r="E236" i="2"/>
  <c r="F236" i="2"/>
  <c r="A237" i="2"/>
  <c r="B237" i="2"/>
  <c r="C237" i="2"/>
  <c r="D237" i="2"/>
  <c r="E237" i="2"/>
  <c r="F237" i="2"/>
  <c r="A5" i="2" l="1"/>
  <c r="B5" i="2"/>
  <c r="C5" i="2"/>
  <c r="D5" i="2"/>
  <c r="E5" i="2"/>
  <c r="A6" i="2"/>
  <c r="B6" i="2"/>
  <c r="C6" i="2"/>
  <c r="D6" i="2"/>
  <c r="E6" i="2"/>
  <c r="A7" i="2"/>
  <c r="B7" i="2"/>
  <c r="C7" i="2"/>
  <c r="D7" i="2"/>
  <c r="E7" i="2"/>
  <c r="A8" i="2"/>
  <c r="B8" i="2"/>
  <c r="C8" i="2"/>
  <c r="D8" i="2"/>
  <c r="E8" i="2"/>
  <c r="A9" i="2"/>
  <c r="B9" i="2"/>
  <c r="C9" i="2"/>
  <c r="D9" i="2"/>
  <c r="E9" i="2"/>
  <c r="A10" i="2"/>
  <c r="B10" i="2"/>
  <c r="C10" i="2"/>
  <c r="D10" i="2"/>
  <c r="E10" i="2"/>
  <c r="A11" i="2"/>
  <c r="B11" i="2"/>
  <c r="C11" i="2"/>
  <c r="D11" i="2"/>
  <c r="E11" i="2"/>
  <c r="A12" i="2"/>
  <c r="B12" i="2"/>
  <c r="C12" i="2"/>
  <c r="D12" i="2"/>
  <c r="E12" i="2"/>
  <c r="A13" i="2"/>
  <c r="B13" i="2"/>
  <c r="C13" i="2"/>
  <c r="D13" i="2"/>
  <c r="E13" i="2"/>
  <c r="A14" i="2"/>
  <c r="B14" i="2"/>
  <c r="C14" i="2"/>
  <c r="D14" i="2"/>
  <c r="E14" i="2"/>
  <c r="A15" i="2"/>
  <c r="B15" i="2"/>
  <c r="C15" i="2"/>
  <c r="D15" i="2"/>
  <c r="E15" i="2"/>
  <c r="A16" i="2"/>
  <c r="B16" i="2"/>
  <c r="C16" i="2"/>
  <c r="D16" i="2"/>
  <c r="E16" i="2"/>
  <c r="A17" i="2"/>
  <c r="B17" i="2"/>
  <c r="C17" i="2"/>
  <c r="D17" i="2"/>
  <c r="E17" i="2"/>
  <c r="A18" i="2"/>
  <c r="B18" i="2"/>
  <c r="C18" i="2"/>
  <c r="D18" i="2"/>
  <c r="E18" i="2"/>
  <c r="A19" i="2"/>
  <c r="B19" i="2"/>
  <c r="C19" i="2"/>
  <c r="D19" i="2"/>
  <c r="E19" i="2"/>
  <c r="A20" i="2"/>
  <c r="B20" i="2"/>
  <c r="C20" i="2"/>
  <c r="D20" i="2"/>
  <c r="E20" i="2"/>
  <c r="A21" i="2"/>
  <c r="B21" i="2"/>
  <c r="C21" i="2"/>
  <c r="D21" i="2"/>
  <c r="E21" i="2"/>
  <c r="A22" i="2"/>
  <c r="B22" i="2"/>
  <c r="C22" i="2"/>
  <c r="D22" i="2"/>
  <c r="E22" i="2"/>
  <c r="A23" i="2"/>
  <c r="B23" i="2"/>
  <c r="C23" i="2"/>
  <c r="D23" i="2"/>
  <c r="E23" i="2"/>
  <c r="A24" i="2"/>
  <c r="B24" i="2"/>
  <c r="C24" i="2"/>
  <c r="D24" i="2"/>
  <c r="E24" i="2"/>
  <c r="A25" i="2"/>
  <c r="B25" i="2"/>
  <c r="C25" i="2"/>
  <c r="D25" i="2"/>
  <c r="E25" i="2"/>
  <c r="A26" i="2"/>
  <c r="B26" i="2"/>
  <c r="C26" i="2"/>
  <c r="D26" i="2"/>
  <c r="E26" i="2"/>
  <c r="A27" i="2"/>
  <c r="B27" i="2"/>
  <c r="C27" i="2"/>
  <c r="D27" i="2"/>
  <c r="E27" i="2"/>
  <c r="A28" i="2"/>
  <c r="B28" i="2"/>
  <c r="C28" i="2"/>
  <c r="D28" i="2"/>
  <c r="E28" i="2"/>
  <c r="A29" i="2"/>
  <c r="B29" i="2"/>
  <c r="C29" i="2"/>
  <c r="D29" i="2"/>
  <c r="E29" i="2"/>
  <c r="A30" i="2"/>
  <c r="B30" i="2"/>
  <c r="C30" i="2"/>
  <c r="D30" i="2"/>
  <c r="E30" i="2"/>
  <c r="A31" i="2"/>
  <c r="B31" i="2"/>
  <c r="C31" i="2"/>
  <c r="D31" i="2"/>
  <c r="E31" i="2"/>
  <c r="E4" i="2"/>
  <c r="D4" i="2"/>
  <c r="C4" i="2"/>
  <c r="A4" i="2"/>
  <c r="F2" i="2"/>
  <c r="H3" i="6"/>
  <c r="H4" i="6" s="1"/>
  <c r="G803" i="6"/>
  <c r="G805" i="6" l="1"/>
  <c r="I805" i="6" s="1"/>
  <c r="I803" i="6"/>
  <c r="H5" i="6"/>
  <c r="G806" i="6"/>
  <c r="I806" i="6" s="1"/>
  <c r="G804" i="6"/>
  <c r="I804" i="6" s="1"/>
  <c r="H6" i="6" l="1"/>
  <c r="G807" i="6"/>
  <c r="I807" i="6" s="1"/>
  <c r="H7" i="6" l="1"/>
  <c r="G808" i="6"/>
  <c r="I808" i="6" s="1"/>
  <c r="H8" i="6" l="1"/>
  <c r="H9" i="6" l="1"/>
  <c r="W4" i="1"/>
  <c r="I5" i="2" s="1"/>
  <c r="W5" i="1"/>
  <c r="I6" i="2" s="1"/>
  <c r="W6" i="1"/>
  <c r="I7" i="2" s="1"/>
  <c r="W7" i="1"/>
  <c r="I8" i="2" s="1"/>
  <c r="W8" i="1"/>
  <c r="I9" i="2" s="1"/>
  <c r="W9" i="1"/>
  <c r="I10" i="2" s="1"/>
  <c r="W10" i="1"/>
  <c r="I11" i="2" s="1"/>
  <c r="W11" i="1"/>
  <c r="I12" i="2" s="1"/>
  <c r="W12" i="1"/>
  <c r="I13" i="2" s="1"/>
  <c r="W13" i="1"/>
  <c r="I14" i="2" s="1"/>
  <c r="W14" i="1"/>
  <c r="I15" i="2" s="1"/>
  <c r="W15" i="1"/>
  <c r="I16" i="2" s="1"/>
  <c r="W16" i="1"/>
  <c r="I17" i="2" s="1"/>
  <c r="W17" i="1"/>
  <c r="I18" i="2" s="1"/>
  <c r="W18" i="1"/>
  <c r="I19" i="2" s="1"/>
  <c r="W19" i="1"/>
  <c r="I20" i="2" s="1"/>
  <c r="W20" i="1"/>
  <c r="I21" i="2" s="1"/>
  <c r="W21" i="1"/>
  <c r="I22" i="2" s="1"/>
  <c r="W22" i="1"/>
  <c r="I23" i="2" s="1"/>
  <c r="W23" i="1"/>
  <c r="I24" i="2" s="1"/>
  <c r="W24" i="1"/>
  <c r="I25" i="2" s="1"/>
  <c r="W25" i="1"/>
  <c r="I26" i="2" s="1"/>
  <c r="W26" i="1"/>
  <c r="I27" i="2" s="1"/>
  <c r="W27" i="1"/>
  <c r="I28" i="2" s="1"/>
  <c r="W28" i="1"/>
  <c r="I29" i="2" s="1"/>
  <c r="W29" i="1"/>
  <c r="I30" i="2" s="1"/>
  <c r="W30" i="1"/>
  <c r="I31" i="2" s="1"/>
  <c r="W31" i="1"/>
  <c r="I32" i="2" s="1"/>
  <c r="W32" i="1"/>
  <c r="I33" i="2" s="1"/>
  <c r="W33" i="1"/>
  <c r="I34" i="2" s="1"/>
  <c r="W34" i="1"/>
  <c r="I35" i="2" s="1"/>
  <c r="W35" i="1"/>
  <c r="I36" i="2" s="1"/>
  <c r="W36" i="1"/>
  <c r="I37" i="2" s="1"/>
  <c r="W37" i="1"/>
  <c r="I38" i="2" s="1"/>
  <c r="W38" i="1"/>
  <c r="I39" i="2" s="1"/>
  <c r="W39" i="1"/>
  <c r="I40" i="2" s="1"/>
  <c r="W40" i="1"/>
  <c r="I41" i="2" s="1"/>
  <c r="W41" i="1"/>
  <c r="I42" i="2" s="1"/>
  <c r="W42" i="1"/>
  <c r="I43" i="2" s="1"/>
  <c r="W43" i="1"/>
  <c r="I44" i="2" s="1"/>
  <c r="W44" i="1"/>
  <c r="I45" i="2" s="1"/>
  <c r="W45" i="1"/>
  <c r="I46" i="2" s="1"/>
  <c r="W46" i="1"/>
  <c r="I47" i="2" s="1"/>
  <c r="W47" i="1"/>
  <c r="I48" i="2" s="1"/>
  <c r="W48" i="1"/>
  <c r="I49" i="2" s="1"/>
  <c r="W49" i="1"/>
  <c r="I50" i="2" s="1"/>
  <c r="W50" i="1"/>
  <c r="I51" i="2" s="1"/>
  <c r="W51" i="1"/>
  <c r="I52" i="2" s="1"/>
  <c r="W52" i="1"/>
  <c r="I53" i="2" s="1"/>
  <c r="W53" i="1"/>
  <c r="I54" i="2" s="1"/>
  <c r="W54" i="1"/>
  <c r="I55" i="2" s="1"/>
  <c r="W55" i="1"/>
  <c r="I56" i="2" s="1"/>
  <c r="W56" i="1"/>
  <c r="I57" i="2" s="1"/>
  <c r="W57" i="1"/>
  <c r="I58" i="2" s="1"/>
  <c r="W58" i="1"/>
  <c r="I59" i="2" s="1"/>
  <c r="W59" i="1"/>
  <c r="I60" i="2" s="1"/>
  <c r="W60" i="1"/>
  <c r="I61" i="2" s="1"/>
  <c r="W61" i="1"/>
  <c r="I62" i="2" s="1"/>
  <c r="W62" i="1"/>
  <c r="I63" i="2" s="1"/>
  <c r="W63" i="1"/>
  <c r="I64" i="2" s="1"/>
  <c r="W64" i="1"/>
  <c r="I65" i="2" s="1"/>
  <c r="W65" i="1"/>
  <c r="I66" i="2" s="1"/>
  <c r="W66" i="1"/>
  <c r="I67" i="2" s="1"/>
  <c r="W67" i="1"/>
  <c r="I68" i="2" s="1"/>
  <c r="W68" i="1"/>
  <c r="I69" i="2" s="1"/>
  <c r="W69" i="1"/>
  <c r="I70" i="2" s="1"/>
  <c r="W70" i="1"/>
  <c r="I71" i="2" s="1"/>
  <c r="W71" i="1"/>
  <c r="I72" i="2" s="1"/>
  <c r="W72" i="1"/>
  <c r="I73" i="2" s="1"/>
  <c r="W73" i="1"/>
  <c r="I74" i="2" s="1"/>
  <c r="W74" i="1"/>
  <c r="I75" i="2" s="1"/>
  <c r="W75" i="1"/>
  <c r="I76" i="2" s="1"/>
  <c r="W76" i="1"/>
  <c r="I77" i="2" s="1"/>
  <c r="W77" i="1"/>
  <c r="I78" i="2" s="1"/>
  <c r="W78" i="1"/>
  <c r="I79" i="2" s="1"/>
  <c r="W79" i="1"/>
  <c r="I80" i="2" s="1"/>
  <c r="W80" i="1"/>
  <c r="I81" i="2" s="1"/>
  <c r="W81" i="1"/>
  <c r="I82" i="2" s="1"/>
  <c r="W82" i="1"/>
  <c r="I83" i="2" s="1"/>
  <c r="W83" i="1"/>
  <c r="I84" i="2" s="1"/>
  <c r="W84" i="1"/>
  <c r="I85" i="2" s="1"/>
  <c r="W85" i="1"/>
  <c r="I86" i="2" s="1"/>
  <c r="W86" i="1"/>
  <c r="I87" i="2" s="1"/>
  <c r="W87" i="1"/>
  <c r="I88" i="2" s="1"/>
  <c r="W88" i="1"/>
  <c r="I89" i="2" s="1"/>
  <c r="W89" i="1"/>
  <c r="I90" i="2" s="1"/>
  <c r="W90" i="1"/>
  <c r="I91" i="2" s="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I186" i="2" s="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I320" i="2" s="1"/>
  <c r="W320" i="1"/>
  <c r="W321" i="1"/>
  <c r="W322" i="1"/>
  <c r="W323" i="1"/>
  <c r="I324" i="2" s="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W364" i="1"/>
  <c r="W365" i="1"/>
  <c r="W366" i="1"/>
  <c r="W367" i="1"/>
  <c r="W368" i="1"/>
  <c r="W369" i="1"/>
  <c r="W370" i="1"/>
  <c r="W371" i="1"/>
  <c r="W372" i="1"/>
  <c r="W373" i="1"/>
  <c r="W374" i="1"/>
  <c r="W375" i="1"/>
  <c r="W376" i="1"/>
  <c r="W377" i="1"/>
  <c r="W378" i="1"/>
  <c r="W379" i="1"/>
  <c r="W380" i="1"/>
  <c r="W381" i="1"/>
  <c r="W382" i="1"/>
  <c r="W383" i="1"/>
  <c r="W384" i="1"/>
  <c r="W385" i="1"/>
  <c r="W386" i="1"/>
  <c r="W387" i="1"/>
  <c r="W388" i="1"/>
  <c r="W389" i="1"/>
  <c r="W390" i="1"/>
  <c r="W391" i="1"/>
  <c r="W392" i="1"/>
  <c r="W393" i="1"/>
  <c r="W394" i="1"/>
  <c r="W395" i="1"/>
  <c r="W396" i="1"/>
  <c r="W397" i="1"/>
  <c r="W398" i="1"/>
  <c r="W399" i="1"/>
  <c r="W400" i="1"/>
  <c r="W401" i="1"/>
  <c r="W402" i="1"/>
  <c r="W403" i="1"/>
  <c r="W404" i="1"/>
  <c r="W405" i="1"/>
  <c r="W406" i="1"/>
  <c r="W407" i="1"/>
  <c r="W408" i="1"/>
  <c r="W409" i="1"/>
  <c r="W410" i="1"/>
  <c r="W3" i="1"/>
  <c r="I4" i="2" s="1"/>
  <c r="P4" i="1"/>
  <c r="Q4" i="1" s="1"/>
  <c r="H5" i="2" s="1"/>
  <c r="P5" i="1"/>
  <c r="Q5" i="1" s="1"/>
  <c r="H6" i="2" s="1"/>
  <c r="P6" i="1"/>
  <c r="Q6" i="1" s="1"/>
  <c r="H7" i="2" s="1"/>
  <c r="P7" i="1"/>
  <c r="Q7" i="1" s="1"/>
  <c r="H8" i="2" s="1"/>
  <c r="P8" i="1"/>
  <c r="Q8" i="1" s="1"/>
  <c r="H9" i="2" s="1"/>
  <c r="P9" i="1"/>
  <c r="Q9" i="1" s="1"/>
  <c r="H10" i="2" s="1"/>
  <c r="P10" i="1"/>
  <c r="Q10" i="1" s="1"/>
  <c r="H11" i="2" s="1"/>
  <c r="P11" i="1"/>
  <c r="Q11" i="1" s="1"/>
  <c r="H12" i="2" s="1"/>
  <c r="P12" i="1"/>
  <c r="Q12" i="1" s="1"/>
  <c r="H13" i="2" s="1"/>
  <c r="P13" i="1"/>
  <c r="Q13" i="1" s="1"/>
  <c r="H14" i="2" s="1"/>
  <c r="P14" i="1"/>
  <c r="Q14" i="1" s="1"/>
  <c r="H15" i="2" s="1"/>
  <c r="P15" i="1"/>
  <c r="Q15" i="1" s="1"/>
  <c r="H16" i="2" s="1"/>
  <c r="P16" i="1"/>
  <c r="Q16" i="1" s="1"/>
  <c r="H17" i="2" s="1"/>
  <c r="P17" i="1"/>
  <c r="Q17" i="1" s="1"/>
  <c r="H18" i="2" s="1"/>
  <c r="P18" i="1"/>
  <c r="Q18" i="1" s="1"/>
  <c r="H19" i="2" s="1"/>
  <c r="P19" i="1"/>
  <c r="Q19" i="1" s="1"/>
  <c r="H20" i="2" s="1"/>
  <c r="P20" i="1"/>
  <c r="Q20" i="1" s="1"/>
  <c r="H21" i="2" s="1"/>
  <c r="P21" i="1"/>
  <c r="Q21" i="1" s="1"/>
  <c r="H22" i="2" s="1"/>
  <c r="P22" i="1"/>
  <c r="Q22" i="1" s="1"/>
  <c r="H23" i="2" s="1"/>
  <c r="P23" i="1"/>
  <c r="Q23" i="1" s="1"/>
  <c r="H24" i="2" s="1"/>
  <c r="P24" i="1"/>
  <c r="Q24" i="1" s="1"/>
  <c r="H25" i="2" s="1"/>
  <c r="P25" i="1"/>
  <c r="Q25" i="1" s="1"/>
  <c r="H26" i="2" s="1"/>
  <c r="P26" i="1"/>
  <c r="Q26" i="1" s="1"/>
  <c r="H27" i="2" s="1"/>
  <c r="P27" i="1"/>
  <c r="Q27" i="1" s="1"/>
  <c r="H28" i="2" s="1"/>
  <c r="P28" i="1"/>
  <c r="Q28" i="1" s="1"/>
  <c r="H29" i="2" s="1"/>
  <c r="P29" i="1"/>
  <c r="Q29" i="1" s="1"/>
  <c r="H30" i="2" s="1"/>
  <c r="P30" i="1"/>
  <c r="Q30" i="1" s="1"/>
  <c r="H31" i="2" s="1"/>
  <c r="P31" i="1"/>
  <c r="Q31" i="1" s="1"/>
  <c r="H32" i="2" s="1"/>
  <c r="P32" i="1"/>
  <c r="Q32" i="1" s="1"/>
  <c r="H33" i="2" s="1"/>
  <c r="P33" i="1"/>
  <c r="Q33" i="1" s="1"/>
  <c r="H34" i="2" s="1"/>
  <c r="P34" i="1"/>
  <c r="Q34" i="1" s="1"/>
  <c r="H35" i="2" s="1"/>
  <c r="P35" i="1"/>
  <c r="Q35" i="1" s="1"/>
  <c r="H36" i="2" s="1"/>
  <c r="P36" i="1"/>
  <c r="Q36" i="1" s="1"/>
  <c r="H37" i="2" s="1"/>
  <c r="P37" i="1"/>
  <c r="Q37" i="1" s="1"/>
  <c r="H38" i="2" s="1"/>
  <c r="P38" i="1"/>
  <c r="Q38" i="1" s="1"/>
  <c r="H39" i="2" s="1"/>
  <c r="P39" i="1"/>
  <c r="Q39" i="1" s="1"/>
  <c r="H40" i="2" s="1"/>
  <c r="P40" i="1"/>
  <c r="Q40" i="1" s="1"/>
  <c r="H41" i="2" s="1"/>
  <c r="P41" i="1"/>
  <c r="Q41" i="1" s="1"/>
  <c r="H42" i="2" s="1"/>
  <c r="P42" i="1"/>
  <c r="Q42" i="1" s="1"/>
  <c r="H43" i="2" s="1"/>
  <c r="P43" i="1"/>
  <c r="Q43" i="1" s="1"/>
  <c r="H44" i="2" s="1"/>
  <c r="P44" i="1"/>
  <c r="Q44" i="1" s="1"/>
  <c r="H45" i="2" s="1"/>
  <c r="P45" i="1"/>
  <c r="Q45" i="1" s="1"/>
  <c r="H46" i="2" s="1"/>
  <c r="P46" i="1"/>
  <c r="Q46" i="1" s="1"/>
  <c r="H47" i="2" s="1"/>
  <c r="P47" i="1"/>
  <c r="Q47" i="1" s="1"/>
  <c r="H48" i="2" s="1"/>
  <c r="P48" i="1"/>
  <c r="Q48" i="1" s="1"/>
  <c r="H49" i="2" s="1"/>
  <c r="P49" i="1"/>
  <c r="Q49" i="1" s="1"/>
  <c r="H50" i="2" s="1"/>
  <c r="P50" i="1"/>
  <c r="Q50" i="1" s="1"/>
  <c r="H51" i="2" s="1"/>
  <c r="P51" i="1"/>
  <c r="Q51" i="1" s="1"/>
  <c r="H52" i="2" s="1"/>
  <c r="P52" i="1"/>
  <c r="Q52" i="1" s="1"/>
  <c r="H53" i="2" s="1"/>
  <c r="P53" i="1"/>
  <c r="Q53" i="1" s="1"/>
  <c r="H54" i="2" s="1"/>
  <c r="P54" i="1"/>
  <c r="Q54" i="1" s="1"/>
  <c r="H55" i="2" s="1"/>
  <c r="P55" i="1"/>
  <c r="Q55" i="1" s="1"/>
  <c r="H56" i="2" s="1"/>
  <c r="P56" i="1"/>
  <c r="Q56" i="1" s="1"/>
  <c r="H57" i="2" s="1"/>
  <c r="P57" i="1"/>
  <c r="Q57" i="1" s="1"/>
  <c r="H58" i="2" s="1"/>
  <c r="P58" i="1"/>
  <c r="Q58" i="1" s="1"/>
  <c r="H59" i="2" s="1"/>
  <c r="P59" i="1"/>
  <c r="Q59" i="1" s="1"/>
  <c r="H60" i="2" s="1"/>
  <c r="P60" i="1"/>
  <c r="Q60" i="1" s="1"/>
  <c r="H61" i="2" s="1"/>
  <c r="P61" i="1"/>
  <c r="Q61" i="1" s="1"/>
  <c r="H62" i="2" s="1"/>
  <c r="P62" i="1"/>
  <c r="Q62" i="1" s="1"/>
  <c r="H63" i="2" s="1"/>
  <c r="P63" i="1"/>
  <c r="Q63" i="1" s="1"/>
  <c r="H64" i="2" s="1"/>
  <c r="P64" i="1"/>
  <c r="Q64" i="1" s="1"/>
  <c r="H65" i="2" s="1"/>
  <c r="P65" i="1"/>
  <c r="Q65" i="1" s="1"/>
  <c r="H66" i="2" s="1"/>
  <c r="P66" i="1"/>
  <c r="Q66" i="1" s="1"/>
  <c r="H67" i="2" s="1"/>
  <c r="P67" i="1"/>
  <c r="Q67" i="1" s="1"/>
  <c r="H68" i="2" s="1"/>
  <c r="P68" i="1"/>
  <c r="Q68" i="1" s="1"/>
  <c r="H69" i="2" s="1"/>
  <c r="P69" i="1"/>
  <c r="Q69" i="1" s="1"/>
  <c r="H70" i="2" s="1"/>
  <c r="P70" i="1"/>
  <c r="Q70" i="1" s="1"/>
  <c r="H71" i="2" s="1"/>
  <c r="P71" i="1"/>
  <c r="Q71" i="1" s="1"/>
  <c r="H72" i="2" s="1"/>
  <c r="P72" i="1"/>
  <c r="Q72" i="1" s="1"/>
  <c r="H73" i="2" s="1"/>
  <c r="P73" i="1"/>
  <c r="Q73" i="1" s="1"/>
  <c r="H74" i="2" s="1"/>
  <c r="P74" i="1"/>
  <c r="Q74" i="1" s="1"/>
  <c r="H75" i="2" s="1"/>
  <c r="P75" i="1"/>
  <c r="Q75" i="1" s="1"/>
  <c r="H76" i="2" s="1"/>
  <c r="P76" i="1"/>
  <c r="Q76" i="1" s="1"/>
  <c r="H77" i="2" s="1"/>
  <c r="P77" i="1"/>
  <c r="Q77" i="1" s="1"/>
  <c r="H78" i="2" s="1"/>
  <c r="P78" i="1"/>
  <c r="Q78" i="1" s="1"/>
  <c r="H79" i="2" s="1"/>
  <c r="P79" i="1"/>
  <c r="Q79" i="1" s="1"/>
  <c r="H80" i="2" s="1"/>
  <c r="P80" i="1"/>
  <c r="Q80" i="1" s="1"/>
  <c r="H81" i="2" s="1"/>
  <c r="P81" i="1"/>
  <c r="Q81" i="1" s="1"/>
  <c r="H82" i="2" s="1"/>
  <c r="P82" i="1"/>
  <c r="Q82" i="1" s="1"/>
  <c r="H83" i="2" s="1"/>
  <c r="P83" i="1"/>
  <c r="Q83" i="1" s="1"/>
  <c r="H84" i="2" s="1"/>
  <c r="P84" i="1"/>
  <c r="Q84" i="1" s="1"/>
  <c r="H85" i="2" s="1"/>
  <c r="P85" i="1"/>
  <c r="Q85" i="1" s="1"/>
  <c r="H86" i="2" s="1"/>
  <c r="P86" i="1"/>
  <c r="Q86" i="1" s="1"/>
  <c r="H87" i="2" s="1"/>
  <c r="P87" i="1"/>
  <c r="Q87" i="1" s="1"/>
  <c r="H88" i="2" s="1"/>
  <c r="P88" i="1"/>
  <c r="Q88" i="1" s="1"/>
  <c r="H89" i="2" s="1"/>
  <c r="P89" i="1"/>
  <c r="Q89" i="1" s="1"/>
  <c r="H90" i="2" s="1"/>
  <c r="P90" i="1"/>
  <c r="Q90" i="1" s="1"/>
  <c r="H91" i="2" s="1"/>
  <c r="P91" i="1"/>
  <c r="Q91" i="1" s="1"/>
  <c r="H92" i="2" s="1"/>
  <c r="P92" i="1"/>
  <c r="Q92" i="1" s="1"/>
  <c r="H93" i="2" s="1"/>
  <c r="P93" i="1"/>
  <c r="Q93" i="1" s="1"/>
  <c r="H94" i="2" s="1"/>
  <c r="P94" i="1"/>
  <c r="Q94" i="1" s="1"/>
  <c r="H95" i="2" s="1"/>
  <c r="P95" i="1"/>
  <c r="Q95" i="1" s="1"/>
  <c r="H96" i="2" s="1"/>
  <c r="P96" i="1"/>
  <c r="Q96" i="1" s="1"/>
  <c r="H97" i="2" s="1"/>
  <c r="P97" i="1"/>
  <c r="Q97" i="1" s="1"/>
  <c r="H98" i="2" s="1"/>
  <c r="P98" i="1"/>
  <c r="Q98" i="1" s="1"/>
  <c r="H99" i="2" s="1"/>
  <c r="P99" i="1"/>
  <c r="Q99" i="1" s="1"/>
  <c r="H100" i="2" s="1"/>
  <c r="P100" i="1"/>
  <c r="Q100" i="1" s="1"/>
  <c r="H101" i="2" s="1"/>
  <c r="P101" i="1"/>
  <c r="Q101" i="1" s="1"/>
  <c r="H102" i="2" s="1"/>
  <c r="P102" i="1"/>
  <c r="Q102" i="1" s="1"/>
  <c r="H103" i="2" s="1"/>
  <c r="P103" i="1"/>
  <c r="Q103" i="1" s="1"/>
  <c r="H104" i="2" s="1"/>
  <c r="P104" i="1"/>
  <c r="Q104" i="1" s="1"/>
  <c r="H105" i="2" s="1"/>
  <c r="P105" i="1"/>
  <c r="Q105" i="1" s="1"/>
  <c r="H106" i="2" s="1"/>
  <c r="P106" i="1"/>
  <c r="Q106" i="1" s="1"/>
  <c r="H107" i="2" s="1"/>
  <c r="P107" i="1"/>
  <c r="Q107" i="1" s="1"/>
  <c r="H108" i="2" s="1"/>
  <c r="P108" i="1"/>
  <c r="Q108" i="1" s="1"/>
  <c r="H109" i="2" s="1"/>
  <c r="P109" i="1"/>
  <c r="Q109" i="1" s="1"/>
  <c r="H110" i="2" s="1"/>
  <c r="P110" i="1"/>
  <c r="Q110" i="1" s="1"/>
  <c r="H111" i="2" s="1"/>
  <c r="P111" i="1"/>
  <c r="Q111" i="1" s="1"/>
  <c r="H112" i="2" s="1"/>
  <c r="P112" i="1"/>
  <c r="Q112" i="1" s="1"/>
  <c r="H113" i="2" s="1"/>
  <c r="P113" i="1"/>
  <c r="Q113" i="1" s="1"/>
  <c r="H114" i="2" s="1"/>
  <c r="P114" i="1"/>
  <c r="Q114" i="1" s="1"/>
  <c r="H115" i="2" s="1"/>
  <c r="P115" i="1"/>
  <c r="Q115" i="1" s="1"/>
  <c r="H116" i="2" s="1"/>
  <c r="P116" i="1"/>
  <c r="Q116" i="1" s="1"/>
  <c r="H117" i="2" s="1"/>
  <c r="P117" i="1"/>
  <c r="Q117" i="1" s="1"/>
  <c r="H118" i="2" s="1"/>
  <c r="P118" i="1"/>
  <c r="Q118" i="1" s="1"/>
  <c r="H119" i="2" s="1"/>
  <c r="P119" i="1"/>
  <c r="Q119" i="1" s="1"/>
  <c r="H120" i="2" s="1"/>
  <c r="P120" i="1"/>
  <c r="Q120" i="1" s="1"/>
  <c r="H121" i="2" s="1"/>
  <c r="P121" i="1"/>
  <c r="Q121" i="1" s="1"/>
  <c r="H122" i="2" s="1"/>
  <c r="P122" i="1"/>
  <c r="Q122" i="1" s="1"/>
  <c r="H123" i="2" s="1"/>
  <c r="P123" i="1"/>
  <c r="Q123" i="1" s="1"/>
  <c r="H124" i="2" s="1"/>
  <c r="P124" i="1"/>
  <c r="Q124" i="1" s="1"/>
  <c r="H125" i="2" s="1"/>
  <c r="P125" i="1"/>
  <c r="Q125" i="1" s="1"/>
  <c r="H126" i="2" s="1"/>
  <c r="P126" i="1"/>
  <c r="Q126" i="1" s="1"/>
  <c r="H127" i="2" s="1"/>
  <c r="P127" i="1"/>
  <c r="Q127" i="1" s="1"/>
  <c r="H128" i="2" s="1"/>
  <c r="P128" i="1"/>
  <c r="Q128" i="1" s="1"/>
  <c r="H129" i="2" s="1"/>
  <c r="P129" i="1"/>
  <c r="Q129" i="1" s="1"/>
  <c r="H130" i="2" s="1"/>
  <c r="P130" i="1"/>
  <c r="Q130" i="1" s="1"/>
  <c r="H131" i="2" s="1"/>
  <c r="P131" i="1"/>
  <c r="Q131" i="1" s="1"/>
  <c r="H132" i="2" s="1"/>
  <c r="P132" i="1"/>
  <c r="Q132" i="1" s="1"/>
  <c r="H133" i="2" s="1"/>
  <c r="P133" i="1"/>
  <c r="Q133" i="1" s="1"/>
  <c r="H134" i="2" s="1"/>
  <c r="P134" i="1"/>
  <c r="Q134" i="1" s="1"/>
  <c r="H135" i="2" s="1"/>
  <c r="P135" i="1"/>
  <c r="Q135" i="1" s="1"/>
  <c r="H136" i="2" s="1"/>
  <c r="P136" i="1"/>
  <c r="Q136" i="1" s="1"/>
  <c r="H137" i="2" s="1"/>
  <c r="P137" i="1"/>
  <c r="Q137" i="1" s="1"/>
  <c r="H138" i="2" s="1"/>
  <c r="P138" i="1"/>
  <c r="Q138" i="1" s="1"/>
  <c r="H139" i="2" s="1"/>
  <c r="P139" i="1"/>
  <c r="Q139" i="1" s="1"/>
  <c r="H140" i="2" s="1"/>
  <c r="P140" i="1"/>
  <c r="Q140" i="1" s="1"/>
  <c r="H141" i="2" s="1"/>
  <c r="P141" i="1"/>
  <c r="Q141" i="1" s="1"/>
  <c r="H142" i="2" s="1"/>
  <c r="P142" i="1"/>
  <c r="Q142" i="1" s="1"/>
  <c r="H143" i="2" s="1"/>
  <c r="P143" i="1"/>
  <c r="Q143" i="1" s="1"/>
  <c r="H144" i="2" s="1"/>
  <c r="P144" i="1"/>
  <c r="Q144" i="1" s="1"/>
  <c r="H145" i="2" s="1"/>
  <c r="P145" i="1"/>
  <c r="Q145" i="1" s="1"/>
  <c r="H146" i="2" s="1"/>
  <c r="P146" i="1"/>
  <c r="Q146" i="1" s="1"/>
  <c r="H147" i="2" s="1"/>
  <c r="P147" i="1"/>
  <c r="Q147" i="1" s="1"/>
  <c r="H148" i="2" s="1"/>
  <c r="P148" i="1"/>
  <c r="Q148" i="1" s="1"/>
  <c r="H149" i="2" s="1"/>
  <c r="P149" i="1"/>
  <c r="Q149" i="1" s="1"/>
  <c r="H150" i="2" s="1"/>
  <c r="P150" i="1"/>
  <c r="Q150" i="1" s="1"/>
  <c r="H151" i="2" s="1"/>
  <c r="P151" i="1"/>
  <c r="Q151" i="1" s="1"/>
  <c r="H152" i="2" s="1"/>
  <c r="P152" i="1"/>
  <c r="Q152" i="1" s="1"/>
  <c r="H153" i="2" s="1"/>
  <c r="P153" i="1"/>
  <c r="Q153" i="1" s="1"/>
  <c r="H154" i="2" s="1"/>
  <c r="P154" i="1"/>
  <c r="Q154" i="1" s="1"/>
  <c r="H155" i="2" s="1"/>
  <c r="P155" i="1"/>
  <c r="Q155" i="1" s="1"/>
  <c r="H156" i="2" s="1"/>
  <c r="P156" i="1"/>
  <c r="Q156" i="1" s="1"/>
  <c r="H157" i="2" s="1"/>
  <c r="P157" i="1"/>
  <c r="Q157" i="1" s="1"/>
  <c r="H158" i="2" s="1"/>
  <c r="P158" i="1"/>
  <c r="Q158" i="1" s="1"/>
  <c r="H159" i="2" s="1"/>
  <c r="P159" i="1"/>
  <c r="Q159" i="1" s="1"/>
  <c r="H160" i="2" s="1"/>
  <c r="P160" i="1"/>
  <c r="Q160" i="1" s="1"/>
  <c r="H161" i="2" s="1"/>
  <c r="P161" i="1"/>
  <c r="Q161" i="1" s="1"/>
  <c r="H162" i="2" s="1"/>
  <c r="P162" i="1"/>
  <c r="Q162" i="1" s="1"/>
  <c r="H163" i="2" s="1"/>
  <c r="P163" i="1"/>
  <c r="Q163" i="1" s="1"/>
  <c r="H164" i="2" s="1"/>
  <c r="P164" i="1"/>
  <c r="Q164" i="1" s="1"/>
  <c r="H165" i="2" s="1"/>
  <c r="P165" i="1"/>
  <c r="Q165" i="1" s="1"/>
  <c r="H166" i="2" s="1"/>
  <c r="P166" i="1"/>
  <c r="Q166" i="1" s="1"/>
  <c r="H167" i="2" s="1"/>
  <c r="P167" i="1"/>
  <c r="Q167" i="1" s="1"/>
  <c r="H168" i="2" s="1"/>
  <c r="P168" i="1"/>
  <c r="Q168" i="1" s="1"/>
  <c r="H169" i="2" s="1"/>
  <c r="P169" i="1"/>
  <c r="Q169" i="1" s="1"/>
  <c r="H170" i="2" s="1"/>
  <c r="P170" i="1"/>
  <c r="Q170" i="1" s="1"/>
  <c r="H171" i="2" s="1"/>
  <c r="P171" i="1"/>
  <c r="Q171" i="1" s="1"/>
  <c r="H172" i="2" s="1"/>
  <c r="P172" i="1"/>
  <c r="Q172" i="1" s="1"/>
  <c r="H173" i="2" s="1"/>
  <c r="P173" i="1"/>
  <c r="Q173" i="1" s="1"/>
  <c r="H174" i="2" s="1"/>
  <c r="P174" i="1"/>
  <c r="Q174" i="1" s="1"/>
  <c r="H175" i="2" s="1"/>
  <c r="P175" i="1"/>
  <c r="Q175" i="1" s="1"/>
  <c r="H176" i="2" s="1"/>
  <c r="P176" i="1"/>
  <c r="Q176" i="1" s="1"/>
  <c r="H177" i="2" s="1"/>
  <c r="P177" i="1"/>
  <c r="Q177" i="1" s="1"/>
  <c r="H178" i="2" s="1"/>
  <c r="P178" i="1"/>
  <c r="Q178" i="1" s="1"/>
  <c r="H179" i="2" s="1"/>
  <c r="P179" i="1"/>
  <c r="Q179" i="1" s="1"/>
  <c r="H180" i="2" s="1"/>
  <c r="P180" i="1"/>
  <c r="Q180" i="1" s="1"/>
  <c r="H181" i="2" s="1"/>
  <c r="P181" i="1"/>
  <c r="Q181" i="1" s="1"/>
  <c r="H182" i="2" s="1"/>
  <c r="P182" i="1"/>
  <c r="Q182" i="1" s="1"/>
  <c r="H183" i="2" s="1"/>
  <c r="P183" i="1"/>
  <c r="Q183" i="1" s="1"/>
  <c r="H184" i="2" s="1"/>
  <c r="P184" i="1"/>
  <c r="Q184" i="1" s="1"/>
  <c r="H185" i="2" s="1"/>
  <c r="P185" i="1"/>
  <c r="Q185" i="1" s="1"/>
  <c r="H186" i="2" s="1"/>
  <c r="P186" i="1"/>
  <c r="Q186" i="1" s="1"/>
  <c r="H187" i="2" s="1"/>
  <c r="P187" i="1"/>
  <c r="Q187" i="1" s="1"/>
  <c r="H188" i="2" s="1"/>
  <c r="P188" i="1"/>
  <c r="Q188" i="1" s="1"/>
  <c r="H189" i="2" s="1"/>
  <c r="P189" i="1"/>
  <c r="Q189" i="1" s="1"/>
  <c r="H190" i="2" s="1"/>
  <c r="P190" i="1"/>
  <c r="Q190" i="1" s="1"/>
  <c r="H191" i="2" s="1"/>
  <c r="P191" i="1"/>
  <c r="Q191" i="1" s="1"/>
  <c r="H192" i="2" s="1"/>
  <c r="P192" i="1"/>
  <c r="Q192" i="1" s="1"/>
  <c r="H193" i="2" s="1"/>
  <c r="P193" i="1"/>
  <c r="Q193" i="1" s="1"/>
  <c r="H194" i="2" s="1"/>
  <c r="P194" i="1"/>
  <c r="Q194" i="1" s="1"/>
  <c r="H195" i="2" s="1"/>
  <c r="P195" i="1"/>
  <c r="Q195" i="1" s="1"/>
  <c r="H196" i="2" s="1"/>
  <c r="P196" i="1"/>
  <c r="Q196" i="1" s="1"/>
  <c r="H197" i="2" s="1"/>
  <c r="P197" i="1"/>
  <c r="Q197" i="1" s="1"/>
  <c r="H198" i="2" s="1"/>
  <c r="P198" i="1"/>
  <c r="Q198" i="1" s="1"/>
  <c r="H199" i="2" s="1"/>
  <c r="P199" i="1"/>
  <c r="Q199" i="1" s="1"/>
  <c r="H200" i="2" s="1"/>
  <c r="P200" i="1"/>
  <c r="Q200" i="1" s="1"/>
  <c r="H201" i="2" s="1"/>
  <c r="P201" i="1"/>
  <c r="Q201" i="1" s="1"/>
  <c r="H202" i="2" s="1"/>
  <c r="P202" i="1"/>
  <c r="Q202" i="1" s="1"/>
  <c r="H203" i="2" s="1"/>
  <c r="P203" i="1"/>
  <c r="Q203" i="1" s="1"/>
  <c r="H204" i="2" s="1"/>
  <c r="P204" i="1"/>
  <c r="Q204" i="1" s="1"/>
  <c r="H205" i="2" s="1"/>
  <c r="P205" i="1"/>
  <c r="Q205" i="1" s="1"/>
  <c r="H206" i="2" s="1"/>
  <c r="P206" i="1"/>
  <c r="Q206" i="1" s="1"/>
  <c r="H207" i="2" s="1"/>
  <c r="P207" i="1"/>
  <c r="Q207" i="1" s="1"/>
  <c r="H208" i="2" s="1"/>
  <c r="P208" i="1"/>
  <c r="Q208" i="1" s="1"/>
  <c r="H209" i="2" s="1"/>
  <c r="P209" i="1"/>
  <c r="Q209" i="1" s="1"/>
  <c r="H210" i="2" s="1"/>
  <c r="P210" i="1"/>
  <c r="Q210" i="1" s="1"/>
  <c r="H211" i="2" s="1"/>
  <c r="P211" i="1"/>
  <c r="Q211" i="1" s="1"/>
  <c r="H212" i="2" s="1"/>
  <c r="P212" i="1"/>
  <c r="Q212" i="1" s="1"/>
  <c r="H213" i="2" s="1"/>
  <c r="P213" i="1"/>
  <c r="Q213" i="1" s="1"/>
  <c r="H214" i="2" s="1"/>
  <c r="P214" i="1"/>
  <c r="Q214" i="1" s="1"/>
  <c r="H215" i="2" s="1"/>
  <c r="P215" i="1"/>
  <c r="Q215" i="1" s="1"/>
  <c r="H216" i="2" s="1"/>
  <c r="P216" i="1"/>
  <c r="Q216" i="1" s="1"/>
  <c r="H217" i="2" s="1"/>
  <c r="P217" i="1"/>
  <c r="Q217" i="1" s="1"/>
  <c r="H218" i="2" s="1"/>
  <c r="P218" i="1"/>
  <c r="Q218" i="1" s="1"/>
  <c r="H219" i="2" s="1"/>
  <c r="P219" i="1"/>
  <c r="Q219" i="1" s="1"/>
  <c r="H220" i="2" s="1"/>
  <c r="P220" i="1"/>
  <c r="Q220" i="1" s="1"/>
  <c r="H221" i="2" s="1"/>
  <c r="P221" i="1"/>
  <c r="Q221" i="1" s="1"/>
  <c r="H222" i="2" s="1"/>
  <c r="P222" i="1"/>
  <c r="Q222" i="1" s="1"/>
  <c r="H223" i="2" s="1"/>
  <c r="P223" i="1"/>
  <c r="Q223" i="1" s="1"/>
  <c r="H224" i="2" s="1"/>
  <c r="P224" i="1"/>
  <c r="Q224" i="1" s="1"/>
  <c r="H225" i="2" s="1"/>
  <c r="P225" i="1"/>
  <c r="Q225" i="1" s="1"/>
  <c r="H226" i="2" s="1"/>
  <c r="P226" i="1"/>
  <c r="Q226" i="1" s="1"/>
  <c r="H227" i="2" s="1"/>
  <c r="P227" i="1"/>
  <c r="Q227" i="1" s="1"/>
  <c r="H228" i="2" s="1"/>
  <c r="P228" i="1"/>
  <c r="Q228" i="1" s="1"/>
  <c r="H229" i="2" s="1"/>
  <c r="P229" i="1"/>
  <c r="Q229" i="1" s="1"/>
  <c r="H230" i="2" s="1"/>
  <c r="P230" i="1"/>
  <c r="Q230" i="1" s="1"/>
  <c r="H231" i="2" s="1"/>
  <c r="P231" i="1"/>
  <c r="Q231" i="1" s="1"/>
  <c r="H232" i="2" s="1"/>
  <c r="P232" i="1"/>
  <c r="Q232" i="1" s="1"/>
  <c r="H233" i="2" s="1"/>
  <c r="P233" i="1"/>
  <c r="Q233" i="1" s="1"/>
  <c r="H234" i="2" s="1"/>
  <c r="P234" i="1"/>
  <c r="Q234" i="1" s="1"/>
  <c r="H235" i="2" s="1"/>
  <c r="P235" i="1"/>
  <c r="Q235" i="1" s="1"/>
  <c r="H236" i="2" s="1"/>
  <c r="P236" i="1"/>
  <c r="Q236" i="1" s="1"/>
  <c r="H237" i="2" s="1"/>
  <c r="P237" i="1"/>
  <c r="Q237" i="1" s="1"/>
  <c r="H238" i="2" s="1"/>
  <c r="P238" i="1"/>
  <c r="Q238" i="1" s="1"/>
  <c r="H239" i="2" s="1"/>
  <c r="P239" i="1"/>
  <c r="Q239" i="1" s="1"/>
  <c r="H240" i="2" s="1"/>
  <c r="P240" i="1"/>
  <c r="Q240" i="1" s="1"/>
  <c r="H241" i="2" s="1"/>
  <c r="P241" i="1"/>
  <c r="Q241" i="1" s="1"/>
  <c r="H242" i="2" s="1"/>
  <c r="P242" i="1"/>
  <c r="Q242" i="1" s="1"/>
  <c r="H243" i="2" s="1"/>
  <c r="P243" i="1"/>
  <c r="Q243" i="1" s="1"/>
  <c r="H244" i="2" s="1"/>
  <c r="P244" i="1"/>
  <c r="Q244" i="1" s="1"/>
  <c r="H245" i="2" s="1"/>
  <c r="P245" i="1"/>
  <c r="Q245" i="1" s="1"/>
  <c r="H246" i="2" s="1"/>
  <c r="P246" i="1"/>
  <c r="Q246" i="1" s="1"/>
  <c r="H247" i="2" s="1"/>
  <c r="P247" i="1"/>
  <c r="Q247" i="1" s="1"/>
  <c r="H248" i="2" s="1"/>
  <c r="P248" i="1"/>
  <c r="Q248" i="1" s="1"/>
  <c r="H249" i="2" s="1"/>
  <c r="P249" i="1"/>
  <c r="Q249" i="1" s="1"/>
  <c r="H250" i="2" s="1"/>
  <c r="P250" i="1"/>
  <c r="Q250" i="1" s="1"/>
  <c r="H251" i="2" s="1"/>
  <c r="P251" i="1"/>
  <c r="Q251" i="1" s="1"/>
  <c r="H252" i="2" s="1"/>
  <c r="P252" i="1"/>
  <c r="Q252" i="1" s="1"/>
  <c r="H253" i="2" s="1"/>
  <c r="P253" i="1"/>
  <c r="Q253" i="1" s="1"/>
  <c r="H254" i="2" s="1"/>
  <c r="P254" i="1"/>
  <c r="Q254" i="1" s="1"/>
  <c r="H255" i="2" s="1"/>
  <c r="P255" i="1"/>
  <c r="Q255" i="1" s="1"/>
  <c r="H256" i="2" s="1"/>
  <c r="P256" i="1"/>
  <c r="Q256" i="1" s="1"/>
  <c r="H257" i="2" s="1"/>
  <c r="P257" i="1"/>
  <c r="Q257" i="1" s="1"/>
  <c r="H258" i="2" s="1"/>
  <c r="P258" i="1"/>
  <c r="Q258" i="1" s="1"/>
  <c r="H259" i="2" s="1"/>
  <c r="P259" i="1"/>
  <c r="Q259" i="1" s="1"/>
  <c r="H260" i="2" s="1"/>
  <c r="P260" i="1"/>
  <c r="Q260" i="1" s="1"/>
  <c r="H261" i="2" s="1"/>
  <c r="P261" i="1"/>
  <c r="Q261" i="1" s="1"/>
  <c r="H262" i="2" s="1"/>
  <c r="P262" i="1"/>
  <c r="Q262" i="1" s="1"/>
  <c r="H263" i="2" s="1"/>
  <c r="P263" i="1"/>
  <c r="Q263" i="1" s="1"/>
  <c r="H264" i="2" s="1"/>
  <c r="P264" i="1"/>
  <c r="Q264" i="1" s="1"/>
  <c r="H265" i="2" s="1"/>
  <c r="P265" i="1"/>
  <c r="Q265" i="1" s="1"/>
  <c r="H266" i="2" s="1"/>
  <c r="P266" i="1"/>
  <c r="Q266" i="1" s="1"/>
  <c r="H267" i="2" s="1"/>
  <c r="P267" i="1"/>
  <c r="Q267" i="1" s="1"/>
  <c r="H268" i="2" s="1"/>
  <c r="P268" i="1"/>
  <c r="Q268" i="1" s="1"/>
  <c r="H269" i="2" s="1"/>
  <c r="P269" i="1"/>
  <c r="Q269" i="1" s="1"/>
  <c r="H270" i="2" s="1"/>
  <c r="P270" i="1"/>
  <c r="Q270" i="1" s="1"/>
  <c r="H271" i="2" s="1"/>
  <c r="P271" i="1"/>
  <c r="Q271" i="1" s="1"/>
  <c r="H272" i="2" s="1"/>
  <c r="P272" i="1"/>
  <c r="Q272" i="1" s="1"/>
  <c r="H273" i="2" s="1"/>
  <c r="P273" i="1"/>
  <c r="Q273" i="1" s="1"/>
  <c r="H274" i="2" s="1"/>
  <c r="P274" i="1"/>
  <c r="Q274" i="1" s="1"/>
  <c r="H275" i="2" s="1"/>
  <c r="P275" i="1"/>
  <c r="Q275" i="1" s="1"/>
  <c r="H276" i="2" s="1"/>
  <c r="P276" i="1"/>
  <c r="Q276" i="1" s="1"/>
  <c r="H277" i="2" s="1"/>
  <c r="P277" i="1"/>
  <c r="Q277" i="1" s="1"/>
  <c r="H278" i="2" s="1"/>
  <c r="P278" i="1"/>
  <c r="Q278" i="1" s="1"/>
  <c r="H279" i="2" s="1"/>
  <c r="P279" i="1"/>
  <c r="Q279" i="1" s="1"/>
  <c r="H280" i="2" s="1"/>
  <c r="P280" i="1"/>
  <c r="Q280" i="1" s="1"/>
  <c r="H281" i="2" s="1"/>
  <c r="P281" i="1"/>
  <c r="Q281" i="1" s="1"/>
  <c r="H282" i="2" s="1"/>
  <c r="P282" i="1"/>
  <c r="Q282" i="1" s="1"/>
  <c r="H283" i="2" s="1"/>
  <c r="P283" i="1"/>
  <c r="Q283" i="1" s="1"/>
  <c r="H284" i="2" s="1"/>
  <c r="P284" i="1"/>
  <c r="Q284" i="1" s="1"/>
  <c r="H285" i="2" s="1"/>
  <c r="P285" i="1"/>
  <c r="Q285" i="1" s="1"/>
  <c r="H286" i="2" s="1"/>
  <c r="P286" i="1"/>
  <c r="Q286" i="1" s="1"/>
  <c r="H287" i="2" s="1"/>
  <c r="P287" i="1"/>
  <c r="Q287" i="1" s="1"/>
  <c r="H288" i="2" s="1"/>
  <c r="P288" i="1"/>
  <c r="Q288" i="1" s="1"/>
  <c r="H289" i="2" s="1"/>
  <c r="P289" i="1"/>
  <c r="Q289" i="1" s="1"/>
  <c r="H290" i="2" s="1"/>
  <c r="P290" i="1"/>
  <c r="Q290" i="1" s="1"/>
  <c r="H291" i="2" s="1"/>
  <c r="P291" i="1"/>
  <c r="Q291" i="1" s="1"/>
  <c r="H292" i="2" s="1"/>
  <c r="P292" i="1"/>
  <c r="Q292" i="1" s="1"/>
  <c r="H293" i="2" s="1"/>
  <c r="P293" i="1"/>
  <c r="Q293" i="1" s="1"/>
  <c r="H294" i="2" s="1"/>
  <c r="P294" i="1"/>
  <c r="Q294" i="1" s="1"/>
  <c r="H295" i="2" s="1"/>
  <c r="P295" i="1"/>
  <c r="Q295" i="1" s="1"/>
  <c r="H296" i="2" s="1"/>
  <c r="P296" i="1"/>
  <c r="Q296" i="1" s="1"/>
  <c r="H297" i="2" s="1"/>
  <c r="P297" i="1"/>
  <c r="Q297" i="1" s="1"/>
  <c r="H298" i="2" s="1"/>
  <c r="P298" i="1"/>
  <c r="Q298" i="1" s="1"/>
  <c r="H299" i="2" s="1"/>
  <c r="P299" i="1"/>
  <c r="Q299" i="1" s="1"/>
  <c r="H300" i="2" s="1"/>
  <c r="P300" i="1"/>
  <c r="Q300" i="1" s="1"/>
  <c r="H301" i="2" s="1"/>
  <c r="P301" i="1"/>
  <c r="Q301" i="1" s="1"/>
  <c r="H302" i="2" s="1"/>
  <c r="P302" i="1"/>
  <c r="Q302" i="1" s="1"/>
  <c r="H303" i="2" s="1"/>
  <c r="P303" i="1"/>
  <c r="Q303" i="1" s="1"/>
  <c r="H304" i="2" s="1"/>
  <c r="P304" i="1"/>
  <c r="Q304" i="1" s="1"/>
  <c r="H305" i="2" s="1"/>
  <c r="P305" i="1"/>
  <c r="Q305" i="1" s="1"/>
  <c r="H306" i="2" s="1"/>
  <c r="P306" i="1"/>
  <c r="Q306" i="1" s="1"/>
  <c r="H307" i="2" s="1"/>
  <c r="P307" i="1"/>
  <c r="Q307" i="1" s="1"/>
  <c r="H308" i="2" s="1"/>
  <c r="P308" i="1"/>
  <c r="Q308" i="1" s="1"/>
  <c r="H309" i="2" s="1"/>
  <c r="P309" i="1"/>
  <c r="Q309" i="1" s="1"/>
  <c r="H310" i="2" s="1"/>
  <c r="P310" i="1"/>
  <c r="Q310" i="1" s="1"/>
  <c r="H311" i="2" s="1"/>
  <c r="P311" i="1"/>
  <c r="Q311" i="1" s="1"/>
  <c r="H312" i="2" s="1"/>
  <c r="P312" i="1"/>
  <c r="Q312" i="1" s="1"/>
  <c r="H313" i="2" s="1"/>
  <c r="P313" i="1"/>
  <c r="Q313" i="1" s="1"/>
  <c r="H314" i="2" s="1"/>
  <c r="P314" i="1"/>
  <c r="Q314" i="1" s="1"/>
  <c r="H315" i="2" s="1"/>
  <c r="P315" i="1"/>
  <c r="Q315" i="1" s="1"/>
  <c r="H316" i="2" s="1"/>
  <c r="P316" i="1"/>
  <c r="Q316" i="1" s="1"/>
  <c r="H317" i="2" s="1"/>
  <c r="P317" i="1"/>
  <c r="Q317" i="1" s="1"/>
  <c r="H318" i="2" s="1"/>
  <c r="P318" i="1"/>
  <c r="Q318" i="1" s="1"/>
  <c r="H319" i="2" s="1"/>
  <c r="P319" i="1"/>
  <c r="Q319" i="1" s="1"/>
  <c r="H320" i="2" s="1"/>
  <c r="P320" i="1"/>
  <c r="Q320" i="1" s="1"/>
  <c r="H321" i="2" s="1"/>
  <c r="P321" i="1"/>
  <c r="Q321" i="1" s="1"/>
  <c r="H322" i="2" s="1"/>
  <c r="P322" i="1"/>
  <c r="Q322" i="1" s="1"/>
  <c r="H323" i="2" s="1"/>
  <c r="P323" i="1"/>
  <c r="Q323" i="1" s="1"/>
  <c r="H324" i="2" s="1"/>
  <c r="P324" i="1"/>
  <c r="Q324" i="1" s="1"/>
  <c r="H325" i="2" s="1"/>
  <c r="P325" i="1"/>
  <c r="Q325" i="1" s="1"/>
  <c r="H326" i="2" s="1"/>
  <c r="P326" i="1"/>
  <c r="Q326" i="1" s="1"/>
  <c r="H327" i="2" s="1"/>
  <c r="P327" i="1"/>
  <c r="Q327" i="1" s="1"/>
  <c r="H328" i="2" s="1"/>
  <c r="P328" i="1"/>
  <c r="Q328" i="1" s="1"/>
  <c r="H329" i="2" s="1"/>
  <c r="P329" i="1"/>
  <c r="Q329" i="1" s="1"/>
  <c r="H330" i="2" s="1"/>
  <c r="P330" i="1"/>
  <c r="Q330" i="1" s="1"/>
  <c r="H331" i="2" s="1"/>
  <c r="P331" i="1"/>
  <c r="Q331" i="1" s="1"/>
  <c r="H332" i="2" s="1"/>
  <c r="P332" i="1"/>
  <c r="Q332" i="1" s="1"/>
  <c r="H333" i="2" s="1"/>
  <c r="P333" i="1"/>
  <c r="Q333" i="1" s="1"/>
  <c r="H334" i="2" s="1"/>
  <c r="P334" i="1"/>
  <c r="Q334" i="1" s="1"/>
  <c r="H335" i="2" s="1"/>
  <c r="P335" i="1"/>
  <c r="Q335" i="1" s="1"/>
  <c r="H336" i="2" s="1"/>
  <c r="P336" i="1"/>
  <c r="Q336" i="1" s="1"/>
  <c r="H337" i="2" s="1"/>
  <c r="P337" i="1"/>
  <c r="Q337" i="1" s="1"/>
  <c r="H338" i="2" s="1"/>
  <c r="P338" i="1"/>
  <c r="Q338" i="1" s="1"/>
  <c r="H339" i="2" s="1"/>
  <c r="P339" i="1"/>
  <c r="Q339" i="1" s="1"/>
  <c r="H340" i="2" s="1"/>
  <c r="P340" i="1"/>
  <c r="Q340" i="1" s="1"/>
  <c r="H341" i="2" s="1"/>
  <c r="P341" i="1"/>
  <c r="Q341" i="1" s="1"/>
  <c r="H342" i="2" s="1"/>
  <c r="P342" i="1"/>
  <c r="Q342" i="1" s="1"/>
  <c r="H343" i="2" s="1"/>
  <c r="P343" i="1"/>
  <c r="Q343" i="1" s="1"/>
  <c r="H344" i="2" s="1"/>
  <c r="P344" i="1"/>
  <c r="Q344" i="1" s="1"/>
  <c r="H345" i="2" s="1"/>
  <c r="P345" i="1"/>
  <c r="Q345" i="1" s="1"/>
  <c r="H346" i="2" s="1"/>
  <c r="P346" i="1"/>
  <c r="Q346" i="1" s="1"/>
  <c r="H347" i="2" s="1"/>
  <c r="P347" i="1"/>
  <c r="Q347" i="1" s="1"/>
  <c r="H348" i="2" s="1"/>
  <c r="P348" i="1"/>
  <c r="Q348" i="1" s="1"/>
  <c r="H349" i="2" s="1"/>
  <c r="P349" i="1"/>
  <c r="Q349" i="1" s="1"/>
  <c r="H350" i="2" s="1"/>
  <c r="P350" i="1"/>
  <c r="Q350" i="1" s="1"/>
  <c r="H351" i="2" s="1"/>
  <c r="P351" i="1"/>
  <c r="Q351" i="1" s="1"/>
  <c r="H352" i="2" s="1"/>
  <c r="P352" i="1"/>
  <c r="Q352" i="1" s="1"/>
  <c r="H353" i="2" s="1"/>
  <c r="P353" i="1"/>
  <c r="Q353" i="1" s="1"/>
  <c r="H354" i="2" s="1"/>
  <c r="P354" i="1"/>
  <c r="Q354" i="1" s="1"/>
  <c r="H355" i="2" s="1"/>
  <c r="P355" i="1"/>
  <c r="Q355" i="1" s="1"/>
  <c r="H356" i="2" s="1"/>
  <c r="P356" i="1"/>
  <c r="Q356" i="1" s="1"/>
  <c r="H357" i="2" s="1"/>
  <c r="P357" i="1"/>
  <c r="Q357" i="1" s="1"/>
  <c r="H358" i="2" s="1"/>
  <c r="P358" i="1"/>
  <c r="Q358" i="1" s="1"/>
  <c r="H359" i="2" s="1"/>
  <c r="P359" i="1"/>
  <c r="Q359" i="1" s="1"/>
  <c r="H360" i="2" s="1"/>
  <c r="P360" i="1"/>
  <c r="Q360" i="1" s="1"/>
  <c r="H361" i="2" s="1"/>
  <c r="P361" i="1"/>
  <c r="Q361" i="1" s="1"/>
  <c r="H362" i="2" s="1"/>
  <c r="P362" i="1"/>
  <c r="Q362" i="1" s="1"/>
  <c r="H363" i="2" s="1"/>
  <c r="P363" i="1"/>
  <c r="Q363" i="1" s="1"/>
  <c r="H364" i="2" s="1"/>
  <c r="P364" i="1"/>
  <c r="Q364" i="1" s="1"/>
  <c r="H365" i="2" s="1"/>
  <c r="P365" i="1"/>
  <c r="Q365" i="1" s="1"/>
  <c r="H366" i="2" s="1"/>
  <c r="P366" i="1"/>
  <c r="Q366" i="1" s="1"/>
  <c r="H367" i="2" s="1"/>
  <c r="P367" i="1"/>
  <c r="Q367" i="1" s="1"/>
  <c r="H368" i="2" s="1"/>
  <c r="P368" i="1"/>
  <c r="Q368" i="1" s="1"/>
  <c r="H369" i="2" s="1"/>
  <c r="P369" i="1"/>
  <c r="Q369" i="1" s="1"/>
  <c r="H370" i="2" s="1"/>
  <c r="P370" i="1"/>
  <c r="Q370" i="1" s="1"/>
  <c r="H371" i="2" s="1"/>
  <c r="P371" i="1"/>
  <c r="Q371" i="1" s="1"/>
  <c r="H372" i="2" s="1"/>
  <c r="P372" i="1"/>
  <c r="Q372" i="1" s="1"/>
  <c r="H373" i="2" s="1"/>
  <c r="P373" i="1"/>
  <c r="Q373" i="1" s="1"/>
  <c r="H374" i="2" s="1"/>
  <c r="P374" i="1"/>
  <c r="Q374" i="1" s="1"/>
  <c r="H375" i="2" s="1"/>
  <c r="P375" i="1"/>
  <c r="Q375" i="1" s="1"/>
  <c r="H376" i="2" s="1"/>
  <c r="P376" i="1"/>
  <c r="Q376" i="1" s="1"/>
  <c r="H377" i="2" s="1"/>
  <c r="P377" i="1"/>
  <c r="Q377" i="1" s="1"/>
  <c r="H378" i="2" s="1"/>
  <c r="P378" i="1"/>
  <c r="Q378" i="1" s="1"/>
  <c r="H379" i="2" s="1"/>
  <c r="P379" i="1"/>
  <c r="Q379" i="1" s="1"/>
  <c r="H380" i="2" s="1"/>
  <c r="P380" i="1"/>
  <c r="Q380" i="1" s="1"/>
  <c r="H381" i="2" s="1"/>
  <c r="P381" i="1"/>
  <c r="Q381" i="1" s="1"/>
  <c r="H382" i="2" s="1"/>
  <c r="P382" i="1"/>
  <c r="Q382" i="1" s="1"/>
  <c r="H383" i="2" s="1"/>
  <c r="P383" i="1"/>
  <c r="Q383" i="1" s="1"/>
  <c r="H384" i="2" s="1"/>
  <c r="P384" i="1"/>
  <c r="Q384" i="1" s="1"/>
  <c r="H385" i="2" s="1"/>
  <c r="P385" i="1"/>
  <c r="Q385" i="1" s="1"/>
  <c r="H386" i="2" s="1"/>
  <c r="P386" i="1"/>
  <c r="Q386" i="1" s="1"/>
  <c r="H387" i="2" s="1"/>
  <c r="P387" i="1"/>
  <c r="Q387" i="1" s="1"/>
  <c r="H388" i="2" s="1"/>
  <c r="P388" i="1"/>
  <c r="Q388" i="1" s="1"/>
  <c r="H389" i="2" s="1"/>
  <c r="P389" i="1"/>
  <c r="Q389" i="1" s="1"/>
  <c r="H390" i="2" s="1"/>
  <c r="P390" i="1"/>
  <c r="Q390" i="1" s="1"/>
  <c r="H391" i="2" s="1"/>
  <c r="P391" i="1"/>
  <c r="Q391" i="1" s="1"/>
  <c r="H392" i="2" s="1"/>
  <c r="P392" i="1"/>
  <c r="Q392" i="1" s="1"/>
  <c r="H393" i="2" s="1"/>
  <c r="P393" i="1"/>
  <c r="Q393" i="1" s="1"/>
  <c r="H394" i="2" s="1"/>
  <c r="P394" i="1"/>
  <c r="Q394" i="1" s="1"/>
  <c r="H395" i="2" s="1"/>
  <c r="P395" i="1"/>
  <c r="Q395" i="1" s="1"/>
  <c r="H396" i="2" s="1"/>
  <c r="P396" i="1"/>
  <c r="Q396" i="1" s="1"/>
  <c r="H397" i="2" s="1"/>
  <c r="P397" i="1"/>
  <c r="Q397" i="1" s="1"/>
  <c r="H398" i="2" s="1"/>
  <c r="P398" i="1"/>
  <c r="Q398" i="1" s="1"/>
  <c r="H399" i="2" s="1"/>
  <c r="P399" i="1"/>
  <c r="Q399" i="1" s="1"/>
  <c r="H400" i="2" s="1"/>
  <c r="P400" i="1"/>
  <c r="Q400" i="1" s="1"/>
  <c r="H401" i="2" s="1"/>
  <c r="P401" i="1"/>
  <c r="Q401" i="1" s="1"/>
  <c r="H402" i="2" s="1"/>
  <c r="P402" i="1"/>
  <c r="Q402" i="1" s="1"/>
  <c r="H403" i="2" s="1"/>
  <c r="P403" i="1"/>
  <c r="Q403" i="1" s="1"/>
  <c r="H404" i="2" s="1"/>
  <c r="P404" i="1"/>
  <c r="Q404" i="1" s="1"/>
  <c r="H405" i="2" s="1"/>
  <c r="P405" i="1"/>
  <c r="Q405" i="1" s="1"/>
  <c r="H406" i="2" s="1"/>
  <c r="P406" i="1"/>
  <c r="Q406" i="1" s="1"/>
  <c r="H407" i="2" s="1"/>
  <c r="P407" i="1"/>
  <c r="Q407" i="1" s="1"/>
  <c r="H408" i="2" s="1"/>
  <c r="P408" i="1"/>
  <c r="Q408" i="1" s="1"/>
  <c r="H409" i="2" s="1"/>
  <c r="P409" i="1"/>
  <c r="Q409" i="1" s="1"/>
  <c r="H410" i="2" s="1"/>
  <c r="P410" i="1"/>
  <c r="Q410" i="1" s="1"/>
  <c r="H411" i="2" s="1"/>
  <c r="Q3" i="1"/>
  <c r="H4" i="2" l="1"/>
  <c r="Q411" i="1"/>
  <c r="I328" i="2"/>
  <c r="I136" i="2"/>
  <c r="I407" i="2"/>
  <c r="I391" i="2"/>
  <c r="I375" i="2"/>
  <c r="I359" i="2"/>
  <c r="I343" i="2"/>
  <c r="I327" i="2"/>
  <c r="I311" i="2"/>
  <c r="I295" i="2"/>
  <c r="I279" i="2"/>
  <c r="I263" i="2"/>
  <c r="I231" i="2"/>
  <c r="I215" i="2"/>
  <c r="I199" i="2"/>
  <c r="I183" i="2"/>
  <c r="I167" i="2"/>
  <c r="I151" i="2"/>
  <c r="I135" i="2"/>
  <c r="I119" i="2"/>
  <c r="I103" i="2"/>
  <c r="I390" i="2"/>
  <c r="I374" i="2"/>
  <c r="I358" i="2"/>
  <c r="I342" i="2"/>
  <c r="I326" i="2"/>
  <c r="I310" i="2"/>
  <c r="I294" i="2"/>
  <c r="I278" i="2"/>
  <c r="I262" i="2"/>
  <c r="I246" i="2"/>
  <c r="I230" i="2"/>
  <c r="I214" i="2"/>
  <c r="I198" i="2"/>
  <c r="I182" i="2"/>
  <c r="I166" i="2"/>
  <c r="I150" i="2"/>
  <c r="I134" i="2"/>
  <c r="I118" i="2"/>
  <c r="I102" i="2"/>
  <c r="I360" i="2"/>
  <c r="I104" i="2"/>
  <c r="I389" i="2"/>
  <c r="I373" i="2"/>
  <c r="I357" i="2"/>
  <c r="I341" i="2"/>
  <c r="I325" i="2"/>
  <c r="I309" i="2"/>
  <c r="I293" i="2"/>
  <c r="I277" i="2"/>
  <c r="I261" i="2"/>
  <c r="I245" i="2"/>
  <c r="I229" i="2"/>
  <c r="I213" i="2"/>
  <c r="I197" i="2"/>
  <c r="I181" i="2"/>
  <c r="I165" i="2"/>
  <c r="I149" i="2"/>
  <c r="I133" i="2"/>
  <c r="I117" i="2"/>
  <c r="I101" i="2"/>
  <c r="I340" i="2"/>
  <c r="I260" i="2"/>
  <c r="I244" i="2"/>
  <c r="I228" i="2"/>
  <c r="I212" i="2"/>
  <c r="I196" i="2"/>
  <c r="I180" i="2"/>
  <c r="I164" i="2"/>
  <c r="I148" i="2"/>
  <c r="I132" i="2"/>
  <c r="I116" i="2"/>
  <c r="I100" i="2"/>
  <c r="I406" i="2"/>
  <c r="I308" i="2"/>
  <c r="I323" i="2"/>
  <c r="I307" i="2"/>
  <c r="I291" i="2"/>
  <c r="I275" i="2"/>
  <c r="I259" i="2"/>
  <c r="I243" i="2"/>
  <c r="I227" i="2"/>
  <c r="I211" i="2"/>
  <c r="I195" i="2"/>
  <c r="I179" i="2"/>
  <c r="I163" i="2"/>
  <c r="I147" i="2"/>
  <c r="I131" i="2"/>
  <c r="I115" i="2"/>
  <c r="I99" i="2"/>
  <c r="I408" i="2"/>
  <c r="I312" i="2"/>
  <c r="I200" i="2"/>
  <c r="I292" i="2"/>
  <c r="I402" i="2"/>
  <c r="I386" i="2"/>
  <c r="I370" i="2"/>
  <c r="I354" i="2"/>
  <c r="I338" i="2"/>
  <c r="I322" i="2"/>
  <c r="I306" i="2"/>
  <c r="I290" i="2"/>
  <c r="I274" i="2"/>
  <c r="I258" i="2"/>
  <c r="I242" i="2"/>
  <c r="I226" i="2"/>
  <c r="I210" i="2"/>
  <c r="I194" i="2"/>
  <c r="I178" i="2"/>
  <c r="I162" i="2"/>
  <c r="I146" i="2"/>
  <c r="I130" i="2"/>
  <c r="I114" i="2"/>
  <c r="I98" i="2"/>
  <c r="I344" i="2"/>
  <c r="I248" i="2"/>
  <c r="I232" i="2"/>
  <c r="I404" i="2"/>
  <c r="I355" i="2"/>
  <c r="I401" i="2"/>
  <c r="I385" i="2"/>
  <c r="I369" i="2"/>
  <c r="I353" i="2"/>
  <c r="I337" i="2"/>
  <c r="I321" i="2"/>
  <c r="I305" i="2"/>
  <c r="I289" i="2"/>
  <c r="I273" i="2"/>
  <c r="I257" i="2"/>
  <c r="I241" i="2"/>
  <c r="I225" i="2"/>
  <c r="I209" i="2"/>
  <c r="I193" i="2"/>
  <c r="I177" i="2"/>
  <c r="I161" i="2"/>
  <c r="I145" i="2"/>
  <c r="I129" i="2"/>
  <c r="I113" i="2"/>
  <c r="I97" i="2"/>
  <c r="I356" i="2"/>
  <c r="I387" i="2"/>
  <c r="I400" i="2"/>
  <c r="I384" i="2"/>
  <c r="I368" i="2"/>
  <c r="I352" i="2"/>
  <c r="I336" i="2"/>
  <c r="I304" i="2"/>
  <c r="I288" i="2"/>
  <c r="I256" i="2"/>
  <c r="I240" i="2"/>
  <c r="I224" i="2"/>
  <c r="I208" i="2"/>
  <c r="I192" i="2"/>
  <c r="I176" i="2"/>
  <c r="I160" i="2"/>
  <c r="I144" i="2"/>
  <c r="I128" i="2"/>
  <c r="I112" i="2"/>
  <c r="I96" i="2"/>
  <c r="I280" i="2"/>
  <c r="I120" i="2"/>
  <c r="I371" i="2"/>
  <c r="I399" i="2"/>
  <c r="I383" i="2"/>
  <c r="I367" i="2"/>
  <c r="I351" i="2"/>
  <c r="I335" i="2"/>
  <c r="I319" i="2"/>
  <c r="I303" i="2"/>
  <c r="I287" i="2"/>
  <c r="I255" i="2"/>
  <c r="I239" i="2"/>
  <c r="I223" i="2"/>
  <c r="I207" i="2"/>
  <c r="I191" i="2"/>
  <c r="I175" i="2"/>
  <c r="I159" i="2"/>
  <c r="I143" i="2"/>
  <c r="I127" i="2"/>
  <c r="I111" i="2"/>
  <c r="I95" i="2"/>
  <c r="I296" i="2"/>
  <c r="I184" i="2"/>
  <c r="I388" i="2"/>
  <c r="I398" i="2"/>
  <c r="I382" i="2"/>
  <c r="I366" i="2"/>
  <c r="I350" i="2"/>
  <c r="I334" i="2"/>
  <c r="I318" i="2"/>
  <c r="I302" i="2"/>
  <c r="I286" i="2"/>
  <c r="I270" i="2"/>
  <c r="I254" i="2"/>
  <c r="I238" i="2"/>
  <c r="I222" i="2"/>
  <c r="I206" i="2"/>
  <c r="I190" i="2"/>
  <c r="I174" i="2"/>
  <c r="I158" i="2"/>
  <c r="I142" i="2"/>
  <c r="I126" i="2"/>
  <c r="I110" i="2"/>
  <c r="I94" i="2"/>
  <c r="I392" i="2"/>
  <c r="I264" i="2"/>
  <c r="I216" i="2"/>
  <c r="I276" i="2"/>
  <c r="I397" i="2"/>
  <c r="I381" i="2"/>
  <c r="I365" i="2"/>
  <c r="I349" i="2"/>
  <c r="I333" i="2"/>
  <c r="I317" i="2"/>
  <c r="I301" i="2"/>
  <c r="I285" i="2"/>
  <c r="I269" i="2"/>
  <c r="I253" i="2"/>
  <c r="I237" i="2"/>
  <c r="I221" i="2"/>
  <c r="I205" i="2"/>
  <c r="I189" i="2"/>
  <c r="I173" i="2"/>
  <c r="I157" i="2"/>
  <c r="I141" i="2"/>
  <c r="I125" i="2"/>
  <c r="I109" i="2"/>
  <c r="I93" i="2"/>
  <c r="I376" i="2"/>
  <c r="I152" i="2"/>
  <c r="I405" i="2"/>
  <c r="I339" i="2"/>
  <c r="I396" i="2"/>
  <c r="I380" i="2"/>
  <c r="I364" i="2"/>
  <c r="I348" i="2"/>
  <c r="I332" i="2"/>
  <c r="I316" i="2"/>
  <c r="I300" i="2"/>
  <c r="I284" i="2"/>
  <c r="I268" i="2"/>
  <c r="I252" i="2"/>
  <c r="I236" i="2"/>
  <c r="I220" i="2"/>
  <c r="I204" i="2"/>
  <c r="I188" i="2"/>
  <c r="I172" i="2"/>
  <c r="I156" i="2"/>
  <c r="I140" i="2"/>
  <c r="I124" i="2"/>
  <c r="I108" i="2"/>
  <c r="I92" i="2"/>
  <c r="I411" i="2"/>
  <c r="I395" i="2"/>
  <c r="I379" i="2"/>
  <c r="I363" i="2"/>
  <c r="I347" i="2"/>
  <c r="I331" i="2"/>
  <c r="I315" i="2"/>
  <c r="I299" i="2"/>
  <c r="I283" i="2"/>
  <c r="I267" i="2"/>
  <c r="I251" i="2"/>
  <c r="I235" i="2"/>
  <c r="I219" i="2"/>
  <c r="I203" i="2"/>
  <c r="I187" i="2"/>
  <c r="I171" i="2"/>
  <c r="I155" i="2"/>
  <c r="I139" i="2"/>
  <c r="I123" i="2"/>
  <c r="I107" i="2"/>
  <c r="I168" i="2"/>
  <c r="I410" i="2"/>
  <c r="I394" i="2"/>
  <c r="I378" i="2"/>
  <c r="I362" i="2"/>
  <c r="I346" i="2"/>
  <c r="I330" i="2"/>
  <c r="I314" i="2"/>
  <c r="I298" i="2"/>
  <c r="I282" i="2"/>
  <c r="I266" i="2"/>
  <c r="I250" i="2"/>
  <c r="I234" i="2"/>
  <c r="I218" i="2"/>
  <c r="I202" i="2"/>
  <c r="I170" i="2"/>
  <c r="I154" i="2"/>
  <c r="I138" i="2"/>
  <c r="I122" i="2"/>
  <c r="I106" i="2"/>
  <c r="I372" i="2"/>
  <c r="I403" i="2"/>
  <c r="I409" i="2"/>
  <c r="I393" i="2"/>
  <c r="I377" i="2"/>
  <c r="I361" i="2"/>
  <c r="I345" i="2"/>
  <c r="I329" i="2"/>
  <c r="I313" i="2"/>
  <c r="I297" i="2"/>
  <c r="I281" i="2"/>
  <c r="I265" i="2"/>
  <c r="I249" i="2"/>
  <c r="I233" i="2"/>
  <c r="I217" i="2"/>
  <c r="I201" i="2"/>
  <c r="I185" i="2"/>
  <c r="I169" i="2"/>
  <c r="I153" i="2"/>
  <c r="I137" i="2"/>
  <c r="I121" i="2"/>
  <c r="I105" i="2"/>
  <c r="H10" i="6"/>
  <c r="B4" i="2"/>
  <c r="H11" i="6" l="1"/>
  <c r="K4" i="1"/>
  <c r="G5" i="2" s="1"/>
  <c r="K5" i="1"/>
  <c r="G6" i="2" s="1"/>
  <c r="K6" i="1"/>
  <c r="G7" i="2" s="1"/>
  <c r="K7" i="1"/>
  <c r="G8" i="2" s="1"/>
  <c r="K8" i="1"/>
  <c r="G9" i="2" s="1"/>
  <c r="K9" i="1"/>
  <c r="G10" i="2" s="1"/>
  <c r="K10" i="1"/>
  <c r="G11" i="2" s="1"/>
  <c r="K11" i="1"/>
  <c r="G12" i="2" s="1"/>
  <c r="K12" i="1"/>
  <c r="G13" i="2" s="1"/>
  <c r="K13" i="1"/>
  <c r="G14" i="2" s="1"/>
  <c r="K14" i="1"/>
  <c r="G15" i="2" s="1"/>
  <c r="K15" i="1"/>
  <c r="G16" i="2" s="1"/>
  <c r="K16" i="1"/>
  <c r="G17" i="2" s="1"/>
  <c r="K17" i="1"/>
  <c r="G18" i="2" s="1"/>
  <c r="K18" i="1"/>
  <c r="G19" i="2" s="1"/>
  <c r="K19" i="1"/>
  <c r="G20" i="2" s="1"/>
  <c r="K20" i="1"/>
  <c r="G21" i="2" s="1"/>
  <c r="K21" i="1"/>
  <c r="G22" i="2" s="1"/>
  <c r="K22" i="1"/>
  <c r="G23" i="2" s="1"/>
  <c r="K23" i="1"/>
  <c r="G24" i="2" s="1"/>
  <c r="K24" i="1"/>
  <c r="G25" i="2" s="1"/>
  <c r="K25" i="1"/>
  <c r="G26" i="2" s="1"/>
  <c r="K26" i="1"/>
  <c r="G27" i="2" s="1"/>
  <c r="K27" i="1"/>
  <c r="G28" i="2" s="1"/>
  <c r="K28" i="1"/>
  <c r="G29" i="2" s="1"/>
  <c r="K29" i="1"/>
  <c r="G30" i="2" s="1"/>
  <c r="K30" i="1"/>
  <c r="G31" i="2" s="1"/>
  <c r="K31" i="1"/>
  <c r="G32" i="2" s="1"/>
  <c r="K32" i="1"/>
  <c r="G33" i="2" s="1"/>
  <c r="K33" i="1"/>
  <c r="G34" i="2" s="1"/>
  <c r="K34" i="1"/>
  <c r="G35" i="2" s="1"/>
  <c r="K35" i="1"/>
  <c r="G36" i="2" s="1"/>
  <c r="K36" i="1"/>
  <c r="G37" i="2" s="1"/>
  <c r="K37" i="1"/>
  <c r="G38" i="2" s="1"/>
  <c r="K38" i="1"/>
  <c r="G39" i="2" s="1"/>
  <c r="K39" i="1"/>
  <c r="G40" i="2" s="1"/>
  <c r="K40" i="1"/>
  <c r="G41" i="2" s="1"/>
  <c r="K41" i="1"/>
  <c r="G42" i="2" s="1"/>
  <c r="K42" i="1"/>
  <c r="G43" i="2" s="1"/>
  <c r="K43" i="1"/>
  <c r="G44" i="2" s="1"/>
  <c r="K44" i="1"/>
  <c r="G45" i="2" s="1"/>
  <c r="K45" i="1"/>
  <c r="G46" i="2" s="1"/>
  <c r="K46" i="1"/>
  <c r="G47" i="2" s="1"/>
  <c r="K47" i="1"/>
  <c r="G48" i="2" s="1"/>
  <c r="K48" i="1"/>
  <c r="G49" i="2" s="1"/>
  <c r="K49" i="1"/>
  <c r="G50" i="2" s="1"/>
  <c r="K50" i="1"/>
  <c r="G51" i="2" s="1"/>
  <c r="K51" i="1"/>
  <c r="G52" i="2" s="1"/>
  <c r="K52" i="1"/>
  <c r="G53" i="2" s="1"/>
  <c r="K53" i="1"/>
  <c r="G54" i="2" s="1"/>
  <c r="K54" i="1"/>
  <c r="G55" i="2" s="1"/>
  <c r="K55" i="1"/>
  <c r="G56" i="2" s="1"/>
  <c r="K56" i="1"/>
  <c r="G57" i="2" s="1"/>
  <c r="K57" i="1"/>
  <c r="G58" i="2" s="1"/>
  <c r="K58" i="1"/>
  <c r="G59" i="2" s="1"/>
  <c r="K59" i="1"/>
  <c r="G60" i="2" s="1"/>
  <c r="K60" i="1"/>
  <c r="G61" i="2" s="1"/>
  <c r="K61" i="1"/>
  <c r="G62" i="2" s="1"/>
  <c r="K62" i="1"/>
  <c r="G63" i="2" s="1"/>
  <c r="K63" i="1"/>
  <c r="G64" i="2" s="1"/>
  <c r="K64" i="1"/>
  <c r="G65" i="2" s="1"/>
  <c r="K65" i="1"/>
  <c r="G66" i="2" s="1"/>
  <c r="K66" i="1"/>
  <c r="G67" i="2" s="1"/>
  <c r="K67" i="1"/>
  <c r="G68" i="2" s="1"/>
  <c r="K68" i="1"/>
  <c r="G69" i="2" s="1"/>
  <c r="K69" i="1"/>
  <c r="G70" i="2" s="1"/>
  <c r="K70" i="1"/>
  <c r="G71" i="2" s="1"/>
  <c r="K71" i="1"/>
  <c r="G72" i="2" s="1"/>
  <c r="K72" i="1"/>
  <c r="G73" i="2" s="1"/>
  <c r="K73" i="1"/>
  <c r="G74" i="2" s="1"/>
  <c r="K74" i="1"/>
  <c r="G75" i="2" s="1"/>
  <c r="K75" i="1"/>
  <c r="G76" i="2" s="1"/>
  <c r="K76" i="1"/>
  <c r="G77" i="2" s="1"/>
  <c r="K77" i="1"/>
  <c r="G78" i="2" s="1"/>
  <c r="K78" i="1"/>
  <c r="G79" i="2" s="1"/>
  <c r="K79" i="1"/>
  <c r="G80" i="2" s="1"/>
  <c r="K80" i="1"/>
  <c r="G81" i="2" s="1"/>
  <c r="K81" i="1"/>
  <c r="G82" i="2" s="1"/>
  <c r="K82" i="1"/>
  <c r="G83" i="2" s="1"/>
  <c r="K83" i="1"/>
  <c r="G84" i="2" s="1"/>
  <c r="K84" i="1"/>
  <c r="G85" i="2" s="1"/>
  <c r="K85" i="1"/>
  <c r="G86" i="2" s="1"/>
  <c r="K86" i="1"/>
  <c r="G87" i="2" s="1"/>
  <c r="K87" i="1"/>
  <c r="G88" i="2" s="1"/>
  <c r="K88" i="1"/>
  <c r="G89" i="2" s="1"/>
  <c r="K89" i="1"/>
  <c r="G90" i="2" s="1"/>
  <c r="K90" i="1"/>
  <c r="G91" i="2" s="1"/>
  <c r="K91" i="1"/>
  <c r="G92" i="2" s="1"/>
  <c r="K92" i="1"/>
  <c r="G93" i="2" s="1"/>
  <c r="K93" i="1"/>
  <c r="G94" i="2" s="1"/>
  <c r="K94" i="1"/>
  <c r="G95" i="2" s="1"/>
  <c r="K95" i="1"/>
  <c r="G96" i="2" s="1"/>
  <c r="K96" i="1"/>
  <c r="G97" i="2" s="1"/>
  <c r="K97" i="1"/>
  <c r="G98" i="2" s="1"/>
  <c r="K98" i="1"/>
  <c r="G99" i="2" s="1"/>
  <c r="K99" i="1"/>
  <c r="G100" i="2" s="1"/>
  <c r="K100" i="1"/>
  <c r="G101" i="2" s="1"/>
  <c r="K101" i="1"/>
  <c r="G102" i="2" s="1"/>
  <c r="K102" i="1"/>
  <c r="G103" i="2" s="1"/>
  <c r="K103" i="1"/>
  <c r="G104" i="2" s="1"/>
  <c r="K104" i="1"/>
  <c r="G105" i="2" s="1"/>
  <c r="K105" i="1"/>
  <c r="G106" i="2" s="1"/>
  <c r="K106" i="1"/>
  <c r="G107" i="2" s="1"/>
  <c r="K107" i="1"/>
  <c r="G108" i="2" s="1"/>
  <c r="K108" i="1"/>
  <c r="G109" i="2" s="1"/>
  <c r="K109" i="1"/>
  <c r="G110" i="2" s="1"/>
  <c r="K110" i="1"/>
  <c r="G111" i="2" s="1"/>
  <c r="K111" i="1"/>
  <c r="G112" i="2" s="1"/>
  <c r="K112" i="1"/>
  <c r="G113" i="2" s="1"/>
  <c r="K113" i="1"/>
  <c r="G114" i="2" s="1"/>
  <c r="K114" i="1"/>
  <c r="G115" i="2" s="1"/>
  <c r="K115" i="1"/>
  <c r="G116" i="2" s="1"/>
  <c r="K116" i="1"/>
  <c r="G117" i="2" s="1"/>
  <c r="K117" i="1"/>
  <c r="G118" i="2" s="1"/>
  <c r="K118" i="1"/>
  <c r="G119" i="2" s="1"/>
  <c r="K119" i="1"/>
  <c r="G120" i="2" s="1"/>
  <c r="K120" i="1"/>
  <c r="G121" i="2" s="1"/>
  <c r="K121" i="1"/>
  <c r="G122" i="2" s="1"/>
  <c r="K122" i="1"/>
  <c r="G123" i="2" s="1"/>
  <c r="K123" i="1"/>
  <c r="G124" i="2" s="1"/>
  <c r="K124" i="1"/>
  <c r="G125" i="2" s="1"/>
  <c r="K125" i="1"/>
  <c r="G126" i="2" s="1"/>
  <c r="K126" i="1"/>
  <c r="G127" i="2" s="1"/>
  <c r="K127" i="1"/>
  <c r="G128" i="2" s="1"/>
  <c r="K128" i="1"/>
  <c r="G129" i="2" s="1"/>
  <c r="K129" i="1"/>
  <c r="G130" i="2" s="1"/>
  <c r="K130" i="1"/>
  <c r="G131" i="2" s="1"/>
  <c r="K131" i="1"/>
  <c r="G132" i="2" s="1"/>
  <c r="K132" i="1"/>
  <c r="G133" i="2" s="1"/>
  <c r="K133" i="1"/>
  <c r="G134" i="2" s="1"/>
  <c r="K134" i="1"/>
  <c r="G135" i="2" s="1"/>
  <c r="K135" i="1"/>
  <c r="G136" i="2" s="1"/>
  <c r="K136" i="1"/>
  <c r="G137" i="2" s="1"/>
  <c r="K137" i="1"/>
  <c r="G138" i="2" s="1"/>
  <c r="K138" i="1"/>
  <c r="G139" i="2" s="1"/>
  <c r="K139" i="1"/>
  <c r="G140" i="2" s="1"/>
  <c r="K140" i="1"/>
  <c r="G141" i="2" s="1"/>
  <c r="K141" i="1"/>
  <c r="G142" i="2" s="1"/>
  <c r="K142" i="1"/>
  <c r="G143" i="2" s="1"/>
  <c r="K143" i="1"/>
  <c r="G144" i="2" s="1"/>
  <c r="K144" i="1"/>
  <c r="G145" i="2" s="1"/>
  <c r="K145" i="1"/>
  <c r="G146" i="2" s="1"/>
  <c r="K146" i="1"/>
  <c r="G147" i="2" s="1"/>
  <c r="K147" i="1"/>
  <c r="G148" i="2" s="1"/>
  <c r="K148" i="1"/>
  <c r="G149" i="2" s="1"/>
  <c r="K149" i="1"/>
  <c r="G150" i="2" s="1"/>
  <c r="K150" i="1"/>
  <c r="G151" i="2" s="1"/>
  <c r="K151" i="1"/>
  <c r="G152" i="2" s="1"/>
  <c r="K152" i="1"/>
  <c r="G153" i="2" s="1"/>
  <c r="K153" i="1"/>
  <c r="G154" i="2" s="1"/>
  <c r="K154" i="1"/>
  <c r="G155" i="2" s="1"/>
  <c r="K155" i="1"/>
  <c r="G156" i="2" s="1"/>
  <c r="K156" i="1"/>
  <c r="G157" i="2" s="1"/>
  <c r="K157" i="1"/>
  <c r="G158" i="2" s="1"/>
  <c r="K158" i="1"/>
  <c r="G159" i="2" s="1"/>
  <c r="K159" i="1"/>
  <c r="G160" i="2" s="1"/>
  <c r="K160" i="1"/>
  <c r="G161" i="2" s="1"/>
  <c r="K161" i="1"/>
  <c r="G162" i="2" s="1"/>
  <c r="K162" i="1"/>
  <c r="G163" i="2" s="1"/>
  <c r="K163" i="1"/>
  <c r="G164" i="2" s="1"/>
  <c r="K164" i="1"/>
  <c r="G165" i="2" s="1"/>
  <c r="K165" i="1"/>
  <c r="G166" i="2" s="1"/>
  <c r="K166" i="1"/>
  <c r="G167" i="2" s="1"/>
  <c r="K167" i="1"/>
  <c r="G168" i="2" s="1"/>
  <c r="K168" i="1"/>
  <c r="G169" i="2" s="1"/>
  <c r="K169" i="1"/>
  <c r="G170" i="2" s="1"/>
  <c r="K170" i="1"/>
  <c r="G171" i="2" s="1"/>
  <c r="K171" i="1"/>
  <c r="G172" i="2" s="1"/>
  <c r="K172" i="1"/>
  <c r="G173" i="2" s="1"/>
  <c r="K173" i="1"/>
  <c r="G174" i="2" s="1"/>
  <c r="K174" i="1"/>
  <c r="G175" i="2" s="1"/>
  <c r="K175" i="1"/>
  <c r="G176" i="2" s="1"/>
  <c r="K176" i="1"/>
  <c r="G177" i="2" s="1"/>
  <c r="K177" i="1"/>
  <c r="G178" i="2" s="1"/>
  <c r="K178" i="1"/>
  <c r="G179" i="2" s="1"/>
  <c r="K179" i="1"/>
  <c r="G180" i="2" s="1"/>
  <c r="K180" i="1"/>
  <c r="G181" i="2" s="1"/>
  <c r="K181" i="1"/>
  <c r="G182" i="2" s="1"/>
  <c r="K182" i="1"/>
  <c r="G183" i="2" s="1"/>
  <c r="K183" i="1"/>
  <c r="G184" i="2" s="1"/>
  <c r="K184" i="1"/>
  <c r="G185" i="2" s="1"/>
  <c r="K185" i="1"/>
  <c r="G186" i="2" s="1"/>
  <c r="K186" i="1"/>
  <c r="G187" i="2" s="1"/>
  <c r="K187" i="1"/>
  <c r="G188" i="2" s="1"/>
  <c r="K188" i="1"/>
  <c r="G189" i="2" s="1"/>
  <c r="K189" i="1"/>
  <c r="G190" i="2" s="1"/>
  <c r="K190" i="1"/>
  <c r="G191" i="2" s="1"/>
  <c r="K191" i="1"/>
  <c r="G192" i="2" s="1"/>
  <c r="K192" i="1"/>
  <c r="G193" i="2" s="1"/>
  <c r="K193" i="1"/>
  <c r="G194" i="2" s="1"/>
  <c r="K194" i="1"/>
  <c r="G195" i="2" s="1"/>
  <c r="K195" i="1"/>
  <c r="G196" i="2" s="1"/>
  <c r="K196" i="1"/>
  <c r="G197" i="2" s="1"/>
  <c r="K197" i="1"/>
  <c r="G198" i="2" s="1"/>
  <c r="K198" i="1"/>
  <c r="G199" i="2" s="1"/>
  <c r="K199" i="1"/>
  <c r="G200" i="2" s="1"/>
  <c r="K200" i="1"/>
  <c r="G201" i="2" s="1"/>
  <c r="K201" i="1"/>
  <c r="G202" i="2" s="1"/>
  <c r="K202" i="1"/>
  <c r="G203" i="2" s="1"/>
  <c r="K203" i="1"/>
  <c r="G204" i="2" s="1"/>
  <c r="K204" i="1"/>
  <c r="G205" i="2" s="1"/>
  <c r="K205" i="1"/>
  <c r="G206" i="2" s="1"/>
  <c r="K206" i="1"/>
  <c r="G207" i="2" s="1"/>
  <c r="K207" i="1"/>
  <c r="G208" i="2" s="1"/>
  <c r="K208" i="1"/>
  <c r="G209" i="2" s="1"/>
  <c r="K209" i="1"/>
  <c r="G210" i="2" s="1"/>
  <c r="K210" i="1"/>
  <c r="G211" i="2" s="1"/>
  <c r="K211" i="1"/>
  <c r="G212" i="2" s="1"/>
  <c r="K212" i="1"/>
  <c r="G213" i="2" s="1"/>
  <c r="K213" i="1"/>
  <c r="G214" i="2" s="1"/>
  <c r="K214" i="1"/>
  <c r="G215" i="2" s="1"/>
  <c r="K215" i="1"/>
  <c r="G216" i="2" s="1"/>
  <c r="K216" i="1"/>
  <c r="G217" i="2" s="1"/>
  <c r="K217" i="1"/>
  <c r="G218" i="2" s="1"/>
  <c r="K218" i="1"/>
  <c r="G219" i="2" s="1"/>
  <c r="K219" i="1"/>
  <c r="G220" i="2" s="1"/>
  <c r="K220" i="1"/>
  <c r="G221" i="2" s="1"/>
  <c r="K221" i="1"/>
  <c r="G222" i="2" s="1"/>
  <c r="K222" i="1"/>
  <c r="G223" i="2" s="1"/>
  <c r="K223" i="1"/>
  <c r="G224" i="2" s="1"/>
  <c r="K224" i="1"/>
  <c r="G225" i="2" s="1"/>
  <c r="K225" i="1"/>
  <c r="G226" i="2" s="1"/>
  <c r="K226" i="1"/>
  <c r="G227" i="2" s="1"/>
  <c r="K227" i="1"/>
  <c r="G228" i="2" s="1"/>
  <c r="K228" i="1"/>
  <c r="G229" i="2" s="1"/>
  <c r="K229" i="1"/>
  <c r="G230" i="2" s="1"/>
  <c r="K230" i="1"/>
  <c r="G231" i="2" s="1"/>
  <c r="K231" i="1"/>
  <c r="G232" i="2" s="1"/>
  <c r="K232" i="1"/>
  <c r="G233" i="2" s="1"/>
  <c r="K233" i="1"/>
  <c r="G234" i="2" s="1"/>
  <c r="K234" i="1"/>
  <c r="G235" i="2" s="1"/>
  <c r="K235" i="1"/>
  <c r="G236" i="2" s="1"/>
  <c r="K236" i="1"/>
  <c r="G237" i="2" s="1"/>
  <c r="K237" i="1"/>
  <c r="G238" i="2" s="1"/>
  <c r="K238" i="1"/>
  <c r="G239" i="2" s="1"/>
  <c r="K239" i="1"/>
  <c r="G240" i="2" s="1"/>
  <c r="K240" i="1"/>
  <c r="G241" i="2" s="1"/>
  <c r="K241" i="1"/>
  <c r="G242" i="2" s="1"/>
  <c r="K242" i="1"/>
  <c r="G243" i="2" s="1"/>
  <c r="K243" i="1"/>
  <c r="G244" i="2" s="1"/>
  <c r="K244" i="1"/>
  <c r="G245" i="2" s="1"/>
  <c r="K245" i="1"/>
  <c r="G246" i="2" s="1"/>
  <c r="K246" i="1"/>
  <c r="G247" i="2" s="1"/>
  <c r="K247" i="1"/>
  <c r="G248" i="2" s="1"/>
  <c r="K248" i="1"/>
  <c r="G249" i="2" s="1"/>
  <c r="K249" i="1"/>
  <c r="G250" i="2" s="1"/>
  <c r="K250" i="1"/>
  <c r="G251" i="2" s="1"/>
  <c r="K251" i="1"/>
  <c r="G252" i="2" s="1"/>
  <c r="K252" i="1"/>
  <c r="G253" i="2" s="1"/>
  <c r="K253" i="1"/>
  <c r="G254" i="2" s="1"/>
  <c r="K254" i="1"/>
  <c r="G255" i="2" s="1"/>
  <c r="K255" i="1"/>
  <c r="G256" i="2" s="1"/>
  <c r="K256" i="1"/>
  <c r="G257" i="2" s="1"/>
  <c r="K257" i="1"/>
  <c r="G258" i="2" s="1"/>
  <c r="K258" i="1"/>
  <c r="G259" i="2" s="1"/>
  <c r="K259" i="1"/>
  <c r="G260" i="2" s="1"/>
  <c r="K260" i="1"/>
  <c r="G261" i="2" s="1"/>
  <c r="K261" i="1"/>
  <c r="G262" i="2" s="1"/>
  <c r="K262" i="1"/>
  <c r="G263" i="2" s="1"/>
  <c r="K263" i="1"/>
  <c r="G264" i="2" s="1"/>
  <c r="K264" i="1"/>
  <c r="G265" i="2" s="1"/>
  <c r="K265" i="1"/>
  <c r="G266" i="2" s="1"/>
  <c r="K266" i="1"/>
  <c r="G267" i="2" s="1"/>
  <c r="K267" i="1"/>
  <c r="G268" i="2" s="1"/>
  <c r="K268" i="1"/>
  <c r="G269" i="2" s="1"/>
  <c r="K269" i="1"/>
  <c r="G270" i="2" s="1"/>
  <c r="K270" i="1"/>
  <c r="G271" i="2" s="1"/>
  <c r="K271" i="1"/>
  <c r="G272" i="2" s="1"/>
  <c r="K272" i="1"/>
  <c r="G273" i="2" s="1"/>
  <c r="K273" i="1"/>
  <c r="G274" i="2" s="1"/>
  <c r="K274" i="1"/>
  <c r="G275" i="2" s="1"/>
  <c r="K275" i="1"/>
  <c r="G276" i="2" s="1"/>
  <c r="K276" i="1"/>
  <c r="G277" i="2" s="1"/>
  <c r="K277" i="1"/>
  <c r="G278" i="2" s="1"/>
  <c r="K278" i="1"/>
  <c r="G279" i="2" s="1"/>
  <c r="K279" i="1"/>
  <c r="G280" i="2" s="1"/>
  <c r="K280" i="1"/>
  <c r="G281" i="2" s="1"/>
  <c r="K281" i="1"/>
  <c r="G282" i="2" s="1"/>
  <c r="K282" i="1"/>
  <c r="G283" i="2" s="1"/>
  <c r="K283" i="1"/>
  <c r="G284" i="2" s="1"/>
  <c r="K284" i="1"/>
  <c r="G285" i="2" s="1"/>
  <c r="K285" i="1"/>
  <c r="G286" i="2" s="1"/>
  <c r="K286" i="1"/>
  <c r="G287" i="2" s="1"/>
  <c r="K287" i="1"/>
  <c r="G288" i="2" s="1"/>
  <c r="K288" i="1"/>
  <c r="G289" i="2" s="1"/>
  <c r="K289" i="1"/>
  <c r="G290" i="2" s="1"/>
  <c r="K290" i="1"/>
  <c r="G291" i="2" s="1"/>
  <c r="K291" i="1"/>
  <c r="G292" i="2" s="1"/>
  <c r="K292" i="1"/>
  <c r="G293" i="2" s="1"/>
  <c r="K293" i="1"/>
  <c r="G294" i="2" s="1"/>
  <c r="K294" i="1"/>
  <c r="G295" i="2" s="1"/>
  <c r="K295" i="1"/>
  <c r="G296" i="2" s="1"/>
  <c r="K296" i="1"/>
  <c r="G297" i="2" s="1"/>
  <c r="K297" i="1"/>
  <c r="G298" i="2" s="1"/>
  <c r="K298" i="1"/>
  <c r="G299" i="2" s="1"/>
  <c r="K299" i="1"/>
  <c r="G300" i="2" s="1"/>
  <c r="K300" i="1"/>
  <c r="G301" i="2" s="1"/>
  <c r="K301" i="1"/>
  <c r="G302" i="2" s="1"/>
  <c r="K302" i="1"/>
  <c r="G303" i="2" s="1"/>
  <c r="K303" i="1"/>
  <c r="G304" i="2" s="1"/>
  <c r="K304" i="1"/>
  <c r="G305" i="2" s="1"/>
  <c r="K305" i="1"/>
  <c r="G306" i="2" s="1"/>
  <c r="K306" i="1"/>
  <c r="G307" i="2" s="1"/>
  <c r="K307" i="1"/>
  <c r="G308" i="2" s="1"/>
  <c r="K308" i="1"/>
  <c r="G309" i="2" s="1"/>
  <c r="K309" i="1"/>
  <c r="G310" i="2" s="1"/>
  <c r="K310" i="1"/>
  <c r="G311" i="2" s="1"/>
  <c r="K311" i="1"/>
  <c r="G312" i="2" s="1"/>
  <c r="K312" i="1"/>
  <c r="G313" i="2" s="1"/>
  <c r="K313" i="1"/>
  <c r="G314" i="2" s="1"/>
  <c r="K314" i="1"/>
  <c r="G315" i="2" s="1"/>
  <c r="K315" i="1"/>
  <c r="G316" i="2" s="1"/>
  <c r="K316" i="1"/>
  <c r="G317" i="2" s="1"/>
  <c r="K317" i="1"/>
  <c r="G318" i="2" s="1"/>
  <c r="K318" i="1"/>
  <c r="G319" i="2" s="1"/>
  <c r="K319" i="1"/>
  <c r="G320" i="2" s="1"/>
  <c r="K320" i="1"/>
  <c r="G321" i="2" s="1"/>
  <c r="K321" i="1"/>
  <c r="G322" i="2" s="1"/>
  <c r="K322" i="1"/>
  <c r="G323" i="2" s="1"/>
  <c r="K323" i="1"/>
  <c r="G324" i="2" s="1"/>
  <c r="K324" i="1"/>
  <c r="G325" i="2" s="1"/>
  <c r="K325" i="1"/>
  <c r="G326" i="2" s="1"/>
  <c r="K326" i="1"/>
  <c r="G327" i="2" s="1"/>
  <c r="K327" i="1"/>
  <c r="G328" i="2" s="1"/>
  <c r="K328" i="1"/>
  <c r="G329" i="2" s="1"/>
  <c r="K329" i="1"/>
  <c r="G330" i="2" s="1"/>
  <c r="K330" i="1"/>
  <c r="G331" i="2" s="1"/>
  <c r="K331" i="1"/>
  <c r="G332" i="2" s="1"/>
  <c r="K332" i="1"/>
  <c r="G333" i="2" s="1"/>
  <c r="K333" i="1"/>
  <c r="G334" i="2" s="1"/>
  <c r="K334" i="1"/>
  <c r="G335" i="2" s="1"/>
  <c r="K335" i="1"/>
  <c r="G336" i="2" s="1"/>
  <c r="K336" i="1"/>
  <c r="G337" i="2" s="1"/>
  <c r="K337" i="1"/>
  <c r="G338" i="2" s="1"/>
  <c r="K338" i="1"/>
  <c r="G339" i="2" s="1"/>
  <c r="K339" i="1"/>
  <c r="G340" i="2" s="1"/>
  <c r="K340" i="1"/>
  <c r="G341" i="2" s="1"/>
  <c r="K341" i="1"/>
  <c r="G342" i="2" s="1"/>
  <c r="K342" i="1"/>
  <c r="G343" i="2" s="1"/>
  <c r="K343" i="1"/>
  <c r="G344" i="2" s="1"/>
  <c r="K344" i="1"/>
  <c r="G345" i="2" s="1"/>
  <c r="K345" i="1"/>
  <c r="G346" i="2" s="1"/>
  <c r="K346" i="1"/>
  <c r="G347" i="2" s="1"/>
  <c r="K347" i="1"/>
  <c r="G348" i="2" s="1"/>
  <c r="K348" i="1"/>
  <c r="G349" i="2" s="1"/>
  <c r="K349" i="1"/>
  <c r="G350" i="2" s="1"/>
  <c r="K350" i="1"/>
  <c r="G351" i="2" s="1"/>
  <c r="K351" i="1"/>
  <c r="G352" i="2" s="1"/>
  <c r="K352" i="1"/>
  <c r="G353" i="2" s="1"/>
  <c r="K353" i="1"/>
  <c r="G354" i="2" s="1"/>
  <c r="K354" i="1"/>
  <c r="G355" i="2" s="1"/>
  <c r="K355" i="1"/>
  <c r="G356" i="2" s="1"/>
  <c r="K356" i="1"/>
  <c r="G357" i="2" s="1"/>
  <c r="K357" i="1"/>
  <c r="G358" i="2" s="1"/>
  <c r="K358" i="1"/>
  <c r="G359" i="2" s="1"/>
  <c r="K359" i="1"/>
  <c r="G360" i="2" s="1"/>
  <c r="K360" i="1"/>
  <c r="G361" i="2" s="1"/>
  <c r="K361" i="1"/>
  <c r="G362" i="2" s="1"/>
  <c r="K362" i="1"/>
  <c r="G363" i="2" s="1"/>
  <c r="K363" i="1"/>
  <c r="G364" i="2" s="1"/>
  <c r="K364" i="1"/>
  <c r="G365" i="2" s="1"/>
  <c r="K365" i="1"/>
  <c r="G366" i="2" s="1"/>
  <c r="K366" i="1"/>
  <c r="G367" i="2" s="1"/>
  <c r="K367" i="1"/>
  <c r="G368" i="2" s="1"/>
  <c r="K368" i="1"/>
  <c r="G369" i="2" s="1"/>
  <c r="K369" i="1"/>
  <c r="G370" i="2" s="1"/>
  <c r="K370" i="1"/>
  <c r="G371" i="2" s="1"/>
  <c r="K371" i="1"/>
  <c r="G372" i="2" s="1"/>
  <c r="K372" i="1"/>
  <c r="G373" i="2" s="1"/>
  <c r="K373" i="1"/>
  <c r="G374" i="2" s="1"/>
  <c r="K374" i="1"/>
  <c r="G375" i="2" s="1"/>
  <c r="K375" i="1"/>
  <c r="G376" i="2" s="1"/>
  <c r="K376" i="1"/>
  <c r="G377" i="2" s="1"/>
  <c r="K377" i="1"/>
  <c r="G378" i="2" s="1"/>
  <c r="K378" i="1"/>
  <c r="G379" i="2" s="1"/>
  <c r="K379" i="1"/>
  <c r="G380" i="2" s="1"/>
  <c r="K380" i="1"/>
  <c r="G381" i="2" s="1"/>
  <c r="K381" i="1"/>
  <c r="G382" i="2" s="1"/>
  <c r="K382" i="1"/>
  <c r="G383" i="2" s="1"/>
  <c r="K383" i="1"/>
  <c r="G384" i="2" s="1"/>
  <c r="K384" i="1"/>
  <c r="G385" i="2" s="1"/>
  <c r="K385" i="1"/>
  <c r="G386" i="2" s="1"/>
  <c r="K386" i="1"/>
  <c r="G387" i="2" s="1"/>
  <c r="K387" i="1"/>
  <c r="G388" i="2" s="1"/>
  <c r="K388" i="1"/>
  <c r="G389" i="2" s="1"/>
  <c r="K389" i="1"/>
  <c r="G390" i="2" s="1"/>
  <c r="K390" i="1"/>
  <c r="G391" i="2" s="1"/>
  <c r="K391" i="1"/>
  <c r="G392" i="2" s="1"/>
  <c r="K392" i="1"/>
  <c r="G393" i="2" s="1"/>
  <c r="K393" i="1"/>
  <c r="G394" i="2" s="1"/>
  <c r="K394" i="1"/>
  <c r="G395" i="2" s="1"/>
  <c r="K395" i="1"/>
  <c r="G396" i="2" s="1"/>
  <c r="K396" i="1"/>
  <c r="G397" i="2" s="1"/>
  <c r="K397" i="1"/>
  <c r="G398" i="2" s="1"/>
  <c r="K398" i="1"/>
  <c r="G399" i="2" s="1"/>
  <c r="K399" i="1"/>
  <c r="G400" i="2" s="1"/>
  <c r="K400" i="1"/>
  <c r="G401" i="2" s="1"/>
  <c r="K401" i="1"/>
  <c r="G402" i="2" s="1"/>
  <c r="K402" i="1"/>
  <c r="G403" i="2" s="1"/>
  <c r="K403" i="1"/>
  <c r="G404" i="2" s="1"/>
  <c r="K404" i="1"/>
  <c r="G405" i="2" s="1"/>
  <c r="K405" i="1"/>
  <c r="G406" i="2" s="1"/>
  <c r="K406" i="1"/>
  <c r="G407" i="2" s="1"/>
  <c r="K407" i="1"/>
  <c r="G408" i="2" s="1"/>
  <c r="K408" i="1"/>
  <c r="G409" i="2" s="1"/>
  <c r="K409" i="1"/>
  <c r="G410" i="2" s="1"/>
  <c r="K410" i="1"/>
  <c r="G411" i="2" s="1"/>
  <c r="K3" i="1"/>
  <c r="G4" i="2" s="1"/>
  <c r="H12" i="6" l="1"/>
  <c r="J370" i="2"/>
  <c r="K370" i="2"/>
  <c r="L370" i="2"/>
  <c r="M370" i="2"/>
  <c r="N370" i="2"/>
  <c r="K82" i="2"/>
  <c r="J82" i="2"/>
  <c r="L82" i="2"/>
  <c r="N82" i="2"/>
  <c r="M82" i="2"/>
  <c r="J257" i="2"/>
  <c r="K257" i="2"/>
  <c r="L257" i="2"/>
  <c r="N257" i="2"/>
  <c r="M257" i="2"/>
  <c r="K225" i="2"/>
  <c r="L225" i="2"/>
  <c r="J225" i="2"/>
  <c r="M225" i="2"/>
  <c r="N225" i="2"/>
  <c r="J209" i="2"/>
  <c r="L209" i="2"/>
  <c r="M209" i="2"/>
  <c r="N209" i="2"/>
  <c r="K209" i="2"/>
  <c r="J193" i="2"/>
  <c r="L193" i="2"/>
  <c r="K193" i="2"/>
  <c r="M193" i="2"/>
  <c r="N193" i="2"/>
  <c r="J177" i="2"/>
  <c r="N177" i="2"/>
  <c r="M177" i="2"/>
  <c r="L177" i="2"/>
  <c r="K177" i="2"/>
  <c r="J161" i="2"/>
  <c r="L161" i="2"/>
  <c r="N161" i="2"/>
  <c r="K161" i="2"/>
  <c r="M161" i="2"/>
  <c r="K145" i="2"/>
  <c r="L145" i="2"/>
  <c r="N145" i="2"/>
  <c r="J145" i="2"/>
  <c r="M145" i="2"/>
  <c r="K129" i="2"/>
  <c r="L129" i="2"/>
  <c r="J129" i="2"/>
  <c r="M129" i="2"/>
  <c r="N129" i="2"/>
  <c r="L113" i="2"/>
  <c r="J113" i="2"/>
  <c r="K113" i="2"/>
  <c r="N113" i="2"/>
  <c r="M113" i="2"/>
  <c r="M97" i="2"/>
  <c r="J97" i="2"/>
  <c r="K97" i="2"/>
  <c r="L97" i="2"/>
  <c r="N97" i="2"/>
  <c r="L81" i="2"/>
  <c r="J81" i="2"/>
  <c r="M81" i="2"/>
  <c r="K81" i="2"/>
  <c r="N81" i="2"/>
  <c r="J65" i="2"/>
  <c r="K65" i="2"/>
  <c r="N65" i="2"/>
  <c r="M65" i="2"/>
  <c r="L65" i="2"/>
  <c r="J49" i="2"/>
  <c r="N49" i="2"/>
  <c r="L49" i="2"/>
  <c r="M49" i="2"/>
  <c r="K49" i="2"/>
  <c r="J33" i="2"/>
  <c r="K33" i="2"/>
  <c r="L33" i="2"/>
  <c r="M33" i="2"/>
  <c r="N33" i="2"/>
  <c r="K17" i="2"/>
  <c r="M17" i="2"/>
  <c r="L17" i="2"/>
  <c r="N17" i="2"/>
  <c r="J17" i="2"/>
  <c r="J402" i="2"/>
  <c r="L402" i="2"/>
  <c r="N402" i="2"/>
  <c r="M402" i="2"/>
  <c r="K402" i="2"/>
  <c r="J50" i="2"/>
  <c r="K50" i="2"/>
  <c r="M50" i="2"/>
  <c r="L50" i="2"/>
  <c r="N50" i="2"/>
  <c r="K369" i="2"/>
  <c r="L369" i="2"/>
  <c r="N369" i="2"/>
  <c r="M369" i="2"/>
  <c r="J369" i="2"/>
  <c r="L272" i="2"/>
  <c r="J272" i="2"/>
  <c r="N272" i="2"/>
  <c r="M272" i="2"/>
  <c r="K272" i="2"/>
  <c r="J144" i="2"/>
  <c r="L144" i="2"/>
  <c r="N144" i="2"/>
  <c r="K144" i="2"/>
  <c r="M144" i="2"/>
  <c r="J128" i="2"/>
  <c r="M128" i="2"/>
  <c r="L128" i="2"/>
  <c r="N128" i="2"/>
  <c r="K128" i="2"/>
  <c r="J112" i="2"/>
  <c r="N112" i="2"/>
  <c r="L112" i="2"/>
  <c r="M112" i="2"/>
  <c r="K112" i="2"/>
  <c r="J96" i="2"/>
  <c r="M96" i="2"/>
  <c r="K96" i="2"/>
  <c r="L96" i="2"/>
  <c r="N96" i="2"/>
  <c r="N80" i="2"/>
  <c r="L80" i="2"/>
  <c r="J80" i="2"/>
  <c r="K80" i="2"/>
  <c r="M80" i="2"/>
  <c r="M64" i="2"/>
  <c r="L64" i="2"/>
  <c r="N64" i="2"/>
  <c r="J64" i="2"/>
  <c r="K64" i="2"/>
  <c r="J48" i="2"/>
  <c r="N48" i="2"/>
  <c r="M48" i="2"/>
  <c r="L48" i="2"/>
  <c r="K48" i="2"/>
  <c r="M32" i="2"/>
  <c r="L32" i="2"/>
  <c r="J32" i="2"/>
  <c r="N32" i="2"/>
  <c r="K32" i="2"/>
  <c r="J16" i="2"/>
  <c r="L16" i="2"/>
  <c r="M16" i="2"/>
  <c r="K16" i="2"/>
  <c r="N16" i="2"/>
  <c r="J354" i="2"/>
  <c r="M354" i="2"/>
  <c r="N354" i="2"/>
  <c r="L354" i="2"/>
  <c r="K354" i="2"/>
  <c r="K34" i="2"/>
  <c r="L34" i="2"/>
  <c r="J34" i="2"/>
  <c r="N34" i="2"/>
  <c r="M34" i="2"/>
  <c r="J352" i="2"/>
  <c r="K352" i="2"/>
  <c r="M352" i="2"/>
  <c r="L352" i="2"/>
  <c r="N352" i="2"/>
  <c r="M160" i="2"/>
  <c r="J160" i="2"/>
  <c r="N160" i="2"/>
  <c r="L160" i="2"/>
  <c r="K160" i="2"/>
  <c r="L271" i="2"/>
  <c r="M271" i="2"/>
  <c r="K271" i="2"/>
  <c r="N271" i="2"/>
  <c r="J271" i="2"/>
  <c r="J175" i="2"/>
  <c r="K175" i="2"/>
  <c r="M175" i="2"/>
  <c r="N175" i="2"/>
  <c r="L175" i="2"/>
  <c r="L318" i="2"/>
  <c r="J318" i="2"/>
  <c r="N318" i="2"/>
  <c r="M318" i="2"/>
  <c r="K318" i="2"/>
  <c r="M174" i="2"/>
  <c r="N174" i="2"/>
  <c r="J174" i="2"/>
  <c r="K174" i="2"/>
  <c r="L174" i="2"/>
  <c r="K142" i="2"/>
  <c r="N142" i="2"/>
  <c r="L142" i="2"/>
  <c r="M142" i="2"/>
  <c r="J142" i="2"/>
  <c r="M126" i="2"/>
  <c r="N126" i="2"/>
  <c r="J126" i="2"/>
  <c r="K126" i="2"/>
  <c r="L126" i="2"/>
  <c r="K110" i="2"/>
  <c r="L110" i="2"/>
  <c r="N110" i="2"/>
  <c r="J110" i="2"/>
  <c r="M110" i="2"/>
  <c r="K94" i="2"/>
  <c r="J94" i="2"/>
  <c r="N94" i="2"/>
  <c r="L94" i="2"/>
  <c r="M94" i="2"/>
  <c r="N78" i="2"/>
  <c r="K78" i="2"/>
  <c r="J78" i="2"/>
  <c r="L78" i="2"/>
  <c r="M78" i="2"/>
  <c r="N62" i="2"/>
  <c r="J62" i="2"/>
  <c r="K62" i="2"/>
  <c r="L62" i="2"/>
  <c r="M62" i="2"/>
  <c r="N46" i="2"/>
  <c r="K46" i="2"/>
  <c r="L46" i="2"/>
  <c r="J46" i="2"/>
  <c r="M46" i="2"/>
  <c r="J30" i="2"/>
  <c r="M30" i="2"/>
  <c r="K30" i="2"/>
  <c r="N30" i="2"/>
  <c r="L30" i="2"/>
  <c r="J14" i="2"/>
  <c r="N14" i="2"/>
  <c r="K14" i="2"/>
  <c r="M14" i="2"/>
  <c r="L14" i="2"/>
  <c r="M386" i="2"/>
  <c r="K386" i="2"/>
  <c r="J386" i="2"/>
  <c r="L386" i="2"/>
  <c r="N386" i="2"/>
  <c r="K98" i="2"/>
  <c r="J98" i="2"/>
  <c r="M98" i="2"/>
  <c r="N98" i="2"/>
  <c r="L98" i="2"/>
  <c r="J337" i="2"/>
  <c r="L337" i="2"/>
  <c r="N337" i="2"/>
  <c r="K337" i="2"/>
  <c r="M337" i="2"/>
  <c r="N320" i="2"/>
  <c r="J320" i="2"/>
  <c r="L320" i="2"/>
  <c r="M320" i="2"/>
  <c r="K320" i="2"/>
  <c r="N287" i="2"/>
  <c r="M287" i="2"/>
  <c r="K287" i="2"/>
  <c r="L287" i="2"/>
  <c r="J287" i="2"/>
  <c r="J15" i="2"/>
  <c r="N15" i="2"/>
  <c r="K15" i="2"/>
  <c r="M15" i="2"/>
  <c r="L15" i="2"/>
  <c r="M301" i="2"/>
  <c r="K301" i="2"/>
  <c r="J301" i="2"/>
  <c r="N301" i="2"/>
  <c r="L301" i="2"/>
  <c r="J189" i="2"/>
  <c r="L189" i="2"/>
  <c r="N189" i="2"/>
  <c r="M189" i="2"/>
  <c r="K189" i="2"/>
  <c r="N173" i="2"/>
  <c r="M173" i="2"/>
  <c r="J173" i="2"/>
  <c r="K173" i="2"/>
  <c r="L173" i="2"/>
  <c r="N157" i="2"/>
  <c r="J157" i="2"/>
  <c r="L157" i="2"/>
  <c r="M157" i="2"/>
  <c r="K157" i="2"/>
  <c r="N141" i="2"/>
  <c r="J141" i="2"/>
  <c r="L141" i="2"/>
  <c r="M141" i="2"/>
  <c r="K141" i="2"/>
  <c r="J125" i="2"/>
  <c r="M125" i="2"/>
  <c r="L125" i="2"/>
  <c r="N125" i="2"/>
  <c r="K125" i="2"/>
  <c r="L109" i="2"/>
  <c r="J109" i="2"/>
  <c r="M109" i="2"/>
  <c r="N109" i="2"/>
  <c r="K109" i="2"/>
  <c r="J93" i="2"/>
  <c r="M93" i="2"/>
  <c r="N93" i="2"/>
  <c r="L93" i="2"/>
  <c r="K93" i="2"/>
  <c r="J77" i="2"/>
  <c r="M77" i="2"/>
  <c r="L77" i="2"/>
  <c r="N77" i="2"/>
  <c r="K77" i="2"/>
  <c r="L61" i="2"/>
  <c r="J61" i="2"/>
  <c r="M61" i="2"/>
  <c r="N61" i="2"/>
  <c r="K61" i="2"/>
  <c r="J45" i="2"/>
  <c r="N45" i="2"/>
  <c r="L45" i="2"/>
  <c r="K45" i="2"/>
  <c r="M45" i="2"/>
  <c r="K29" i="2"/>
  <c r="M29" i="2"/>
  <c r="J29" i="2"/>
  <c r="N29" i="2"/>
  <c r="L29" i="2"/>
  <c r="M13" i="2"/>
  <c r="L13" i="2"/>
  <c r="N13" i="2"/>
  <c r="J13" i="2"/>
  <c r="K13" i="2"/>
  <c r="J338" i="2"/>
  <c r="M338" i="2"/>
  <c r="L338" i="2"/>
  <c r="K338" i="2"/>
  <c r="N338" i="2"/>
  <c r="J210" i="2"/>
  <c r="K210" i="2"/>
  <c r="L210" i="2"/>
  <c r="N210" i="2"/>
  <c r="M210" i="2"/>
  <c r="K353" i="2"/>
  <c r="M353" i="2"/>
  <c r="L353" i="2"/>
  <c r="J353" i="2"/>
  <c r="N353" i="2"/>
  <c r="J240" i="2"/>
  <c r="N240" i="2"/>
  <c r="L240" i="2"/>
  <c r="M240" i="2"/>
  <c r="K240" i="2"/>
  <c r="J335" i="2"/>
  <c r="N335" i="2"/>
  <c r="M335" i="2"/>
  <c r="L335" i="2"/>
  <c r="K335" i="2"/>
  <c r="J159" i="2"/>
  <c r="N159" i="2"/>
  <c r="M159" i="2"/>
  <c r="K159" i="2"/>
  <c r="L159" i="2"/>
  <c r="N190" i="2"/>
  <c r="J190" i="2"/>
  <c r="L190" i="2"/>
  <c r="K190" i="2"/>
  <c r="M190" i="2"/>
  <c r="N332" i="2"/>
  <c r="K332" i="2"/>
  <c r="L332" i="2"/>
  <c r="M332" i="2"/>
  <c r="J332" i="2"/>
  <c r="M156" i="2"/>
  <c r="J156" i="2"/>
  <c r="K156" i="2"/>
  <c r="N156" i="2"/>
  <c r="L156" i="2"/>
  <c r="J76" i="2"/>
  <c r="L76" i="2"/>
  <c r="N76" i="2"/>
  <c r="K76" i="2"/>
  <c r="M76" i="2"/>
  <c r="J60" i="2"/>
  <c r="L60" i="2"/>
  <c r="K60" i="2"/>
  <c r="M60" i="2"/>
  <c r="N60" i="2"/>
  <c r="J44" i="2"/>
  <c r="L44" i="2"/>
  <c r="M44" i="2"/>
  <c r="K44" i="2"/>
  <c r="N44" i="2"/>
  <c r="M28" i="2"/>
  <c r="L28" i="2"/>
  <c r="J28" i="2"/>
  <c r="N28" i="2"/>
  <c r="K28" i="2"/>
  <c r="N12" i="2"/>
  <c r="M12" i="2"/>
  <c r="J12" i="2"/>
  <c r="K12" i="2"/>
  <c r="L12" i="2"/>
  <c r="K242" i="2"/>
  <c r="M242" i="2"/>
  <c r="L242" i="2"/>
  <c r="J242" i="2"/>
  <c r="N242" i="2"/>
  <c r="L146" i="2"/>
  <c r="J146" i="2"/>
  <c r="N146" i="2"/>
  <c r="K146" i="2"/>
  <c r="M146" i="2"/>
  <c r="J305" i="2"/>
  <c r="K305" i="2"/>
  <c r="L305" i="2"/>
  <c r="N305" i="2"/>
  <c r="M305" i="2"/>
  <c r="J304" i="2"/>
  <c r="K304" i="2"/>
  <c r="M304" i="2"/>
  <c r="L304" i="2"/>
  <c r="N304" i="2"/>
  <c r="J351" i="2"/>
  <c r="M351" i="2"/>
  <c r="N351" i="2"/>
  <c r="L351" i="2"/>
  <c r="K351" i="2"/>
  <c r="J31" i="2"/>
  <c r="K31" i="2"/>
  <c r="N31" i="2"/>
  <c r="M31" i="2"/>
  <c r="L31" i="2"/>
  <c r="L254" i="2"/>
  <c r="J254" i="2"/>
  <c r="K254" i="2"/>
  <c r="N254" i="2"/>
  <c r="M254" i="2"/>
  <c r="K317" i="2"/>
  <c r="L317" i="2"/>
  <c r="J317" i="2"/>
  <c r="N317" i="2"/>
  <c r="M317" i="2"/>
  <c r="L4" i="2"/>
  <c r="N4" i="2"/>
  <c r="K4" i="2"/>
  <c r="J4" i="2"/>
  <c r="M4" i="2"/>
  <c r="J252" i="2"/>
  <c r="L252" i="2"/>
  <c r="K252" i="2"/>
  <c r="N252" i="2"/>
  <c r="M252" i="2"/>
  <c r="J188" i="2"/>
  <c r="L188" i="2"/>
  <c r="M188" i="2"/>
  <c r="N188" i="2"/>
  <c r="K188" i="2"/>
  <c r="K283" i="2"/>
  <c r="M283" i="2"/>
  <c r="N283" i="2"/>
  <c r="L283" i="2"/>
  <c r="J283" i="2"/>
  <c r="M219" i="2"/>
  <c r="L219" i="2"/>
  <c r="J219" i="2"/>
  <c r="N219" i="2"/>
  <c r="K219" i="2"/>
  <c r="K203" i="2"/>
  <c r="M203" i="2"/>
  <c r="L203" i="2"/>
  <c r="J203" i="2"/>
  <c r="N203" i="2"/>
  <c r="M187" i="2"/>
  <c r="N187" i="2"/>
  <c r="K187" i="2"/>
  <c r="J187" i="2"/>
  <c r="L187" i="2"/>
  <c r="N171" i="2"/>
  <c r="J171" i="2"/>
  <c r="L171" i="2"/>
  <c r="K171" i="2"/>
  <c r="M171" i="2"/>
  <c r="K155" i="2"/>
  <c r="J155" i="2"/>
  <c r="L155" i="2"/>
  <c r="N155" i="2"/>
  <c r="M155" i="2"/>
  <c r="J139" i="2"/>
  <c r="N139" i="2"/>
  <c r="M139" i="2"/>
  <c r="K139" i="2"/>
  <c r="L139" i="2"/>
  <c r="N123" i="2"/>
  <c r="J123" i="2"/>
  <c r="K123" i="2"/>
  <c r="L123" i="2"/>
  <c r="M123" i="2"/>
  <c r="J107" i="2"/>
  <c r="M107" i="2"/>
  <c r="N107" i="2"/>
  <c r="L107" i="2"/>
  <c r="K107" i="2"/>
  <c r="J91" i="2"/>
  <c r="L91" i="2"/>
  <c r="K91" i="2"/>
  <c r="M91" i="2"/>
  <c r="N91" i="2"/>
  <c r="J75" i="2"/>
  <c r="N75" i="2"/>
  <c r="M75" i="2"/>
  <c r="K75" i="2"/>
  <c r="L75" i="2"/>
  <c r="L59" i="2"/>
  <c r="J59" i="2"/>
  <c r="K59" i="2"/>
  <c r="N59" i="2"/>
  <c r="M59" i="2"/>
  <c r="J43" i="2"/>
  <c r="N43" i="2"/>
  <c r="K43" i="2"/>
  <c r="L43" i="2"/>
  <c r="M43" i="2"/>
  <c r="N27" i="2"/>
  <c r="J27" i="2"/>
  <c r="L27" i="2"/>
  <c r="M27" i="2"/>
  <c r="K27" i="2"/>
  <c r="L11" i="2"/>
  <c r="M11" i="2"/>
  <c r="J11" i="2"/>
  <c r="K11" i="2"/>
  <c r="N11" i="2"/>
  <c r="M274" i="2"/>
  <c r="N274" i="2"/>
  <c r="J274" i="2"/>
  <c r="L274" i="2"/>
  <c r="K274" i="2"/>
  <c r="M130" i="2"/>
  <c r="L130" i="2"/>
  <c r="K130" i="2"/>
  <c r="J130" i="2"/>
  <c r="N130" i="2"/>
  <c r="L273" i="2"/>
  <c r="K273" i="2"/>
  <c r="N273" i="2"/>
  <c r="J273" i="2"/>
  <c r="M273" i="2"/>
  <c r="K256" i="2"/>
  <c r="L256" i="2"/>
  <c r="J256" i="2"/>
  <c r="M256" i="2"/>
  <c r="N256" i="2"/>
  <c r="J223" i="2"/>
  <c r="K223" i="2"/>
  <c r="N223" i="2"/>
  <c r="M223" i="2"/>
  <c r="L223" i="2"/>
  <c r="N95" i="2"/>
  <c r="L95" i="2"/>
  <c r="K95" i="2"/>
  <c r="J95" i="2"/>
  <c r="M95" i="2"/>
  <c r="N382" i="2"/>
  <c r="J382" i="2"/>
  <c r="M382" i="2"/>
  <c r="L382" i="2"/>
  <c r="K382" i="2"/>
  <c r="N302" i="2"/>
  <c r="L302" i="2"/>
  <c r="J302" i="2"/>
  <c r="M302" i="2"/>
  <c r="K302" i="2"/>
  <c r="M365" i="2"/>
  <c r="J365" i="2"/>
  <c r="K365" i="2"/>
  <c r="L365" i="2"/>
  <c r="N365" i="2"/>
  <c r="K269" i="2"/>
  <c r="L269" i="2"/>
  <c r="J269" i="2"/>
  <c r="M269" i="2"/>
  <c r="N269" i="2"/>
  <c r="K268" i="2"/>
  <c r="N268" i="2"/>
  <c r="M268" i="2"/>
  <c r="L268" i="2"/>
  <c r="J268" i="2"/>
  <c r="L172" i="2"/>
  <c r="J172" i="2"/>
  <c r="N172" i="2"/>
  <c r="K172" i="2"/>
  <c r="M172" i="2"/>
  <c r="J315" i="2"/>
  <c r="L315" i="2"/>
  <c r="N315" i="2"/>
  <c r="M315" i="2"/>
  <c r="K315" i="2"/>
  <c r="M346" i="2"/>
  <c r="J346" i="2"/>
  <c r="L346" i="2"/>
  <c r="K346" i="2"/>
  <c r="N346" i="2"/>
  <c r="M234" i="2"/>
  <c r="J234" i="2"/>
  <c r="L234" i="2"/>
  <c r="K234" i="2"/>
  <c r="N234" i="2"/>
  <c r="L202" i="2"/>
  <c r="J202" i="2"/>
  <c r="K202" i="2"/>
  <c r="M202" i="2"/>
  <c r="N202" i="2"/>
  <c r="L186" i="2"/>
  <c r="J186" i="2"/>
  <c r="K186" i="2"/>
  <c r="M186" i="2"/>
  <c r="N186" i="2"/>
  <c r="J170" i="2"/>
  <c r="K170" i="2"/>
  <c r="L170" i="2"/>
  <c r="M170" i="2"/>
  <c r="N170" i="2"/>
  <c r="K154" i="2"/>
  <c r="J154" i="2"/>
  <c r="L154" i="2"/>
  <c r="M154" i="2"/>
  <c r="N154" i="2"/>
  <c r="J138" i="2"/>
  <c r="K138" i="2"/>
  <c r="M138" i="2"/>
  <c r="L138" i="2"/>
  <c r="N138" i="2"/>
  <c r="J122" i="2"/>
  <c r="N122" i="2"/>
  <c r="K122" i="2"/>
  <c r="M122" i="2"/>
  <c r="L122" i="2"/>
  <c r="J106" i="2"/>
  <c r="K106" i="2"/>
  <c r="M106" i="2"/>
  <c r="L106" i="2"/>
  <c r="N106" i="2"/>
  <c r="J90" i="2"/>
  <c r="M90" i="2"/>
  <c r="K90" i="2"/>
  <c r="N90" i="2"/>
  <c r="L90" i="2"/>
  <c r="K74" i="2"/>
  <c r="L74" i="2"/>
  <c r="J74" i="2"/>
  <c r="M74" i="2"/>
  <c r="N74" i="2"/>
  <c r="J58" i="2"/>
  <c r="M58" i="2"/>
  <c r="K58" i="2"/>
  <c r="N58" i="2"/>
  <c r="L58" i="2"/>
  <c r="K42" i="2"/>
  <c r="L42" i="2"/>
  <c r="J42" i="2"/>
  <c r="M42" i="2"/>
  <c r="N42" i="2"/>
  <c r="K26" i="2"/>
  <c r="N26" i="2"/>
  <c r="L26" i="2"/>
  <c r="J26" i="2"/>
  <c r="M26" i="2"/>
  <c r="M10" i="2"/>
  <c r="N10" i="2"/>
  <c r="J10" i="2"/>
  <c r="L10" i="2"/>
  <c r="K10" i="2"/>
  <c r="K322" i="2"/>
  <c r="J322" i="2"/>
  <c r="N322" i="2"/>
  <c r="L322" i="2"/>
  <c r="M322" i="2"/>
  <c r="J162" i="2"/>
  <c r="N162" i="2"/>
  <c r="M162" i="2"/>
  <c r="L162" i="2"/>
  <c r="K162" i="2"/>
  <c r="K385" i="2"/>
  <c r="J385" i="2"/>
  <c r="M385" i="2"/>
  <c r="L385" i="2"/>
  <c r="N385" i="2"/>
  <c r="J336" i="2"/>
  <c r="L336" i="2"/>
  <c r="K336" i="2"/>
  <c r="N336" i="2"/>
  <c r="M336" i="2"/>
  <c r="L224" i="2"/>
  <c r="J224" i="2"/>
  <c r="K224" i="2"/>
  <c r="M224" i="2"/>
  <c r="N224" i="2"/>
  <c r="N303" i="2"/>
  <c r="M303" i="2"/>
  <c r="J303" i="2"/>
  <c r="L303" i="2"/>
  <c r="K303" i="2"/>
  <c r="N111" i="2"/>
  <c r="M111" i="2"/>
  <c r="K111" i="2"/>
  <c r="L111" i="2"/>
  <c r="J111" i="2"/>
  <c r="J366" i="2"/>
  <c r="M366" i="2"/>
  <c r="N366" i="2"/>
  <c r="L366" i="2"/>
  <c r="K366" i="2"/>
  <c r="J206" i="2"/>
  <c r="K206" i="2"/>
  <c r="L206" i="2"/>
  <c r="N206" i="2"/>
  <c r="M206" i="2"/>
  <c r="K285" i="2"/>
  <c r="L285" i="2"/>
  <c r="J285" i="2"/>
  <c r="N285" i="2"/>
  <c r="M285" i="2"/>
  <c r="J300" i="2"/>
  <c r="L300" i="2"/>
  <c r="N300" i="2"/>
  <c r="M300" i="2"/>
  <c r="K300" i="2"/>
  <c r="K108" i="2"/>
  <c r="L108" i="2"/>
  <c r="J108" i="2"/>
  <c r="M108" i="2"/>
  <c r="N108" i="2"/>
  <c r="K331" i="2"/>
  <c r="N331" i="2"/>
  <c r="M331" i="2"/>
  <c r="L331" i="2"/>
  <c r="J331" i="2"/>
  <c r="J362" i="2"/>
  <c r="L362" i="2"/>
  <c r="N362" i="2"/>
  <c r="K362" i="2"/>
  <c r="M362" i="2"/>
  <c r="K266" i="2"/>
  <c r="J266" i="2"/>
  <c r="N266" i="2"/>
  <c r="M266" i="2"/>
  <c r="L266" i="2"/>
  <c r="K313" i="2"/>
  <c r="L313" i="2"/>
  <c r="N313" i="2"/>
  <c r="J313" i="2"/>
  <c r="M313" i="2"/>
  <c r="L217" i="2"/>
  <c r="K217" i="2"/>
  <c r="N217" i="2"/>
  <c r="M217" i="2"/>
  <c r="J217" i="2"/>
  <c r="L185" i="2"/>
  <c r="M185" i="2"/>
  <c r="N185" i="2"/>
  <c r="J185" i="2"/>
  <c r="K185" i="2"/>
  <c r="J169" i="2"/>
  <c r="K169" i="2"/>
  <c r="L169" i="2"/>
  <c r="M169" i="2"/>
  <c r="N169" i="2"/>
  <c r="J153" i="2"/>
  <c r="N153" i="2"/>
  <c r="L153" i="2"/>
  <c r="M153" i="2"/>
  <c r="K153" i="2"/>
  <c r="M137" i="2"/>
  <c r="J137" i="2"/>
  <c r="K137" i="2"/>
  <c r="L137" i="2"/>
  <c r="N137" i="2"/>
  <c r="M121" i="2"/>
  <c r="J121" i="2"/>
  <c r="K121" i="2"/>
  <c r="L121" i="2"/>
  <c r="N121" i="2"/>
  <c r="J105" i="2"/>
  <c r="K105" i="2"/>
  <c r="M105" i="2"/>
  <c r="N105" i="2"/>
  <c r="L105" i="2"/>
  <c r="J89" i="2"/>
  <c r="K89" i="2"/>
  <c r="L89" i="2"/>
  <c r="M89" i="2"/>
  <c r="N89" i="2"/>
  <c r="N73" i="2"/>
  <c r="J73" i="2"/>
  <c r="K73" i="2"/>
  <c r="L73" i="2"/>
  <c r="M73" i="2"/>
  <c r="K57" i="2"/>
  <c r="J57" i="2"/>
  <c r="L57" i="2"/>
  <c r="M57" i="2"/>
  <c r="N57" i="2"/>
  <c r="N41" i="2"/>
  <c r="J41" i="2"/>
  <c r="K41" i="2"/>
  <c r="L41" i="2"/>
  <c r="M41" i="2"/>
  <c r="M25" i="2"/>
  <c r="L25" i="2"/>
  <c r="K25" i="2"/>
  <c r="J25" i="2"/>
  <c r="N25" i="2"/>
  <c r="K9" i="2"/>
  <c r="L9" i="2"/>
  <c r="N9" i="2"/>
  <c r="M9" i="2"/>
  <c r="J9" i="2"/>
  <c r="K258" i="2"/>
  <c r="L258" i="2"/>
  <c r="J258" i="2"/>
  <c r="N258" i="2"/>
  <c r="M258" i="2"/>
  <c r="J178" i="2"/>
  <c r="M178" i="2"/>
  <c r="L178" i="2"/>
  <c r="N178" i="2"/>
  <c r="K178" i="2"/>
  <c r="J289" i="2"/>
  <c r="N289" i="2"/>
  <c r="K289" i="2"/>
  <c r="M289" i="2"/>
  <c r="L289" i="2"/>
  <c r="J368" i="2"/>
  <c r="K368" i="2"/>
  <c r="M368" i="2"/>
  <c r="N368" i="2"/>
  <c r="L368" i="2"/>
  <c r="J399" i="2"/>
  <c r="N399" i="2"/>
  <c r="M399" i="2"/>
  <c r="L399" i="2"/>
  <c r="K399" i="2"/>
  <c r="L47" i="2"/>
  <c r="J47" i="2"/>
  <c r="M47" i="2"/>
  <c r="N47" i="2"/>
  <c r="K47" i="2"/>
  <c r="L334" i="2"/>
  <c r="M334" i="2"/>
  <c r="N334" i="2"/>
  <c r="J334" i="2"/>
  <c r="K334" i="2"/>
  <c r="J397" i="2"/>
  <c r="M397" i="2"/>
  <c r="K397" i="2"/>
  <c r="N397" i="2"/>
  <c r="L397" i="2"/>
  <c r="K221" i="2"/>
  <c r="L221" i="2"/>
  <c r="J221" i="2"/>
  <c r="M221" i="2"/>
  <c r="N221" i="2"/>
  <c r="N348" i="2"/>
  <c r="J348" i="2"/>
  <c r="M348" i="2"/>
  <c r="L348" i="2"/>
  <c r="K348" i="2"/>
  <c r="M220" i="2"/>
  <c r="K220" i="2"/>
  <c r="L220" i="2"/>
  <c r="N220" i="2"/>
  <c r="J220" i="2"/>
  <c r="N395" i="2"/>
  <c r="M395" i="2"/>
  <c r="K395" i="2"/>
  <c r="L395" i="2"/>
  <c r="J395" i="2"/>
  <c r="J251" i="2"/>
  <c r="M251" i="2"/>
  <c r="L251" i="2"/>
  <c r="K251" i="2"/>
  <c r="N251" i="2"/>
  <c r="J330" i="2"/>
  <c r="M330" i="2"/>
  <c r="L330" i="2"/>
  <c r="N330" i="2"/>
  <c r="K330" i="2"/>
  <c r="K393" i="2"/>
  <c r="J393" i="2"/>
  <c r="N393" i="2"/>
  <c r="M393" i="2"/>
  <c r="L393" i="2"/>
  <c r="K201" i="2"/>
  <c r="J201" i="2"/>
  <c r="N201" i="2"/>
  <c r="M201" i="2"/>
  <c r="L201" i="2"/>
  <c r="J408" i="2"/>
  <c r="L408" i="2"/>
  <c r="N408" i="2"/>
  <c r="K408" i="2"/>
  <c r="M408" i="2"/>
  <c r="J392" i="2"/>
  <c r="L392" i="2"/>
  <c r="N392" i="2"/>
  <c r="K392" i="2"/>
  <c r="M392" i="2"/>
  <c r="N376" i="2"/>
  <c r="L376" i="2"/>
  <c r="M376" i="2"/>
  <c r="J376" i="2"/>
  <c r="K376" i="2"/>
  <c r="J360" i="2"/>
  <c r="M360" i="2"/>
  <c r="N360" i="2"/>
  <c r="L360" i="2"/>
  <c r="K360" i="2"/>
  <c r="J344" i="2"/>
  <c r="L344" i="2"/>
  <c r="K344" i="2"/>
  <c r="N344" i="2"/>
  <c r="M344" i="2"/>
  <c r="J328" i="2"/>
  <c r="K328" i="2"/>
  <c r="N328" i="2"/>
  <c r="M328" i="2"/>
  <c r="L328" i="2"/>
  <c r="N312" i="2"/>
  <c r="L312" i="2"/>
  <c r="J312" i="2"/>
  <c r="K312" i="2"/>
  <c r="M312" i="2"/>
  <c r="J296" i="2"/>
  <c r="N296" i="2"/>
  <c r="M296" i="2"/>
  <c r="L296" i="2"/>
  <c r="K296" i="2"/>
  <c r="J280" i="2"/>
  <c r="L280" i="2"/>
  <c r="N280" i="2"/>
  <c r="M280" i="2"/>
  <c r="K280" i="2"/>
  <c r="J264" i="2"/>
  <c r="M264" i="2"/>
  <c r="L264" i="2"/>
  <c r="K264" i="2"/>
  <c r="N264" i="2"/>
  <c r="L248" i="2"/>
  <c r="J248" i="2"/>
  <c r="M248" i="2"/>
  <c r="N248" i="2"/>
  <c r="K248" i="2"/>
  <c r="L232" i="2"/>
  <c r="K232" i="2"/>
  <c r="J232" i="2"/>
  <c r="M232" i="2"/>
  <c r="N232" i="2"/>
  <c r="K216" i="2"/>
  <c r="L216" i="2"/>
  <c r="M216" i="2"/>
  <c r="J216" i="2"/>
  <c r="N216" i="2"/>
  <c r="J200" i="2"/>
  <c r="L200" i="2"/>
  <c r="K200" i="2"/>
  <c r="M200" i="2"/>
  <c r="N200" i="2"/>
  <c r="K184" i="2"/>
  <c r="J184" i="2"/>
  <c r="L184" i="2"/>
  <c r="M184" i="2"/>
  <c r="N184" i="2"/>
  <c r="N168" i="2"/>
  <c r="J168" i="2"/>
  <c r="M168" i="2"/>
  <c r="L168" i="2"/>
  <c r="K168" i="2"/>
  <c r="L152" i="2"/>
  <c r="J152" i="2"/>
  <c r="N152" i="2"/>
  <c r="K152" i="2"/>
  <c r="M152" i="2"/>
  <c r="L136" i="2"/>
  <c r="M136" i="2"/>
  <c r="J136" i="2"/>
  <c r="K136" i="2"/>
  <c r="N136" i="2"/>
  <c r="L120" i="2"/>
  <c r="N120" i="2"/>
  <c r="J120" i="2"/>
  <c r="K120" i="2"/>
  <c r="M120" i="2"/>
  <c r="J104" i="2"/>
  <c r="M104" i="2"/>
  <c r="K104" i="2"/>
  <c r="L104" i="2"/>
  <c r="N104" i="2"/>
  <c r="J88" i="2"/>
  <c r="K88" i="2"/>
  <c r="L88" i="2"/>
  <c r="N88" i="2"/>
  <c r="M88" i="2"/>
  <c r="J72" i="2"/>
  <c r="M72" i="2"/>
  <c r="K72" i="2"/>
  <c r="L72" i="2"/>
  <c r="N72" i="2"/>
  <c r="J56" i="2"/>
  <c r="L56" i="2"/>
  <c r="M56" i="2"/>
  <c r="N56" i="2"/>
  <c r="K56" i="2"/>
  <c r="M40" i="2"/>
  <c r="J40" i="2"/>
  <c r="K40" i="2"/>
  <c r="L40" i="2"/>
  <c r="N40" i="2"/>
  <c r="J24" i="2"/>
  <c r="M24" i="2"/>
  <c r="K24" i="2"/>
  <c r="N24" i="2"/>
  <c r="L24" i="2"/>
  <c r="J8" i="2"/>
  <c r="N8" i="2"/>
  <c r="M8" i="2"/>
  <c r="K8" i="2"/>
  <c r="L8" i="2"/>
  <c r="L226" i="2"/>
  <c r="J226" i="2"/>
  <c r="M226" i="2"/>
  <c r="K226" i="2"/>
  <c r="N226" i="2"/>
  <c r="L194" i="2"/>
  <c r="J194" i="2"/>
  <c r="N194" i="2"/>
  <c r="K194" i="2"/>
  <c r="M194" i="2"/>
  <c r="K321" i="2"/>
  <c r="J321" i="2"/>
  <c r="N321" i="2"/>
  <c r="M321" i="2"/>
  <c r="L321" i="2"/>
  <c r="N176" i="2"/>
  <c r="M176" i="2"/>
  <c r="L176" i="2"/>
  <c r="K176" i="2"/>
  <c r="J176" i="2"/>
  <c r="M255" i="2"/>
  <c r="K255" i="2"/>
  <c r="J255" i="2"/>
  <c r="N255" i="2"/>
  <c r="L255" i="2"/>
  <c r="J127" i="2"/>
  <c r="N127" i="2"/>
  <c r="M127" i="2"/>
  <c r="K127" i="2"/>
  <c r="L127" i="2"/>
  <c r="J398" i="2"/>
  <c r="K398" i="2"/>
  <c r="N398" i="2"/>
  <c r="M398" i="2"/>
  <c r="L398" i="2"/>
  <c r="J286" i="2"/>
  <c r="L286" i="2"/>
  <c r="N286" i="2"/>
  <c r="M286" i="2"/>
  <c r="K286" i="2"/>
  <c r="N333" i="2"/>
  <c r="M333" i="2"/>
  <c r="K333" i="2"/>
  <c r="L333" i="2"/>
  <c r="J333" i="2"/>
  <c r="J205" i="2"/>
  <c r="M205" i="2"/>
  <c r="K205" i="2"/>
  <c r="N205" i="2"/>
  <c r="L205" i="2"/>
  <c r="J364" i="2"/>
  <c r="N364" i="2"/>
  <c r="K364" i="2"/>
  <c r="M364" i="2"/>
  <c r="L364" i="2"/>
  <c r="L236" i="2"/>
  <c r="M236" i="2"/>
  <c r="K236" i="2"/>
  <c r="N236" i="2"/>
  <c r="J236" i="2"/>
  <c r="K411" i="2"/>
  <c r="N411" i="2"/>
  <c r="J411" i="2"/>
  <c r="L411" i="2"/>
  <c r="M411" i="2"/>
  <c r="J267" i="2"/>
  <c r="L267" i="2"/>
  <c r="K267" i="2"/>
  <c r="M267" i="2"/>
  <c r="N267" i="2"/>
  <c r="J250" i="2"/>
  <c r="K250" i="2"/>
  <c r="N250" i="2"/>
  <c r="M250" i="2"/>
  <c r="L250" i="2"/>
  <c r="J377" i="2"/>
  <c r="L377" i="2"/>
  <c r="N377" i="2"/>
  <c r="M377" i="2"/>
  <c r="K377" i="2"/>
  <c r="J297" i="2"/>
  <c r="M297" i="2"/>
  <c r="K297" i="2"/>
  <c r="L297" i="2"/>
  <c r="N297" i="2"/>
  <c r="N343" i="2"/>
  <c r="K343" i="2"/>
  <c r="L343" i="2"/>
  <c r="J343" i="2"/>
  <c r="M343" i="2"/>
  <c r="K279" i="2"/>
  <c r="N279" i="2"/>
  <c r="M279" i="2"/>
  <c r="J279" i="2"/>
  <c r="L279" i="2"/>
  <c r="J247" i="2"/>
  <c r="L247" i="2"/>
  <c r="K247" i="2"/>
  <c r="N247" i="2"/>
  <c r="M247" i="2"/>
  <c r="J231" i="2"/>
  <c r="N231" i="2"/>
  <c r="K231" i="2"/>
  <c r="M231" i="2"/>
  <c r="L231" i="2"/>
  <c r="M215" i="2"/>
  <c r="J215" i="2"/>
  <c r="N215" i="2"/>
  <c r="K215" i="2"/>
  <c r="L215" i="2"/>
  <c r="L199" i="2"/>
  <c r="M199" i="2"/>
  <c r="N199" i="2"/>
  <c r="J199" i="2"/>
  <c r="K199" i="2"/>
  <c r="J183" i="2"/>
  <c r="N183" i="2"/>
  <c r="K183" i="2"/>
  <c r="L183" i="2"/>
  <c r="M183" i="2"/>
  <c r="J167" i="2"/>
  <c r="L167" i="2"/>
  <c r="M167" i="2"/>
  <c r="N167" i="2"/>
  <c r="K167" i="2"/>
  <c r="J151" i="2"/>
  <c r="L151" i="2"/>
  <c r="K151" i="2"/>
  <c r="M151" i="2"/>
  <c r="N151" i="2"/>
  <c r="J135" i="2"/>
  <c r="K135" i="2"/>
  <c r="M135" i="2"/>
  <c r="L135" i="2"/>
  <c r="N135" i="2"/>
  <c r="L119" i="2"/>
  <c r="J119" i="2"/>
  <c r="K119" i="2"/>
  <c r="M119" i="2"/>
  <c r="N119" i="2"/>
  <c r="M103" i="2"/>
  <c r="J103" i="2"/>
  <c r="N103" i="2"/>
  <c r="L103" i="2"/>
  <c r="K103" i="2"/>
  <c r="J87" i="2"/>
  <c r="L87" i="2"/>
  <c r="N87" i="2"/>
  <c r="M87" i="2"/>
  <c r="K87" i="2"/>
  <c r="N71" i="2"/>
  <c r="K71" i="2"/>
  <c r="J71" i="2"/>
  <c r="M71" i="2"/>
  <c r="L71" i="2"/>
  <c r="J55" i="2"/>
  <c r="L55" i="2"/>
  <c r="M55" i="2"/>
  <c r="N55" i="2"/>
  <c r="K55" i="2"/>
  <c r="J39" i="2"/>
  <c r="N39" i="2"/>
  <c r="L39" i="2"/>
  <c r="M39" i="2"/>
  <c r="K39" i="2"/>
  <c r="J23" i="2"/>
  <c r="N23" i="2"/>
  <c r="M23" i="2"/>
  <c r="K23" i="2"/>
  <c r="L23" i="2"/>
  <c r="J7" i="2"/>
  <c r="L7" i="2"/>
  <c r="K7" i="2"/>
  <c r="M7" i="2"/>
  <c r="N7" i="2"/>
  <c r="K290" i="2"/>
  <c r="J290" i="2"/>
  <c r="N290" i="2"/>
  <c r="M290" i="2"/>
  <c r="L290" i="2"/>
  <c r="M18" i="2"/>
  <c r="J18" i="2"/>
  <c r="K18" i="2"/>
  <c r="L18" i="2"/>
  <c r="N18" i="2"/>
  <c r="J384" i="2"/>
  <c r="K384" i="2"/>
  <c r="L384" i="2"/>
  <c r="M384" i="2"/>
  <c r="N384" i="2"/>
  <c r="L192" i="2"/>
  <c r="N192" i="2"/>
  <c r="M192" i="2"/>
  <c r="J192" i="2"/>
  <c r="K192" i="2"/>
  <c r="N383" i="2"/>
  <c r="L383" i="2"/>
  <c r="M383" i="2"/>
  <c r="K383" i="2"/>
  <c r="J383" i="2"/>
  <c r="M207" i="2"/>
  <c r="K207" i="2"/>
  <c r="N207" i="2"/>
  <c r="L207" i="2"/>
  <c r="J207" i="2"/>
  <c r="N191" i="2"/>
  <c r="J191" i="2"/>
  <c r="K191" i="2"/>
  <c r="L191" i="2"/>
  <c r="M191" i="2"/>
  <c r="K158" i="2"/>
  <c r="N158" i="2"/>
  <c r="M158" i="2"/>
  <c r="J158" i="2"/>
  <c r="L158" i="2"/>
  <c r="K396" i="2"/>
  <c r="M396" i="2"/>
  <c r="J396" i="2"/>
  <c r="L396" i="2"/>
  <c r="N396" i="2"/>
  <c r="J92" i="2"/>
  <c r="M92" i="2"/>
  <c r="K92" i="2"/>
  <c r="L92" i="2"/>
  <c r="N92" i="2"/>
  <c r="K347" i="2"/>
  <c r="J347" i="2"/>
  <c r="N347" i="2"/>
  <c r="M347" i="2"/>
  <c r="L347" i="2"/>
  <c r="K378" i="2"/>
  <c r="M378" i="2"/>
  <c r="J378" i="2"/>
  <c r="N378" i="2"/>
  <c r="L378" i="2"/>
  <c r="K282" i="2"/>
  <c r="J282" i="2"/>
  <c r="L282" i="2"/>
  <c r="N282" i="2"/>
  <c r="M282" i="2"/>
  <c r="J361" i="2"/>
  <c r="M361" i="2"/>
  <c r="K361" i="2"/>
  <c r="L361" i="2"/>
  <c r="N361" i="2"/>
  <c r="N281" i="2"/>
  <c r="M281" i="2"/>
  <c r="L281" i="2"/>
  <c r="J281" i="2"/>
  <c r="K281" i="2"/>
  <c r="N391" i="2"/>
  <c r="M391" i="2"/>
  <c r="L391" i="2"/>
  <c r="J391" i="2"/>
  <c r="K391" i="2"/>
  <c r="J263" i="2"/>
  <c r="N263" i="2"/>
  <c r="M263" i="2"/>
  <c r="K263" i="2"/>
  <c r="L263" i="2"/>
  <c r="K390" i="2"/>
  <c r="N390" i="2"/>
  <c r="J390" i="2"/>
  <c r="M390" i="2"/>
  <c r="L390" i="2"/>
  <c r="N374" i="2"/>
  <c r="K374" i="2"/>
  <c r="L374" i="2"/>
  <c r="J374" i="2"/>
  <c r="M374" i="2"/>
  <c r="J358" i="2"/>
  <c r="K358" i="2"/>
  <c r="M358" i="2"/>
  <c r="L358" i="2"/>
  <c r="N358" i="2"/>
  <c r="J342" i="2"/>
  <c r="K342" i="2"/>
  <c r="M342" i="2"/>
  <c r="L342" i="2"/>
  <c r="N342" i="2"/>
  <c r="J326" i="2"/>
  <c r="N326" i="2"/>
  <c r="K326" i="2"/>
  <c r="M326" i="2"/>
  <c r="L326" i="2"/>
  <c r="K310" i="2"/>
  <c r="N310" i="2"/>
  <c r="J310" i="2"/>
  <c r="M310" i="2"/>
  <c r="L310" i="2"/>
  <c r="J294" i="2"/>
  <c r="M294" i="2"/>
  <c r="N294" i="2"/>
  <c r="K294" i="2"/>
  <c r="L294" i="2"/>
  <c r="J278" i="2"/>
  <c r="L278" i="2"/>
  <c r="N278" i="2"/>
  <c r="K278" i="2"/>
  <c r="M278" i="2"/>
  <c r="L262" i="2"/>
  <c r="K262" i="2"/>
  <c r="N262" i="2"/>
  <c r="J262" i="2"/>
  <c r="M262" i="2"/>
  <c r="J246" i="2"/>
  <c r="M246" i="2"/>
  <c r="L246" i="2"/>
  <c r="K246" i="2"/>
  <c r="N246" i="2"/>
  <c r="N230" i="2"/>
  <c r="L230" i="2"/>
  <c r="M230" i="2"/>
  <c r="K230" i="2"/>
  <c r="J230" i="2"/>
  <c r="J214" i="2"/>
  <c r="K214" i="2"/>
  <c r="N214" i="2"/>
  <c r="L214" i="2"/>
  <c r="M214" i="2"/>
  <c r="J198" i="2"/>
  <c r="L198" i="2"/>
  <c r="K198" i="2"/>
  <c r="N198" i="2"/>
  <c r="M198" i="2"/>
  <c r="N182" i="2"/>
  <c r="J182" i="2"/>
  <c r="K182" i="2"/>
  <c r="L182" i="2"/>
  <c r="M182" i="2"/>
  <c r="J166" i="2"/>
  <c r="K166" i="2"/>
  <c r="L166" i="2"/>
  <c r="N166" i="2"/>
  <c r="M166" i="2"/>
  <c r="J150" i="2"/>
  <c r="K150" i="2"/>
  <c r="M150" i="2"/>
  <c r="L150" i="2"/>
  <c r="N150" i="2"/>
  <c r="J134" i="2"/>
  <c r="K134" i="2"/>
  <c r="M134" i="2"/>
  <c r="L134" i="2"/>
  <c r="N134" i="2"/>
  <c r="J118" i="2"/>
  <c r="K118" i="2"/>
  <c r="M118" i="2"/>
  <c r="L118" i="2"/>
  <c r="N118" i="2"/>
  <c r="J102" i="2"/>
  <c r="K102" i="2"/>
  <c r="N102" i="2"/>
  <c r="M102" i="2"/>
  <c r="L102" i="2"/>
  <c r="K86" i="2"/>
  <c r="N86" i="2"/>
  <c r="J86" i="2"/>
  <c r="M86" i="2"/>
  <c r="L86" i="2"/>
  <c r="K70" i="2"/>
  <c r="N70" i="2"/>
  <c r="J70" i="2"/>
  <c r="L70" i="2"/>
  <c r="M70" i="2"/>
  <c r="N54" i="2"/>
  <c r="J54" i="2"/>
  <c r="M54" i="2"/>
  <c r="K54" i="2"/>
  <c r="L54" i="2"/>
  <c r="N38" i="2"/>
  <c r="J38" i="2"/>
  <c r="M38" i="2"/>
  <c r="L38" i="2"/>
  <c r="K38" i="2"/>
  <c r="M22" i="2"/>
  <c r="J22" i="2"/>
  <c r="L22" i="2"/>
  <c r="K22" i="2"/>
  <c r="N22" i="2"/>
  <c r="J6" i="2"/>
  <c r="N6" i="2"/>
  <c r="K6" i="2"/>
  <c r="M6" i="2"/>
  <c r="L6" i="2"/>
  <c r="M367" i="2"/>
  <c r="K367" i="2"/>
  <c r="L367" i="2"/>
  <c r="J367" i="2"/>
  <c r="N367" i="2"/>
  <c r="M79" i="2"/>
  <c r="N79" i="2"/>
  <c r="L79" i="2"/>
  <c r="K79" i="2"/>
  <c r="J79" i="2"/>
  <c r="M238" i="2"/>
  <c r="N238" i="2"/>
  <c r="J238" i="2"/>
  <c r="K238" i="2"/>
  <c r="L238" i="2"/>
  <c r="M349" i="2"/>
  <c r="J349" i="2"/>
  <c r="L349" i="2"/>
  <c r="K349" i="2"/>
  <c r="N349" i="2"/>
  <c r="L380" i="2"/>
  <c r="J380" i="2"/>
  <c r="N380" i="2"/>
  <c r="M380" i="2"/>
  <c r="K380" i="2"/>
  <c r="J124" i="2"/>
  <c r="N124" i="2"/>
  <c r="K124" i="2"/>
  <c r="L124" i="2"/>
  <c r="M124" i="2"/>
  <c r="K379" i="2"/>
  <c r="J379" i="2"/>
  <c r="M379" i="2"/>
  <c r="N379" i="2"/>
  <c r="L379" i="2"/>
  <c r="J410" i="2"/>
  <c r="N410" i="2"/>
  <c r="L410" i="2"/>
  <c r="K410" i="2"/>
  <c r="M410" i="2"/>
  <c r="K218" i="2"/>
  <c r="L218" i="2"/>
  <c r="N218" i="2"/>
  <c r="M218" i="2"/>
  <c r="J218" i="2"/>
  <c r="L345" i="2"/>
  <c r="M345" i="2"/>
  <c r="J345" i="2"/>
  <c r="N345" i="2"/>
  <c r="K345" i="2"/>
  <c r="N249" i="2"/>
  <c r="J249" i="2"/>
  <c r="L249" i="2"/>
  <c r="K249" i="2"/>
  <c r="M249" i="2"/>
  <c r="L375" i="2"/>
  <c r="K375" i="2"/>
  <c r="J375" i="2"/>
  <c r="N375" i="2"/>
  <c r="M375" i="2"/>
  <c r="L311" i="2"/>
  <c r="J311" i="2"/>
  <c r="M311" i="2"/>
  <c r="K311" i="2"/>
  <c r="N311" i="2"/>
  <c r="N405" i="2"/>
  <c r="L405" i="2"/>
  <c r="J405" i="2"/>
  <c r="M405" i="2"/>
  <c r="K405" i="2"/>
  <c r="K357" i="2"/>
  <c r="J357" i="2"/>
  <c r="M357" i="2"/>
  <c r="L357" i="2"/>
  <c r="N357" i="2"/>
  <c r="L325" i="2"/>
  <c r="K325" i="2"/>
  <c r="J325" i="2"/>
  <c r="M325" i="2"/>
  <c r="N325" i="2"/>
  <c r="K309" i="2"/>
  <c r="L309" i="2"/>
  <c r="N309" i="2"/>
  <c r="J309" i="2"/>
  <c r="M309" i="2"/>
  <c r="K293" i="2"/>
  <c r="M293" i="2"/>
  <c r="L293" i="2"/>
  <c r="J293" i="2"/>
  <c r="N293" i="2"/>
  <c r="K277" i="2"/>
  <c r="L277" i="2"/>
  <c r="N277" i="2"/>
  <c r="M277" i="2"/>
  <c r="J277" i="2"/>
  <c r="N261" i="2"/>
  <c r="M261" i="2"/>
  <c r="L261" i="2"/>
  <c r="K261" i="2"/>
  <c r="J261" i="2"/>
  <c r="J245" i="2"/>
  <c r="N245" i="2"/>
  <c r="M245" i="2"/>
  <c r="L245" i="2"/>
  <c r="K245" i="2"/>
  <c r="J229" i="2"/>
  <c r="N229" i="2"/>
  <c r="K229" i="2"/>
  <c r="M229" i="2"/>
  <c r="L229" i="2"/>
  <c r="J213" i="2"/>
  <c r="K213" i="2"/>
  <c r="M213" i="2"/>
  <c r="L213" i="2"/>
  <c r="N213" i="2"/>
  <c r="K197" i="2"/>
  <c r="N197" i="2"/>
  <c r="M197" i="2"/>
  <c r="J197" i="2"/>
  <c r="L197" i="2"/>
  <c r="K181" i="2"/>
  <c r="N181" i="2"/>
  <c r="L181" i="2"/>
  <c r="M181" i="2"/>
  <c r="J181" i="2"/>
  <c r="L165" i="2"/>
  <c r="K165" i="2"/>
  <c r="M165" i="2"/>
  <c r="J165" i="2"/>
  <c r="N165" i="2"/>
  <c r="K149" i="2"/>
  <c r="J149" i="2"/>
  <c r="L149" i="2"/>
  <c r="M149" i="2"/>
  <c r="N149" i="2"/>
  <c r="L133" i="2"/>
  <c r="K133" i="2"/>
  <c r="M133" i="2"/>
  <c r="N133" i="2"/>
  <c r="J133" i="2"/>
  <c r="K117" i="2"/>
  <c r="L117" i="2"/>
  <c r="J117" i="2"/>
  <c r="M117" i="2"/>
  <c r="N117" i="2"/>
  <c r="L101" i="2"/>
  <c r="K101" i="2"/>
  <c r="M101" i="2"/>
  <c r="J101" i="2"/>
  <c r="N101" i="2"/>
  <c r="L85" i="2"/>
  <c r="K85" i="2"/>
  <c r="M85" i="2"/>
  <c r="N85" i="2"/>
  <c r="J85" i="2"/>
  <c r="L69" i="2"/>
  <c r="K69" i="2"/>
  <c r="M69" i="2"/>
  <c r="J69" i="2"/>
  <c r="N69" i="2"/>
  <c r="K53" i="2"/>
  <c r="L53" i="2"/>
  <c r="J53" i="2"/>
  <c r="N53" i="2"/>
  <c r="M53" i="2"/>
  <c r="M37" i="2"/>
  <c r="K37" i="2"/>
  <c r="L37" i="2"/>
  <c r="N37" i="2"/>
  <c r="J37" i="2"/>
  <c r="L21" i="2"/>
  <c r="M21" i="2"/>
  <c r="K21" i="2"/>
  <c r="J21" i="2"/>
  <c r="N21" i="2"/>
  <c r="L5" i="2"/>
  <c r="M5" i="2"/>
  <c r="K5" i="2"/>
  <c r="N5" i="2"/>
  <c r="J5" i="2"/>
  <c r="J114" i="2"/>
  <c r="L114" i="2"/>
  <c r="N114" i="2"/>
  <c r="M114" i="2"/>
  <c r="K114" i="2"/>
  <c r="K401" i="2"/>
  <c r="M401" i="2"/>
  <c r="J401" i="2"/>
  <c r="L401" i="2"/>
  <c r="N401" i="2"/>
  <c r="M400" i="2"/>
  <c r="J400" i="2"/>
  <c r="K400" i="2"/>
  <c r="N400" i="2"/>
  <c r="L400" i="2"/>
  <c r="J208" i="2"/>
  <c r="M208" i="2"/>
  <c r="K208" i="2"/>
  <c r="N208" i="2"/>
  <c r="L208" i="2"/>
  <c r="L239" i="2"/>
  <c r="K239" i="2"/>
  <c r="M239" i="2"/>
  <c r="N239" i="2"/>
  <c r="J239" i="2"/>
  <c r="M143" i="2"/>
  <c r="J143" i="2"/>
  <c r="K143" i="2"/>
  <c r="L143" i="2"/>
  <c r="N143" i="2"/>
  <c r="J350" i="2"/>
  <c r="M350" i="2"/>
  <c r="L350" i="2"/>
  <c r="N350" i="2"/>
  <c r="K350" i="2"/>
  <c r="K222" i="2"/>
  <c r="J222" i="2"/>
  <c r="L222" i="2"/>
  <c r="N222" i="2"/>
  <c r="M222" i="2"/>
  <c r="L237" i="2"/>
  <c r="K237" i="2"/>
  <c r="J237" i="2"/>
  <c r="M237" i="2"/>
  <c r="N237" i="2"/>
  <c r="J284" i="2"/>
  <c r="N284" i="2"/>
  <c r="L284" i="2"/>
  <c r="M284" i="2"/>
  <c r="K284" i="2"/>
  <c r="N204" i="2"/>
  <c r="K204" i="2"/>
  <c r="M204" i="2"/>
  <c r="L204" i="2"/>
  <c r="J204" i="2"/>
  <c r="M363" i="2"/>
  <c r="N363" i="2"/>
  <c r="L363" i="2"/>
  <c r="K363" i="2"/>
  <c r="J363" i="2"/>
  <c r="K235" i="2"/>
  <c r="L235" i="2"/>
  <c r="M235" i="2"/>
  <c r="N235" i="2"/>
  <c r="J235" i="2"/>
  <c r="K314" i="2"/>
  <c r="J314" i="2"/>
  <c r="M314" i="2"/>
  <c r="N314" i="2"/>
  <c r="L314" i="2"/>
  <c r="K409" i="2"/>
  <c r="M409" i="2"/>
  <c r="N409" i="2"/>
  <c r="L409" i="2"/>
  <c r="J409" i="2"/>
  <c r="J265" i="2"/>
  <c r="K265" i="2"/>
  <c r="N265" i="2"/>
  <c r="M265" i="2"/>
  <c r="L265" i="2"/>
  <c r="J407" i="2"/>
  <c r="M407" i="2"/>
  <c r="L407" i="2"/>
  <c r="K407" i="2"/>
  <c r="N407" i="2"/>
  <c r="J327" i="2"/>
  <c r="N327" i="2"/>
  <c r="M327" i="2"/>
  <c r="L327" i="2"/>
  <c r="K327" i="2"/>
  <c r="L406" i="2"/>
  <c r="M406" i="2"/>
  <c r="J406" i="2"/>
  <c r="N406" i="2"/>
  <c r="K406" i="2"/>
  <c r="L373" i="2"/>
  <c r="K373" i="2"/>
  <c r="J373" i="2"/>
  <c r="M373" i="2"/>
  <c r="N373" i="2"/>
  <c r="L388" i="2"/>
  <c r="J388" i="2"/>
  <c r="M388" i="2"/>
  <c r="K388" i="2"/>
  <c r="N388" i="2"/>
  <c r="L372" i="2"/>
  <c r="J372" i="2"/>
  <c r="N372" i="2"/>
  <c r="M372" i="2"/>
  <c r="K372" i="2"/>
  <c r="J356" i="2"/>
  <c r="M356" i="2"/>
  <c r="N356" i="2"/>
  <c r="K356" i="2"/>
  <c r="L356" i="2"/>
  <c r="L340" i="2"/>
  <c r="J340" i="2"/>
  <c r="K340" i="2"/>
  <c r="M340" i="2"/>
  <c r="N340" i="2"/>
  <c r="L324" i="2"/>
  <c r="J324" i="2"/>
  <c r="K324" i="2"/>
  <c r="M324" i="2"/>
  <c r="N324" i="2"/>
  <c r="J308" i="2"/>
  <c r="N308" i="2"/>
  <c r="K308" i="2"/>
  <c r="M308" i="2"/>
  <c r="L308" i="2"/>
  <c r="J292" i="2"/>
  <c r="N292" i="2"/>
  <c r="L292" i="2"/>
  <c r="K292" i="2"/>
  <c r="M292" i="2"/>
  <c r="N276" i="2"/>
  <c r="K276" i="2"/>
  <c r="M276" i="2"/>
  <c r="L276" i="2"/>
  <c r="J276" i="2"/>
  <c r="M260" i="2"/>
  <c r="L260" i="2"/>
  <c r="K260" i="2"/>
  <c r="J260" i="2"/>
  <c r="N260" i="2"/>
  <c r="K244" i="2"/>
  <c r="N244" i="2"/>
  <c r="J244" i="2"/>
  <c r="M244" i="2"/>
  <c r="L244" i="2"/>
  <c r="L228" i="2"/>
  <c r="N228" i="2"/>
  <c r="M228" i="2"/>
  <c r="J228" i="2"/>
  <c r="K228" i="2"/>
  <c r="L212" i="2"/>
  <c r="J212" i="2"/>
  <c r="N212" i="2"/>
  <c r="M212" i="2"/>
  <c r="K212" i="2"/>
  <c r="L196" i="2"/>
  <c r="K196" i="2"/>
  <c r="M196" i="2"/>
  <c r="N196" i="2"/>
  <c r="J196" i="2"/>
  <c r="N180" i="2"/>
  <c r="M180" i="2"/>
  <c r="K180" i="2"/>
  <c r="L180" i="2"/>
  <c r="J180" i="2"/>
  <c r="L164" i="2"/>
  <c r="M164" i="2"/>
  <c r="K164" i="2"/>
  <c r="N164" i="2"/>
  <c r="J164" i="2"/>
  <c r="J148" i="2"/>
  <c r="M148" i="2"/>
  <c r="K148" i="2"/>
  <c r="N148" i="2"/>
  <c r="L148" i="2"/>
  <c r="J132" i="2"/>
  <c r="K132" i="2"/>
  <c r="L132" i="2"/>
  <c r="N132" i="2"/>
  <c r="M132" i="2"/>
  <c r="J116" i="2"/>
  <c r="M116" i="2"/>
  <c r="N116" i="2"/>
  <c r="K116" i="2"/>
  <c r="L116" i="2"/>
  <c r="M100" i="2"/>
  <c r="K100" i="2"/>
  <c r="N100" i="2"/>
  <c r="J100" i="2"/>
  <c r="L100" i="2"/>
  <c r="J84" i="2"/>
  <c r="K84" i="2"/>
  <c r="M84" i="2"/>
  <c r="N84" i="2"/>
  <c r="L84" i="2"/>
  <c r="K68" i="2"/>
  <c r="J68" i="2"/>
  <c r="M68" i="2"/>
  <c r="N68" i="2"/>
  <c r="L68" i="2"/>
  <c r="L52" i="2"/>
  <c r="J52" i="2"/>
  <c r="K52" i="2"/>
  <c r="N52" i="2"/>
  <c r="M52" i="2"/>
  <c r="L36" i="2"/>
  <c r="J36" i="2"/>
  <c r="N36" i="2"/>
  <c r="K36" i="2"/>
  <c r="M36" i="2"/>
  <c r="M20" i="2"/>
  <c r="N20" i="2"/>
  <c r="L20" i="2"/>
  <c r="J20" i="2"/>
  <c r="K20" i="2"/>
  <c r="J306" i="2"/>
  <c r="N306" i="2"/>
  <c r="L306" i="2"/>
  <c r="K306" i="2"/>
  <c r="M306" i="2"/>
  <c r="J66" i="2"/>
  <c r="N66" i="2"/>
  <c r="L66" i="2"/>
  <c r="K66" i="2"/>
  <c r="M66" i="2"/>
  <c r="N241" i="2"/>
  <c r="J241" i="2"/>
  <c r="K241" i="2"/>
  <c r="M241" i="2"/>
  <c r="L241" i="2"/>
  <c r="L288" i="2"/>
  <c r="J288" i="2"/>
  <c r="M288" i="2"/>
  <c r="N288" i="2"/>
  <c r="K288" i="2"/>
  <c r="L319" i="2"/>
  <c r="M319" i="2"/>
  <c r="J319" i="2"/>
  <c r="N319" i="2"/>
  <c r="K319" i="2"/>
  <c r="N63" i="2"/>
  <c r="K63" i="2"/>
  <c r="J63" i="2"/>
  <c r="L63" i="2"/>
  <c r="M63" i="2"/>
  <c r="M270" i="2"/>
  <c r="J270" i="2"/>
  <c r="N270" i="2"/>
  <c r="L270" i="2"/>
  <c r="K270" i="2"/>
  <c r="J381" i="2"/>
  <c r="N381" i="2"/>
  <c r="L381" i="2"/>
  <c r="K381" i="2"/>
  <c r="M381" i="2"/>
  <c r="J253" i="2"/>
  <c r="K253" i="2"/>
  <c r="N253" i="2"/>
  <c r="M253" i="2"/>
  <c r="L253" i="2"/>
  <c r="N316" i="2"/>
  <c r="J316" i="2"/>
  <c r="M316" i="2"/>
  <c r="L316" i="2"/>
  <c r="K316" i="2"/>
  <c r="J140" i="2"/>
  <c r="N140" i="2"/>
  <c r="L140" i="2"/>
  <c r="M140" i="2"/>
  <c r="K140" i="2"/>
  <c r="K299" i="2"/>
  <c r="N299" i="2"/>
  <c r="L299" i="2"/>
  <c r="M299" i="2"/>
  <c r="J299" i="2"/>
  <c r="J394" i="2"/>
  <c r="L394" i="2"/>
  <c r="N394" i="2"/>
  <c r="K394" i="2"/>
  <c r="M394" i="2"/>
  <c r="J298" i="2"/>
  <c r="N298" i="2"/>
  <c r="M298" i="2"/>
  <c r="L298" i="2"/>
  <c r="K298" i="2"/>
  <c r="L329" i="2"/>
  <c r="N329" i="2"/>
  <c r="J329" i="2"/>
  <c r="M329" i="2"/>
  <c r="K329" i="2"/>
  <c r="L233" i="2"/>
  <c r="K233" i="2"/>
  <c r="J233" i="2"/>
  <c r="N233" i="2"/>
  <c r="M233" i="2"/>
  <c r="J359" i="2"/>
  <c r="L359" i="2"/>
  <c r="K359" i="2"/>
  <c r="N359" i="2"/>
  <c r="M359" i="2"/>
  <c r="L295" i="2"/>
  <c r="J295" i="2"/>
  <c r="N295" i="2"/>
  <c r="M295" i="2"/>
  <c r="K295" i="2"/>
  <c r="L389" i="2"/>
  <c r="M389" i="2"/>
  <c r="K389" i="2"/>
  <c r="N389" i="2"/>
  <c r="J389" i="2"/>
  <c r="K341" i="2"/>
  <c r="N341" i="2"/>
  <c r="L341" i="2"/>
  <c r="J341" i="2"/>
  <c r="M341" i="2"/>
  <c r="J404" i="2"/>
  <c r="N404" i="2"/>
  <c r="L404" i="2"/>
  <c r="K404" i="2"/>
  <c r="M404" i="2"/>
  <c r="J403" i="2"/>
  <c r="M403" i="2"/>
  <c r="L403" i="2"/>
  <c r="K403" i="2"/>
  <c r="N403" i="2"/>
  <c r="N387" i="2"/>
  <c r="M387" i="2"/>
  <c r="K387" i="2"/>
  <c r="L387" i="2"/>
  <c r="J387" i="2"/>
  <c r="J371" i="2"/>
  <c r="N371" i="2"/>
  <c r="L371" i="2"/>
  <c r="M371" i="2"/>
  <c r="K371" i="2"/>
  <c r="K355" i="2"/>
  <c r="J355" i="2"/>
  <c r="M355" i="2"/>
  <c r="N355" i="2"/>
  <c r="L355" i="2"/>
  <c r="J339" i="2"/>
  <c r="M339" i="2"/>
  <c r="L339" i="2"/>
  <c r="N339" i="2"/>
  <c r="K339" i="2"/>
  <c r="M323" i="2"/>
  <c r="K323" i="2"/>
  <c r="J323" i="2"/>
  <c r="L323" i="2"/>
  <c r="N323" i="2"/>
  <c r="J307" i="2"/>
  <c r="N307" i="2"/>
  <c r="M307" i="2"/>
  <c r="L307" i="2"/>
  <c r="K307" i="2"/>
  <c r="K291" i="2"/>
  <c r="M291" i="2"/>
  <c r="N291" i="2"/>
  <c r="J291" i="2"/>
  <c r="L291" i="2"/>
  <c r="M275" i="2"/>
  <c r="N275" i="2"/>
  <c r="K275" i="2"/>
  <c r="J275" i="2"/>
  <c r="L275" i="2"/>
  <c r="J259" i="2"/>
  <c r="N259" i="2"/>
  <c r="K259" i="2"/>
  <c r="M259" i="2"/>
  <c r="L259" i="2"/>
  <c r="L243" i="2"/>
  <c r="K243" i="2"/>
  <c r="N243" i="2"/>
  <c r="M243" i="2"/>
  <c r="J243" i="2"/>
  <c r="K227" i="2"/>
  <c r="J227" i="2"/>
  <c r="M227" i="2"/>
  <c r="N227" i="2"/>
  <c r="L227" i="2"/>
  <c r="J211" i="2"/>
  <c r="M211" i="2"/>
  <c r="K211" i="2"/>
  <c r="N211" i="2"/>
  <c r="L211" i="2"/>
  <c r="K195" i="2"/>
  <c r="J195" i="2"/>
  <c r="M195" i="2"/>
  <c r="L195" i="2"/>
  <c r="N195" i="2"/>
  <c r="J179" i="2"/>
  <c r="N179" i="2"/>
  <c r="M179" i="2"/>
  <c r="K179" i="2"/>
  <c r="L179" i="2"/>
  <c r="N163" i="2"/>
  <c r="M163" i="2"/>
  <c r="L163" i="2"/>
  <c r="J163" i="2"/>
  <c r="K163" i="2"/>
  <c r="N147" i="2"/>
  <c r="M147" i="2"/>
  <c r="J147" i="2"/>
  <c r="L147" i="2"/>
  <c r="K147" i="2"/>
  <c r="M131" i="2"/>
  <c r="N131" i="2"/>
  <c r="J131" i="2"/>
  <c r="L131" i="2"/>
  <c r="K131" i="2"/>
  <c r="J115" i="2"/>
  <c r="K115" i="2"/>
  <c r="M115" i="2"/>
  <c r="N115" i="2"/>
  <c r="L115" i="2"/>
  <c r="M99" i="2"/>
  <c r="N99" i="2"/>
  <c r="K99" i="2"/>
  <c r="L99" i="2"/>
  <c r="J99" i="2"/>
  <c r="N83" i="2"/>
  <c r="M83" i="2"/>
  <c r="L83" i="2"/>
  <c r="J83" i="2"/>
  <c r="K83" i="2"/>
  <c r="M67" i="2"/>
  <c r="N67" i="2"/>
  <c r="K67" i="2"/>
  <c r="L67" i="2"/>
  <c r="J67" i="2"/>
  <c r="M51" i="2"/>
  <c r="N51" i="2"/>
  <c r="L51" i="2"/>
  <c r="K51" i="2"/>
  <c r="J51" i="2"/>
  <c r="N35" i="2"/>
  <c r="M35" i="2"/>
  <c r="K35" i="2"/>
  <c r="J35" i="2"/>
  <c r="L35" i="2"/>
  <c r="L19" i="2"/>
  <c r="K19" i="2"/>
  <c r="J19" i="2"/>
  <c r="N19" i="2"/>
  <c r="M19" i="2"/>
  <c r="I400" i="8" l="1"/>
  <c r="H310" i="8"/>
  <c r="H340" i="8"/>
  <c r="H157" i="8"/>
  <c r="G147" i="8"/>
  <c r="H244" i="8"/>
  <c r="G363" i="8"/>
  <c r="G384" i="8"/>
  <c r="G123" i="8"/>
  <c r="G321" i="8"/>
  <c r="G307" i="8"/>
  <c r="G361" i="8"/>
  <c r="H165" i="8"/>
  <c r="I227" i="8"/>
  <c r="I120" i="8"/>
  <c r="H336" i="8"/>
  <c r="G280" i="8"/>
  <c r="G376" i="8"/>
  <c r="H304" i="8"/>
  <c r="H237" i="8"/>
  <c r="H353" i="8"/>
  <c r="I224" i="8"/>
  <c r="G267" i="8"/>
  <c r="H135" i="8"/>
  <c r="G207" i="8"/>
  <c r="G368" i="8"/>
  <c r="G259" i="8"/>
  <c r="H172" i="8"/>
  <c r="G275" i="8"/>
  <c r="G146" i="8"/>
  <c r="G403" i="8"/>
  <c r="G222" i="8"/>
  <c r="I206" i="8"/>
  <c r="I242" i="8"/>
  <c r="G118" i="8"/>
  <c r="H129" i="8"/>
  <c r="G295" i="8"/>
  <c r="G365" i="8"/>
  <c r="G100" i="8"/>
  <c r="H373" i="8"/>
  <c r="I170" i="8"/>
  <c r="G144" i="8"/>
  <c r="G354" i="8"/>
  <c r="H127" i="8"/>
  <c r="G347" i="8"/>
  <c r="G238" i="8"/>
  <c r="G159" i="8"/>
  <c r="G136" i="8"/>
  <c r="G245" i="8"/>
  <c r="O164" i="2"/>
  <c r="O265" i="2"/>
  <c r="O400" i="2"/>
  <c r="P400" i="2" s="1"/>
  <c r="Q400" i="2" s="1"/>
  <c r="O90" i="2"/>
  <c r="P90" i="2" s="1"/>
  <c r="Q90" i="2" s="1"/>
  <c r="H386" i="8"/>
  <c r="H406" i="8"/>
  <c r="G374" i="8"/>
  <c r="G152" i="8"/>
  <c r="G269" i="8"/>
  <c r="I283" i="8"/>
  <c r="I223" i="8"/>
  <c r="G93" i="8"/>
  <c r="I289" i="8"/>
  <c r="H366" i="8"/>
  <c r="G282" i="8"/>
  <c r="I99" i="8"/>
  <c r="H231" i="8"/>
  <c r="I281" i="8"/>
  <c r="G331" i="8"/>
  <c r="H176" i="8"/>
  <c r="G182" i="8"/>
  <c r="O294" i="2"/>
  <c r="H95" i="8"/>
  <c r="G252" i="8"/>
  <c r="G385" i="8"/>
  <c r="G274" i="8"/>
  <c r="G101" i="8"/>
  <c r="G299" i="8"/>
  <c r="G320" i="8"/>
  <c r="I332" i="8"/>
  <c r="I201" i="8"/>
  <c r="H173" i="8"/>
  <c r="G249" i="8"/>
  <c r="H360" i="8"/>
  <c r="O37" i="2"/>
  <c r="P37" i="2" s="1"/>
  <c r="Q37" i="2" s="1"/>
  <c r="O110" i="2"/>
  <c r="O49" i="2"/>
  <c r="O196" i="2"/>
  <c r="P196" i="2" s="1"/>
  <c r="Q196" i="2" s="1"/>
  <c r="O18" i="2"/>
  <c r="P18" i="2" s="1"/>
  <c r="Q18" i="2" s="1"/>
  <c r="O250" i="2"/>
  <c r="P250" i="2" s="1"/>
  <c r="Q250" i="2" s="1"/>
  <c r="O194" i="2"/>
  <c r="P194" i="2" s="1"/>
  <c r="Q194" i="2" s="1"/>
  <c r="O25" i="2"/>
  <c r="P25" i="2" s="1"/>
  <c r="Q25" i="2" s="1"/>
  <c r="O283" i="2"/>
  <c r="P283" i="2" s="1"/>
  <c r="Q283" i="2" s="1"/>
  <c r="G216" i="8"/>
  <c r="H298" i="8"/>
  <c r="I190" i="8"/>
  <c r="G205" i="8"/>
  <c r="O140" i="2"/>
  <c r="P140" i="2" s="1"/>
  <c r="Q140" i="2" s="1"/>
  <c r="G241" i="8"/>
  <c r="G409" i="8"/>
  <c r="G324" i="8"/>
  <c r="I226" i="8"/>
  <c r="G380" i="8"/>
  <c r="G390" i="8"/>
  <c r="G293" i="8"/>
  <c r="G184" i="8"/>
  <c r="H184" i="8"/>
  <c r="I184" i="8"/>
  <c r="I193" i="8"/>
  <c r="G193" i="8"/>
  <c r="H193" i="8"/>
  <c r="G138" i="8"/>
  <c r="I138" i="8"/>
  <c r="H138" i="8"/>
  <c r="I384" i="8"/>
  <c r="G214" i="8"/>
  <c r="I214" i="8"/>
  <c r="H214" i="8"/>
  <c r="G183" i="8"/>
  <c r="H183" i="8"/>
  <c r="I183" i="8"/>
  <c r="G143" i="8"/>
  <c r="H143" i="8"/>
  <c r="I143" i="8"/>
  <c r="I382" i="8"/>
  <c r="G382" i="8"/>
  <c r="H382" i="8"/>
  <c r="I301" i="8"/>
  <c r="G301" i="8"/>
  <c r="H301" i="8"/>
  <c r="G137" i="8"/>
  <c r="H137" i="8"/>
  <c r="I137" i="8"/>
  <c r="G389" i="8"/>
  <c r="H389" i="8"/>
  <c r="I389" i="8"/>
  <c r="H262" i="8"/>
  <c r="I262" i="8"/>
  <c r="G262" i="8"/>
  <c r="G261" i="8"/>
  <c r="H261" i="8"/>
  <c r="I261" i="8"/>
  <c r="G117" i="8"/>
  <c r="H117" i="8"/>
  <c r="I117" i="8"/>
  <c r="G125" i="8"/>
  <c r="H125" i="8"/>
  <c r="I125" i="8"/>
  <c r="G375" i="8"/>
  <c r="H375" i="8"/>
  <c r="I375" i="8"/>
  <c r="G288" i="8"/>
  <c r="H288" i="8"/>
  <c r="I288" i="8"/>
  <c r="G186" i="8"/>
  <c r="I186" i="8"/>
  <c r="H186" i="8"/>
  <c r="G337" i="8"/>
  <c r="H337" i="8"/>
  <c r="I337" i="8"/>
  <c r="G218" i="8"/>
  <c r="I218" i="8"/>
  <c r="H218" i="8"/>
  <c r="G336" i="8"/>
  <c r="I131" i="8"/>
  <c r="G131" i="8"/>
  <c r="H131" i="8"/>
  <c r="H96" i="8"/>
  <c r="I96" i="8"/>
  <c r="G96" i="8"/>
  <c r="G381" i="8"/>
  <c r="H381" i="8"/>
  <c r="I381" i="8"/>
  <c r="I296" i="8"/>
  <c r="G296" i="8"/>
  <c r="H296" i="8"/>
  <c r="G358" i="8"/>
  <c r="H358" i="8"/>
  <c r="I358" i="8"/>
  <c r="G258" i="8"/>
  <c r="H258" i="8"/>
  <c r="I258" i="8"/>
  <c r="G387" i="8"/>
  <c r="H387" i="8"/>
  <c r="I387" i="8"/>
  <c r="G310" i="8"/>
  <c r="G219" i="8"/>
  <c r="H219" i="8"/>
  <c r="I219" i="8"/>
  <c r="G273" i="8"/>
  <c r="H273" i="8"/>
  <c r="I273" i="8"/>
  <c r="O66" i="2"/>
  <c r="P66" i="2" s="1"/>
  <c r="Q66" i="2" s="1"/>
  <c r="G158" i="8"/>
  <c r="I158" i="8"/>
  <c r="H158" i="8"/>
  <c r="G397" i="8"/>
  <c r="H397" i="8"/>
  <c r="I397" i="8"/>
  <c r="H140" i="8"/>
  <c r="I140" i="8"/>
  <c r="G140" i="8"/>
  <c r="I200" i="8"/>
  <c r="G200" i="8"/>
  <c r="H200" i="8"/>
  <c r="H257" i="8"/>
  <c r="G257" i="8"/>
  <c r="I257" i="8"/>
  <c r="G277" i="8"/>
  <c r="H277" i="8"/>
  <c r="I277" i="8"/>
  <c r="I97" i="8"/>
  <c r="H97" i="8"/>
  <c r="G97" i="8"/>
  <c r="G391" i="8"/>
  <c r="H391" i="8"/>
  <c r="I391" i="8"/>
  <c r="G276" i="8"/>
  <c r="H276" i="8"/>
  <c r="I276" i="8"/>
  <c r="G248" i="8"/>
  <c r="H248" i="8"/>
  <c r="I248" i="8"/>
  <c r="H313" i="8"/>
  <c r="I313" i="8"/>
  <c r="G313" i="8"/>
  <c r="H264" i="8"/>
  <c r="G264" i="8"/>
  <c r="I264" i="8"/>
  <c r="G256" i="8"/>
  <c r="H256" i="8"/>
  <c r="I256" i="8"/>
  <c r="G355" i="8"/>
  <c r="H355" i="8"/>
  <c r="I355" i="8"/>
  <c r="G404" i="8"/>
  <c r="H404" i="8"/>
  <c r="I404" i="8"/>
  <c r="G156" i="8"/>
  <c r="H156" i="8"/>
  <c r="I156" i="8"/>
  <c r="I267" i="8"/>
  <c r="H321" i="8"/>
  <c r="I321" i="8"/>
  <c r="I287" i="8"/>
  <c r="G287" i="8"/>
  <c r="H287" i="8"/>
  <c r="G333" i="8"/>
  <c r="H333" i="8"/>
  <c r="I333" i="8"/>
  <c r="G142" i="8"/>
  <c r="H142" i="8"/>
  <c r="I142" i="8"/>
  <c r="G398" i="8"/>
  <c r="H398" i="8"/>
  <c r="I398" i="8"/>
  <c r="G178" i="8"/>
  <c r="I178" i="8"/>
  <c r="H178" i="8"/>
  <c r="G154" i="8"/>
  <c r="I154" i="8"/>
  <c r="H154" i="8"/>
  <c r="G122" i="8"/>
  <c r="I122" i="8"/>
  <c r="H122" i="8"/>
  <c r="G400" i="8"/>
  <c r="H400" i="8"/>
  <c r="G170" i="8"/>
  <c r="G167" i="8"/>
  <c r="H167" i="8"/>
  <c r="I167" i="8"/>
  <c r="I359" i="8"/>
  <c r="G359" i="8"/>
  <c r="H359" i="8"/>
  <c r="G266" i="8"/>
  <c r="H266" i="8"/>
  <c r="I266" i="8"/>
  <c r="H361" i="8"/>
  <c r="I210" i="8"/>
  <c r="H210" i="8"/>
  <c r="G210" i="8"/>
  <c r="G169" i="8"/>
  <c r="H169" i="8"/>
  <c r="I169" i="8"/>
  <c r="G111" i="8"/>
  <c r="H111" i="8"/>
  <c r="I111" i="8"/>
  <c r="I231" i="8"/>
  <c r="G231" i="8"/>
  <c r="G243" i="8"/>
  <c r="I243" i="8"/>
  <c r="H243" i="8"/>
  <c r="O183" i="2"/>
  <c r="P183" i="2" s="1"/>
  <c r="Q183" i="2" s="1"/>
  <c r="O161" i="2"/>
  <c r="P161" i="2" s="1"/>
  <c r="Q161" i="2" s="1"/>
  <c r="G130" i="8"/>
  <c r="I130" i="8"/>
  <c r="H130" i="8"/>
  <c r="G232" i="8"/>
  <c r="H232" i="8"/>
  <c r="I232" i="8"/>
  <c r="I155" i="8"/>
  <c r="G155" i="8"/>
  <c r="H155" i="8"/>
  <c r="G239" i="8"/>
  <c r="H239" i="8"/>
  <c r="I239" i="8"/>
  <c r="I293" i="8"/>
  <c r="G349" i="8"/>
  <c r="H349" i="8"/>
  <c r="I349" i="8"/>
  <c r="G312" i="8"/>
  <c r="H312" i="8"/>
  <c r="I312" i="8"/>
  <c r="G168" i="8"/>
  <c r="H168" i="8"/>
  <c r="I168" i="8"/>
  <c r="I367" i="8"/>
  <c r="G367" i="8"/>
  <c r="H367" i="8"/>
  <c r="G166" i="8"/>
  <c r="I166" i="8"/>
  <c r="H166" i="8"/>
  <c r="G378" i="8"/>
  <c r="H378" i="8"/>
  <c r="I378" i="8"/>
  <c r="G279" i="8"/>
  <c r="H279" i="8"/>
  <c r="I279" i="8"/>
  <c r="G272" i="8"/>
  <c r="H272" i="8"/>
  <c r="I272" i="8"/>
  <c r="G392" i="8"/>
  <c r="H392" i="8"/>
  <c r="I392" i="8"/>
  <c r="G364" i="8"/>
  <c r="H364" i="8"/>
  <c r="I364" i="8"/>
  <c r="G153" i="8"/>
  <c r="H153" i="8"/>
  <c r="I153" i="8"/>
  <c r="H285" i="8"/>
  <c r="I285" i="8"/>
  <c r="G285" i="8"/>
  <c r="G342" i="8"/>
  <c r="H342" i="8"/>
  <c r="I342" i="8"/>
  <c r="I191" i="8"/>
  <c r="G191" i="8"/>
  <c r="H191" i="8"/>
  <c r="I401" i="8"/>
  <c r="G401" i="8"/>
  <c r="H401" i="8"/>
  <c r="G196" i="8"/>
  <c r="H196" i="8"/>
  <c r="I196" i="8"/>
  <c r="G150" i="8"/>
  <c r="I150" i="8"/>
  <c r="H150" i="8"/>
  <c r="G197" i="8"/>
  <c r="H197" i="8"/>
  <c r="I197" i="8"/>
  <c r="G305" i="8"/>
  <c r="H305" i="8"/>
  <c r="I305" i="8"/>
  <c r="G369" i="8"/>
  <c r="H369" i="8"/>
  <c r="I369" i="8"/>
  <c r="H146" i="8"/>
  <c r="I146" i="8"/>
  <c r="G303" i="8"/>
  <c r="H303" i="8"/>
  <c r="I303" i="8"/>
  <c r="G204" i="8"/>
  <c r="H204" i="8"/>
  <c r="I204" i="8"/>
  <c r="G346" i="8"/>
  <c r="H346" i="8"/>
  <c r="I346" i="8"/>
  <c r="G102" i="8"/>
  <c r="I102" i="8"/>
  <c r="H102" i="8"/>
  <c r="G187" i="8"/>
  <c r="H187" i="8"/>
  <c r="I187" i="8"/>
  <c r="G255" i="8"/>
  <c r="H255" i="8"/>
  <c r="I255" i="8"/>
  <c r="G300" i="8"/>
  <c r="H300" i="8"/>
  <c r="I300" i="8"/>
  <c r="G149" i="8"/>
  <c r="H149" i="8"/>
  <c r="I149" i="8"/>
  <c r="I291" i="8"/>
  <c r="G291" i="8"/>
  <c r="H291" i="8"/>
  <c r="G151" i="8"/>
  <c r="H151" i="8"/>
  <c r="I151" i="8"/>
  <c r="H259" i="8"/>
  <c r="I320" i="8"/>
  <c r="G124" i="8"/>
  <c r="H124" i="8"/>
  <c r="I124" i="8"/>
  <c r="G278" i="8"/>
  <c r="H278" i="8"/>
  <c r="I278" i="8"/>
  <c r="G357" i="8"/>
  <c r="H357" i="8"/>
  <c r="I357" i="8"/>
  <c r="G234" i="8"/>
  <c r="I234" i="8"/>
  <c r="H234" i="8"/>
  <c r="H410" i="8"/>
  <c r="I410" i="8"/>
  <c r="G410" i="8"/>
  <c r="G105" i="8"/>
  <c r="H105" i="8"/>
  <c r="I105" i="8"/>
  <c r="O309" i="2"/>
  <c r="P309" i="2" s="1"/>
  <c r="Q309" i="2" s="1"/>
  <c r="O347" i="2"/>
  <c r="P347" i="2" s="1"/>
  <c r="Q347" i="2" s="1"/>
  <c r="O200" i="2"/>
  <c r="P200" i="2" s="1"/>
  <c r="Q200" i="2" s="1"/>
  <c r="O220" i="2"/>
  <c r="P220" i="2" s="1"/>
  <c r="Q220" i="2" s="1"/>
  <c r="O30" i="2"/>
  <c r="P30" i="2" s="1"/>
  <c r="Q30" i="2" s="1"/>
  <c r="O116" i="2"/>
  <c r="P116" i="2" s="1"/>
  <c r="Q116" i="2" s="1"/>
  <c r="O227" i="2"/>
  <c r="P227" i="2" s="1"/>
  <c r="Q227" i="2" s="1"/>
  <c r="O359" i="2"/>
  <c r="P359" i="2" s="1"/>
  <c r="Q359" i="2" s="1"/>
  <c r="O288" i="2"/>
  <c r="P288" i="2" s="1"/>
  <c r="Q288" i="2" s="1"/>
  <c r="O308" i="2"/>
  <c r="P308" i="2" s="1"/>
  <c r="Q308" i="2" s="1"/>
  <c r="O235" i="2"/>
  <c r="P235" i="2" s="1"/>
  <c r="Q235" i="2" s="1"/>
  <c r="O53" i="2"/>
  <c r="P53" i="2" s="1"/>
  <c r="Q53" i="2" s="1"/>
  <c r="O349" i="2"/>
  <c r="P349" i="2" s="1"/>
  <c r="Q349" i="2" s="1"/>
  <c r="O86" i="2"/>
  <c r="P86" i="2" s="1"/>
  <c r="Q86" i="2" s="1"/>
  <c r="O364" i="2"/>
  <c r="P364" i="2" s="1"/>
  <c r="Q364" i="2" s="1"/>
  <c r="O226" i="2"/>
  <c r="P226" i="2" s="1"/>
  <c r="Q226" i="2" s="1"/>
  <c r="O397" i="2"/>
  <c r="P397" i="2" s="1"/>
  <c r="Q397" i="2" s="1"/>
  <c r="O89" i="2"/>
  <c r="P89" i="2" s="1"/>
  <c r="Q89" i="2" s="1"/>
  <c r="O185" i="2"/>
  <c r="P185" i="2" s="1"/>
  <c r="Q185" i="2" s="1"/>
  <c r="O26" i="2"/>
  <c r="P26" i="2" s="1"/>
  <c r="Q26" i="2" s="1"/>
  <c r="O138" i="2"/>
  <c r="P138" i="2" s="1"/>
  <c r="Q138" i="2" s="1"/>
  <c r="O268" i="2"/>
  <c r="P268" i="2" s="1"/>
  <c r="Q268" i="2" s="1"/>
  <c r="O44" i="2"/>
  <c r="P44" i="2" s="1"/>
  <c r="Q44" i="2" s="1"/>
  <c r="O156" i="2"/>
  <c r="P156" i="2" s="1"/>
  <c r="Q156" i="2" s="1"/>
  <c r="O16" i="2"/>
  <c r="P16" i="2" s="1"/>
  <c r="Q16" i="2" s="1"/>
  <c r="O113" i="2"/>
  <c r="P113" i="2" s="1"/>
  <c r="Q113" i="2" s="1"/>
  <c r="F14" i="7"/>
  <c r="H13" i="6"/>
  <c r="O363" i="2"/>
  <c r="P363" i="2" s="1"/>
  <c r="Q363" i="2" s="1"/>
  <c r="O377" i="2"/>
  <c r="P377" i="2" s="1"/>
  <c r="Q377" i="2" s="1"/>
  <c r="O93" i="2"/>
  <c r="P93" i="2" s="1"/>
  <c r="Q93" i="2" s="1"/>
  <c r="O320" i="2"/>
  <c r="P320" i="2" s="1"/>
  <c r="Q320" i="2" s="1"/>
  <c r="O357" i="2"/>
  <c r="P357" i="2" s="1"/>
  <c r="Q357" i="2" s="1"/>
  <c r="O396" i="2"/>
  <c r="P396" i="2" s="1"/>
  <c r="Q396" i="2" s="1"/>
  <c r="O385" i="2"/>
  <c r="P385" i="2" s="1"/>
  <c r="Q385" i="2" s="1"/>
  <c r="O157" i="2"/>
  <c r="P157" i="2" s="1"/>
  <c r="Q157" i="2" s="1"/>
  <c r="O380" i="2"/>
  <c r="P380" i="2" s="1"/>
  <c r="Q380" i="2" s="1"/>
  <c r="O79" i="2"/>
  <c r="P79" i="2" s="1"/>
  <c r="Q79" i="2" s="1"/>
  <c r="O410" i="2"/>
  <c r="P410" i="2" s="1"/>
  <c r="Q410" i="2" s="1"/>
  <c r="O182" i="2"/>
  <c r="P182" i="2" s="1"/>
  <c r="Q182" i="2" s="1"/>
  <c r="O286" i="2"/>
  <c r="P286" i="2" s="1"/>
  <c r="Q286" i="2" s="1"/>
  <c r="O382" i="2"/>
  <c r="P382" i="2" s="1"/>
  <c r="Q382" i="2" s="1"/>
  <c r="O242" i="2"/>
  <c r="P242" i="2" s="1"/>
  <c r="Q242" i="2" s="1"/>
  <c r="O165" i="2"/>
  <c r="P165" i="2" s="1"/>
  <c r="Q165" i="2" s="1"/>
  <c r="O379" i="2"/>
  <c r="P379" i="2" s="1"/>
  <c r="Q379" i="2" s="1"/>
  <c r="O358" i="2"/>
  <c r="P358" i="2" s="1"/>
  <c r="Q358" i="2" s="1"/>
  <c r="O192" i="2"/>
  <c r="P192" i="2" s="1"/>
  <c r="Q192" i="2" s="1"/>
  <c r="O176" i="2"/>
  <c r="P176" i="2" s="1"/>
  <c r="Q176" i="2" s="1"/>
  <c r="O155" i="2"/>
  <c r="P155" i="2" s="1"/>
  <c r="Q155" i="2" s="1"/>
  <c r="O247" i="2"/>
  <c r="P247" i="2" s="1"/>
  <c r="Q247" i="2" s="1"/>
  <c r="O147" i="2"/>
  <c r="P147" i="2" s="1"/>
  <c r="Q147" i="2" s="1"/>
  <c r="O401" i="2"/>
  <c r="P401" i="2" s="1"/>
  <c r="Q401" i="2" s="1"/>
  <c r="O238" i="2"/>
  <c r="P238" i="2" s="1"/>
  <c r="Q238" i="2" s="1"/>
  <c r="O391" i="2"/>
  <c r="P391" i="2" s="1"/>
  <c r="Q391" i="2" s="1"/>
  <c r="O7" i="2"/>
  <c r="P7" i="2" s="1"/>
  <c r="Q7" i="2" s="1"/>
  <c r="O103" i="2"/>
  <c r="P103" i="2" s="1"/>
  <c r="Q103" i="2" s="1"/>
  <c r="O20" i="2"/>
  <c r="P20" i="2" s="1"/>
  <c r="Q20" i="2" s="1"/>
  <c r="O118" i="2"/>
  <c r="P118" i="2" s="1"/>
  <c r="Q118" i="2" s="1"/>
  <c r="O214" i="2"/>
  <c r="P214" i="2" s="1"/>
  <c r="Q214" i="2" s="1"/>
  <c r="O384" i="2"/>
  <c r="P384" i="2" s="1"/>
  <c r="Q384" i="2" s="1"/>
  <c r="O411" i="2"/>
  <c r="P411" i="2" s="1"/>
  <c r="Q411" i="2" s="1"/>
  <c r="O153" i="2"/>
  <c r="P153" i="2" s="1"/>
  <c r="Q153" i="2" s="1"/>
  <c r="O285" i="2"/>
  <c r="P285" i="2" s="1"/>
  <c r="Q285" i="2" s="1"/>
  <c r="O273" i="2"/>
  <c r="P273" i="2" s="1"/>
  <c r="Q273" i="2" s="1"/>
  <c r="O332" i="2"/>
  <c r="P332" i="2" s="1"/>
  <c r="Q332" i="2" s="1"/>
  <c r="O338" i="2"/>
  <c r="P338" i="2" s="1"/>
  <c r="Q338" i="2" s="1"/>
  <c r="O34" i="2"/>
  <c r="P34" i="2" s="1"/>
  <c r="Q34" i="2" s="1"/>
  <c r="O50" i="2"/>
  <c r="P50" i="2" s="1"/>
  <c r="Q50" i="2" s="1"/>
  <c r="O239" i="2"/>
  <c r="P239" i="2" s="1"/>
  <c r="Q239" i="2" s="1"/>
  <c r="O132" i="2"/>
  <c r="P132" i="2" s="1"/>
  <c r="Q132" i="2" s="1"/>
  <c r="P49" i="2"/>
  <c r="Q49" i="2" s="1"/>
  <c r="O295" i="2"/>
  <c r="P295" i="2" s="1"/>
  <c r="Q295" i="2" s="1"/>
  <c r="O280" i="2"/>
  <c r="P280" i="2" s="1"/>
  <c r="Q280" i="2" s="1"/>
  <c r="O206" i="2"/>
  <c r="P206" i="2" s="1"/>
  <c r="Q206" i="2" s="1"/>
  <c r="O318" i="2"/>
  <c r="P318" i="2" s="1"/>
  <c r="Q318" i="2" s="1"/>
  <c r="O82" i="2"/>
  <c r="P82" i="2" s="1"/>
  <c r="Q82" i="2" s="1"/>
  <c r="O381" i="2"/>
  <c r="P381" i="2" s="1"/>
  <c r="Q381" i="2" s="1"/>
  <c r="P294" i="2"/>
  <c r="Q294" i="2" s="1"/>
  <c r="O361" i="2"/>
  <c r="P361" i="2" s="1"/>
  <c r="Q361" i="2" s="1"/>
  <c r="O297" i="2"/>
  <c r="P297" i="2" s="1"/>
  <c r="Q297" i="2" s="1"/>
  <c r="O366" i="2"/>
  <c r="P366" i="2" s="1"/>
  <c r="Q366" i="2" s="1"/>
  <c r="O5" i="2"/>
  <c r="P5" i="2" s="1"/>
  <c r="Q5" i="2" s="1"/>
  <c r="O158" i="2"/>
  <c r="P158" i="2" s="1"/>
  <c r="Q158" i="2" s="1"/>
  <c r="O304" i="2"/>
  <c r="P304" i="2" s="1"/>
  <c r="Q304" i="2" s="1"/>
  <c r="O387" i="2"/>
  <c r="P387" i="2" s="1"/>
  <c r="Q387" i="2" s="1"/>
  <c r="O324" i="2"/>
  <c r="P324" i="2" s="1"/>
  <c r="Q324" i="2" s="1"/>
  <c r="O360" i="2"/>
  <c r="P360" i="2" s="1"/>
  <c r="Q360" i="2" s="1"/>
  <c r="O41" i="2"/>
  <c r="P41" i="2" s="1"/>
  <c r="Q41" i="2" s="1"/>
  <c r="O127" i="2"/>
  <c r="P127" i="2" s="1"/>
  <c r="Q127" i="2" s="1"/>
  <c r="O321" i="2"/>
  <c r="P321" i="2" s="1"/>
  <c r="Q321" i="2" s="1"/>
  <c r="O141" i="2"/>
  <c r="P141" i="2" s="1"/>
  <c r="Q141" i="2" s="1"/>
  <c r="O193" i="2"/>
  <c r="P193" i="2" s="1"/>
  <c r="Q193" i="2" s="1"/>
  <c r="O257" i="2"/>
  <c r="P257" i="2" s="1"/>
  <c r="Q257" i="2" s="1"/>
  <c r="O99" i="2"/>
  <c r="P99" i="2" s="1"/>
  <c r="Q99" i="2" s="1"/>
  <c r="O253" i="2"/>
  <c r="P253" i="2" s="1"/>
  <c r="Q253" i="2" s="1"/>
  <c r="O63" i="2"/>
  <c r="P63" i="2" s="1"/>
  <c r="Q63" i="2" s="1"/>
  <c r="O222" i="2"/>
  <c r="P222" i="2" s="1"/>
  <c r="Q222" i="2" s="1"/>
  <c r="O229" i="2"/>
  <c r="P229" i="2" s="1"/>
  <c r="Q229" i="2" s="1"/>
  <c r="O124" i="2"/>
  <c r="P124" i="2" s="1"/>
  <c r="Q124" i="2" s="1"/>
  <c r="O22" i="2"/>
  <c r="P22" i="2" s="1"/>
  <c r="Q22" i="2" s="1"/>
  <c r="O167" i="2"/>
  <c r="P167" i="2" s="1"/>
  <c r="Q167" i="2" s="1"/>
  <c r="O215" i="2"/>
  <c r="P215" i="2" s="1"/>
  <c r="Q215" i="2" s="1"/>
  <c r="O279" i="2"/>
  <c r="P279" i="2" s="1"/>
  <c r="Q279" i="2" s="1"/>
  <c r="O169" i="2"/>
  <c r="P169" i="2" s="1"/>
  <c r="Q169" i="2" s="1"/>
  <c r="O234" i="2"/>
  <c r="P234" i="2" s="1"/>
  <c r="Q234" i="2" s="1"/>
  <c r="O211" i="2"/>
  <c r="P211" i="2" s="1"/>
  <c r="Q211" i="2" s="1"/>
  <c r="O307" i="2"/>
  <c r="P307" i="2" s="1"/>
  <c r="Q307" i="2" s="1"/>
  <c r="O36" i="2"/>
  <c r="P36" i="2" s="1"/>
  <c r="Q36" i="2" s="1"/>
  <c r="O314" i="2"/>
  <c r="P314" i="2" s="1"/>
  <c r="Q314" i="2" s="1"/>
  <c r="O278" i="2"/>
  <c r="P278" i="2" s="1"/>
  <c r="Q278" i="2" s="1"/>
  <c r="O326" i="2"/>
  <c r="P326" i="2" s="1"/>
  <c r="Q326" i="2" s="1"/>
  <c r="O374" i="2"/>
  <c r="P374" i="2" s="1"/>
  <c r="Q374" i="2" s="1"/>
  <c r="O378" i="2"/>
  <c r="P378" i="2" s="1"/>
  <c r="Q378" i="2" s="1"/>
  <c r="O232" i="2"/>
  <c r="P232" i="2" s="1"/>
  <c r="Q232" i="2" s="1"/>
  <c r="O10" i="2"/>
  <c r="P10" i="2" s="1"/>
  <c r="Q10" i="2" s="1"/>
  <c r="O109" i="2"/>
  <c r="P109" i="2" s="1"/>
  <c r="Q109" i="2" s="1"/>
  <c r="P110" i="2"/>
  <c r="Q110" i="2" s="1"/>
  <c r="O145" i="2"/>
  <c r="P145" i="2" s="1"/>
  <c r="Q145" i="2" s="1"/>
  <c r="O148" i="2"/>
  <c r="P148" i="2" s="1"/>
  <c r="Q148" i="2" s="1"/>
  <c r="O91" i="2"/>
  <c r="P91" i="2" s="1"/>
  <c r="Q91" i="2" s="1"/>
  <c r="O139" i="2"/>
  <c r="P139" i="2" s="1"/>
  <c r="Q139" i="2" s="1"/>
  <c r="O346" i="2"/>
  <c r="P346" i="2" s="1"/>
  <c r="Q346" i="2" s="1"/>
  <c r="O256" i="2"/>
  <c r="P256" i="2" s="1"/>
  <c r="Q256" i="2" s="1"/>
  <c r="O203" i="2"/>
  <c r="P203" i="2" s="1"/>
  <c r="Q203" i="2" s="1"/>
  <c r="O188" i="2"/>
  <c r="P188" i="2" s="1"/>
  <c r="Q188" i="2" s="1"/>
  <c r="O125" i="2"/>
  <c r="P125" i="2" s="1"/>
  <c r="Q125" i="2" s="1"/>
  <c r="O15" i="2"/>
  <c r="P15" i="2" s="1"/>
  <c r="Q15" i="2" s="1"/>
  <c r="O298" i="2"/>
  <c r="P298" i="2" s="1"/>
  <c r="Q298" i="2" s="1"/>
  <c r="O284" i="2"/>
  <c r="P284" i="2" s="1"/>
  <c r="Q284" i="2" s="1"/>
  <c r="O213" i="2"/>
  <c r="P213" i="2" s="1"/>
  <c r="Q213" i="2" s="1"/>
  <c r="O261" i="2"/>
  <c r="P261" i="2" s="1"/>
  <c r="Q261" i="2" s="1"/>
  <c r="O249" i="2"/>
  <c r="P249" i="2" s="1"/>
  <c r="Q249" i="2" s="1"/>
  <c r="O150" i="2"/>
  <c r="P150" i="2" s="1"/>
  <c r="Q150" i="2" s="1"/>
  <c r="O383" i="2"/>
  <c r="P383" i="2" s="1"/>
  <c r="Q383" i="2" s="1"/>
  <c r="O399" i="2"/>
  <c r="P399" i="2" s="1"/>
  <c r="Q399" i="2" s="1"/>
  <c r="O352" i="2"/>
  <c r="P352" i="2" s="1"/>
  <c r="Q352" i="2" s="1"/>
  <c r="O370" i="2"/>
  <c r="P370" i="2" s="1"/>
  <c r="Q370" i="2" s="1"/>
  <c r="P265" i="2"/>
  <c r="Q265" i="2" s="1"/>
  <c r="O143" i="2"/>
  <c r="P143" i="2" s="1"/>
  <c r="Q143" i="2" s="1"/>
  <c r="O263" i="2"/>
  <c r="P263" i="2" s="1"/>
  <c r="Q263" i="2" s="1"/>
  <c r="O29" i="2"/>
  <c r="P29" i="2" s="1"/>
  <c r="Q29" i="2" s="1"/>
  <c r="O173" i="2"/>
  <c r="P173" i="2" s="1"/>
  <c r="Q173" i="2" s="1"/>
  <c r="O210" i="2"/>
  <c r="P210" i="2" s="1"/>
  <c r="Q210" i="2" s="1"/>
  <c r="O175" i="2"/>
  <c r="P175" i="2" s="1"/>
  <c r="Q175" i="2" s="1"/>
  <c r="O394" i="2"/>
  <c r="P394" i="2" s="1"/>
  <c r="Q394" i="2" s="1"/>
  <c r="O56" i="2"/>
  <c r="P56" i="2" s="1"/>
  <c r="Q56" i="2" s="1"/>
  <c r="O243" i="2"/>
  <c r="P243" i="2" s="1"/>
  <c r="Q243" i="2" s="1"/>
  <c r="O403" i="2"/>
  <c r="P403" i="2" s="1"/>
  <c r="Q403" i="2" s="1"/>
  <c r="O389" i="2"/>
  <c r="P389" i="2" s="1"/>
  <c r="Q389" i="2" s="1"/>
  <c r="O262" i="2"/>
  <c r="P262" i="2" s="1"/>
  <c r="Q262" i="2" s="1"/>
  <c r="O310" i="2"/>
  <c r="P310" i="2" s="1"/>
  <c r="Q310" i="2" s="1"/>
  <c r="O282" i="2"/>
  <c r="P282" i="2" s="1"/>
  <c r="Q282" i="2" s="1"/>
  <c r="O55" i="2"/>
  <c r="P55" i="2" s="1"/>
  <c r="Q55" i="2" s="1"/>
  <c r="O216" i="2"/>
  <c r="P216" i="2" s="1"/>
  <c r="Q216" i="2" s="1"/>
  <c r="O251" i="2"/>
  <c r="P251" i="2" s="1"/>
  <c r="Q251" i="2" s="1"/>
  <c r="O57" i="2"/>
  <c r="P57" i="2" s="1"/>
  <c r="Q57" i="2" s="1"/>
  <c r="O105" i="2"/>
  <c r="P105" i="2" s="1"/>
  <c r="Q105" i="2" s="1"/>
  <c r="O106" i="2"/>
  <c r="P106" i="2" s="1"/>
  <c r="Q106" i="2" s="1"/>
  <c r="O219" i="2"/>
  <c r="P219" i="2" s="1"/>
  <c r="Q219" i="2" s="1"/>
  <c r="O335" i="2"/>
  <c r="P335" i="2" s="1"/>
  <c r="Q335" i="2" s="1"/>
  <c r="O386" i="2"/>
  <c r="P386" i="2" s="1"/>
  <c r="Q386" i="2" s="1"/>
  <c r="O94" i="2"/>
  <c r="P94" i="2" s="1"/>
  <c r="Q94" i="2" s="1"/>
  <c r="O142" i="2"/>
  <c r="P142" i="2" s="1"/>
  <c r="Q142" i="2" s="1"/>
  <c r="O32" i="2"/>
  <c r="P32" i="2" s="1"/>
  <c r="Q32" i="2" s="1"/>
  <c r="O33" i="2"/>
  <c r="P33" i="2" s="1"/>
  <c r="Q33" i="2" s="1"/>
  <c r="O365" i="2"/>
  <c r="P365" i="2" s="1"/>
  <c r="Q365" i="2" s="1"/>
  <c r="O409" i="2"/>
  <c r="P409" i="2" s="1"/>
  <c r="Q409" i="2" s="1"/>
  <c r="O277" i="2"/>
  <c r="P277" i="2" s="1"/>
  <c r="Q277" i="2" s="1"/>
  <c r="O166" i="2"/>
  <c r="P166" i="2" s="1"/>
  <c r="Q166" i="2" s="1"/>
  <c r="O228" i="2"/>
  <c r="P228" i="2" s="1"/>
  <c r="Q228" i="2" s="1"/>
  <c r="O312" i="2"/>
  <c r="P312" i="2" s="1"/>
  <c r="Q312" i="2" s="1"/>
  <c r="O58" i="2"/>
  <c r="P58" i="2" s="1"/>
  <c r="Q58" i="2" s="1"/>
  <c r="O95" i="2"/>
  <c r="P95" i="2" s="1"/>
  <c r="Q95" i="2" s="1"/>
  <c r="O305" i="2"/>
  <c r="P305" i="2" s="1"/>
  <c r="Q305" i="2" s="1"/>
  <c r="O46" i="2"/>
  <c r="P46" i="2" s="1"/>
  <c r="Q46" i="2" s="1"/>
  <c r="O271" i="2"/>
  <c r="P271" i="2" s="1"/>
  <c r="Q271" i="2" s="1"/>
  <c r="O293" i="2"/>
  <c r="P293" i="2" s="1"/>
  <c r="Q293" i="2" s="1"/>
  <c r="O221" i="2"/>
  <c r="P221" i="2" s="1"/>
  <c r="Q221" i="2" s="1"/>
  <c r="O130" i="2"/>
  <c r="P130" i="2" s="1"/>
  <c r="Q130" i="2" s="1"/>
  <c r="O190" i="2"/>
  <c r="P190" i="2" s="1"/>
  <c r="Q190" i="2" s="1"/>
  <c r="O97" i="2"/>
  <c r="P97" i="2" s="1"/>
  <c r="Q97" i="2" s="1"/>
  <c r="O299" i="2"/>
  <c r="P299" i="2" s="1"/>
  <c r="Q299" i="2" s="1"/>
  <c r="O407" i="2"/>
  <c r="P407" i="2" s="1"/>
  <c r="Q407" i="2" s="1"/>
  <c r="O70" i="2"/>
  <c r="P70" i="2" s="1"/>
  <c r="Q70" i="2" s="1"/>
  <c r="O24" i="2"/>
  <c r="P24" i="2" s="1"/>
  <c r="Q24" i="2" s="1"/>
  <c r="O120" i="2"/>
  <c r="P120" i="2" s="1"/>
  <c r="Q120" i="2" s="1"/>
  <c r="O328" i="2"/>
  <c r="P328" i="2" s="1"/>
  <c r="Q328" i="2" s="1"/>
  <c r="O75" i="2"/>
  <c r="P75" i="2" s="1"/>
  <c r="Q75" i="2" s="1"/>
  <c r="O96" i="2"/>
  <c r="P96" i="2" s="1"/>
  <c r="Q96" i="2" s="1"/>
  <c r="O160" i="2"/>
  <c r="P160" i="2" s="1"/>
  <c r="Q160" i="2" s="1"/>
  <c r="O244" i="2"/>
  <c r="P244" i="2" s="1"/>
  <c r="Q244" i="2" s="1"/>
  <c r="O350" i="2"/>
  <c r="P350" i="2" s="1"/>
  <c r="Q350" i="2" s="1"/>
  <c r="O208" i="2"/>
  <c r="P208" i="2" s="1"/>
  <c r="Q208" i="2" s="1"/>
  <c r="O136" i="2"/>
  <c r="P136" i="2" s="1"/>
  <c r="Q136" i="2" s="1"/>
  <c r="O223" i="2"/>
  <c r="P223" i="2" s="1"/>
  <c r="Q223" i="2" s="1"/>
  <c r="O146" i="2"/>
  <c r="P146" i="2" s="1"/>
  <c r="Q146" i="2" s="1"/>
  <c r="O19" i="2"/>
  <c r="P19" i="2" s="1"/>
  <c r="Q19" i="2" s="1"/>
  <c r="O371" i="2"/>
  <c r="P371" i="2" s="1"/>
  <c r="Q371" i="2" s="1"/>
  <c r="O52" i="2"/>
  <c r="P52" i="2" s="1"/>
  <c r="Q52" i="2" s="1"/>
  <c r="O100" i="2"/>
  <c r="P100" i="2" s="1"/>
  <c r="Q100" i="2" s="1"/>
  <c r="O356" i="2"/>
  <c r="P356" i="2" s="1"/>
  <c r="Q356" i="2" s="1"/>
  <c r="O197" i="2"/>
  <c r="P197" i="2" s="1"/>
  <c r="Q197" i="2" s="1"/>
  <c r="O281" i="2"/>
  <c r="P281" i="2" s="1"/>
  <c r="Q281" i="2" s="1"/>
  <c r="O231" i="2"/>
  <c r="P231" i="2" s="1"/>
  <c r="Q231" i="2" s="1"/>
  <c r="O343" i="2"/>
  <c r="P343" i="2" s="1"/>
  <c r="Q343" i="2" s="1"/>
  <c r="O267" i="2"/>
  <c r="P267" i="2" s="1"/>
  <c r="Q267" i="2" s="1"/>
  <c r="O40" i="2"/>
  <c r="P40" i="2" s="1"/>
  <c r="Q40" i="2" s="1"/>
  <c r="O88" i="2"/>
  <c r="P88" i="2" s="1"/>
  <c r="Q88" i="2" s="1"/>
  <c r="O73" i="2"/>
  <c r="P73" i="2" s="1"/>
  <c r="Q73" i="2" s="1"/>
  <c r="O137" i="2"/>
  <c r="P137" i="2" s="1"/>
  <c r="Q137" i="2" s="1"/>
  <c r="O266" i="2"/>
  <c r="P266" i="2" s="1"/>
  <c r="Q266" i="2" s="1"/>
  <c r="O98" i="2"/>
  <c r="P98" i="2" s="1"/>
  <c r="Q98" i="2" s="1"/>
  <c r="O17" i="2"/>
  <c r="P17" i="2" s="1"/>
  <c r="Q17" i="2" s="1"/>
  <c r="O65" i="2"/>
  <c r="P65" i="2" s="1"/>
  <c r="Q65" i="2" s="1"/>
  <c r="O152" i="2"/>
  <c r="P152" i="2" s="1"/>
  <c r="Q152" i="2" s="1"/>
  <c r="O362" i="2"/>
  <c r="P362" i="2" s="1"/>
  <c r="Q362" i="2" s="1"/>
  <c r="O11" i="2"/>
  <c r="P11" i="2" s="1"/>
  <c r="Q11" i="2" s="1"/>
  <c r="O315" i="2"/>
  <c r="P315" i="2" s="1"/>
  <c r="Q315" i="2" s="1"/>
  <c r="O355" i="2"/>
  <c r="P355" i="2" s="1"/>
  <c r="Q355" i="2" s="1"/>
  <c r="O276" i="2"/>
  <c r="P276" i="2" s="1"/>
  <c r="Q276" i="2" s="1"/>
  <c r="O388" i="2"/>
  <c r="P388" i="2" s="1"/>
  <c r="Q388" i="2" s="1"/>
  <c r="O8" i="2"/>
  <c r="P8" i="2" s="1"/>
  <c r="Q8" i="2" s="1"/>
  <c r="O240" i="2"/>
  <c r="P240" i="2" s="1"/>
  <c r="Q240" i="2" s="1"/>
  <c r="O51" i="2"/>
  <c r="P51" i="2" s="1"/>
  <c r="Q51" i="2" s="1"/>
  <c r="O241" i="2"/>
  <c r="P241" i="2" s="1"/>
  <c r="Q241" i="2" s="1"/>
  <c r="O327" i="2"/>
  <c r="P327" i="2" s="1"/>
  <c r="Q327" i="2" s="1"/>
  <c r="O133" i="2"/>
  <c r="P133" i="2" s="1"/>
  <c r="Q133" i="2" s="1"/>
  <c r="O375" i="2"/>
  <c r="P375" i="2" s="1"/>
  <c r="Q375" i="2" s="1"/>
  <c r="O218" i="2"/>
  <c r="P218" i="2" s="1"/>
  <c r="Q218" i="2" s="1"/>
  <c r="O119" i="2"/>
  <c r="P119" i="2" s="1"/>
  <c r="Q119" i="2" s="1"/>
  <c r="O72" i="2"/>
  <c r="P72" i="2" s="1"/>
  <c r="Q72" i="2" s="1"/>
  <c r="O201" i="2"/>
  <c r="P201" i="2" s="1"/>
  <c r="Q201" i="2" s="1"/>
  <c r="O9" i="2"/>
  <c r="P9" i="2" s="1"/>
  <c r="Q9" i="2" s="1"/>
  <c r="O111" i="2"/>
  <c r="P111" i="2" s="1"/>
  <c r="Q111" i="2" s="1"/>
  <c r="O123" i="2"/>
  <c r="P123" i="2" s="1"/>
  <c r="Q123" i="2" s="1"/>
  <c r="O45" i="2"/>
  <c r="P45" i="2" s="1"/>
  <c r="Q45" i="2" s="1"/>
  <c r="O301" i="2"/>
  <c r="P301" i="2" s="1"/>
  <c r="Q301" i="2" s="1"/>
  <c r="O174" i="2"/>
  <c r="P174" i="2" s="1"/>
  <c r="Q174" i="2" s="1"/>
  <c r="O84" i="2"/>
  <c r="P84" i="2" s="1"/>
  <c r="Q84" i="2" s="1"/>
  <c r="O180" i="2"/>
  <c r="P180" i="2" s="1"/>
  <c r="Q180" i="2" s="1"/>
  <c r="O292" i="2"/>
  <c r="P292" i="2" s="1"/>
  <c r="Q292" i="2" s="1"/>
  <c r="O340" i="2"/>
  <c r="P340" i="2" s="1"/>
  <c r="Q340" i="2" s="1"/>
  <c r="O85" i="2"/>
  <c r="P85" i="2" s="1"/>
  <c r="Q85" i="2" s="1"/>
  <c r="O181" i="2"/>
  <c r="P181" i="2" s="1"/>
  <c r="Q181" i="2" s="1"/>
  <c r="O207" i="2"/>
  <c r="P207" i="2" s="1"/>
  <c r="Q207" i="2" s="1"/>
  <c r="O236" i="2"/>
  <c r="P236" i="2" s="1"/>
  <c r="Q236" i="2" s="1"/>
  <c r="O333" i="2"/>
  <c r="P333" i="2" s="1"/>
  <c r="Q333" i="2" s="1"/>
  <c r="O47" i="2"/>
  <c r="P47" i="2" s="1"/>
  <c r="Q47" i="2" s="1"/>
  <c r="O289" i="2"/>
  <c r="P289" i="2" s="1"/>
  <c r="Q289" i="2" s="1"/>
  <c r="O121" i="2"/>
  <c r="P121" i="2" s="1"/>
  <c r="Q121" i="2" s="1"/>
  <c r="O313" i="2"/>
  <c r="P313" i="2" s="1"/>
  <c r="Q313" i="2" s="1"/>
  <c r="O331" i="2"/>
  <c r="P331" i="2" s="1"/>
  <c r="Q331" i="2" s="1"/>
  <c r="O170" i="2"/>
  <c r="P170" i="2" s="1"/>
  <c r="Q170" i="2" s="1"/>
  <c r="O172" i="2"/>
  <c r="P172" i="2" s="1"/>
  <c r="Q172" i="2" s="1"/>
  <c r="O171" i="2"/>
  <c r="P171" i="2" s="1"/>
  <c r="Q171" i="2" s="1"/>
  <c r="O31" i="2"/>
  <c r="P31" i="2" s="1"/>
  <c r="Q31" i="2" s="1"/>
  <c r="O12" i="2"/>
  <c r="P12" i="2" s="1"/>
  <c r="Q12" i="2" s="1"/>
  <c r="O144" i="2"/>
  <c r="P144" i="2" s="1"/>
  <c r="Q144" i="2" s="1"/>
  <c r="O163" i="2"/>
  <c r="P163" i="2" s="1"/>
  <c r="Q163" i="2" s="1"/>
  <c r="O168" i="2"/>
  <c r="P168" i="2" s="1"/>
  <c r="Q168" i="2" s="1"/>
  <c r="O259" i="2"/>
  <c r="P259" i="2" s="1"/>
  <c r="Q259" i="2" s="1"/>
  <c r="O329" i="2"/>
  <c r="P329" i="2" s="1"/>
  <c r="Q329" i="2" s="1"/>
  <c r="O319" i="2"/>
  <c r="P319" i="2" s="1"/>
  <c r="Q319" i="2" s="1"/>
  <c r="O373" i="2"/>
  <c r="P373" i="2" s="1"/>
  <c r="Q373" i="2" s="1"/>
  <c r="O134" i="2"/>
  <c r="P134" i="2" s="1"/>
  <c r="Q134" i="2" s="1"/>
  <c r="O184" i="2"/>
  <c r="P184" i="2" s="1"/>
  <c r="Q184" i="2" s="1"/>
  <c r="O376" i="2"/>
  <c r="P376" i="2" s="1"/>
  <c r="Q376" i="2" s="1"/>
  <c r="O108" i="2"/>
  <c r="P108" i="2" s="1"/>
  <c r="Q108" i="2" s="1"/>
  <c r="O74" i="2"/>
  <c r="P74" i="2" s="1"/>
  <c r="Q74" i="2" s="1"/>
  <c r="O302" i="2"/>
  <c r="P302" i="2" s="1"/>
  <c r="Q302" i="2" s="1"/>
  <c r="O4" i="2"/>
  <c r="P4" i="2" s="1"/>
  <c r="Q4" i="2" s="1"/>
  <c r="O28" i="2"/>
  <c r="P28" i="2" s="1"/>
  <c r="Q28" i="2" s="1"/>
  <c r="O76" i="2"/>
  <c r="P76" i="2" s="1"/>
  <c r="Q76" i="2" s="1"/>
  <c r="O61" i="2"/>
  <c r="P61" i="2" s="1"/>
  <c r="Q61" i="2" s="1"/>
  <c r="O115" i="2"/>
  <c r="P115" i="2" s="1"/>
  <c r="Q115" i="2" s="1"/>
  <c r="O323" i="2"/>
  <c r="P323" i="2" s="1"/>
  <c r="Q323" i="2" s="1"/>
  <c r="O204" i="2"/>
  <c r="P204" i="2" s="1"/>
  <c r="Q204" i="2" s="1"/>
  <c r="O114" i="2"/>
  <c r="P114" i="2" s="1"/>
  <c r="Q114" i="2" s="1"/>
  <c r="O149" i="2"/>
  <c r="P149" i="2" s="1"/>
  <c r="Q149" i="2" s="1"/>
  <c r="O342" i="2"/>
  <c r="P342" i="2" s="1"/>
  <c r="Q342" i="2" s="1"/>
  <c r="O255" i="2"/>
  <c r="P255" i="2" s="1"/>
  <c r="Q255" i="2" s="1"/>
  <c r="O395" i="2"/>
  <c r="P395" i="2" s="1"/>
  <c r="Q395" i="2" s="1"/>
  <c r="O27" i="2"/>
  <c r="P27" i="2" s="1"/>
  <c r="Q27" i="2" s="1"/>
  <c r="O353" i="2"/>
  <c r="P353" i="2" s="1"/>
  <c r="Q353" i="2" s="1"/>
  <c r="O354" i="2"/>
  <c r="P354" i="2" s="1"/>
  <c r="Q354" i="2" s="1"/>
  <c r="O48" i="2"/>
  <c r="P48" i="2" s="1"/>
  <c r="Q48" i="2" s="1"/>
  <c r="O404" i="2"/>
  <c r="P404" i="2" s="1"/>
  <c r="Q404" i="2" s="1"/>
  <c r="O101" i="2"/>
  <c r="P101" i="2" s="1"/>
  <c r="Q101" i="2" s="1"/>
  <c r="O245" i="2"/>
  <c r="P245" i="2" s="1"/>
  <c r="Q245" i="2" s="1"/>
  <c r="O405" i="2"/>
  <c r="P405" i="2" s="1"/>
  <c r="Q405" i="2" s="1"/>
  <c r="O38" i="2"/>
  <c r="P38" i="2" s="1"/>
  <c r="Q38" i="2" s="1"/>
  <c r="O230" i="2"/>
  <c r="P230" i="2" s="1"/>
  <c r="Q230" i="2" s="1"/>
  <c r="O23" i="2"/>
  <c r="P23" i="2" s="1"/>
  <c r="Q23" i="2" s="1"/>
  <c r="O71" i="2"/>
  <c r="P71" i="2" s="1"/>
  <c r="Q71" i="2" s="1"/>
  <c r="O135" i="2"/>
  <c r="P135" i="2" s="1"/>
  <c r="Q135" i="2" s="1"/>
  <c r="O392" i="2"/>
  <c r="P392" i="2" s="1"/>
  <c r="Q392" i="2" s="1"/>
  <c r="O393" i="2"/>
  <c r="P393" i="2" s="1"/>
  <c r="Q393" i="2" s="1"/>
  <c r="O178" i="2"/>
  <c r="P178" i="2" s="1"/>
  <c r="Q178" i="2" s="1"/>
  <c r="O303" i="2"/>
  <c r="P303" i="2" s="1"/>
  <c r="Q303" i="2" s="1"/>
  <c r="O162" i="2"/>
  <c r="P162" i="2" s="1"/>
  <c r="Q162" i="2" s="1"/>
  <c r="O122" i="2"/>
  <c r="P122" i="2" s="1"/>
  <c r="Q122" i="2" s="1"/>
  <c r="O187" i="2"/>
  <c r="P187" i="2" s="1"/>
  <c r="Q187" i="2" s="1"/>
  <c r="O13" i="2"/>
  <c r="P13" i="2" s="1"/>
  <c r="Q13" i="2" s="1"/>
  <c r="O337" i="2"/>
  <c r="P337" i="2" s="1"/>
  <c r="Q337" i="2" s="1"/>
  <c r="O14" i="2"/>
  <c r="P14" i="2" s="1"/>
  <c r="Q14" i="2" s="1"/>
  <c r="O62" i="2"/>
  <c r="P62" i="2" s="1"/>
  <c r="Q62" i="2" s="1"/>
  <c r="O112" i="2"/>
  <c r="P112" i="2" s="1"/>
  <c r="Q112" i="2" s="1"/>
  <c r="O402" i="2"/>
  <c r="P402" i="2" s="1"/>
  <c r="Q402" i="2" s="1"/>
  <c r="O209" i="2"/>
  <c r="P209" i="2" s="1"/>
  <c r="Q209" i="2" s="1"/>
  <c r="O246" i="2"/>
  <c r="P246" i="2" s="1"/>
  <c r="Q246" i="2" s="1"/>
  <c r="O390" i="2"/>
  <c r="P390" i="2" s="1"/>
  <c r="Q390" i="2" s="1"/>
  <c r="O344" i="2"/>
  <c r="P344" i="2" s="1"/>
  <c r="Q344" i="2" s="1"/>
  <c r="O224" i="2"/>
  <c r="P224" i="2" s="1"/>
  <c r="Q224" i="2" s="1"/>
  <c r="O186" i="2"/>
  <c r="P186" i="2" s="1"/>
  <c r="Q186" i="2" s="1"/>
  <c r="O274" i="2"/>
  <c r="P274" i="2" s="1"/>
  <c r="Q274" i="2" s="1"/>
  <c r="O317" i="2"/>
  <c r="P317" i="2" s="1"/>
  <c r="Q317" i="2" s="1"/>
  <c r="O351" i="2"/>
  <c r="P351" i="2" s="1"/>
  <c r="Q351" i="2" s="1"/>
  <c r="O159" i="2"/>
  <c r="P159" i="2" s="1"/>
  <c r="Q159" i="2" s="1"/>
  <c r="O126" i="2"/>
  <c r="P126" i="2" s="1"/>
  <c r="Q126" i="2" s="1"/>
  <c r="O64" i="2"/>
  <c r="P64" i="2" s="1"/>
  <c r="Q64" i="2" s="1"/>
  <c r="O272" i="2"/>
  <c r="P272" i="2" s="1"/>
  <c r="Q272" i="2" s="1"/>
  <c r="O275" i="2"/>
  <c r="P275" i="2" s="1"/>
  <c r="Q275" i="2" s="1"/>
  <c r="O260" i="2"/>
  <c r="P260" i="2" s="1"/>
  <c r="Q260" i="2" s="1"/>
  <c r="O198" i="2"/>
  <c r="P198" i="2" s="1"/>
  <c r="Q198" i="2" s="1"/>
  <c r="O87" i="2"/>
  <c r="P87" i="2" s="1"/>
  <c r="Q87" i="2" s="1"/>
  <c r="O248" i="2"/>
  <c r="P248" i="2" s="1"/>
  <c r="Q248" i="2" s="1"/>
  <c r="O43" i="2"/>
  <c r="P43" i="2" s="1"/>
  <c r="Q43" i="2" s="1"/>
  <c r="O77" i="2"/>
  <c r="P77" i="2" s="1"/>
  <c r="Q77" i="2" s="1"/>
  <c r="O6" i="2"/>
  <c r="P6" i="2" s="1"/>
  <c r="Q6" i="2" s="1"/>
  <c r="O212" i="2"/>
  <c r="P212" i="2" s="1"/>
  <c r="Q212" i="2" s="1"/>
  <c r="O406" i="2"/>
  <c r="P406" i="2" s="1"/>
  <c r="Q406" i="2" s="1"/>
  <c r="O367" i="2"/>
  <c r="P367" i="2" s="1"/>
  <c r="Q367" i="2" s="1"/>
  <c r="O296" i="2"/>
  <c r="P296" i="2" s="1"/>
  <c r="Q296" i="2" s="1"/>
  <c r="O330" i="2"/>
  <c r="P330" i="2" s="1"/>
  <c r="Q330" i="2" s="1"/>
  <c r="O42" i="2"/>
  <c r="P42" i="2" s="1"/>
  <c r="Q42" i="2" s="1"/>
  <c r="O269" i="2"/>
  <c r="P269" i="2" s="1"/>
  <c r="Q269" i="2" s="1"/>
  <c r="O225" i="2"/>
  <c r="P225" i="2" s="1"/>
  <c r="Q225" i="2" s="1"/>
  <c r="O67" i="2"/>
  <c r="P67" i="2" s="1"/>
  <c r="Q67" i="2" s="1"/>
  <c r="P164" i="2"/>
  <c r="Q164" i="2" s="1"/>
  <c r="O179" i="2"/>
  <c r="P179" i="2" s="1"/>
  <c r="Q179" i="2" s="1"/>
  <c r="O339" i="2"/>
  <c r="P339" i="2" s="1"/>
  <c r="Q339" i="2" s="1"/>
  <c r="O341" i="2"/>
  <c r="P341" i="2" s="1"/>
  <c r="Q341" i="2" s="1"/>
  <c r="O270" i="2"/>
  <c r="P270" i="2" s="1"/>
  <c r="Q270" i="2" s="1"/>
  <c r="O237" i="2"/>
  <c r="P237" i="2" s="1"/>
  <c r="Q237" i="2" s="1"/>
  <c r="O117" i="2"/>
  <c r="P117" i="2" s="1"/>
  <c r="Q117" i="2" s="1"/>
  <c r="O311" i="2"/>
  <c r="P311" i="2" s="1"/>
  <c r="Q311" i="2" s="1"/>
  <c r="O345" i="2"/>
  <c r="P345" i="2" s="1"/>
  <c r="Q345" i="2" s="1"/>
  <c r="O290" i="2"/>
  <c r="P290" i="2" s="1"/>
  <c r="Q290" i="2" s="1"/>
  <c r="O39" i="2"/>
  <c r="P39" i="2" s="1"/>
  <c r="Q39" i="2" s="1"/>
  <c r="O151" i="2"/>
  <c r="P151" i="2" s="1"/>
  <c r="Q151" i="2" s="1"/>
  <c r="O104" i="2"/>
  <c r="P104" i="2" s="1"/>
  <c r="Q104" i="2" s="1"/>
  <c r="O408" i="2"/>
  <c r="P408" i="2" s="1"/>
  <c r="Q408" i="2" s="1"/>
  <c r="O258" i="2"/>
  <c r="P258" i="2" s="1"/>
  <c r="Q258" i="2" s="1"/>
  <c r="O300" i="2"/>
  <c r="P300" i="2" s="1"/>
  <c r="Q300" i="2" s="1"/>
  <c r="O78" i="2"/>
  <c r="P78" i="2" s="1"/>
  <c r="Q78" i="2" s="1"/>
  <c r="O177" i="2"/>
  <c r="P177" i="2" s="1"/>
  <c r="Q177" i="2" s="1"/>
  <c r="O83" i="2"/>
  <c r="P83" i="2" s="1"/>
  <c r="Q83" i="2" s="1"/>
  <c r="O316" i="2"/>
  <c r="P316" i="2" s="1"/>
  <c r="Q316" i="2" s="1"/>
  <c r="O306" i="2"/>
  <c r="P306" i="2" s="1"/>
  <c r="Q306" i="2" s="1"/>
  <c r="O131" i="2"/>
  <c r="P131" i="2" s="1"/>
  <c r="Q131" i="2" s="1"/>
  <c r="O68" i="2"/>
  <c r="P68" i="2" s="1"/>
  <c r="Q68" i="2" s="1"/>
  <c r="O372" i="2"/>
  <c r="P372" i="2" s="1"/>
  <c r="Q372" i="2" s="1"/>
  <c r="O69" i="2"/>
  <c r="P69" i="2" s="1"/>
  <c r="Q69" i="2" s="1"/>
  <c r="O325" i="2"/>
  <c r="P325" i="2" s="1"/>
  <c r="Q325" i="2" s="1"/>
  <c r="O54" i="2"/>
  <c r="P54" i="2" s="1"/>
  <c r="Q54" i="2" s="1"/>
  <c r="O102" i="2"/>
  <c r="P102" i="2" s="1"/>
  <c r="Q102" i="2" s="1"/>
  <c r="O92" i="2"/>
  <c r="P92" i="2" s="1"/>
  <c r="Q92" i="2" s="1"/>
  <c r="O199" i="2"/>
  <c r="P199" i="2" s="1"/>
  <c r="Q199" i="2" s="1"/>
  <c r="O205" i="2"/>
  <c r="P205" i="2" s="1"/>
  <c r="Q205" i="2" s="1"/>
  <c r="O398" i="2"/>
  <c r="P398" i="2" s="1"/>
  <c r="Q398" i="2" s="1"/>
  <c r="O334" i="2"/>
  <c r="P334" i="2" s="1"/>
  <c r="Q334" i="2" s="1"/>
  <c r="O368" i="2"/>
  <c r="P368" i="2" s="1"/>
  <c r="Q368" i="2" s="1"/>
  <c r="O202" i="2"/>
  <c r="P202" i="2" s="1"/>
  <c r="Q202" i="2" s="1"/>
  <c r="O59" i="2"/>
  <c r="P59" i="2" s="1"/>
  <c r="Q59" i="2" s="1"/>
  <c r="O107" i="2"/>
  <c r="P107" i="2" s="1"/>
  <c r="Q107" i="2" s="1"/>
  <c r="O254" i="2"/>
  <c r="P254" i="2" s="1"/>
  <c r="Q254" i="2" s="1"/>
  <c r="O287" i="2"/>
  <c r="P287" i="2" s="1"/>
  <c r="Q287" i="2" s="1"/>
  <c r="O128" i="2"/>
  <c r="P128" i="2" s="1"/>
  <c r="Q128" i="2" s="1"/>
  <c r="O369" i="2"/>
  <c r="P369" i="2" s="1"/>
  <c r="Q369" i="2" s="1"/>
  <c r="O129" i="2"/>
  <c r="P129" i="2" s="1"/>
  <c r="Q129" i="2" s="1"/>
  <c r="O35" i="2"/>
  <c r="P35" i="2" s="1"/>
  <c r="Q35" i="2" s="1"/>
  <c r="O195" i="2"/>
  <c r="P195" i="2" s="1"/>
  <c r="Q195" i="2" s="1"/>
  <c r="O291" i="2"/>
  <c r="P291" i="2" s="1"/>
  <c r="Q291" i="2" s="1"/>
  <c r="O233" i="2"/>
  <c r="P233" i="2" s="1"/>
  <c r="Q233" i="2" s="1"/>
  <c r="O21" i="2"/>
  <c r="P21" i="2" s="1"/>
  <c r="Q21" i="2" s="1"/>
  <c r="O191" i="2"/>
  <c r="P191" i="2" s="1"/>
  <c r="Q191" i="2" s="1"/>
  <c r="O264" i="2"/>
  <c r="P264" i="2" s="1"/>
  <c r="Q264" i="2" s="1"/>
  <c r="O348" i="2"/>
  <c r="P348" i="2" s="1"/>
  <c r="Q348" i="2" s="1"/>
  <c r="O217" i="2"/>
  <c r="P217" i="2" s="1"/>
  <c r="Q217" i="2" s="1"/>
  <c r="O336" i="2"/>
  <c r="P336" i="2" s="1"/>
  <c r="Q336" i="2" s="1"/>
  <c r="O322" i="2"/>
  <c r="P322" i="2" s="1"/>
  <c r="Q322" i="2" s="1"/>
  <c r="O154" i="2"/>
  <c r="P154" i="2" s="1"/>
  <c r="Q154" i="2" s="1"/>
  <c r="O252" i="2"/>
  <c r="P252" i="2" s="1"/>
  <c r="Q252" i="2" s="1"/>
  <c r="O60" i="2"/>
  <c r="P60" i="2" s="1"/>
  <c r="Q60" i="2" s="1"/>
  <c r="O189" i="2"/>
  <c r="P189" i="2" s="1"/>
  <c r="Q189" i="2" s="1"/>
  <c r="O80" i="2"/>
  <c r="P80" i="2" s="1"/>
  <c r="Q80" i="2" s="1"/>
  <c r="O81" i="2"/>
  <c r="P81" i="2" s="1"/>
  <c r="Q81" i="2" s="1"/>
  <c r="F5" i="2"/>
  <c r="J231" i="8" l="1"/>
  <c r="J262" i="8"/>
  <c r="J210" i="8"/>
  <c r="J279" i="8"/>
  <c r="J410" i="8"/>
  <c r="J151" i="8"/>
  <c r="J111" i="8"/>
  <c r="J167" i="8"/>
  <c r="J125" i="8"/>
  <c r="J257" i="8"/>
  <c r="J296" i="8"/>
  <c r="J146" i="8"/>
  <c r="J367" i="8"/>
  <c r="J191" i="8"/>
  <c r="J404" i="8"/>
  <c r="J305" i="8"/>
  <c r="J168" i="8"/>
  <c r="J232" i="8"/>
  <c r="J169" i="8"/>
  <c r="J400" i="8"/>
  <c r="J276" i="8"/>
  <c r="J138" i="8"/>
  <c r="J256" i="8"/>
  <c r="J97" i="8"/>
  <c r="J313" i="8"/>
  <c r="J357" i="8"/>
  <c r="J346" i="8"/>
  <c r="J342" i="8"/>
  <c r="J333" i="8"/>
  <c r="J219" i="8"/>
  <c r="J381" i="8"/>
  <c r="J186" i="8"/>
  <c r="J382" i="8"/>
  <c r="J193" i="8"/>
  <c r="J117" i="8"/>
  <c r="J149" i="8"/>
  <c r="J197" i="8"/>
  <c r="J285" i="8"/>
  <c r="J312" i="8"/>
  <c r="J130" i="8"/>
  <c r="J122" i="8"/>
  <c r="J140" i="8"/>
  <c r="J96" i="8"/>
  <c r="J287" i="8"/>
  <c r="J261" i="8"/>
  <c r="J200" i="8"/>
  <c r="J321" i="8"/>
  <c r="J300" i="8"/>
  <c r="J150" i="8"/>
  <c r="J349" i="8"/>
  <c r="J154" i="8"/>
  <c r="J264" i="8"/>
  <c r="J391" i="8"/>
  <c r="J387" i="8"/>
  <c r="J143" i="8"/>
  <c r="J184" i="8"/>
  <c r="J378" i="8"/>
  <c r="J266" i="8"/>
  <c r="J131" i="8"/>
  <c r="J204" i="8"/>
  <c r="J124" i="8"/>
  <c r="J303" i="8"/>
  <c r="J153" i="8"/>
  <c r="J243" i="8"/>
  <c r="J397" i="8"/>
  <c r="J288" i="8"/>
  <c r="J272" i="8"/>
  <c r="J105" i="8"/>
  <c r="J255" i="8"/>
  <c r="J196" i="8"/>
  <c r="J359" i="8"/>
  <c r="J178" i="8"/>
  <c r="J258" i="8"/>
  <c r="J183" i="8"/>
  <c r="J278" i="8"/>
  <c r="J166" i="8"/>
  <c r="J239" i="8"/>
  <c r="J389" i="8"/>
  <c r="J401" i="8"/>
  <c r="J364" i="8"/>
  <c r="J156" i="8"/>
  <c r="J158" i="8"/>
  <c r="J375" i="8"/>
  <c r="J187" i="8"/>
  <c r="J155" i="8"/>
  <c r="J398" i="8"/>
  <c r="J277" i="8"/>
  <c r="J358" i="8"/>
  <c r="J218" i="8"/>
  <c r="J214" i="8"/>
  <c r="J355" i="8"/>
  <c r="J369" i="8"/>
  <c r="J248" i="8"/>
  <c r="J137" i="8"/>
  <c r="J392" i="8"/>
  <c r="J234" i="8"/>
  <c r="J291" i="8"/>
  <c r="J102" i="8"/>
  <c r="J142" i="8"/>
  <c r="J273" i="8"/>
  <c r="J337" i="8"/>
  <c r="J301" i="8"/>
  <c r="M14" i="7"/>
  <c r="P14" i="7"/>
  <c r="O14" i="7"/>
  <c r="Q14" i="7"/>
  <c r="N14" i="7"/>
  <c r="I176" i="8"/>
  <c r="H267" i="8"/>
  <c r="J267" i="8" s="1"/>
  <c r="G176" i="8"/>
  <c r="H118" i="8"/>
  <c r="G340" i="8"/>
  <c r="I118" i="8"/>
  <c r="I159" i="8"/>
  <c r="I310" i="8"/>
  <c r="J310" i="8" s="1"/>
  <c r="H159" i="8"/>
  <c r="I249" i="8"/>
  <c r="G237" i="8"/>
  <c r="I205" i="8"/>
  <c r="G127" i="8"/>
  <c r="I340" i="8"/>
  <c r="I363" i="8"/>
  <c r="H363" i="8"/>
  <c r="G135" i="8"/>
  <c r="G157" i="8"/>
  <c r="I336" i="8"/>
  <c r="J336" i="8" s="1"/>
  <c r="I244" i="8"/>
  <c r="H227" i="8"/>
  <c r="I259" i="8"/>
  <c r="J259" i="8" s="1"/>
  <c r="I386" i="8"/>
  <c r="G386" i="8"/>
  <c r="I376" i="8"/>
  <c r="H376" i="8"/>
  <c r="I144" i="8"/>
  <c r="H144" i="8"/>
  <c r="I275" i="8"/>
  <c r="H275" i="8"/>
  <c r="J275" i="8" s="1"/>
  <c r="H384" i="8"/>
  <c r="J384" i="8" s="1"/>
  <c r="I307" i="8"/>
  <c r="H307" i="8"/>
  <c r="G373" i="8"/>
  <c r="H147" i="8"/>
  <c r="I123" i="8"/>
  <c r="I147" i="8"/>
  <c r="H123" i="8"/>
  <c r="H293" i="8"/>
  <c r="J293" i="8" s="1"/>
  <c r="I280" i="8"/>
  <c r="H205" i="8"/>
  <c r="I157" i="8"/>
  <c r="H99" i="8"/>
  <c r="G99" i="8"/>
  <c r="I127" i="8"/>
  <c r="I100" i="8"/>
  <c r="I216" i="8"/>
  <c r="H100" i="8"/>
  <c r="H242" i="8"/>
  <c r="H216" i="8"/>
  <c r="H120" i="8"/>
  <c r="G120" i="8"/>
  <c r="H320" i="8"/>
  <c r="J320" i="8" s="1"/>
  <c r="I237" i="8"/>
  <c r="H224" i="8"/>
  <c r="I361" i="8"/>
  <c r="J361" i="8" s="1"/>
  <c r="I353" i="8"/>
  <c r="G353" i="8"/>
  <c r="I374" i="8"/>
  <c r="H374" i="8"/>
  <c r="H281" i="8"/>
  <c r="H347" i="8"/>
  <c r="G281" i="8"/>
  <c r="I347" i="8"/>
  <c r="G360" i="8"/>
  <c r="I403" i="8"/>
  <c r="H201" i="8"/>
  <c r="G201" i="8"/>
  <c r="G244" i="8"/>
  <c r="G165" i="8"/>
  <c r="I366" i="8"/>
  <c r="I207" i="8"/>
  <c r="H207" i="8"/>
  <c r="I360" i="8"/>
  <c r="G206" i="8"/>
  <c r="G224" i="8"/>
  <c r="H403" i="8"/>
  <c r="I354" i="8"/>
  <c r="H354" i="8"/>
  <c r="G242" i="8"/>
  <c r="H332" i="8"/>
  <c r="G227" i="8"/>
  <c r="H190" i="8"/>
  <c r="G304" i="8"/>
  <c r="G95" i="8"/>
  <c r="I165" i="8"/>
  <c r="G190" i="8"/>
  <c r="H280" i="8"/>
  <c r="J280" i="8" s="1"/>
  <c r="I304" i="8"/>
  <c r="I406" i="8"/>
  <c r="G406" i="8"/>
  <c r="G172" i="8"/>
  <c r="I368" i="8"/>
  <c r="G332" i="8"/>
  <c r="I373" i="8"/>
  <c r="H249" i="8"/>
  <c r="J249" i="8" s="1"/>
  <c r="I135" i="8"/>
  <c r="I241" i="8"/>
  <c r="H241" i="8"/>
  <c r="I152" i="8"/>
  <c r="H152" i="8"/>
  <c r="H182" i="8"/>
  <c r="I182" i="8"/>
  <c r="I331" i="8"/>
  <c r="H331" i="8"/>
  <c r="H222" i="8"/>
  <c r="I222" i="8"/>
  <c r="H170" i="8"/>
  <c r="J170" i="8" s="1"/>
  <c r="I172" i="8"/>
  <c r="H368" i="8"/>
  <c r="H289" i="8"/>
  <c r="G366" i="8"/>
  <c r="G289" i="8"/>
  <c r="I245" i="8"/>
  <c r="I385" i="8"/>
  <c r="H245" i="8"/>
  <c r="I295" i="8"/>
  <c r="H295" i="8"/>
  <c r="I365" i="8"/>
  <c r="H365" i="8"/>
  <c r="I136" i="8"/>
  <c r="H136" i="8"/>
  <c r="H206" i="8"/>
  <c r="H269" i="8"/>
  <c r="I129" i="8"/>
  <c r="I269" i="8"/>
  <c r="G129" i="8"/>
  <c r="J129" i="8" s="1"/>
  <c r="I409" i="8"/>
  <c r="H409" i="8"/>
  <c r="I324" i="8"/>
  <c r="H223" i="8"/>
  <c r="G223" i="8"/>
  <c r="I252" i="8"/>
  <c r="H252" i="8"/>
  <c r="I93" i="8"/>
  <c r="H93" i="8"/>
  <c r="H238" i="8"/>
  <c r="I238" i="8"/>
  <c r="H283" i="8"/>
  <c r="G283" i="8"/>
  <c r="J283" i="8" s="1"/>
  <c r="H385" i="8"/>
  <c r="I282" i="8"/>
  <c r="H324" i="8"/>
  <c r="H282" i="8"/>
  <c r="I380" i="8"/>
  <c r="H380" i="8"/>
  <c r="I101" i="8"/>
  <c r="I95" i="8"/>
  <c r="H101" i="8"/>
  <c r="I390" i="8"/>
  <c r="H390" i="8"/>
  <c r="H274" i="8"/>
  <c r="I299" i="8"/>
  <c r="H226" i="8"/>
  <c r="I274" i="8"/>
  <c r="H299" i="8"/>
  <c r="G226" i="8"/>
  <c r="G173" i="8"/>
  <c r="I173" i="8"/>
  <c r="I298" i="8"/>
  <c r="G298" i="8"/>
  <c r="G370" i="8"/>
  <c r="H370" i="8"/>
  <c r="I370" i="8"/>
  <c r="G396" i="8"/>
  <c r="H396" i="8"/>
  <c r="I396" i="8"/>
  <c r="G395" i="8"/>
  <c r="H395" i="8"/>
  <c r="I395" i="8"/>
  <c r="G148" i="8"/>
  <c r="H148" i="8"/>
  <c r="I148" i="8"/>
  <c r="G192" i="8"/>
  <c r="H192" i="8"/>
  <c r="I192" i="8"/>
  <c r="H284" i="8"/>
  <c r="I284" i="8"/>
  <c r="G284" i="8"/>
  <c r="G108" i="8"/>
  <c r="H108" i="8"/>
  <c r="I108" i="8"/>
  <c r="H338" i="8"/>
  <c r="G338" i="8"/>
  <c r="I338" i="8"/>
  <c r="G325" i="8"/>
  <c r="H325" i="8"/>
  <c r="I325" i="8"/>
  <c r="H292" i="8"/>
  <c r="G292" i="8"/>
  <c r="I292" i="8"/>
  <c r="G311" i="8"/>
  <c r="H311" i="8"/>
  <c r="I311" i="8"/>
  <c r="G394" i="8"/>
  <c r="H394" i="8"/>
  <c r="I394" i="8"/>
  <c r="G327" i="8"/>
  <c r="H327" i="8"/>
  <c r="I327" i="8"/>
  <c r="G106" i="8"/>
  <c r="I106" i="8"/>
  <c r="H106" i="8"/>
  <c r="G220" i="8"/>
  <c r="H220" i="8"/>
  <c r="I220" i="8"/>
  <c r="G221" i="8"/>
  <c r="H221" i="8"/>
  <c r="I221" i="8"/>
  <c r="G213" i="8"/>
  <c r="H213" i="8"/>
  <c r="I213" i="8"/>
  <c r="G160" i="8"/>
  <c r="H160" i="8"/>
  <c r="I160" i="8"/>
  <c r="G314" i="8"/>
  <c r="H314" i="8"/>
  <c r="I314" i="8"/>
  <c r="G343" i="8"/>
  <c r="H343" i="8"/>
  <c r="I343" i="8"/>
  <c r="I215" i="8"/>
  <c r="G215" i="8"/>
  <c r="H215" i="8"/>
  <c r="G309" i="8"/>
  <c r="H309" i="8"/>
  <c r="I309" i="8"/>
  <c r="G217" i="8"/>
  <c r="H217" i="8"/>
  <c r="I217" i="8"/>
  <c r="G103" i="8"/>
  <c r="H103" i="8"/>
  <c r="I103" i="8"/>
  <c r="H126" i="8"/>
  <c r="G126" i="8"/>
  <c r="I126" i="8"/>
  <c r="G362" i="8"/>
  <c r="H362" i="8"/>
  <c r="I362" i="8"/>
  <c r="G317" i="8"/>
  <c r="H317" i="8"/>
  <c r="I317" i="8"/>
  <c r="G164" i="8"/>
  <c r="H164" i="8"/>
  <c r="I164" i="8"/>
  <c r="G265" i="8"/>
  <c r="H265" i="8"/>
  <c r="I265" i="8"/>
  <c r="G330" i="8"/>
  <c r="H330" i="8"/>
  <c r="I330" i="8"/>
  <c r="G139" i="8"/>
  <c r="H139" i="8"/>
  <c r="I139" i="8"/>
  <c r="H329" i="8"/>
  <c r="I329" i="8"/>
  <c r="G329" i="8"/>
  <c r="G247" i="8"/>
  <c r="H247" i="8"/>
  <c r="I247" i="8"/>
  <c r="I399" i="8"/>
  <c r="G399" i="8"/>
  <c r="H399" i="8"/>
  <c r="I326" i="8"/>
  <c r="G326" i="8"/>
  <c r="H326" i="8"/>
  <c r="G203" i="8"/>
  <c r="H203" i="8"/>
  <c r="I203" i="8"/>
  <c r="G119" i="8"/>
  <c r="H119" i="8"/>
  <c r="I119" i="8"/>
  <c r="G225" i="8"/>
  <c r="H225" i="8"/>
  <c r="I225" i="8"/>
  <c r="I181" i="8"/>
  <c r="G181" i="8"/>
  <c r="H181" i="8"/>
  <c r="G339" i="8"/>
  <c r="H339" i="8"/>
  <c r="I339" i="8"/>
  <c r="G180" i="8"/>
  <c r="H180" i="8"/>
  <c r="I180" i="8"/>
  <c r="G179" i="8"/>
  <c r="H179" i="8"/>
  <c r="I179" i="8"/>
  <c r="G132" i="8"/>
  <c r="H132" i="8"/>
  <c r="I132" i="8"/>
  <c r="G334" i="8"/>
  <c r="H334" i="8"/>
  <c r="I334" i="8"/>
  <c r="G134" i="8"/>
  <c r="I134" i="8"/>
  <c r="H134" i="8"/>
  <c r="G202" i="8"/>
  <c r="I202" i="8"/>
  <c r="H202" i="8"/>
  <c r="G393" i="8"/>
  <c r="H393" i="8"/>
  <c r="I393" i="8"/>
  <c r="G235" i="8"/>
  <c r="I235" i="8"/>
  <c r="H235" i="8"/>
  <c r="I344" i="8"/>
  <c r="G344" i="8"/>
  <c r="H344" i="8"/>
  <c r="G240" i="8"/>
  <c r="H240" i="8"/>
  <c r="I240" i="8"/>
  <c r="G208" i="8"/>
  <c r="H208" i="8"/>
  <c r="I208" i="8"/>
  <c r="G141" i="8"/>
  <c r="H141" i="8"/>
  <c r="I141" i="8"/>
  <c r="I145" i="8"/>
  <c r="H145" i="8"/>
  <c r="G145" i="8"/>
  <c r="H315" i="8"/>
  <c r="G315" i="8"/>
  <c r="I315" i="8"/>
  <c r="G104" i="8"/>
  <c r="H104" i="8"/>
  <c r="I104" i="8"/>
  <c r="G163" i="8"/>
  <c r="H163" i="8"/>
  <c r="I163" i="8"/>
  <c r="I308" i="8"/>
  <c r="H308" i="8"/>
  <c r="G308" i="8"/>
  <c r="G228" i="8"/>
  <c r="H228" i="8"/>
  <c r="I228" i="8"/>
  <c r="G341" i="8"/>
  <c r="H341" i="8"/>
  <c r="I341" i="8"/>
  <c r="G236" i="8"/>
  <c r="H236" i="8"/>
  <c r="I236" i="8"/>
  <c r="G290" i="8"/>
  <c r="H290" i="8"/>
  <c r="I290" i="8"/>
  <c r="G209" i="8"/>
  <c r="H209" i="8"/>
  <c r="I209" i="8"/>
  <c r="G212" i="8"/>
  <c r="H212" i="8"/>
  <c r="I212" i="8"/>
  <c r="G175" i="8"/>
  <c r="H175" i="8"/>
  <c r="I175" i="8"/>
  <c r="G230" i="8"/>
  <c r="I230" i="8"/>
  <c r="H230" i="8"/>
  <c r="G260" i="8"/>
  <c r="H260" i="8"/>
  <c r="I260" i="8"/>
  <c r="G251" i="8"/>
  <c r="H251" i="8"/>
  <c r="I251" i="8"/>
  <c r="H177" i="8"/>
  <c r="I177" i="8"/>
  <c r="G177" i="8"/>
  <c r="G98" i="8"/>
  <c r="I98" i="8"/>
  <c r="H98" i="8"/>
  <c r="G294" i="8"/>
  <c r="I294" i="8"/>
  <c r="H294" i="8"/>
  <c r="G199" i="8"/>
  <c r="H199" i="8"/>
  <c r="I199" i="8"/>
  <c r="G335" i="8"/>
  <c r="H335" i="8"/>
  <c r="I335" i="8"/>
  <c r="G198" i="8"/>
  <c r="I198" i="8"/>
  <c r="H198" i="8"/>
  <c r="G114" i="8"/>
  <c r="I114" i="8"/>
  <c r="H114" i="8"/>
  <c r="G402" i="8"/>
  <c r="H402" i="8"/>
  <c r="I402" i="8"/>
  <c r="G372" i="8"/>
  <c r="H372" i="8"/>
  <c r="I372" i="8"/>
  <c r="G171" i="8"/>
  <c r="H171" i="8"/>
  <c r="I171" i="8"/>
  <c r="H161" i="8"/>
  <c r="I161" i="8"/>
  <c r="G161" i="8"/>
  <c r="G297" i="8"/>
  <c r="H297" i="8"/>
  <c r="I297" i="8"/>
  <c r="G133" i="8"/>
  <c r="H133" i="8"/>
  <c r="I133" i="8"/>
  <c r="I318" i="8"/>
  <c r="G318" i="8"/>
  <c r="H318" i="8"/>
  <c r="H407" i="8"/>
  <c r="I407" i="8"/>
  <c r="G407" i="8"/>
  <c r="G250" i="8"/>
  <c r="H250" i="8"/>
  <c r="I250" i="8"/>
  <c r="I286" i="8"/>
  <c r="G286" i="8"/>
  <c r="H286" i="8"/>
  <c r="G302" i="8"/>
  <c r="H302" i="8"/>
  <c r="I302" i="8"/>
  <c r="G405" i="8"/>
  <c r="H405" i="8"/>
  <c r="I405" i="8"/>
  <c r="G174" i="8"/>
  <c r="I174" i="8"/>
  <c r="H174" i="8"/>
  <c r="G121" i="8"/>
  <c r="H121" i="8"/>
  <c r="I121" i="8"/>
  <c r="G194" i="8"/>
  <c r="I194" i="8"/>
  <c r="H194" i="8"/>
  <c r="G352" i="8"/>
  <c r="H352" i="8"/>
  <c r="I352" i="8"/>
  <c r="G128" i="8"/>
  <c r="H128" i="8"/>
  <c r="I128" i="8"/>
  <c r="G229" i="8"/>
  <c r="H229" i="8"/>
  <c r="I229" i="8"/>
  <c r="G345" i="8"/>
  <c r="H345" i="8"/>
  <c r="I345" i="8"/>
  <c r="G109" i="8"/>
  <c r="H109" i="8"/>
  <c r="I109" i="8"/>
  <c r="H356" i="8"/>
  <c r="G356" i="8"/>
  <c r="I356" i="8"/>
  <c r="I94" i="8"/>
  <c r="H94" i="8"/>
  <c r="G94" i="8"/>
  <c r="G263" i="8"/>
  <c r="H263" i="8"/>
  <c r="I263" i="8"/>
  <c r="G113" i="8"/>
  <c r="H113" i="8"/>
  <c r="I113" i="8"/>
  <c r="G322" i="8"/>
  <c r="H322" i="8"/>
  <c r="I322" i="8"/>
  <c r="G328" i="8"/>
  <c r="H328" i="8"/>
  <c r="I328" i="8"/>
  <c r="G316" i="8"/>
  <c r="H316" i="8"/>
  <c r="I316" i="8"/>
  <c r="G116" i="8"/>
  <c r="H116" i="8"/>
  <c r="I116" i="8"/>
  <c r="G115" i="8"/>
  <c r="H115" i="8"/>
  <c r="I115" i="8"/>
  <c r="G112" i="8"/>
  <c r="H112" i="8"/>
  <c r="I112" i="8"/>
  <c r="H306" i="8"/>
  <c r="G306" i="8"/>
  <c r="I306" i="8"/>
  <c r="G408" i="8"/>
  <c r="H408" i="8"/>
  <c r="I408" i="8"/>
  <c r="G162" i="8"/>
  <c r="I162" i="8"/>
  <c r="H162" i="8"/>
  <c r="G188" i="8"/>
  <c r="H188" i="8"/>
  <c r="I188" i="8"/>
  <c r="G189" i="8"/>
  <c r="H189" i="8"/>
  <c r="I189" i="8"/>
  <c r="G233" i="8"/>
  <c r="H233" i="8"/>
  <c r="I233" i="8"/>
  <c r="G254" i="8"/>
  <c r="H254" i="8"/>
  <c r="I254" i="8"/>
  <c r="G268" i="8"/>
  <c r="H268" i="8"/>
  <c r="I268" i="8"/>
  <c r="G211" i="8"/>
  <c r="H211" i="8"/>
  <c r="I211" i="8"/>
  <c r="I350" i="8"/>
  <c r="G350" i="8"/>
  <c r="H350" i="8"/>
  <c r="G379" i="8"/>
  <c r="H379" i="8"/>
  <c r="I379" i="8"/>
  <c r="H348" i="8"/>
  <c r="I348" i="8"/>
  <c r="G348" i="8"/>
  <c r="G388" i="8"/>
  <c r="H388" i="8"/>
  <c r="I388" i="8"/>
  <c r="G92" i="8"/>
  <c r="H92" i="8"/>
  <c r="I92" i="8"/>
  <c r="H377" i="8"/>
  <c r="I377" i="8"/>
  <c r="G377" i="8"/>
  <c r="G371" i="8"/>
  <c r="H371" i="8"/>
  <c r="I371" i="8"/>
  <c r="I351" i="8"/>
  <c r="G351" i="8"/>
  <c r="H351" i="8"/>
  <c r="G195" i="8"/>
  <c r="H195" i="8"/>
  <c r="I195" i="8"/>
  <c r="H253" i="8"/>
  <c r="G253" i="8"/>
  <c r="I253" i="8"/>
  <c r="G383" i="8"/>
  <c r="H383" i="8"/>
  <c r="I383" i="8"/>
  <c r="H14" i="6"/>
  <c r="F7" i="2"/>
  <c r="F4" i="2"/>
  <c r="J281" i="8" l="1"/>
  <c r="J368" i="8"/>
  <c r="J245" i="8"/>
  <c r="J241" i="8"/>
  <c r="J348" i="8"/>
  <c r="J223" i="8"/>
  <c r="J201" i="8"/>
  <c r="J120" i="8"/>
  <c r="J363" i="8"/>
  <c r="J226" i="8"/>
  <c r="J406" i="8"/>
  <c r="J252" i="8"/>
  <c r="J295" i="8"/>
  <c r="J182" i="8"/>
  <c r="J118" i="8"/>
  <c r="J176" i="8"/>
  <c r="J380" i="8"/>
  <c r="J292" i="8"/>
  <c r="J173" i="8"/>
  <c r="J347" i="8"/>
  <c r="J374" i="8"/>
  <c r="J99" i="8"/>
  <c r="J144" i="8"/>
  <c r="J222" i="8"/>
  <c r="J376" i="8"/>
  <c r="J159" i="8"/>
  <c r="J93" i="8"/>
  <c r="J365" i="8"/>
  <c r="J386" i="8"/>
  <c r="J104" i="8"/>
  <c r="J108" i="8"/>
  <c r="J145" i="8"/>
  <c r="J282" i="8"/>
  <c r="J100" i="8"/>
  <c r="J307" i="8"/>
  <c r="J324" i="8"/>
  <c r="J354" i="8"/>
  <c r="J385" i="8"/>
  <c r="J403" i="8"/>
  <c r="J237" i="8"/>
  <c r="J274" i="8"/>
  <c r="J217" i="8"/>
  <c r="J407" i="8"/>
  <c r="J390" i="8"/>
  <c r="J190" i="8"/>
  <c r="J101" i="8"/>
  <c r="J147" i="8"/>
  <c r="J352" i="8"/>
  <c r="J408" i="8"/>
  <c r="J308" i="8"/>
  <c r="J269" i="8"/>
  <c r="J356" i="8"/>
  <c r="J233" i="8"/>
  <c r="J109" i="8"/>
  <c r="J209" i="8"/>
  <c r="J202" i="8"/>
  <c r="J326" i="8"/>
  <c r="J330" i="8"/>
  <c r="J106" i="8"/>
  <c r="J299" i="8"/>
  <c r="J238" i="8"/>
  <c r="J136" i="8"/>
  <c r="J331" i="8"/>
  <c r="J207" i="8"/>
  <c r="J205" i="8"/>
  <c r="J123" i="8"/>
  <c r="J377" i="8"/>
  <c r="J152" i="8"/>
  <c r="J244" i="8"/>
  <c r="J340" i="8"/>
  <c r="J284" i="8"/>
  <c r="J227" i="8"/>
  <c r="J216" i="8"/>
  <c r="J157" i="8"/>
  <c r="J94" i="8"/>
  <c r="J329" i="8"/>
  <c r="J298" i="8"/>
  <c r="J409" i="8"/>
  <c r="J289" i="8"/>
  <c r="J360" i="8"/>
  <c r="J379" i="8"/>
  <c r="J322" i="8"/>
  <c r="J250" i="8"/>
  <c r="J251" i="8"/>
  <c r="J208" i="8"/>
  <c r="J314" i="8"/>
  <c r="J338" i="8"/>
  <c r="J395" i="8"/>
  <c r="J345" i="8"/>
  <c r="J171" i="8"/>
  <c r="J290" i="8"/>
  <c r="J134" i="8"/>
  <c r="J399" i="8"/>
  <c r="J265" i="8"/>
  <c r="J327" i="8"/>
  <c r="J165" i="8"/>
  <c r="J260" i="8"/>
  <c r="J240" i="8"/>
  <c r="J181" i="8"/>
  <c r="J160" i="8"/>
  <c r="J396" i="8"/>
  <c r="J95" i="8"/>
  <c r="J304" i="8"/>
  <c r="J335" i="8"/>
  <c r="J164" i="8"/>
  <c r="J394" i="8"/>
  <c r="J163" i="8"/>
  <c r="J370" i="8"/>
  <c r="J371" i="8"/>
  <c r="J334" i="8"/>
  <c r="J315" i="8"/>
  <c r="J225" i="8"/>
  <c r="J309" i="8"/>
  <c r="J339" i="8"/>
  <c r="J115" i="8"/>
  <c r="J188" i="8"/>
  <c r="J236" i="8"/>
  <c r="J405" i="8"/>
  <c r="J128" i="8"/>
  <c r="J402" i="8"/>
  <c r="J341" i="8"/>
  <c r="J132" i="8"/>
  <c r="J317" i="8"/>
  <c r="J311" i="8"/>
  <c r="J366" i="8"/>
  <c r="J242" i="8"/>
  <c r="J373" i="8"/>
  <c r="J103" i="8"/>
  <c r="J189" i="8"/>
  <c r="J174" i="8"/>
  <c r="J263" i="8"/>
  <c r="J247" i="8"/>
  <c r="J116" i="8"/>
  <c r="J162" i="8"/>
  <c r="J268" i="8"/>
  <c r="J133" i="8"/>
  <c r="J175" i="8"/>
  <c r="J235" i="8"/>
  <c r="J215" i="8"/>
  <c r="J221" i="8"/>
  <c r="J135" i="8"/>
  <c r="J121" i="8"/>
  <c r="J383" i="8"/>
  <c r="J229" i="8"/>
  <c r="J211" i="8"/>
  <c r="J230" i="8"/>
  <c r="J195" i="8"/>
  <c r="J388" i="8"/>
  <c r="J316" i="8"/>
  <c r="J302" i="8"/>
  <c r="J98" i="8"/>
  <c r="J119" i="8"/>
  <c r="J192" i="8"/>
  <c r="J332" i="8"/>
  <c r="J199" i="8"/>
  <c r="J213" i="8"/>
  <c r="J114" i="8"/>
  <c r="J177" i="8"/>
  <c r="J228" i="8"/>
  <c r="J179" i="8"/>
  <c r="J362" i="8"/>
  <c r="J344" i="8"/>
  <c r="J92" i="8"/>
  <c r="J286" i="8"/>
  <c r="J297" i="8"/>
  <c r="J212" i="8"/>
  <c r="J393" i="8"/>
  <c r="J139" i="8"/>
  <c r="J220" i="8"/>
  <c r="J172" i="8"/>
  <c r="J224" i="8"/>
  <c r="J113" i="8"/>
  <c r="J318" i="8"/>
  <c r="J294" i="8"/>
  <c r="J306" i="8"/>
  <c r="J161" i="8"/>
  <c r="J141" i="8"/>
  <c r="J203" i="8"/>
  <c r="J126" i="8"/>
  <c r="J343" i="8"/>
  <c r="J148" i="8"/>
  <c r="J206" i="8"/>
  <c r="J127" i="8"/>
  <c r="J112" i="8"/>
  <c r="J350" i="8"/>
  <c r="J372" i="8"/>
  <c r="J253" i="8"/>
  <c r="J254" i="8"/>
  <c r="J351" i="8"/>
  <c r="J328" i="8"/>
  <c r="J194" i="8"/>
  <c r="J198" i="8"/>
  <c r="J180" i="8"/>
  <c r="J325" i="8"/>
  <c r="J353" i="8"/>
  <c r="R14" i="7"/>
  <c r="H15" i="6"/>
  <c r="F6" i="2"/>
  <c r="F8" i="2"/>
  <c r="T14" i="7" l="1"/>
  <c r="S14" i="7"/>
  <c r="F13" i="8" s="1"/>
  <c r="H16" i="6"/>
  <c r="F9" i="2"/>
  <c r="H13" i="8" l="1"/>
  <c r="I13" i="8"/>
  <c r="G13" i="8"/>
  <c r="H17" i="6"/>
  <c r="F10" i="2"/>
  <c r="J13" i="8" l="1"/>
  <c r="F18" i="7"/>
  <c r="H18" i="6"/>
  <c r="F11" i="2"/>
  <c r="O18" i="7" l="1"/>
  <c r="Q18" i="7"/>
  <c r="P18" i="7"/>
  <c r="N18" i="7"/>
  <c r="M18" i="7"/>
  <c r="H19" i="6"/>
  <c r="F12" i="2"/>
  <c r="R18" i="7" l="1"/>
  <c r="H20" i="6"/>
  <c r="F13" i="2"/>
  <c r="T18" i="7" l="1"/>
  <c r="S18" i="7"/>
  <c r="F17" i="8" s="1"/>
  <c r="H21" i="6"/>
  <c r="F14" i="2"/>
  <c r="G17" i="8" l="1"/>
  <c r="H17" i="8"/>
  <c r="I17" i="8"/>
  <c r="H22" i="6"/>
  <c r="F15" i="2"/>
  <c r="J17" i="8" l="1"/>
  <c r="H23" i="6"/>
  <c r="F16" i="2"/>
  <c r="F123" i="7" l="1"/>
  <c r="H24" i="6"/>
  <c r="F17" i="2"/>
  <c r="F126" i="7" l="1"/>
  <c r="H25" i="6"/>
  <c r="F18" i="2"/>
  <c r="H26" i="6" l="1"/>
  <c r="F19" i="2"/>
  <c r="H27" i="6" l="1"/>
  <c r="F20" i="2"/>
  <c r="H28" i="6" l="1"/>
  <c r="F21" i="2"/>
  <c r="H29" i="6" l="1"/>
  <c r="F22" i="2"/>
  <c r="H30" i="6" l="1"/>
  <c r="F23" i="2"/>
  <c r="H31" i="6" l="1"/>
  <c r="F24" i="2"/>
  <c r="H32" i="6" l="1"/>
  <c r="F25" i="2"/>
  <c r="H33" i="6" l="1"/>
  <c r="F26" i="2"/>
  <c r="H34" i="6" l="1"/>
  <c r="F27" i="2"/>
  <c r="H35" i="6" l="1"/>
  <c r="F28" i="2"/>
  <c r="H36" i="6" l="1"/>
  <c r="F29" i="2"/>
  <c r="H37" i="6" l="1"/>
  <c r="F31" i="2"/>
  <c r="F30" i="2"/>
  <c r="H38" i="6" l="1"/>
  <c r="H39" i="6" l="1"/>
  <c r="H40" i="6" l="1"/>
  <c r="H41" i="6" l="1"/>
  <c r="H42" i="6" l="1"/>
  <c r="H43" i="6" l="1"/>
  <c r="H44" i="6" l="1"/>
  <c r="H45" i="6" l="1"/>
  <c r="H46" i="6" l="1"/>
  <c r="H47" i="6" l="1"/>
  <c r="H48" i="6" l="1"/>
  <c r="H49" i="6" l="1"/>
  <c r="F82" i="7"/>
  <c r="M82" i="7" l="1"/>
  <c r="N82" i="7"/>
  <c r="O82" i="7"/>
  <c r="P82" i="7"/>
  <c r="Q82" i="7"/>
  <c r="R82" i="7" s="1"/>
  <c r="H50" i="6"/>
  <c r="S82" i="7" l="1"/>
  <c r="F81" i="8" s="1"/>
  <c r="T82" i="7"/>
  <c r="H51" i="6"/>
  <c r="G81" i="8" l="1"/>
  <c r="H81" i="8"/>
  <c r="I81" i="8"/>
  <c r="H52" i="6"/>
  <c r="J81" i="8" l="1"/>
  <c r="H53" i="6"/>
  <c r="H54" i="6" l="1"/>
  <c r="H55" i="6" l="1"/>
  <c r="H56" i="6" l="1"/>
  <c r="F91" i="2" l="1"/>
  <c r="H57" i="6"/>
  <c r="H58" i="6" l="1"/>
  <c r="H59" i="6" l="1"/>
  <c r="H60" i="6" l="1"/>
  <c r="H61" i="6" l="1"/>
  <c r="H62" i="6" l="1"/>
  <c r="H63" i="6" l="1"/>
  <c r="H64" i="6" l="1"/>
  <c r="H65" i="6" l="1"/>
  <c r="H66" i="6" l="1"/>
  <c r="H67" i="6" l="1"/>
  <c r="H68" i="6" l="1"/>
  <c r="H69" i="6" l="1"/>
  <c r="H70" i="6" l="1"/>
  <c r="H71" i="6" l="1"/>
  <c r="H72" i="6" l="1"/>
  <c r="F108" i="7"/>
  <c r="Q108" i="7" l="1"/>
  <c r="M108" i="7"/>
  <c r="P108" i="7"/>
  <c r="O108" i="7"/>
  <c r="N108" i="7"/>
  <c r="H73" i="6"/>
  <c r="R108" i="7" l="1"/>
  <c r="H74" i="6"/>
  <c r="S108" i="7" l="1"/>
  <c r="F107" i="8" s="1"/>
  <c r="T108" i="7"/>
  <c r="H75" i="6"/>
  <c r="G107" i="8" l="1"/>
  <c r="I107" i="8"/>
  <c r="H107" i="8"/>
  <c r="H76" i="6"/>
  <c r="J107" i="8" l="1"/>
  <c r="F113" i="7"/>
  <c r="H77" i="6"/>
  <c r="H78" i="6" l="1"/>
  <c r="F114" i="7"/>
  <c r="H79" i="6" l="1"/>
  <c r="F115" i="7"/>
  <c r="F116" i="7" l="1"/>
  <c r="H80" i="6"/>
  <c r="H81" i="6" l="1"/>
  <c r="F117" i="7"/>
  <c r="F118" i="7" l="1"/>
  <c r="H82" i="6"/>
  <c r="F119" i="7" l="1"/>
  <c r="H83" i="6"/>
  <c r="H84" i="6" l="1"/>
  <c r="F120" i="7"/>
  <c r="H85" i="6" l="1"/>
  <c r="F121" i="7"/>
  <c r="H86" i="6" l="1"/>
  <c r="H87" i="6" l="1"/>
  <c r="H88" i="6" l="1"/>
  <c r="H89" i="6" l="1"/>
  <c r="F122" i="7"/>
  <c r="H90" i="6" l="1"/>
  <c r="H91" i="6" l="1"/>
  <c r="H92" i="6" l="1"/>
  <c r="H93" i="6" l="1"/>
  <c r="H94" i="6" l="1"/>
  <c r="H95" i="6" l="1"/>
  <c r="H96" i="6" l="1"/>
  <c r="H97" i="6" l="1"/>
  <c r="H98" i="6" l="1"/>
  <c r="H99" i="6" l="1"/>
  <c r="H100" i="6" l="1"/>
  <c r="H101" i="6" l="1"/>
  <c r="H102" i="6" l="1"/>
  <c r="H103" i="6" l="1"/>
  <c r="H104" i="6" l="1"/>
  <c r="H105" i="6" l="1"/>
  <c r="H106" i="6" l="1"/>
  <c r="H107" i="6" l="1"/>
  <c r="H108" i="6" l="1"/>
  <c r="H109" i="6" l="1"/>
  <c r="H110" i="6" l="1"/>
  <c r="H111" i="6" l="1"/>
  <c r="H112" i="6" l="1"/>
  <c r="H113" i="6" l="1"/>
  <c r="H114" i="6" l="1"/>
  <c r="H115" i="6" l="1"/>
  <c r="H116" i="6" l="1"/>
  <c r="H117" i="6" l="1"/>
  <c r="H118" i="6" l="1"/>
  <c r="H119" i="6" l="1"/>
  <c r="H120" i="6" l="1"/>
  <c r="H121" i="6" l="1"/>
  <c r="H122" i="6" l="1"/>
  <c r="H123" i="6" l="1"/>
  <c r="H124" i="6" l="1"/>
  <c r="H125" i="6" l="1"/>
  <c r="H126" i="6" l="1"/>
  <c r="H127" i="6" l="1"/>
  <c r="H128" i="6" l="1"/>
  <c r="H129" i="6" l="1"/>
  <c r="H130" i="6" l="1"/>
  <c r="H131" i="6" l="1"/>
  <c r="H132" i="6" l="1"/>
  <c r="H133" i="6" l="1"/>
  <c r="H134" i="6" l="1"/>
  <c r="H135" i="6" l="1"/>
  <c r="H136" i="6" l="1"/>
  <c r="H137" i="6" l="1"/>
  <c r="H138" i="6" l="1"/>
  <c r="H139" i="6" l="1"/>
  <c r="H140" i="6" l="1"/>
  <c r="H141" i="6" l="1"/>
  <c r="H142" i="6" l="1"/>
  <c r="H143" i="6" l="1"/>
  <c r="H144" i="6" l="1"/>
  <c r="H145" i="6" l="1"/>
  <c r="H146" i="6" l="1"/>
  <c r="H147" i="6" l="1"/>
  <c r="H148" i="6" l="1"/>
  <c r="H149" i="6" l="1"/>
  <c r="H150" i="6" l="1"/>
  <c r="H151" i="6" l="1"/>
  <c r="F272" i="7"/>
  <c r="M272" i="7" l="1"/>
  <c r="O272" i="7"/>
  <c r="Q272" i="7"/>
  <c r="P272" i="7"/>
  <c r="H152" i="6"/>
  <c r="H153" i="6" l="1"/>
  <c r="H154" i="6" l="1"/>
  <c r="H155" i="6" l="1"/>
  <c r="H156" i="6" l="1"/>
  <c r="H157" i="6" l="1"/>
  <c r="H158" i="6" l="1"/>
  <c r="H159" i="6" l="1"/>
  <c r="H160" i="6" l="1"/>
  <c r="H161" i="6" l="1"/>
  <c r="H162" i="6" l="1"/>
  <c r="H163" i="6" l="1"/>
  <c r="H164" i="6" l="1"/>
  <c r="H165" i="6" l="1"/>
  <c r="H166" i="6" l="1"/>
  <c r="H167" i="6" l="1"/>
  <c r="H168" i="6" l="1"/>
  <c r="H169" i="6" l="1"/>
  <c r="H170" i="6" l="1"/>
  <c r="H171" i="6" l="1"/>
  <c r="H172" i="6" l="1"/>
  <c r="H173" i="6" l="1"/>
  <c r="H174" i="6" l="1"/>
  <c r="H175" i="6" l="1"/>
  <c r="H176" i="6" l="1"/>
  <c r="H177" i="6" l="1"/>
  <c r="H178" i="6" l="1"/>
  <c r="H179" i="6" l="1"/>
  <c r="H180" i="6" l="1"/>
  <c r="H181" i="6" l="1"/>
  <c r="H182" i="6" l="1"/>
  <c r="H183" i="6" l="1"/>
  <c r="H184" i="6" l="1"/>
  <c r="H185" i="6" l="1"/>
  <c r="H186" i="6" l="1"/>
  <c r="H187" i="6" l="1"/>
  <c r="H188" i="6" l="1"/>
  <c r="H189" i="6" l="1"/>
  <c r="H190" i="6" l="1"/>
  <c r="H191" i="6" l="1"/>
  <c r="H192" i="6" l="1"/>
  <c r="H193" i="6" l="1"/>
  <c r="H194" i="6" l="1"/>
  <c r="H195" i="6" l="1"/>
  <c r="H196" i="6" l="1"/>
  <c r="H197" i="6" l="1"/>
  <c r="H198" i="6" l="1"/>
  <c r="H199" i="6" l="1"/>
  <c r="H200" i="6" l="1"/>
  <c r="H201" i="6" l="1"/>
  <c r="H202" i="6" l="1"/>
  <c r="H203" i="6" l="1"/>
  <c r="H204" i="6" l="1"/>
  <c r="H205" i="6" l="1"/>
  <c r="H206" i="6" l="1"/>
  <c r="H207" i="6" l="1"/>
  <c r="H208" i="6" l="1"/>
  <c r="H209" i="6" l="1"/>
  <c r="H210" i="6" l="1"/>
  <c r="H211" i="6" l="1"/>
  <c r="H212" i="6" l="1"/>
  <c r="H213" i="6" l="1"/>
  <c r="H214" i="6" l="1"/>
  <c r="H215" i="6" l="1"/>
  <c r="H216" i="6" l="1"/>
  <c r="H217" i="6" l="1"/>
  <c r="H218" i="6" l="1"/>
  <c r="H219" i="6" l="1"/>
  <c r="H220" i="6" l="1"/>
  <c r="H221" i="6" l="1"/>
  <c r="H222" i="6" l="1"/>
  <c r="H223" i="6" l="1"/>
  <c r="H224" i="6" l="1"/>
  <c r="H225" i="6" l="1"/>
  <c r="H226" i="6" l="1"/>
  <c r="H227" i="6" l="1"/>
  <c r="H228" i="6" l="1"/>
  <c r="H229" i="6" l="1"/>
  <c r="H230" i="6" l="1"/>
  <c r="H231" i="6" l="1"/>
  <c r="H232" i="6" l="1"/>
  <c r="F320" i="2" l="1"/>
  <c r="H233" i="6"/>
  <c r="H234" i="6" l="1"/>
  <c r="F247" i="2" l="1"/>
  <c r="H235" i="6"/>
  <c r="H236" i="6" l="1"/>
  <c r="F324" i="2" l="1"/>
  <c r="H237" i="6"/>
  <c r="H238" i="6" l="1"/>
  <c r="H239" i="6" l="1"/>
  <c r="H240" i="6" l="1"/>
  <c r="H241" i="6" l="1"/>
  <c r="H242" i="6" l="1"/>
  <c r="H243" i="6" l="1"/>
  <c r="H244" i="6" l="1"/>
  <c r="H245" i="6" l="1"/>
  <c r="H246" i="6" l="1"/>
  <c r="H247" i="6" l="1"/>
  <c r="H248" i="6" l="1"/>
  <c r="H249" i="6" l="1"/>
  <c r="H250" i="6" l="1"/>
  <c r="H251" i="6" l="1"/>
  <c r="H252" i="6" l="1"/>
  <c r="H253" i="6" l="1"/>
  <c r="H254" i="6" l="1"/>
  <c r="H255" i="6" l="1"/>
  <c r="H256" i="6" l="1"/>
  <c r="H257" i="6" l="1"/>
  <c r="H258" i="6" l="1"/>
  <c r="H259" i="6" l="1"/>
  <c r="H260" i="6" l="1"/>
  <c r="H261" i="6" l="1"/>
  <c r="H262" i="6" l="1"/>
  <c r="H263" i="6" l="1"/>
  <c r="H264" i="6" l="1"/>
  <c r="H265" i="6" l="1"/>
  <c r="H266" i="6" l="1"/>
  <c r="H267" i="6" l="1"/>
  <c r="H268" i="6" l="1"/>
  <c r="N92" i="7" l="1"/>
  <c r="R92" i="7" s="1"/>
  <c r="H269" i="6"/>
  <c r="T92" i="7" l="1"/>
  <c r="S92" i="7"/>
  <c r="F91" i="8" s="1"/>
  <c r="H270" i="6"/>
  <c r="G91" i="8" l="1"/>
  <c r="I91" i="8"/>
  <c r="H91" i="8"/>
  <c r="H271" i="6"/>
  <c r="J91" i="8" l="1"/>
  <c r="H272" i="6"/>
  <c r="H273" i="6" l="1"/>
  <c r="H274" i="6" l="1"/>
  <c r="H275" i="6" l="1"/>
  <c r="H276" i="6" l="1"/>
  <c r="H277" i="6" l="1"/>
  <c r="H278" i="6" l="1"/>
  <c r="H279" i="6" l="1"/>
  <c r="H280" i="6" l="1"/>
  <c r="H281" i="6" l="1"/>
  <c r="H282" i="6" l="1"/>
  <c r="H283" i="6" l="1"/>
  <c r="H284" i="6" l="1"/>
  <c r="H285" i="6" l="1"/>
  <c r="H286" i="6" l="1"/>
  <c r="H287" i="6" l="1"/>
  <c r="H288" i="6" l="1"/>
  <c r="H289" i="6" l="1"/>
  <c r="H290" i="6" l="1"/>
  <c r="H291" i="6" l="1"/>
  <c r="H292" i="6" l="1"/>
  <c r="H293" i="6" l="1"/>
  <c r="H294" i="6" l="1"/>
  <c r="H295" i="6" l="1"/>
  <c r="H296" i="6" l="1"/>
  <c r="H297" i="6" l="1"/>
  <c r="H298" i="6" l="1"/>
  <c r="H299" i="6" l="1"/>
  <c r="H300" i="6" l="1"/>
  <c r="H301" i="6" l="1"/>
  <c r="H302" i="6" l="1"/>
  <c r="H303" i="6" l="1"/>
  <c r="H304" i="6" l="1"/>
  <c r="H305" i="6" l="1"/>
  <c r="H306" i="6" l="1"/>
  <c r="H307" i="6" l="1"/>
  <c r="H308" i="6" l="1"/>
  <c r="H309" i="6" l="1"/>
  <c r="H310" i="6" l="1"/>
  <c r="H311" i="6" l="1"/>
  <c r="H312" i="6" l="1"/>
  <c r="H313" i="6" l="1"/>
  <c r="H314" i="6" l="1"/>
  <c r="H315" i="6" l="1"/>
  <c r="H316" i="6" l="1"/>
  <c r="H317" i="6" l="1"/>
  <c r="H318" i="6" l="1"/>
  <c r="H319" i="6" l="1"/>
  <c r="H320" i="6" l="1"/>
  <c r="H321" i="6" l="1"/>
  <c r="H322" i="6" l="1"/>
  <c r="H323" i="6" l="1"/>
  <c r="H324" i="6" l="1"/>
  <c r="H325" i="6" l="1"/>
  <c r="H326" i="6" l="1"/>
  <c r="H327" i="6" l="1"/>
  <c r="H328" i="6" l="1"/>
  <c r="H329" i="6" l="1"/>
  <c r="H330" i="6" l="1"/>
  <c r="H331" i="6" l="1"/>
  <c r="H332" i="6" l="1"/>
  <c r="H333" i="6" l="1"/>
  <c r="H334" i="6" l="1"/>
  <c r="H335" i="6" l="1"/>
  <c r="H336" i="6" l="1"/>
  <c r="H337" i="6" l="1"/>
  <c r="H338" i="6" l="1"/>
  <c r="H339" i="6" l="1"/>
  <c r="H340" i="6" l="1"/>
  <c r="H341" i="6" l="1"/>
  <c r="H342" i="6" l="1"/>
  <c r="H343" i="6" l="1"/>
  <c r="H344" i="6" l="1"/>
  <c r="H345" i="6" l="1"/>
  <c r="H346" i="6" l="1"/>
  <c r="H347" i="6" l="1"/>
  <c r="H348" i="6" l="1"/>
  <c r="H349" i="6" l="1"/>
  <c r="H350" i="6" l="1"/>
  <c r="H351" i="6" l="1"/>
  <c r="H352" i="6" l="1"/>
  <c r="H353" i="6" l="1"/>
  <c r="H354" i="6" l="1"/>
  <c r="H355" i="6" l="1"/>
  <c r="H356" i="6" l="1"/>
  <c r="H357" i="6" l="1"/>
  <c r="H358" i="6" l="1"/>
  <c r="H359" i="6" l="1"/>
  <c r="H360" i="6" l="1"/>
  <c r="H361" i="6" l="1"/>
  <c r="H362" i="6" l="1"/>
  <c r="H363" i="6" l="1"/>
  <c r="H364" i="6" l="1"/>
  <c r="H365" i="6" l="1"/>
  <c r="H366" i="6" l="1"/>
  <c r="H367" i="6" l="1"/>
  <c r="H368" i="6" l="1"/>
  <c r="H369" i="6" l="1"/>
  <c r="H370" i="6" l="1"/>
  <c r="H371" i="6" l="1"/>
  <c r="H372" i="6" l="1"/>
  <c r="H373" i="6" l="1"/>
  <c r="H374" i="6" l="1"/>
  <c r="H375" i="6" l="1"/>
  <c r="H376" i="6" l="1"/>
  <c r="H377" i="6" l="1"/>
  <c r="H378" i="6" l="1"/>
  <c r="H379" i="6" l="1"/>
  <c r="H380" i="6" l="1"/>
  <c r="H381" i="6" l="1"/>
  <c r="H382" i="6" l="1"/>
  <c r="H383" i="6" l="1"/>
  <c r="H384" i="6" l="1"/>
  <c r="H385" i="6" l="1"/>
  <c r="H386" i="6" l="1"/>
  <c r="H387" i="6" l="1"/>
  <c r="H388" i="6" l="1"/>
  <c r="H389" i="6" l="1"/>
  <c r="H390" i="6" l="1"/>
  <c r="H391" i="6" l="1"/>
  <c r="H392" i="6" l="1"/>
  <c r="H393" i="6" l="1"/>
  <c r="H394" i="6" l="1"/>
  <c r="H395" i="6" l="1"/>
  <c r="H396" i="6" l="1"/>
  <c r="H397" i="6" l="1"/>
  <c r="H398" i="6" l="1"/>
  <c r="H399" i="6" l="1"/>
  <c r="H400" i="6" l="1"/>
  <c r="H401" i="6" l="1"/>
  <c r="H402" i="6" l="1"/>
  <c r="H403" i="6" l="1"/>
  <c r="H404" i="6" l="1"/>
  <c r="H405" i="6" l="1"/>
  <c r="H406" i="6" l="1"/>
  <c r="H407" i="6" l="1"/>
  <c r="H408" i="6" l="1"/>
  <c r="H409" i="6" l="1"/>
  <c r="H410" i="6" l="1"/>
  <c r="H411" i="6" l="1"/>
  <c r="H412" i="6" l="1"/>
  <c r="H413" i="6" l="1"/>
  <c r="H414" i="6" l="1"/>
  <c r="H415" i="6" l="1"/>
  <c r="H416" i="6" l="1"/>
  <c r="H417" i="6" l="1"/>
  <c r="H418" i="6" l="1"/>
  <c r="H419" i="6" l="1"/>
  <c r="H420" i="6" l="1"/>
  <c r="H421" i="6" l="1"/>
  <c r="H422" i="6" l="1"/>
  <c r="H423" i="6" l="1"/>
  <c r="H424" i="6" l="1"/>
  <c r="H425" i="6" l="1"/>
  <c r="H426" i="6" l="1"/>
  <c r="H427" i="6" l="1"/>
  <c r="H428" i="6" l="1"/>
  <c r="H429" i="6" l="1"/>
  <c r="H430" i="6" l="1"/>
  <c r="H431" i="6" l="1"/>
  <c r="H432" i="6" l="1"/>
  <c r="H433" i="6" l="1"/>
  <c r="H434" i="6" l="1"/>
  <c r="H435" i="6" l="1"/>
  <c r="H436" i="6" l="1"/>
  <c r="H437" i="6" l="1"/>
  <c r="H438" i="6" l="1"/>
  <c r="H439" i="6" l="1"/>
  <c r="H440" i="6" l="1"/>
  <c r="H441" i="6" l="1"/>
  <c r="F124" i="7"/>
  <c r="H442" i="6" l="1"/>
  <c r="H443" i="6" l="1"/>
  <c r="H444" i="6" l="1"/>
  <c r="H445" i="6" l="1"/>
  <c r="H446" i="6" l="1"/>
  <c r="H447" i="6" l="1"/>
  <c r="H448" i="6" l="1"/>
  <c r="H449" i="6" l="1"/>
  <c r="H450" i="6" l="1"/>
  <c r="H451" i="6" l="1"/>
  <c r="H452" i="6" l="1"/>
  <c r="H453" i="6" l="1"/>
  <c r="H454" i="6" l="1"/>
  <c r="H455" i="6" l="1"/>
  <c r="H456" i="6" l="1"/>
  <c r="H457" i="6" l="1"/>
  <c r="H458" i="6" l="1"/>
  <c r="H459" i="6" l="1"/>
  <c r="H460" i="6" l="1"/>
  <c r="H461" i="6" l="1"/>
  <c r="H462" i="6" l="1"/>
  <c r="H463" i="6" l="1"/>
  <c r="H464" i="6" l="1"/>
  <c r="H465" i="6" l="1"/>
  <c r="H466" i="6" l="1"/>
  <c r="H467" i="6" l="1"/>
  <c r="H468" i="6" l="1"/>
  <c r="H469" i="6" l="1"/>
  <c r="H470" i="6" l="1"/>
  <c r="H471" i="6" l="1"/>
  <c r="H472" i="6" l="1"/>
  <c r="H473" i="6" l="1"/>
  <c r="H474" i="6" l="1"/>
  <c r="H475" i="6" l="1"/>
  <c r="H476" i="6" l="1"/>
  <c r="H477" i="6" l="1"/>
  <c r="H478" i="6" l="1"/>
  <c r="H479" i="6" l="1"/>
  <c r="H480" i="6" l="1"/>
  <c r="H481" i="6" l="1"/>
  <c r="H482" i="6" l="1"/>
  <c r="H483" i="6" l="1"/>
  <c r="H484" i="6" l="1"/>
  <c r="H485" i="6" l="1"/>
  <c r="H486" i="6" l="1"/>
  <c r="H487" i="6" l="1"/>
  <c r="H488" i="6" l="1"/>
  <c r="H489" i="6" l="1"/>
  <c r="H490" i="6" l="1"/>
  <c r="H491" i="6" l="1"/>
  <c r="H492" i="6" l="1"/>
  <c r="H493" i="6" l="1"/>
  <c r="H494" i="6" l="1"/>
  <c r="H495" i="6" l="1"/>
  <c r="H496" i="6" l="1"/>
  <c r="H497" i="6" l="1"/>
  <c r="H498" i="6" l="1"/>
  <c r="H499" i="6" l="1"/>
  <c r="H500" i="6" l="1"/>
  <c r="H501" i="6" l="1"/>
  <c r="H502" i="6" l="1"/>
  <c r="H503" i="6" l="1"/>
  <c r="H504" i="6" l="1"/>
  <c r="H505" i="6" l="1"/>
  <c r="H506" i="6" l="1"/>
  <c r="H507" i="6" l="1"/>
  <c r="H508" i="6" l="1"/>
  <c r="H509" i="6" l="1"/>
  <c r="H510" i="6" l="1"/>
  <c r="H511" i="6" l="1"/>
  <c r="H512" i="6" l="1"/>
  <c r="H513" i="6" l="1"/>
  <c r="H514" i="6" l="1"/>
  <c r="H515" i="6" l="1"/>
  <c r="H516" i="6" l="1"/>
  <c r="H517" i="6" l="1"/>
  <c r="H518" i="6" l="1"/>
  <c r="H519" i="6" l="1"/>
  <c r="H520" i="6" l="1"/>
  <c r="H521" i="6" l="1"/>
  <c r="H522" i="6" l="1"/>
  <c r="H523" i="6" l="1"/>
  <c r="H524" i="6" l="1"/>
  <c r="H525" i="6" l="1"/>
  <c r="H526" i="6" l="1"/>
  <c r="H527" i="6" l="1"/>
  <c r="H528" i="6" l="1"/>
  <c r="H529" i="6" l="1"/>
  <c r="H530" i="6" l="1"/>
  <c r="H531" i="6" l="1"/>
  <c r="H532" i="6" l="1"/>
  <c r="H533" i="6" l="1"/>
  <c r="H534" i="6" l="1"/>
  <c r="H535" i="6" l="1"/>
  <c r="H536" i="6" l="1"/>
  <c r="H537" i="6" l="1"/>
  <c r="H538" i="6" l="1"/>
  <c r="H539" i="6" l="1"/>
  <c r="H540" i="6" l="1"/>
  <c r="H541" i="6" l="1"/>
  <c r="H542" i="6" l="1"/>
  <c r="H543" i="6" l="1"/>
  <c r="H544" i="6" l="1"/>
  <c r="H545" i="6" l="1"/>
  <c r="H546" i="6" l="1"/>
  <c r="H547" i="6" l="1"/>
  <c r="H548" i="6" l="1"/>
  <c r="H549" i="6" l="1"/>
  <c r="H550" i="6" l="1"/>
  <c r="H551" i="6" l="1"/>
  <c r="H552" i="6" l="1"/>
  <c r="H553" i="6" l="1"/>
  <c r="H554" i="6" l="1"/>
  <c r="H555" i="6" l="1"/>
  <c r="H556" i="6" l="1"/>
  <c r="H557" i="6" l="1"/>
  <c r="H558" i="6" l="1"/>
  <c r="H559" i="6" l="1"/>
  <c r="H560" i="6" l="1"/>
  <c r="H561" i="6" l="1"/>
  <c r="H562" i="6" l="1"/>
  <c r="H563" i="6" l="1"/>
  <c r="H564" i="6" l="1"/>
  <c r="H565" i="6" l="1"/>
  <c r="H566" i="6" l="1"/>
  <c r="H567" i="6" l="1"/>
  <c r="H568" i="6" l="1"/>
  <c r="H569" i="6" l="1"/>
  <c r="H570" i="6" l="1"/>
  <c r="H571" i="6" l="1"/>
  <c r="H572" i="6" l="1"/>
  <c r="H573" i="6" l="1"/>
  <c r="H574" i="6" l="1"/>
  <c r="H575" i="6" l="1"/>
  <c r="H576" i="6" l="1"/>
  <c r="H577" i="6" l="1"/>
  <c r="H578" i="6" l="1"/>
  <c r="H579" i="6" l="1"/>
  <c r="H580" i="6" l="1"/>
  <c r="H581" i="6" l="1"/>
  <c r="H582" i="6" l="1"/>
  <c r="H583" i="6" l="1"/>
  <c r="H584" i="6" l="1"/>
  <c r="H585" i="6" l="1"/>
  <c r="H586" i="6" l="1"/>
  <c r="H587" i="6" l="1"/>
  <c r="H588" i="6" l="1"/>
  <c r="H589" i="6" l="1"/>
  <c r="H590" i="6" l="1"/>
  <c r="H591" i="6" l="1"/>
  <c r="H592" i="6" l="1"/>
  <c r="H593" i="6" l="1"/>
  <c r="H594" i="6" l="1"/>
  <c r="H595" i="6" l="1"/>
  <c r="H596" i="6" l="1"/>
  <c r="H597" i="6" l="1"/>
  <c r="H598" i="6" l="1"/>
  <c r="H599" i="6" l="1"/>
  <c r="H600" i="6" l="1"/>
  <c r="H601" i="6" l="1"/>
  <c r="H602" i="6" l="1"/>
  <c r="H603" i="6" l="1"/>
  <c r="H604" i="6" l="1"/>
  <c r="H605" i="6" l="1"/>
  <c r="F111" i="7" l="1"/>
  <c r="H606" i="6"/>
  <c r="N111" i="7" l="1"/>
  <c r="O111" i="7"/>
  <c r="P111" i="7"/>
  <c r="Q111" i="7"/>
  <c r="M111" i="7"/>
  <c r="H607" i="6"/>
  <c r="R111" i="7" l="1"/>
  <c r="H608" i="6"/>
  <c r="T111" i="7" l="1"/>
  <c r="S111" i="7"/>
  <c r="F110" i="8" s="1"/>
  <c r="H609" i="6"/>
  <c r="G110" i="8" l="1"/>
  <c r="I110" i="8"/>
  <c r="H110" i="8"/>
  <c r="H610" i="6"/>
  <c r="J110" i="8" l="1"/>
  <c r="H611" i="6"/>
  <c r="H612" i="6" l="1"/>
  <c r="H613" i="6" l="1"/>
  <c r="H614" i="6" l="1"/>
  <c r="H615" i="6" l="1"/>
  <c r="H616" i="6" l="1"/>
  <c r="H617" i="6" l="1"/>
  <c r="H618" i="6" l="1"/>
  <c r="H619" i="6" l="1"/>
  <c r="H620" i="6" l="1"/>
  <c r="H621" i="6" l="1"/>
  <c r="H622" i="6" l="1"/>
  <c r="H623" i="6" l="1"/>
  <c r="H624" i="6" l="1"/>
  <c r="H625" i="6" l="1"/>
  <c r="H626" i="6" l="1"/>
  <c r="H627" i="6" l="1"/>
  <c r="H628" i="6" l="1"/>
  <c r="H629" i="6" l="1"/>
  <c r="H630" i="6" l="1"/>
  <c r="H631" i="6" l="1"/>
  <c r="H632" i="6" l="1"/>
  <c r="H633" i="6" l="1"/>
  <c r="H634" i="6" l="1"/>
  <c r="H635" i="6" l="1"/>
  <c r="H636" i="6" l="1"/>
  <c r="H637" i="6" l="1"/>
  <c r="H638" i="6" l="1"/>
  <c r="H639" i="6" l="1"/>
  <c r="H640" i="6" l="1"/>
  <c r="H641" i="6" l="1"/>
  <c r="H642" i="6" l="1"/>
  <c r="H643" i="6" l="1"/>
  <c r="H644" i="6" l="1"/>
  <c r="H645" i="6" l="1"/>
  <c r="H646" i="6" l="1"/>
  <c r="H647" i="6" l="1"/>
  <c r="H648" i="6" l="1"/>
  <c r="H649" i="6" l="1"/>
  <c r="H650" i="6" l="1"/>
  <c r="H651" i="6" l="1"/>
  <c r="H652" i="6" l="1"/>
  <c r="H653" i="6" l="1"/>
  <c r="F324" i="7"/>
  <c r="N272" i="7" s="1"/>
  <c r="R272" i="7" s="1"/>
  <c r="T272" i="7" l="1"/>
  <c r="S272" i="7"/>
  <c r="F271" i="8" s="1"/>
  <c r="Q324" i="7"/>
  <c r="N324" i="7"/>
  <c r="O324" i="7"/>
  <c r="P324" i="7"/>
  <c r="M324" i="7"/>
  <c r="H654" i="6"/>
  <c r="G271" i="8" l="1"/>
  <c r="H271" i="8"/>
  <c r="I271" i="8"/>
  <c r="R324" i="7"/>
  <c r="T324" i="7" s="1"/>
  <c r="H655" i="6"/>
  <c r="S324" i="7" l="1"/>
  <c r="F323" i="8" s="1"/>
  <c r="I323" i="8" s="1"/>
  <c r="I411" i="8" s="1"/>
  <c r="J271" i="8"/>
  <c r="F411" i="8"/>
  <c r="H656" i="6"/>
  <c r="H323" i="8" l="1"/>
  <c r="H411" i="8" s="1"/>
  <c r="G323" i="8"/>
  <c r="G411" i="8" s="1"/>
  <c r="J323" i="8"/>
  <c r="J411" i="8" s="1"/>
  <c r="H657" i="6"/>
  <c r="H658" i="6" l="1"/>
  <c r="H659" i="6" l="1"/>
  <c r="H660" i="6" l="1"/>
  <c r="H661" i="6" l="1"/>
  <c r="H662" i="6" l="1"/>
  <c r="H663" i="6" l="1"/>
  <c r="H664" i="6" l="1"/>
  <c r="H665" i="6" l="1"/>
  <c r="H666" i="6" l="1"/>
  <c r="H667" i="6" l="1"/>
  <c r="H668" i="6" l="1"/>
  <c r="H669" i="6" l="1"/>
  <c r="H670" i="6" l="1"/>
  <c r="H671" i="6" l="1"/>
  <c r="H672" i="6" l="1"/>
  <c r="H673" i="6" l="1"/>
  <c r="H674" i="6" l="1"/>
  <c r="H675" i="6" l="1"/>
  <c r="H676" i="6" l="1"/>
  <c r="H677" i="6" l="1"/>
  <c r="H678" i="6" l="1"/>
  <c r="H679" i="6" l="1"/>
  <c r="H680" i="6" l="1"/>
  <c r="H681" i="6" l="1"/>
  <c r="H682" i="6" l="1"/>
  <c r="H683" i="6" l="1"/>
  <c r="H684" i="6" l="1"/>
  <c r="H685" i="6" l="1"/>
  <c r="H686" i="6" l="1"/>
  <c r="H687" i="6" l="1"/>
  <c r="H688" i="6" l="1"/>
  <c r="H689" i="6" l="1"/>
  <c r="H690" i="6" l="1"/>
  <c r="H691" i="6" l="1"/>
  <c r="H692" i="6" l="1"/>
  <c r="H693" i="6" l="1"/>
  <c r="H694" i="6" l="1"/>
  <c r="H695" i="6" l="1"/>
  <c r="H696" i="6" l="1"/>
  <c r="H697" i="6" l="1"/>
  <c r="H698" i="6" l="1"/>
  <c r="H699" i="6" l="1"/>
  <c r="H700" i="6" l="1"/>
  <c r="H701" i="6" l="1"/>
  <c r="H702" i="6" l="1"/>
  <c r="H703" i="6" l="1"/>
  <c r="H704" i="6" l="1"/>
  <c r="H705" i="6" l="1"/>
  <c r="H706" i="6" l="1"/>
  <c r="H707" i="6" l="1"/>
  <c r="H708" i="6" l="1"/>
  <c r="H709" i="6" l="1"/>
  <c r="H710" i="6" l="1"/>
  <c r="H711" i="6" l="1"/>
  <c r="H712" i="6" l="1"/>
  <c r="H713" i="6" l="1"/>
  <c r="H714" i="6" l="1"/>
  <c r="H715" i="6" l="1"/>
  <c r="H716" i="6" l="1"/>
  <c r="H717" i="6" l="1"/>
  <c r="H718" i="6" l="1"/>
  <c r="H719" i="6" l="1"/>
  <c r="H720" i="6" l="1"/>
  <c r="H721" i="6" l="1"/>
  <c r="H722" i="6" l="1"/>
  <c r="H723" i="6" l="1"/>
  <c r="H724" i="6" l="1"/>
  <c r="H725" i="6" l="1"/>
  <c r="H726" i="6" l="1"/>
  <c r="H727" i="6" l="1"/>
  <c r="H728" i="6" l="1"/>
  <c r="H729" i="6" l="1"/>
  <c r="H730" i="6" l="1"/>
  <c r="H731" i="6" l="1"/>
  <c r="H732" i="6" l="1"/>
  <c r="H733" i="6" l="1"/>
  <c r="H734" i="6" l="1"/>
  <c r="H735" i="6" l="1"/>
  <c r="H736" i="6" l="1"/>
  <c r="H737" i="6" l="1"/>
  <c r="H738" i="6" l="1"/>
  <c r="H739" i="6" l="1"/>
  <c r="H740" i="6" l="1"/>
  <c r="H741" i="6" l="1"/>
  <c r="H742" i="6" l="1"/>
  <c r="H743" i="6" l="1"/>
  <c r="H744" i="6" l="1"/>
  <c r="H745" i="6" l="1"/>
  <c r="H746" i="6" l="1"/>
  <c r="H747" i="6" l="1"/>
  <c r="H748" i="6" l="1"/>
  <c r="H749" i="6" l="1"/>
  <c r="H750" i="6" l="1"/>
  <c r="H751" i="6" l="1"/>
  <c r="H752" i="6" l="1"/>
  <c r="H753" i="6" l="1"/>
  <c r="H754" i="6" l="1"/>
  <c r="H755" i="6" l="1"/>
  <c r="H756" i="6" l="1"/>
  <c r="H757" i="6" l="1"/>
  <c r="H758" i="6" l="1"/>
  <c r="H759" i="6" l="1"/>
  <c r="H760" i="6" l="1"/>
  <c r="H761" i="6" l="1"/>
  <c r="H762" i="6" l="1"/>
  <c r="H763" i="6" l="1"/>
  <c r="H764" i="6" l="1"/>
  <c r="H765" i="6" l="1"/>
  <c r="H766" i="6" l="1"/>
  <c r="H767" i="6" l="1"/>
  <c r="H768" i="6" l="1"/>
  <c r="H769" i="6" l="1"/>
  <c r="H770" i="6" l="1"/>
  <c r="H771" i="6" l="1"/>
  <c r="H772" i="6" l="1"/>
  <c r="H773" i="6" l="1"/>
  <c r="H774" i="6" l="1"/>
  <c r="H775" i="6" l="1"/>
  <c r="H776" i="6" l="1"/>
  <c r="H777" i="6" l="1"/>
  <c r="H778" i="6" l="1"/>
  <c r="H779" i="6" l="1"/>
  <c r="H780" i="6" l="1"/>
  <c r="H781" i="6" l="1"/>
  <c r="H782" i="6" l="1"/>
  <c r="H783" i="6" l="1"/>
  <c r="H784" i="6" l="1"/>
  <c r="H785" i="6" l="1"/>
  <c r="H786" i="6" l="1"/>
  <c r="H787" i="6" l="1"/>
  <c r="H788" i="6" l="1"/>
  <c r="H789" i="6" l="1"/>
  <c r="H790" i="6" l="1"/>
  <c r="H791" i="6" l="1"/>
  <c r="H792" i="6" l="1"/>
  <c r="H793" i="6" l="1"/>
  <c r="H794" i="6" l="1"/>
  <c r="H795" i="6" l="1"/>
  <c r="H796" i="6" l="1"/>
  <c r="H797" i="6" l="1"/>
  <c r="H798" i="6" l="1"/>
  <c r="H799" i="6" l="1"/>
  <c r="H800" i="6" l="1"/>
  <c r="H801" i="6" l="1"/>
  <c r="H802" i="6" l="1"/>
  <c r="H803" i="6" l="1"/>
  <c r="H804" i="6" l="1"/>
  <c r="H805" i="6" l="1"/>
  <c r="H806" i="6" l="1"/>
  <c r="H807" i="6" l="1"/>
  <c r="H808" i="6" l="1"/>
  <c r="H809" i="6" l="1"/>
  <c r="H810"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MY. FARID OROZCO SUAREZ</author>
  </authors>
  <commentList>
    <comment ref="O4" authorId="0" shapeId="0" xr:uid="{00000000-0006-0000-0100-000001000000}">
      <text>
        <r>
          <rPr>
            <sz val="11"/>
            <color indexed="81"/>
            <rFont val="Tahoma"/>
            <family val="2"/>
          </rPr>
          <t>ELIZABETH CORTES 
La dispersión en porcentaje mide la variabilidad de un conjunto de datos como un porcentaje de su valor promedio, a menudo calculada como la desviación estándar dividida por la media y multiplicada por 100%. Esto permite comprender qué tan dispersos están los datos con respecto a su centro (la media), lo que ayuda a determinar la estabilidad o homogeneidad de una distribución</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MY. FARID OROZCO SUAREZ</author>
    <author>PS. ELIZABETH CORTES ZORRILLA</author>
  </authors>
  <commentList>
    <comment ref="R4" authorId="0" shapeId="0" xr:uid="{F68F66C4-E67B-433A-93E7-AF2EAF715C14}">
      <text>
        <r>
          <rPr>
            <sz val="11"/>
            <color indexed="81"/>
            <rFont val="Tahoma"/>
            <family val="2"/>
          </rPr>
          <t>ELIZABETH CORTES 
La dispersión en porcentaje mide la variabilidad de un conjunto de datos como un porcentaje de su valor promedio, a menudo calculada como la desviación estándar dividida por la media y multiplicada por 100%. Esto permite comprender qué tan dispersos están los datos con respecto a su centro (la media), lo que ayuda a determinar la estabilidad o homogeneidad de una distribución</t>
        </r>
        <r>
          <rPr>
            <sz val="9"/>
            <color indexed="81"/>
            <rFont val="Tahoma"/>
            <family val="2"/>
          </rPr>
          <t xml:space="preserve">
</t>
        </r>
      </text>
    </comment>
    <comment ref="C26" authorId="1" shapeId="0" xr:uid="{73E45034-300C-41F5-8F5A-ADCFE937CBBE}">
      <text>
        <r>
          <rPr>
            <b/>
            <sz val="9"/>
            <color indexed="81"/>
            <rFont val="Tahoma"/>
            <family val="2"/>
          </rPr>
          <t>PS. ELIZABETH CORTES ZORRILLA:</t>
        </r>
        <r>
          <rPr>
            <sz val="9"/>
            <color indexed="81"/>
            <rFont val="Tahoma"/>
            <family val="2"/>
          </rPr>
          <t xml:space="preserve">
NO DICE EL DIAMETRO DE LA TUBERIA</t>
        </r>
      </text>
    </comment>
    <comment ref="C27" authorId="1" shapeId="0" xr:uid="{F8EDF739-680A-488C-8ADC-43C5A5BDFA8F}">
      <text>
        <r>
          <rPr>
            <b/>
            <sz val="9"/>
            <color indexed="81"/>
            <rFont val="Tahoma"/>
            <family val="2"/>
          </rPr>
          <t>PS. ELIZABETH CORTES ZORRILLA:</t>
        </r>
        <r>
          <rPr>
            <sz val="9"/>
            <color indexed="81"/>
            <rFont val="Tahoma"/>
            <family val="2"/>
          </rPr>
          <t xml:space="preserve">
DIAMETRO DE LA TUBERIA</t>
        </r>
      </text>
    </comment>
    <comment ref="F247" authorId="1" shapeId="0" xr:uid="{0D95D821-C5FA-4639-9CDF-07D8DB41405E}">
      <text>
        <r>
          <rPr>
            <b/>
            <sz val="9"/>
            <color indexed="81"/>
            <rFont val="Tahoma"/>
            <family val="2"/>
          </rPr>
          <t>PS. ELIZABETH CORTES ZORRILLA:</t>
        </r>
        <r>
          <rPr>
            <sz val="9"/>
            <color indexed="81"/>
            <rFont val="Tahoma"/>
            <family val="2"/>
          </rPr>
          <t xml:space="preserve">
"Para la determinación del presupuesto oficial estimado del presente proceso, la entidad técnica consideró la inclusión de antecedentes contractuales históricos indexados. Sin embargo, tras realizar el análisis de dispersión estadística sobre la muestra inicial, se evidenció una desviación del 43% al contrastar el valor histórico con los precios actuales del mercado.De acuerdo con los lineamientos de la Agencia Nacional de Contratación Pública - Colombia Compra Eficiente, aplicar un promedio simple sobre una muestra con este nivel de dispersión generaría una distorsión económica severa, configurando un riesgo inaceptable de sobrecosto o de subestimación presupuestal (lo que podría derivar en una declaratoria de deserción por ofertas artificialmente bajas).Por lo anterior, y con el fin de salvaguardar el principio de planeación contractual, la correcta inversión de los recursos públicos y la realidad económica del sector defensa para la vigencia actual, la administración optó por prescindir del valor histórico como referencia presupuestal. Los motivos técnicos que fundamentan esta decisión son:Evolución y Volatilidad del Mercado: Las condiciones macroeconómicas actuales, los costos de materias primas, la cadena de suministro logístico y los factores de riesgo de orden público asociados a las zonas de entrega difieren sustancialmente de las condiciones bajo las cuales se ejecutó el antecedente histórico, haciendo que dicha referencia pierda vigencia real frente al mercado actual.Prevalencia de la Realidad Comercial Actual: Ante la distorsión identificada, la entidad determinó que las cotizaciones vigentes presentadas por los proveedores del sector reflejan con mayor precisión y rigor técnico los costos reales que el mercado exige hoy para la ejecución del objeto contractual.En consecuencia, el presupuesto estimado se consolida metodológicamente a partir de las dos (2) cotizaciones actuales recaudadas. Estas ofertas comerciales cumplen a cabalidad con la totalidad de las especificaciones técnicas solicitadas, garantizan la pluralidad de oferentes exigida por la ley y se alinean de manera precisa con las condiciones de entrega, plazos y riesgos vigentes exigidos por el Ejército Nacional."</t>
        </r>
      </text>
    </comment>
    <comment ref="F272" authorId="1" shapeId="0" xr:uid="{8B9F8487-88F1-42F0-A4BD-AD3DE9F60FDA}">
      <text>
        <r>
          <rPr>
            <b/>
            <sz val="9"/>
            <color indexed="81"/>
            <rFont val="Tahoma"/>
            <family val="2"/>
          </rPr>
          <t>PS. ELIZABETH CORTES ZORRILLA:</t>
        </r>
        <r>
          <rPr>
            <sz val="9"/>
            <color indexed="81"/>
            <rFont val="Tahoma"/>
            <family val="2"/>
          </rPr>
          <t xml:space="preserve">
justificar en el estudio previo porque se usa el indexado aquí </t>
        </r>
      </text>
    </comment>
    <comment ref="L324" authorId="1" shapeId="0" xr:uid="{2F97CB0F-B748-4030-8CD6-093D41791E6B}">
      <text>
        <r>
          <rPr>
            <b/>
            <sz val="9"/>
            <color indexed="81"/>
            <rFont val="Tahoma"/>
            <family val="2"/>
          </rPr>
          <t>PS. ELIZABETH CORTES ZORRILLA:</t>
        </r>
        <r>
          <rPr>
            <sz val="9"/>
            <color indexed="81"/>
            <rFont val="Tahoma"/>
            <family val="2"/>
          </rPr>
          <t xml:space="preserve">
justifiar porque no se va a usar este valor porque aumenta la dispersion entre los datos y el valor quedaria por debajo del precio de referencia de el año pasado indexado
</t>
        </r>
      </text>
    </comment>
  </commentList>
</comments>
</file>

<file path=xl/sharedStrings.xml><?xml version="1.0" encoding="utf-8"?>
<sst xmlns="http://schemas.openxmlformats.org/spreadsheetml/2006/main" count="2522" uniqueCount="1143">
  <si>
    <t>ÍTEM</t>
  </si>
  <si>
    <t>CÓDIGO DANE</t>
  </si>
  <si>
    <t xml:space="preserve">DESCRIPCIÓN DEL BIEN Y/O SERVICIO </t>
  </si>
  <si>
    <t>UNIDAD MEDIDA</t>
  </si>
  <si>
    <t>CANTIDAD</t>
  </si>
  <si>
    <t xml:space="preserve">PRECIO UNITARIO </t>
  </si>
  <si>
    <t xml:space="preserve">CALCULO CON USO DE METRICAS ESTADISTICAS </t>
  </si>
  <si>
    <t xml:space="preserve">ANALISIS ECONÓMICO </t>
  </si>
  <si>
    <t>PROVEEDOR: AUTOPARTES AGRICOLAS JPM SAS
NIT 900.940.380-1</t>
  </si>
  <si>
    <t>PROVEEDOR:  COMERCIALIZADORA SEVERAL PARTS SAS
NIT 900.709.559-4</t>
  </si>
  <si>
    <t>MENOR VALOR COTIZADO</t>
  </si>
  <si>
    <t>PROMEDIO</t>
  </si>
  <si>
    <t>MEDIA ARMONICA COTIZACIONES</t>
  </si>
  <si>
    <t>MEDIA GEOMETRICA</t>
  </si>
  <si>
    <t>DESVIACION</t>
  </si>
  <si>
    <t>DISPERSION %</t>
  </si>
  <si>
    <t xml:space="preserve">
PRECIO DE REFERENCIA 
VALOR UNITARIO INCLUIDO IVA</t>
  </si>
  <si>
    <t>METRICA UTILIZADA</t>
  </si>
  <si>
    <t>ITEM</t>
  </si>
  <si>
    <t>CODIGO</t>
  </si>
  <si>
    <t xml:space="preserve">DESCRIPCIÓN </t>
  </si>
  <si>
    <t xml:space="preserve">UNIDAD DE MEDIDA </t>
  </si>
  <si>
    <t>VALOR TOTAL INCLUIDO AIU</t>
  </si>
  <si>
    <t>PROVEEDOR: AUTOPARTES AGRICOLAS JPM SAS</t>
  </si>
  <si>
    <t>ADMINISTRACIÓN 12%</t>
  </si>
  <si>
    <t>IMPREVISTOS 5%</t>
  </si>
  <si>
    <t xml:space="preserve">IVA SOBRE UTILIDAD </t>
  </si>
  <si>
    <t>UTILIDAD 10%</t>
  </si>
  <si>
    <t>COMERCIALIZADORA SEVERAL PARTS SAS</t>
  </si>
  <si>
    <t>IMPREVISTOS 3%</t>
  </si>
  <si>
    <t>M²</t>
  </si>
  <si>
    <t>ML</t>
  </si>
  <si>
    <t>M³</t>
  </si>
  <si>
    <t>Ml</t>
  </si>
  <si>
    <t>UND</t>
  </si>
  <si>
    <t>KG</t>
  </si>
  <si>
    <t>Servicio</t>
  </si>
  <si>
    <t>Unidad</t>
  </si>
  <si>
    <t>M2</t>
  </si>
  <si>
    <t>Metro</t>
  </si>
  <si>
    <t>ml</t>
  </si>
  <si>
    <t>MTS</t>
  </si>
  <si>
    <t>m²</t>
  </si>
  <si>
    <t>servicio</t>
  </si>
  <si>
    <t>m2</t>
  </si>
  <si>
    <t>M3</t>
  </si>
  <si>
    <t>DEMOLICIÓN  ANDEN EN CONCRETO  HASTA H=0,10  M, (INCLUYE  EL SARDINEL  CARGUE  Y RETIRO DE ESCOMBROS)</t>
  </si>
  <si>
    <t>DEMOLICIÓN  PAÑETE  DE  ESPESOR  DE  005M  BAJO  PLACA  (INCLUYE  CARGUE  Y  RETIRO  DE ESCOMBROS)</t>
  </si>
  <si>
    <t>DEMOLICIÓN - RETIRO  PAÑETE DETERIORADO (INCLUYE CARGUE Y RETIRO DE ESCOMBROS)</t>
  </si>
  <si>
    <t>DEMOLICIÓN  Y  RETIRO  DE  ENCHAPE  EN  PIEDRA  MUÑECA  (INCLUYE  CARGUE  Y  RETIRO  DE ESCOMBROS)</t>
  </si>
  <si>
    <t>DEMOLICIÓN ÁREA LIBRE PISO DURO (INCLUYE CARGUE Y RETIRO DE ESCOMBROS)</t>
  </si>
  <si>
    <t>DEMOLICIÓN DE BANCAS  A=0,35 M, (INCLUYE MURETES EN MAMPOSTERÍA Y PLACA CARGUE Y RETIRO DE ESCOMBROS),</t>
  </si>
  <si>
    <t>DEMOLICIÓN DE ENCHAPE DE PARED (INCLUYE CARGUE Y RETIRO DE ESCOMBROS)</t>
  </si>
  <si>
    <t>DEMOLICIÓN DE ENCHAPE DE PISOS (INCLUYE CARGUE Y RETIRO DE ESCOMBROS)</t>
  </si>
  <si>
    <t>DEMOLICIÓN MANUAL DE SARDINEL EXISTENTE (INCLUYE CARGUE Y RETIRO DE ESCOMBROS)</t>
  </si>
  <si>
    <t xml:space="preserve">DEMOLICIÓN MURO DE CEMENTO. </t>
  </si>
  <si>
    <t xml:space="preserve">DEMOLICIÓN MURO DE LADRILLO DE ESPESOR MENOR A 0.15 METROS. </t>
  </si>
  <si>
    <t>DEMOLICIÓN PLACA PISO.   A TODO COSTO</t>
  </si>
  <si>
    <t xml:space="preserve">DEMOLICIÓN PLACAS MACIZAS DE ESPESOR MAYOR A 0.15 METROS. </t>
  </si>
  <si>
    <t xml:space="preserve">DEMOLICIÓN PLACAS MACIZAS DE ESPESOR MENOR A 0.15 METROS.  </t>
  </si>
  <si>
    <t>DESMONTE MURO EN DRY WALL   (INCLUYE CARGUE Y RETIRO DE MATERIAL DESMONTADO)</t>
  </si>
  <si>
    <t>DESMONTE  DE PISOS DE MADERA (INCLUYE CARGUE Y RETIRO DE MATERIAL DESMONTADO)</t>
  </si>
  <si>
    <t xml:space="preserve">EXCAVACIÓN EN MATERIAL COMÚN CON RETIRO, PROFUNDIDAD DE 0.1 - 2.9 M. </t>
  </si>
  <si>
    <t>EXCAVACIÓN MANUAL PARA REDES HIDROSANITARIAS INFRAESTRUCTURA h=2.00 m. como máximo (Incluye cargue y retiro de material excavado).</t>
  </si>
  <si>
    <t>EXCAVACIÓN MANUAL DE MATERIAL HETEROGENEO (Incluye cargue y retiro del material excavado a botadero.)</t>
  </si>
  <si>
    <t>EXCAVACIÓN MANUAL DE MATERIAL ROCOSO (Incluye cargue y retiro del material excavado a botadero.)</t>
  </si>
  <si>
    <t>EXCAVACIÓN MECANICA EN MATERIAL COMUN (Incluye cargue y retiro del material excavado a botadero.)</t>
  </si>
  <si>
    <t>LOCALIZACIÓN Y REPLANTEO CERRAMIENTO</t>
  </si>
  <si>
    <t>LOCALIZACIÓN Y REPLANTEO DE REDES PARA INFRAESTRUCTURA HIDRÁULICA</t>
  </si>
  <si>
    <t>DESCAPOTE MANUAL e=0.20 m. (Incluye cargue y retiro del material a botadero.)</t>
  </si>
  <si>
    <t>RELLENO, CONFORMACIÓN Y COMPACTACIÓN MANUAL DE MATERIAL PROVENIENTE DE EXCAVACIÓN. (Incluye cargue y retiro de sobrantes a botadero.)</t>
  </si>
  <si>
    <t>RELLENO, CONFORMACIÓN Y COMPACTACIÓN A MAQUINA CON MATERIAL DE PRESTAMO (Incluye explotación, cargue, descargue, conformación.)</t>
  </si>
  <si>
    <t>DEMOLICIÓN ENCHAPE DE MUROS (INCLUYE CARGUE Y RETIRO DE ESCOMBROS)</t>
  </si>
  <si>
    <t>INSTALACIÓN DE MURO EN SUPERBOARD A UNA CARA</t>
  </si>
  <si>
    <t xml:space="preserve">MONTAJE ESTRUCTURA METÁLICA (ACERO AL CARBÓN). </t>
  </si>
  <si>
    <t>INSTALACIÓN DE CUBIERTA EN TEJA ONDULADA DE FIBROCEMENTO PERFIL 7 # 10. INCLUYE ACCESORIOS (AMARRES Y GANCHOS)</t>
  </si>
  <si>
    <t>INSTALACIÓN DE CUBIERTA EN TEJA ONDULADA DE FIBROCEMENTO PERFIL 7 # 8. INCLUYE ACCESORIOS (AMARRES Y GANCHOS)</t>
  </si>
  <si>
    <t>INSTALACIÓN DE CUBIERTA EN TEJA ONDULADA DE FIBROCEMENTO PERFIL 7 # 6. INCLUYE ACCESORIOS (AMARRES Y GANCHOS)</t>
  </si>
  <si>
    <t>INSTALACIÓN DE CUBIERTA EN TEJA ONDULADA DE FIBROCEMENTO PERFIL 7 # 5. INCLUYE ACCESORIOS (AMARRES Y GANCHOS)</t>
  </si>
  <si>
    <t xml:space="preserve">INSTALACIÓN DE CUBIERTA EN TEJA TIPO ESPAÑOLA EN FIBROCEMENTO. INCLUYE ACCESORIOS (AMARRES Y GANCHOS) </t>
  </si>
  <si>
    <t>INSTALACIÓN DE CUBIERTA EN TEJA ONDULADA DE FIBROCEMENTO PERFIL 7 # 4. INCLUYE ACCESORIOS (AMARRES Y GANCHOS)</t>
  </si>
  <si>
    <t>MANTENIMIENTO DE CABALLETE (INCLUYE REVISIÓN, AJUSTE, LIMPIEZA MANUAL, RESANE DE GOTERAS)</t>
  </si>
  <si>
    <t>INSTALACION DE CABALLETE TIPO CINDURIB O SIMILAR REF. 1921 INCLUYE TODOS LOS ACCESORIOS PARA FIJACION E INSTALACION SEGÚN DISEÑO</t>
  </si>
  <si>
    <t>MANTENIMIENTO A TODO COSTO SUMINISTRO E INSTALACION CABALLETE TEJA FIBROCEMENTO ARTICULADO, TIPO ETERNIT O SIMILAR,INCLUYE TORNILLOS</t>
  </si>
  <si>
    <t>MANTENIMIENTO A TODO COSTO SUMINISTRO E INSTALACION CABALLETE TEJA FIBROCEMENTO FIJO, TIPO ETERNIT O SIMILAR,INCLUYE TORNILLOS</t>
  </si>
  <si>
    <t>MANTENIMIENTO A TODO COSTO SUMINISTRO E INSTALACION CLARABOYA TEJA FIBROCEMENTO, TIPO ETERNIT NO6,O SIMILAR,INCLUYE GANCHOS DE FIJACIÓN</t>
  </si>
  <si>
    <t>MANTENIMIENTO A TODO COSTO SUMINISTRO E INSTALACION LIMATESA TEJA FIBROCEMENTO, TIPO ETERNIT O SIMILAR,INCLUYE GANCHO DE FIJACIÓN</t>
  </si>
  <si>
    <t>MANTENIMIENTO A TODO COSTO SUMINISTRO E INSTALACION LIMAHOYA TEJA FIBROCEMENTO, TIPO ETERNIT O SIMILAR,INCLUYE GANCHO DE FIJACIÓN</t>
  </si>
  <si>
    <t>DESMONTE DE TEJAS DE CUBIERTA - TODO TIPO DE TEJAS (INCLUYE CARGUE Y RETIRO DE MATERIAL DESMONTADO)</t>
  </si>
  <si>
    <t>MANTENIMIENTO DE ESTRUCTURA METÁLICA DE CUBIERTA TECHO ALOJAMIENTO TIPO K SPAM (INCLUYE REVISIÓN, AJUSTE, LIMPIEZA MANUAL, ANTICORROSIVO Y APLICACIÓN DE ESMALTE)</t>
  </si>
  <si>
    <t xml:space="preserve">DESMONTE ESTRUCTURA DE CUBIERTA (INCLUYE EQUIPO DE OXIACETILENO CARGUE Y RETIRO DE MATERIAL DESMONTADO) </t>
  </si>
  <si>
    <t>DESMONTE DE IMPERMEABILIZACIÓN EN PLACA DE CUBIERTA (INCLUYE RETIRO DE MANTOS CARGUE Y RETIRO DE ESCOMBROS)</t>
  </si>
  <si>
    <t>IMPERMEABILIZACION FIBER GLASS P-3  con refuerzo en poliester. (Remates, emulsión asfaltica)</t>
  </si>
  <si>
    <t>IMPERMEABILIZACION Tipo Manto Morter Plas AL-80 de 3.5 mm con foil de aluminio o equivalente. INCLUYE MORTERO AFINADO PENDIENTADO 1:4 (Canales y/o cubiertas planas, incluye media cañas, remates,)</t>
  </si>
  <si>
    <t>IMPERMEABILIZACION Tipo Manto Morter Plas AL-300 de 3 mm con foil de aluminio o equivalente. INCLUYE MORTERO AFINADO 1:4 (Canales y/o cubiertas planas, incluye medias cañas, remates, pintura bituminosa)</t>
  </si>
  <si>
    <t>IMPERMEABILIZACIÓN TIPO INMUNIZANTE PARA CUBIERTA. A TODO COSTO</t>
  </si>
  <si>
    <t>MANTENIMIENTO DE CUBIERTA   (INCLUYE DESMONTE, REINSTALACIÓN, LIMPIEZA, CARGUE Y RETIRO DE TEJAS, CABALLETES. REVISIÓN GENERAL, AJUSTE FILTRACIONES Y  LIMPIEZA MANUAL)</t>
  </si>
  <si>
    <t>PICADO ELEMENTO EN CONCRETO EXISTENTE PARA APLICACIÓN DE ALISTADO.</t>
  </si>
  <si>
    <t>MANTENIMIENTO DE CUBIERTA (INCLUYE DESMONTE  CARGUE Y RETIRO DE TEJAS CABALLETES,  REVISIÓN AJUSTE LIMPIEZA MANUAL  ANTICORROSIVO Y PINTURA ESMALTE  PARA CERCHAS Y CORREAS)</t>
  </si>
  <si>
    <t>MANTENIMIENTO A TODO COSTO ALISTADO PISOS MORTERO 1:4 IMPERMEABILIZADO E 0,03 M</t>
  </si>
  <si>
    <t>MANTENIMIENTO DE ESTRUCTURA DE CUBIERTA (INCLUYE REVISIÓN, AJUSTE, LIMPIEZA MANUAL, RESANE DE GOTERAS)</t>
  </si>
  <si>
    <t>MANTENIMIENTO DE ESTRUCTURA METÁLICA DE CUBIERTA TECHO ALOJAMIENTO TIPO K SPAM  (INCLUYE REVISIÓN, AJUSTE, LIMPIEZA MANUAL, ANTICORROSIVO Y APLICACIÓN DE ESMALTE)</t>
  </si>
  <si>
    <t>MANTENIMIENTO E INSTALACIÓN DE VIGUETAS EN MADERA PARA ESTRUCTURA DE CUBIERTA</t>
  </si>
  <si>
    <t>DESMONTE  DE TEJAS  DE CUBIERTA- TODO TIPO DE TEJAS  (INCLUYE CARGUE Y RETIRO DE MATERIAL DESMONTADO)</t>
  </si>
  <si>
    <t>DESMONTE  ESTRUCTURA  DE  CUBIERTA  (INCLUYE  EQUIPO  DE  OXIACETILENO  CARGUE  Y  RETIRO  DE MATERIAL DESMONTADO)</t>
  </si>
  <si>
    <t>DESMONTE  ALERO  EN  TEJA  DE  ASBESTO  CEMENTO  Y  ESTRUCTURA   EN  TUBULARES METÁLICOS (INCLUYE CARGUE Y RETIRO DE MATERIAL DESMONTADO)</t>
  </si>
  <si>
    <t xml:space="preserve">DESMONTE DE CUBIERTA EN TEJA ONDULADA DE FIBROCEMENTO  </t>
  </si>
  <si>
    <t>DESMONTE DE CUBIERTA EN TELA PLASTIFICADA. (INCLUYE CARGUE Y RETIRO DEL MATERIAL)</t>
  </si>
  <si>
    <t xml:space="preserve">APLICACIÓN DE REVESTIMIENTO PLÁSTICO DE ACABADO TEXTURIZADO ELABORADO CON LIGANTES ACRÍLICOS BASE AGUA Y GRANOS DE CUARZO DE GRANULOMETRÍA QUE FORMA UNA BARRERA IMPERMEABLE A LLUVIA CON BLOQUEADOR SOLAR QUE LA PROTEGE DE LOS RAYOS DEL SOL. </t>
  </si>
  <si>
    <t>DEMOLICIÓN DE IMPERMEABILIZACIÓN  EN  PLACA DE CUBIERTA (INCLUYE RETIRO DE MANTOS CARGUE Y RETIRO  DE ESCOMBROS)</t>
  </si>
  <si>
    <t xml:space="preserve">IMPERMEABILIZACIÓN TIPO INMUNIZANTE PARA CUBIERTA. </t>
  </si>
  <si>
    <t xml:space="preserve">INSTALACIÓN DE TELA ASFÁLTICA PARA IMPERMEABILIZACIÓN DE CUBIERTAS </t>
  </si>
  <si>
    <t>ALISTADO PISOS MORTERO 1:4  E= 0.03 M</t>
  </si>
  <si>
    <t>APLICACIÓN DE PLACA PARA PISO RÍGIDO DE 7 X 8 MTS X 15 CMS DE ESPESOR</t>
  </si>
  <si>
    <t>MANTENIMIENTO ANDEN  CONCRETO  2,500  PSI   REFORZADO   E=  0,10M,   ACABADO:   ESCOBIADO,  (INCLUYE  MALLA</t>
  </si>
  <si>
    <t>MANTENIMIENTO ANDEN CONCRETO  3,000  PSI  REFORZADO   E= 0,10M,  ACABADO:  ADOQUÍN 1/4 26  + ESCOBIADO, (INCLUYE MALLA ELECTRO SOLDADA M-084 Y RECEBO COMPACTADO,)</t>
  </si>
  <si>
    <t>MANTENIMIENTO ANDEN CONCRETO 2500 PSI  REFORZADO  E= 0,10M,  ACABADO: ADOQUÍN DE 24 X 6 X 8 CM, Y PIEZA</t>
  </si>
  <si>
    <t>MANTENIMIENTO ANDEN CONCRETO 3,000 PSI  REFORZADO  E= 0,10M,  ACABADO: ADOQUÍN DE 24 X 6 X 8 CM, Y PIEZA</t>
  </si>
  <si>
    <t>MANTENIMIENTO CONCRETO ESTAMPADO COLOR ARENA FORMATO MADERA TEKA (VER DETALLE)</t>
  </si>
  <si>
    <t>MANTENIMIENTO DE CANAL EN CONCRETO, INCLUYE REMOCIÓN DE CONCRETO DETERIORADO Y MEDIA CAÑA EN MORTERO</t>
  </si>
  <si>
    <t xml:space="preserve">CERRAMIENTO EN MALLA GALVANIZADA CON POSTES METÁLICOS, A UNA SEPARACIÓN DE 2.5 M Y UNA ALTURA DE 2 M.   </t>
  </si>
  <si>
    <t xml:space="preserve">CERRAMIENTO EN MALLA GALVANIZADA Y POSTES DE CONCRETO, A UNA SEPARACIÓN DE 2.5 M Y UNA ALTURA DE 2 M.  </t>
  </si>
  <si>
    <t>CANAL EN CONCRETO 3.000 PSI ALTURA VARIABLE ENTRE 0.10 Y 0.25 m Y ANCHO ENTRE 0.40 Y 0.60 m Y ESPESOR DE 0,1M (Incluye excavación, base granular B-200, formaleta y refuerzo.)</t>
  </si>
  <si>
    <t>DESMONTE CONCERTINA SENCILLA, (incluye estructura de soporte en tubería de aguas negras Ø2" y guaya; Incluye cargue y retiro de material desmontado).</t>
  </si>
  <si>
    <t>DESMONTE  DE  ELEMENTOS  PREFABRICADOS  EN  FACHADA  (INCLUYE  CARGUE  Y  RETIRO  DE ESCOMBROS)</t>
  </si>
  <si>
    <t>DESMONTE  DE  ESTRUCTURA  METÁLICA, (INCLUYE  EQUIPO  DE  OXIACETILENO  CARGUE  Y  RETIRO  DE MATERIAL DESMONTADO)</t>
  </si>
  <si>
    <t>DESMONTE  DE PISOS DE CAUCHO (INCLUYE CARGUE Y RETIRO DE MATERIAL DESMONTADO)</t>
  </si>
  <si>
    <t>DESMONTE BAJANTE EXISTENTE  (INCLUYE CARGUE Y RETIRO DE MATERIAL DESMONTADO)</t>
  </si>
  <si>
    <t>DESMONTE CANAL EN LAMINA EXISTENTE  (INCLUYE CARGUE Y RETIRO DE MATERIAL DESMONTADO)</t>
  </si>
  <si>
    <t>DESMONTE DE TANQUE PLASTICO DE 500 A 1000 Lts (incluye cargue y retiro de material desmontado, según disponga la unidad).</t>
  </si>
  <si>
    <t>DESMONTE DE ESTRUCTURA METÁLICA. (INCLUYE EQUIPO DE OXIACETILENO, CARGUE Y RETIRO DE MATERIAL DESMONTADO).</t>
  </si>
  <si>
    <t>DESMONTE Y REINSTALACIÓN DE TANQUE DE ALMACENAMIENTO DE AGUA ENTRE 1000 Lts y 2000lts, (incluye reconexión a la tubería)</t>
  </si>
  <si>
    <t>DESMONTE DE REJAS (INCLUYE CARGUE Y RETIRO DE MATERIAL DESMONTADO)</t>
  </si>
  <si>
    <t>DESMONTE DE TANQUES EN ASBESTO-CEMENTO DE 500 A 1000 LTS (INCLUYE CARGUE Y RETIRO DE MATERIAL DESMONTADO SEGÚN DISPONGA LA UNIDAD)</t>
  </si>
  <si>
    <t>DESMONTE MATENIMIENTO Y REINSTALACION DE VENTANERIA INCLUYE LIMPIEZA LIJADADA PINTURA ESMALTE Y REINSTALACIÓN,</t>
  </si>
  <si>
    <t>DESMONTE DE VENTANERIA (INCLUYE CARGUE Y RETIRO DE MATERIAL DESMONTADO).</t>
  </si>
  <si>
    <t>MANTENIMIENTO A TODO COSTO SUMINISTRO E INSTALACION GRAVILLA LAVADA N 2 INCLUYE DILATACIÓN EN BRONCE</t>
  </si>
  <si>
    <t>INSTALACIÓN GRAVILLA LAVADA No. 2  (INCLUYE VARILLA PLÁTICA DE DILATACIÓN)</t>
  </si>
  <si>
    <t>MANTENIMIENTO ANDEN  CONCRETO  2,500  PSI   REFORZADO   E=  0,07M,   ACABADO:   ESCOBIADO,  (INCLUYE  MALLA ELECTRO SOLDADA M-084)</t>
  </si>
  <si>
    <t>MANTENIMIENTO  E INSTALACIÓN REJILLA  ALUMINIO  6" X 4"  CÚPULA TRADICIONAL CON SOSCO - REF, C-6"X4" TIPO COLREJILLAS O SIMILAR</t>
  </si>
  <si>
    <t>MANTENIMIENTO CERRAMIENTO EN POLISOMBRA NEGRA 80% RETENCIÓN DE LA LUZ, H=2M,</t>
  </si>
  <si>
    <t>MANTENIMIENTO RETIRO DE CAPAS DE PINTURA DETERIORADA POR HUMEDAD (RASPADO Y LIJADO)</t>
  </si>
  <si>
    <t>MANTENIMIENTO RETIRO MANUAL DE ADOQUÍN SOBRE ARENA (INCLUYE CARGUE Y RETIRO DE ESCOMBROS)</t>
  </si>
  <si>
    <t>MANTENIMIENTO Y REINSTALACIÓN DE LUMINARIA LIMPIEZA Y PUESTA EN FUNCIONAMIENTO</t>
  </si>
  <si>
    <t>DEMOLICIÓN - RETIRO PAÑETE DETERIORADO Y PAÑETADA (INCLUYE CARGUE Y RETIRO DE ESCOMBROS)</t>
  </si>
  <si>
    <t>DESMONTE, MONTE E INSTALACIÓN LAMINA PVC CIELO RAZO COLOR BLANCO BRILLANTE A TODO COSTO
LAMINA PVC BLANCO BRILLANTE 7MM
LARGO: 5,95 CM
ANCHO: 25 CM</t>
  </si>
  <si>
    <t>MANTENIMIENTO DE PUERTAS
METÁLICAS (INCLUYE LIJADA, RESANADA Y APLICACIÓN PINTURA)</t>
  </si>
  <si>
    <t>MANTENIMIENTO DESMONTE Y REINSTALACIÓN DE DUCHA TIPO PUSH</t>
  </si>
  <si>
    <t>MANTENIMIENTO,  E INSTALACIÓN CERRADURA CERROJO LLAVE VOLTEADOR</t>
  </si>
  <si>
    <t>MANTENIMIENTO, E INSTALACIÓN CERRADURA DE MANIJA</t>
  </si>
  <si>
    <t>MANTENIMIENTO, E INSTALACIÓN DE FALLEBA PARA PUERTA</t>
  </si>
  <si>
    <t xml:space="preserve">MANTENIMIENTO E INSTALACIÓN MANIJA DE ACERO INOXIDABLE </t>
  </si>
  <si>
    <t xml:space="preserve">MANTENIMIENTO, DESMONTE Y MONTAJE ARCHIVADOR RODANTE 3 CUERPOS </t>
  </si>
  <si>
    <t>APLICACIÓN DE TELA ASFÁLTICA PARA IMPERMEABILIZACIÓN DE CUBIERTAS</t>
  </si>
  <si>
    <t xml:space="preserve">SERVICIO DE MANTENIMIENTO ESTRUCTURAL EXTERIOR DE EDIFICIOS </t>
  </si>
  <si>
    <t>MANTENIMIENTO DE CABALLETE
(INCLUYE REVISIÓN, AJUSTE, LIMPIEZA MANUAL, RESANE DE GOTERAS)</t>
  </si>
  <si>
    <t xml:space="preserve">PAÑETE INTERIOR IMPERMEABILIZADO, PROPORCIÓN DE LA MEZCLA 1:4, ESPESOR 1.5 CM. </t>
  </si>
  <si>
    <t>SERVICIO DE CIMENTACIÓN Y NIVELACIÓN PARA CONSTRUCCIONES</t>
  </si>
  <si>
    <t>MANTENIMIENTO  E INSTALACIÓN ESPEJO  4 MM, BISELADO Y PULIDO CUATRO LADOS</t>
  </si>
  <si>
    <t xml:space="preserve">MANTENIMIENTO, E INSTALACIÓN ESPEJO  4 MM, FLOTADO SIN BISELAR Y SIN MARCO, </t>
  </si>
  <si>
    <t>MANTENIMIENTO, E INSTALACIÓN VIDRIO CRUDO 5MM PARA VENTANERÍA</t>
  </si>
  <si>
    <t>MONTAJE ESTRUCTURA METÁLICA (PERFIL 6 MTS X 7 CM X 2 CM).</t>
  </si>
  <si>
    <t>MANTENIMIENTO DE PUERTAS EN MADERA (INCLUYE LIJADA, RESANADA Y APLICACIÓN DE  PINTURA ACEITE 2 MANOS)</t>
  </si>
  <si>
    <t>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 (Incluye instalación y el suministro de todos los accesorios requeridos para el correcto montaje.)</t>
  </si>
  <si>
    <t>DESMONTE Y REINSTALACIÓN LUMINARIA</t>
  </si>
  <si>
    <t>INSTALACIÓN DE CUBIERTA EN TEJA TERMO ACÚSTICA (INCLUYE CABALLETE Y LIMAHOYA)</t>
  </si>
  <si>
    <t>INSTALACIÓN TEJA TERMOACUSTICA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TRANSMITANCIA TÉRMICA: 6.18 WM^2*°C - 1.09 BTU HR FT 2 F - MOMENTO DE INERCIA: 4.11 CM 4 M - MÓDULO DE SECCIÓN S MAYOR: 4.58 CM 3 M - MÓDULO DE SECCIÓN S MENOR: 1.61 CM 3 M O EQUIVALENTE SEGÚN DISEÑO COLOR VERDE, AZUL O ROJO. INCLUYE INSTALACIÓN Y EL SUMINISTRO DE TODOS LOS ACCESORIOS REQUERIDOS PARA EL CORRECTO MONTAJE.</t>
  </si>
  <si>
    <t>SUMINISTRO E INSTALACION DE FLANCHE O BRIDA METALICA CAL 26 (2.40 X 0.20). INCLUYE ACCESORIOS DE FIJACIÓN, ANTICORROSIVO Y ESMALTE</t>
  </si>
  <si>
    <t>CUBIERTA EN TEJA TIPO ESPAÑOLA DE ARCILLA. Incluye suminitro e instalación, a todo costo.</t>
  </si>
  <si>
    <t>SUMINISTRO E INSTALACION TEJA DE CRESTA ALTA UPVC DE 2 MM DE ESPESOR. INCLUYE TODOS LOS ELEMENTOS NECESARIOS PARA SU CORRECTO FUNCIONAMIENTO</t>
  </si>
  <si>
    <t>SUMINISTRO E INSTALACION CABALLETE PARA TEJA UPVC DE 2 MM DE ESPESOR. INCLUYE TODOS LOS ELEMENTOS NECESARIOS PARA SU CORRECTO FUNCIONAMIENTO</t>
  </si>
  <si>
    <t>SUMINISTRO E INSTALACION TEJA TIPO COLONIAL UPVC DE 2 MM DE ESPESOR. INCLUYE TODOS LOS ELEMENTOS NECESARIOS PARA SU CORRECTO FUNCIONAMIENTO</t>
  </si>
  <si>
    <t>SUMINISTRO E INSTALACION CABALLETE PARA TEJA TIPO COLONIAL UPVC DE 2 MM DE ESPESOR. INCLUYE TODOS LOS ELEMENTOS NECESARIOS PARA SU CORRECTO FUNCIONAMIENTO</t>
  </si>
  <si>
    <t>MANTENIMIENTO DE CUBIERTA (INCLUYE DESMONTE, REINSTALACIÓN, LIMPIEZA, CARGUE Y RETIRO DE TEJAS, CABALLETES. REVISIÓN GENERAL, AJUSTE FILTRACIONES Y LIMPIEZA MANUAL)</t>
  </si>
  <si>
    <t>MANTENIMIENTO DE CUBIERTA (INCLUYE DESMONTE CARGUE Y RETIRO DE TEJAS CABALLETES, REVISIÓN AJUSTE LIMPIEZA MANUAL ANTICORROSIVO Y PINTURA ESMALTE PARA CERCHAS Y CORREAS)</t>
  </si>
  <si>
    <t>DESMONTE DE CUBIERTA EN TELA PLASTIFICADA O LONA. (INCLUYE CARGUE Y RETIRO DEL MATERIAL)</t>
  </si>
  <si>
    <t>SUMINISTRO Y APLICACIÓN DE TELA ASFÁLTICA PARA IMPERMEABILIZACIÓN DE CUBIERTAS</t>
  </si>
  <si>
    <t>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t>
  </si>
  <si>
    <t xml:space="preserve">INSTALACIÓN ALAMBRE GALVANIZADO CON CALIBRE 12 AWG, DE RESISTENCIA A LA TRACCIÓN ENTRE 39 - 47 KGF/MM2 Y CON GALVANIZADO DE 70 G/M2. COMERCIALIZADO EN KILOGRAMOS.  </t>
  </si>
  <si>
    <t>INSTALACION DE REMATE SUPERIOR EN DOBLE CONCERTINA DE DIAMETRO 18" ESPIRAL ESPACIADO CADA 20 cm. INCLUYE CABLE GALVANIZADO SUPER GX DE 1/8 Y PERNOS DE SUJECION 3/16</t>
  </si>
  <si>
    <t xml:space="preserve">INSTALACIÓN ALAMBRE PARA INSTALACIONES INTERNAS, RECOCIDO NEGRO, ROJO, BLANCO, VERDE, ETC; EN CALIBRE DE 12 AWG. </t>
  </si>
  <si>
    <t xml:space="preserve">INSTALACIÓN ALAMBRE PARA INSTALACIONES INTERNAS, RECOCIDO NEGRO, ROJO, BLANCO, VERDE, ETC; EN CALIBRE DE 18 AWG. </t>
  </si>
  <si>
    <t xml:space="preserve">INSTALACIÓN ALAMBRE PARA INSTALACIONES INTERNAS, RECOCIDO NEGRO, ROJO, BLANCO, VERDE, ETC; EN CALIBRE DE 8 AWG.  </t>
  </si>
  <si>
    <t xml:space="preserve">INSTALACIÓN ÁNGULO DE SOPORTE PARA ACOMETIDAS ELÉCTRICAS, TAMAÑO DE 1 1/2 X 30 CM. </t>
  </si>
  <si>
    <t>INSTALACIÓN DE  TOMACORRIENTE NORMAL DOBLE, POLO A TIERRA, 20A,125V. NEMA 5-20R, EN TUBERÍA CONDUIT PVC 3/4", ALAMBRE NO 12 AWG PROM 4M</t>
  </si>
  <si>
    <t xml:space="preserve">SUMINISTRO E INSTALACION ALAMBRE DE COBRE AISLADO  THHN No 12 Amarillo </t>
  </si>
  <si>
    <t>SUMINISTRO E INSTALACION ALAMBRE DE COBRE AISLADO  THHN No 12 Azul</t>
  </si>
  <si>
    <t xml:space="preserve">SUMINISTRO E INSTALACION ALAMBRE DE COBRE AISLADO  THHN No 12 Blanco </t>
  </si>
  <si>
    <t>SUMINISTRO E INSTALACION ALAMBRE DE COBRE AISLADO  THHN No 12 Negro</t>
  </si>
  <si>
    <t>SUMINISTRO E INSTALACION ALAMBRE DE COBRE AISLADO  THHN No 12 Rojo</t>
  </si>
  <si>
    <t>SUMINISTRO E INSTALACION ALAMBRE DE COBRE AISLADO  THHN No 12 Verde</t>
  </si>
  <si>
    <t>SUMINISTRO E INSTALACION ALAMBRE DE COBRE AISLADO  THHN No 10 Amarillo</t>
  </si>
  <si>
    <t>SUMINISTRO E INSTALACION ALAMBRE DE COBRE AISLADO  THHN No 10 Azul</t>
  </si>
  <si>
    <t>SUMINISTRO E INSTALACION ALAMBRE DE COBRE AISLADO  THHN No 10 Blanco</t>
  </si>
  <si>
    <t>SUMINISTRO E INSTALACION ALAMBRE DE COBRE AISLADO  THHN No 10 Negro</t>
  </si>
  <si>
    <t>SUMINISTRO E INSTALACION ALAMBRE DE COBRE AISLADO  THHN No 10 Rojo</t>
  </si>
  <si>
    <t>SUMINISTRO E INSTALACION ALAMBRE DE COBRE AISLADO  THHN No 10 Verde</t>
  </si>
  <si>
    <t>SUMINISTRO E INSTALACIÓN DE CABLE AISLADO No 4 COBRE THHN COLORES</t>
  </si>
  <si>
    <t xml:space="preserve">SUMINISTRO E INSTALACION ALAMBRE DE COBRE AISLADO  THHN No 8 Amarillo </t>
  </si>
  <si>
    <t>SUMINISTRO E INSTALACION ALAMBRE DE COBRE AISLADO  THHN No 8 Azul</t>
  </si>
  <si>
    <t>SUMINISTRO E INSTALACION ALAMBRE DE COBRE AISLADO  THHN No 8 Blanco</t>
  </si>
  <si>
    <t>SUMINISTRO E INSTALACION ALAMBRE DE COBRE AISLADO  THHN No 8 Negro</t>
  </si>
  <si>
    <t>SUMINISTRO E INSTALACION ALAMBRE DE COBRE AISLADO  THHN No 8 Rojo</t>
  </si>
  <si>
    <t>SUMINISTRO E INSTALACION ALAMBRE DE COBRE AISLADO  THHN No 8 Verde</t>
  </si>
  <si>
    <t>SUMINISTRO E INSTALACION CABLE DUPLEX 2 X 14</t>
  </si>
  <si>
    <t>SUMINISTRO E INSTALACION CABLE DUPLEX 2 X 12</t>
  </si>
  <si>
    <t>SUMINISTRO E INSTALACION CABLE DUPLEX 2 X 10</t>
  </si>
  <si>
    <t>INSTALACIÓN DE ALAMBRE COBRE DESNUDO PARA ACOMETIDAS ELÉCTRICAS, CALIBRE 12 AWG.</t>
  </si>
  <si>
    <t xml:space="preserve">INSTALACIÓN DE ALAMBRE COBRE PARA ACOMETIDAS ELÉCTRICAS, CALIBRE 10 AWG. </t>
  </si>
  <si>
    <t xml:space="preserve">INSTALACIÓN DE BALA DE ILUMINACIÓN DE INCRUSTAR DE 4" TIPO LED PANEL DE 9 WTS - 110 V </t>
  </si>
  <si>
    <t xml:space="preserve">INSTALACIÓN DE BALA DE ILUMINACIÓN DE INCRUSTAR DE 8" TIPO LED PANEL DE 18 WTS - 110 V </t>
  </si>
  <si>
    <t xml:space="preserve">INSTALACIÓN DE BALA FLUORESCENTE CON UN DIÁMETRO DE 17.5 CM </t>
  </si>
  <si>
    <t xml:space="preserve">INSTALACIÓN DE BORNA PARA RED DE BAJA TENSIÓN DE 4/0 MCM. </t>
  </si>
  <si>
    <t xml:space="preserve">INSTALACIÓN DE CABLE COBRE PARA ACOMETIDAS ELÉCTRICAS, CALIBRE DE 10 AWG.  </t>
  </si>
  <si>
    <t>INSTALACIÓN DE BALA DE SOBREPONER 8" - 20W - AC90-240V FLUJO LUMINOSO: 1600 LM, TIPO LED: EPISTAR SMD 2835, VIDA ÚTIL DEL CHIP: 50.000 HR, ANGULO DE APERTURA: 120°, CRI: ≥80, TEMPERATURA DE COLOR: 4000K - 6000K, GRADO DE HERMETICIDAD: IP30,DIAMETRO PERFORACIÓN : 200MM. INCLUYE TODO LO NECESARIO PARA SU FUNCIONAMIENTO</t>
  </si>
  <si>
    <t xml:space="preserve">SUMINISTRO E INSTALACIÓN DE LUMINARIA TIPO PANEL LED DE 60X60 cm, Potencia 45 W, Temperatura de Color 6000K (±10%), LED Tipo 2835, Flujo Luminoso 4000Lm (±10%), Angulo 110°, Voltaje 100/277 VAC, Driver 0-10V, FP&gt;0.90, Horas de Vida Útil 50.000 Horas, Garantía de 5 años. INCLUYE ACCESORIOS DE FIJACIÓN Y TODO LO NECESARIO PARA SU CORRECTO FUNCIONAMIENTO. </t>
  </si>
  <si>
    <t xml:space="preserve">SUMINISTRO E INSTALACIÓN DE LUMINARIA TIPO APLIQUE  LED DE 13W, Voltaje 100/277 VAC, Driver 0-10V, FP&gt;0.90, APLIQUE TIPO AIRY EVOLUTION  O DE ESPECIFICACIONES TECNICAS SIMILARES, Horas de Vida Útil 36.000 Horas, IP65, Garantía de 5 años. INCLUYE ACCESORIOS DE FIJACIÓN Y TODO LO NECESARIO PARA SU CORRECTO FUNCIONAMIENTO. </t>
  </si>
  <si>
    <t>SUMINISTRO, INSTALACIÓN Y PUESTA EN FUNCIONAMIENTO DE LUMINARIA LED DE 40 W TIPO CREE O SIMILAR DOBLE SALIDA PARA ALUMBRADO PEATONAL CON POSTE METÁLICO DOBLE PROPOSITO (9 - 6) MTS NORMA  CODENSA ET221, Multivoltaje, Eficiencia de 130 Lm/W, IP 66, Horas de vida útil 100.000 Hrs, Temperatura de Color 4.000 K, Garantía de 5 años, Puesta a tierra de poste. INCLUYE ACCESORIOS DE FIJACIÓN, CONEXIÓN Y TODO LO NECESARIO PARA SU CORRECTO FUNCIONAMIENTO.</t>
  </si>
  <si>
    <t xml:space="preserve">SUMINISTRO, INSTALACIÓN Y PUESTA EN FUNCIONAMIENTO DE LUMINARIA ALUMBRADO PÚBLICO CON POTENCIA 60W TIPO LED; Tipo Led Cree XP-G3 equivalente o de características técnicas superiores; Eficiencia 130 Lm/W mínimo; Incluye DPS Tipo II (Máxima corriente de descarga 20kA -8/20us) mínimo separado del driver; Protección IP65 e IP66 y seguridad IK08 e IK10; Sistema de desconexión automática de red para los procesos de mantenimiento; Adaptador para colocación en poste o brazo, Fotometrías Tipo T1, T2, T3, T4, T5; Horas de vida útil 100.000 Hrs mínimo; Garantía de 5 años de fábrica mínimo. INCLUYE ACCESORIOS DE FIJACIÓN Y CONEXIÓN, PLACA INDELEBLE CON (NÚMERO DE CIRCUITO Y FECHA DE INSTALACIÓN EN SITIO), Y TODO LO NECESARIO PARA SU CORRECTO FUNCIONAMIENTO. </t>
  </si>
  <si>
    <t xml:space="preserve">SUMINISTRO E INSTALACIÓN DE LUMINARIA TIPO PANEL LED REDONDO DE INCRUSTAR Potencia 14 W, Temperatura de Color 6000K (±10%), LED Tipo 2835, Flujo Luminoso 1500Lm (±10%), Voltaje 100/277 VAC, Driver 0-10V, FP&gt;0.90, Horas de Vida Útil 36.000 Horas, Garantía de 5 años. INCLUYE ACCESORIOS DE FIJACIÓN Y TODO LO NECESARIO PARA SU CORRECTO FUNCIONAMIENTO. </t>
  </si>
  <si>
    <t>SUMINISTRO, INSTALACION DE BALA LED 18W 8" DE EMPOTRAR, DRIVER MULTIVOLTAJE, TEMPERATURA DE COLOR OPCIONAL BLANCA/CALIDA 6500/3700K, HORAS DE VIDA UTIL 50.000 HORAS, DISPARADOR 100% EN ALUMINIO. IRC&gt;85, PF&gt;95%, THD&lt;12%, 2235 LUMENES (±10%). INCLUYE TODO LO NECESARIO PARA SU FUNCIONAMIENTO</t>
  </si>
  <si>
    <t xml:space="preserve">SUMINISTRO E INSTALACIÓN DE LUMINARIA TIPO PANEL LED REDONDO DE INCRUSTAR Potencia 21 W, Temperatura de Color 6000K (±10%), LED Tipo 2835, Flujo Luminoso 2200Lm (±10%), Voltaje 100/277 VAC, Driver 0-10V, FP&gt;0.90, Horas de Vida Útil 36.000 Horas, Garantía de 5 años. INCLUYE ACCESORIOS DE FIJACIÓN Y TODO LO NECESARIO PARA SU CORRECTO FUNCIONAMIENTO. </t>
  </si>
  <si>
    <t xml:space="preserve">SUMINISTRO E INSTALACIÓN Y PUESTA EN FUNCIONAMIENTO REFLECTOR  30W LED, MULTIVOLTAJE, Températura de Color 6000K (±10%), Flujo Luminoso 2250Lm (±10%), Horas de Vida Útil 50.000 Hrs, Garantía de 5 años. INCLUYE ACCESORIOS DE FIJACIÓN Y TODO LO NECESARIO PARA SU CORRECTO FUNCIONAMIENTO. </t>
  </si>
  <si>
    <t xml:space="preserve">SUMINISTRO E INSTALACIÓN Y PUESTA EN FUNCIONAMIENTO REFLECTOR  50W LED, MULTIVOLTAJE, Températura de Color 6000K (±10%), Flujo Luminoso 3750Lm (±10%), Horas de Vida Útil 50.000 Hrs, Garantía de 5 años. INCLUYE ACCESORIOS DE FIJACIÓN Y TODO LO NECESARIO PARA SU CORRECTO FUNCIONAMIENTO. </t>
  </si>
  <si>
    <t xml:space="preserve">SUMINISTRO E INSTALACIÓN Y PUESTA EN FUNCIONAMIENTO DE   REFLECTOR  100W LED, MULTIVOLTAJE, Températura de Color 6500K (±10%), Flujo Luminoso 7500Lm (±10%), Horas de Vida Útil 50.000 Hrs, Garantía de 5 años. INCLUYE ACCESORIOS DE FIJACIÓN Y TODO LO NECESARIO PARA SU CORRECTO FUNCIONAMIENTO. </t>
  </si>
  <si>
    <t xml:space="preserve">SUMINISTRO E INSTALACIÓN DE LUMINARIA DE EMERGENCIA LED TIPO HUBBEL O ESPECIFICACIONES TÉCNICAS SIMILARES DE 2W, FP&gt;0.95, Voltaje 100/277 VAC, Horas de vida Útil 36.000 Horas, Garantía de 5 años. INCLUYE ACCESORIOS DE FIJACIÓN Y TODO LO NECESARIO PARA SU CORRECTO FUNCIONAMIENTO. </t>
  </si>
  <si>
    <t xml:space="preserve">SUMINISTRO E INSTALACIÓN DE SUMINISTRO E INSTALACIÓN DE LUMINARIA TIPO BOLARDO LED DE 50W, FP&gt;0.95, Temperatura de Color 3000K, IP54-IP65, Flujo Luminoso 6000Lm (±10%),  Driver 0-10V, Horas de vida Útil 50.000 Horas, Garantía de 5 años. INCLUYE ACCESORIOS DE FIJACIÓN Y TODO LO NECESARIO PARA SU CORRECTO FUNCIONAMIENTO. </t>
  </si>
  <si>
    <t>SUMINISTRO, INSTALACIÓN Y PUESTA EN FUNCIONAMIENTO DE LUMINARIA ALUMBRADO PÚBLICO VIAL TIPO LED, Potencia 75 W, Temperatura color 4000K - 5700K similar o características técnicas superiores y de acuerdo a requerimiento según diseño Ejercito, Flujo lumínico 8.819lm - 9.621lm similar o características técnicas superiores y de acuerdo a requerimiento según diseño Ejercito, Diodos LED 36 puntos o superior, Multivoltaje, Factor de potencia 0.9 similar o características técnicas superiores, Supresor de picos de tensión (DPS) incorporado de 20kV similar o características técnicas superiores, Aleación en aluminio, Dispersor térmico en aluminio, Vida útil Diodo 116.000 Horas o superior. INCLUYE ACCESORIOS DE FIJACIÓN, CONEXIÓN Y TODO LO NECESARIO PARA SU CORRECTO FUNCIONAMIENTO.</t>
  </si>
  <si>
    <t>SUMINISTRO, INSTALACIÓN Y PUESTA EN FUNCIONAMIENTO DE PANEL DE ILUMINACION EN LED 45 W , DIMENSIONES 1200 x 300 x 9 mm, COLOR BLANCO FRIO (5000-6500K) , SMD2835, FLUJO LUMINOSO 3209 lm,  ANGULO DE APERTURA 110°, VOLTAJE 100-240 V, FACTOR DE POTENCIA &gt;0.95, HORAS DE VIDA UTIL IGUAL O SUPERIOR A 35.000 HORAS , Garantia 5 años. INCLUYE TODO LO NECESARIO PARA SU FUNCIONAMIENTO</t>
  </si>
  <si>
    <t>SUMINISTRO E INSTALACION DE APLIQUE TORTUGA LED DE 13,5 W, IP65, Voltaje 100/277VAC, E27, con Rejilla Color Negro, Temperatura de Color 6500K Blanco Frío, Horas de Vida Útil 50,000 Horas, Garantía de 5 años. INCLUYE ACCESORIOS DE FIJACIÓN Y CONEXIÓN.</t>
  </si>
  <si>
    <t xml:space="preserve">INSTALACIÓN DE CABLE DE COBRE THHN/THWN N°10 AWG. </t>
  </si>
  <si>
    <t>INSTALACIÓN DE CANASTILLA PARA CABLEADO AÉREO. ANCHO 20 CM</t>
  </si>
  <si>
    <t xml:space="preserve">INSTALACIÓN DE CAPACETE PARA ACOMETIDAS ELÉCTRICAS CON UN DIÁMETRO DE 1".  </t>
  </si>
  <si>
    <t xml:space="preserve">INSTALACIÓN DE CAPACETE PARA ACOMETIDAS ELÉCTRICAS CON UN DIÁMETRO DE 3/4".  </t>
  </si>
  <si>
    <t>INSTALACIÓN DE INTERRUPTOR DOBLE TUBERÍA CONDUIT PVC 3/4", ALAMBRE No 12 AWG INCLUYE APARATO PROM 5 M</t>
  </si>
  <si>
    <t>SUMINSTRO INSTALACIÓN DE TUBERÍA CONDUIT PVC 1"</t>
  </si>
  <si>
    <t>SUMINISTRO E INSTALACIÓN DE TUBERÍA CONDUIT PVC 1/2"</t>
  </si>
  <si>
    <t>INSTALACIÓN DE TUBERÍA CONDUIT PVC 3/4"</t>
  </si>
  <si>
    <t xml:space="preserve">INSTALACIÓN DE TUBERÍA SUSPENDIDA EN TUBO CONDUIT DE 1 1/2". </t>
  </si>
  <si>
    <t xml:space="preserve">INSTALACIÓN DE TUBERÍA Y/O ACCESORIOS PARA RED ELÉCTRICA 2" </t>
  </si>
  <si>
    <t>MANTENIMIENTO A TODO COSTO INSTALACIÓN LUMINARIAS Y LÁMPARAS (REDONDA, CUADRADA Y RECTANGULAR)</t>
  </si>
  <si>
    <t>MANTENIMIENTO A TODO COSTO SUMINISTRO E INSTALACIÓN REFLECTOR LED DE PISO DE 30W</t>
  </si>
  <si>
    <t>MANTENIMIENTO A TODO COSTO INSTALACIÓN SOPORTE DE PROYECTORES PARA LUMINARIAS Y LÁMPARAS. A TODO COSTO</t>
  </si>
  <si>
    <t>MANTENIMIENTO A TODO COSTO DESMONTE LUMINARIA EXISTENTE DE TODA CLASE (REDONDA, CUADRADA, RECTANGULAR, REFLECTORES)</t>
  </si>
  <si>
    <t>MANTENIMIENTO  PANEL LED REDONDO A TODO COSTO , ( INCLUYE  LIMPIEZA  Y/O CAMBIO DE  PANELES  QUE SE ENCUENTREN FUNDIDAS O EN MAL ESTADO Y EL CONJUNTO ÓPTICO DE LAS LUMINARIAS. MANTENIMIENTO DEL SISTEMA DE ENCENDIDO Y APAGADO Y ASÍ COMO  EL CORRECTO FUNCIONAMIENTO DE ENCENDIDO DE LA LUMINARIA. (MÍNIMO 18W)</t>
  </si>
  <si>
    <t>MANTENIMIENTO CONSISTENTE EN CAMBIO LUZ DE PANEL REDONDA REGULABLE SMD 2835 12W 15W 18W 110-240V LED TECHO EMPOTRADO ABAJO DE LÁMPARA.</t>
  </si>
  <si>
    <t>MANTENIMIENTO CONSISTENTE EN REPARACIÓN TOMACORRIENTES TIPO B CUERPO PORTA CONTACTOS: TORNILLOS Y TUERCAS - TORNILLOS: HIERRO SAE 1010 CEMENTADO CON TRATAMIENTO ANTICORROSIVO - TUERCAS: HIERRO SAE 1010 MOLETEADAS CON TRATAMIENTO ANTICORROSIVO - CONTACTO FIJO CENTRAL LATÓN 70/30 DE 0.6 MM DE ESPESOR.</t>
  </si>
  <si>
    <t>MANTENIMIENTO SALIDA INTERRUPTOR DOBLE EN TUBERÍA CONDUIT PVC 3/4" CABLE NO 12 AWG</t>
  </si>
  <si>
    <t>MANTENIMIENTO SALIDA INTERRUPTOR SENCILLO CONMUTABLE EN TUBERÍA CONDUIT PVC 3/4" CABLE NO 12 AWG</t>
  </si>
  <si>
    <t>MANTENIMIENTO SALIDA TOMACORRIENTE NORMAL DOBLE POLO A TIERRA EN TUBERÍA CONDUIT PVC 3/4" CABLE NO 12 AWG</t>
  </si>
  <si>
    <t>MANTENIMIENTO SALIDA TOMACORRIENTE NORMAL DOBLE PT CON PLACA TOMA INTEMPERIE-GRIS ACERO EN TUBERÍA CONDUIT PVC 3/4" CABLE NO 12 AWG</t>
  </si>
  <si>
    <t xml:space="preserve">INSTALACIÓN ACCESORIOS DECORATIVOS, TIPO JABONERA, TERMINADA EN BLANCO ORO SATINADO. EN PORCELANA  </t>
  </si>
  <si>
    <t>INSTALACIÓN DE APARATO SANITARIO</t>
  </si>
  <si>
    <t xml:space="preserve">INSTALACIÓN DE DESAGÜE PARA LAVAMANOS, FABRICADO EN CROMO, INTEGRADO CON REBOSE, 1 1/4" DE DIÁMETRO.  </t>
  </si>
  <si>
    <t>INSTALACIÓN DE LAVAMANOS</t>
  </si>
  <si>
    <t xml:space="preserve">INSTALACIÓN DE GRIFERÍA CONJUNTO DE LLAVES INSTALADAS EN UN CUARTO DE BAÑO QUE SIRVEN PARA EL ASEO PERSONAL.  </t>
  </si>
  <si>
    <t xml:space="preserve">INSTALACIÓN DE LLAVE COMÚN, ESTÁNDAR, DE ESTILO JARDÍN, ELABORADA EN PLÁSTICO, SIN EXTENSIÓN, CON TERMINADO EN CROMO.  </t>
  </si>
  <si>
    <t xml:space="preserve">INSTALACIÓN DE TUBERÍA Y/O ACCESORIOS PARA RED ACUEDUCTO 2" </t>
  </si>
  <si>
    <t xml:space="preserve">INSTALACIÓN DE TUBERÍA Y/O ACCESORIOS PARA RED SANITARIA 4" </t>
  </si>
  <si>
    <t xml:space="preserve">INSTALACIÓN DE VÁLVULA DE CONTROL, DE 1/2" DE PASO. </t>
  </si>
  <si>
    <t xml:space="preserve">INSTALACIÓN DUCHA  ELÉCTRICA   DE  PASO,  FABRICADA  EN  POLIPROPILENO,  USO  DOMÉSTICO,  110V </t>
  </si>
  <si>
    <t>INSTALACIÓN DUCHA MEZCLADORA CROMADA 8"   SIN SALIDA BAÑERA, (INCLUYE ACCESORIOS E INSTALACIÓN)</t>
  </si>
  <si>
    <t>INSTALACIÓN GRIFERÍA  DUCHA  6", ACABADO  CROMO</t>
  </si>
  <si>
    <t xml:space="preserve">INSTALACIÓN GRIFERÍA  MEZCLADOR  LAVAMANOS  8"    </t>
  </si>
  <si>
    <t>INSTALACIÓN GRIFERÍA  TELEDUCHA  DESLIZABLE  BRENA,  ACABADO  CROMO, TIPO O  SIMILAR</t>
  </si>
  <si>
    <t>INSTALACIÓN GRIFERÍA DUCHA REGADERA  SIN SALIDA BAÑERA, INCLUYE TUBERÍA Y ACCESORIOS DE PUNTO DE AGUA FRÍA UNIVERSAL MEZCLADOR REGADERA REGISTRO DE DUCHA ACCESORIOS E INSTALACIÓN).</t>
  </si>
  <si>
    <t>INSTALACIÓN GRIFERÍA LAVAMANOS ANTI VANDÁLICA CON PICO EXPUESTO</t>
  </si>
  <si>
    <t>INSTALACIÓN GRIFERÍA LAVAMANOS MONO CONTROL- BAJO  COLOR CROMO</t>
  </si>
  <si>
    <t>INSTALACIÓN GRIFERÍA LAVAPLATOS MONO CONTROL (INCLUYE KIT GRIFERÍA)</t>
  </si>
  <si>
    <t>INSTALACIÓN GRIFERÍA PARA LAVAPLATOS SENCILLO</t>
  </si>
  <si>
    <t>INSTALACIÓN LAVAMANOS CON MUEBLE COLLIS 60 MUEBLE COLOR WENGUE, (INCLUYE  DESAGÜE AUTOMÁTICO SIFÓN BOTELLA GRAPAS 2 UND ACOPLE)</t>
  </si>
  <si>
    <t xml:space="preserve">INSTALACIÓN LAVAMANOS CON PEDESTAL </t>
  </si>
  <si>
    <t>INSTALACIÓN LAVAMANOS DE COLGAR  COLOR BLANCO, (INCLUYE DESAGÜE AUTOMÁTICO SIFÓN BOTELLA GRAPAS 2 UND ACOPLE)</t>
  </si>
  <si>
    <t>INSTALACIÓN LAVAPLATOS  DE  EMPOTRAR  DOBLE  EN  ACERO  INOXIDABLE  - DIMENSIONES 81 X 51 CM, (SUMINISTRO E INSTALACIÓN)</t>
  </si>
  <si>
    <t>INSTALACIÓN LAVAPLATOS DE EMPOTRAR EN ACERO INOXIDABLE  - DIMENSIONES 45 X 49 CM</t>
  </si>
  <si>
    <t xml:space="preserve">INSTALACIÓN LLAVE TERMINAL MANGUERA 1/2" </t>
  </si>
  <si>
    <t>INSTALACIÓN ORINAL  ENTRADA SUPERIOR ANTIBACTERIAL   PARA  FLUXOMETROCOLOR   BLANCO TIPO, INCLUYE GRIFERÍA ANTIBANDALICA Y SIFÓN EN P.</t>
  </si>
  <si>
    <t>INSTALACIÓN ORINAL  MEDIANO  DE  COLGAR   EN PORCELANA COLOR BLANCO, INCLUYE GRIFERÍA ANTIBANDALICA Y SIFÓN EN P.</t>
  </si>
  <si>
    <t>INSTALACIÓN PUNTO DESAGÜE PVC  2" APARATOS SANITARIOS Y DESAGÜES  (INCLUYE ACCESORIOS YEE Y CODO)</t>
  </si>
  <si>
    <t>INSTALACIÓN PUNTO DESAGÜE PVC  3" APARATOS SANITARIOS Y DESAGÜES  (INCLUYE ACCESORIOS YEE Y CODO)</t>
  </si>
  <si>
    <t>MANTENIMIENTO DE RED SANITARIA (INCLUYE RETIRO DE VEGETACIÓN PIEDRAS Y/O SEDIMENTACIÓN)</t>
  </si>
  <si>
    <t>MANTENIMIENTO DE DESAGÜE SANITARIO CON SONDA ELÉCTRICA, (INCLUYE  MANO DE OBRA EQUIPO Y SONDA 1/8 X 60M</t>
  </si>
  <si>
    <t>MANTENIMIENTO E INSTALACIÓN PUNTO DESAGÜE PVC  4" APARATOS SANITARIOS (INCLUYE ACCESORIOS YEE Y CODO)</t>
  </si>
  <si>
    <t>MANTENIMIENTO E INSTALACIÓN REJILLA  ALUMINIO  3" X 2"  CON SOSCO  ANTI CUCARACHAS  - REF, TA-3"X2"  TIPO COLREJILLAS  O SIMILAR</t>
  </si>
  <si>
    <t xml:space="preserve">MANTENIMIENTO E INSTALACIÓN REJILLA  ALUMINIO  3" X 2"  CON SOSCO TRADICIONAL  - REF, T-3"X2" TIPO COLREJILLAS O SIMILAR </t>
  </si>
  <si>
    <t>MANTENIMIENTO E INSTALACIÓN REJILLA  ALUMINIO  4" X 2"  CÚPULA TRADICIONAL CON SOSCO - REF. C-4"X2" TIPO COLREJILLAS O SIMILAR</t>
  </si>
  <si>
    <t>MANTENIMIENTO E INSTALACIÓN REJILLA  ALUMINIO  4" X 3"  CON SOSCO  ANTI CUCARACHAS  - REF, HA-4"X3"  TIPO COLREJILLAS  O SIMILAR</t>
  </si>
  <si>
    <t xml:space="preserve">MANTENIMIENTO E INSTALACIÓN REJILLA  ALUMINIO  4" X 3" CON SOSCO TRADICIONAL - REF, H-4"X3" TIPO COLREJILLAS O SIMILAR </t>
  </si>
  <si>
    <t xml:space="preserve">MANTENIMIENTO E INSTALACIÓN REJILLA  ALUMINIO  6" X 4"  CON SOSCO  ANTI CUCARACHAS  - REF, TA-6"X4"  TIPO COLREJILLAS  O SIMILAR </t>
  </si>
  <si>
    <t>MANTENIMIENTO E INSTALACIÓN REJILLA ALUMINIO 5" X 3" SOSCO TRADICIONAL, TIPO COLREJILLAS O SIMILAR</t>
  </si>
  <si>
    <t>MANTENIMIENTO E INSTALACIÓN TEE SANITARIA - 6" INCLUYE INSTALACIÓN LIMPIADOR Y SOLDADURA</t>
  </si>
  <si>
    <t>MANTENIMIENTO E INSTALACIÓN TUBERÍA PVC-P RDE  9 1/2" AGUA FRÍA -RED DE SUMINISTRO  (INCLUYE EXCAVACIÓN MANUAL RELLENO INICIAL EN BASE GRANULAR B-200 INSTALACIÓN Y ACCESORIOS)</t>
  </si>
  <si>
    <t>MANTENIMIENTO E INSTALACIÓN TUBERÍA PVC-P RDE 21 3/4" AGUA FRÍA - RED DE SUMINISTRO  (INCLUYE EXCAVACIÓN MANUAL RELLENO INICIAL EN BASE GRANULAR B-200 INSTALACIÓN Y ACCESORIOS)</t>
  </si>
  <si>
    <t>MANTENIMIENTO E INSTALACIÓN TUBERÍA PVC-S  2" (RED SANITARIA) INCLUYE EXCAVACIÓN MANUAL RELLENO INICIAL EN BASE GRANULAR B-200 COMPACTADO INSTALACIÓN Y ACCESORIOS</t>
  </si>
  <si>
    <t>MANTENIMIENTO E INSTALACIÓN TUBERÍA PVC-S  3" (RED SANITARIA) INCLUYE EXCAVACIÓN MANUAL RELLENO INICIAL EN BASE GRANULAR B-200 COMPACTADO INSTALACIÓN Y ACCESORIOS</t>
  </si>
  <si>
    <t>MANTENIMIENTO BAJANTES AGUAS LLUVIAS Y AGUAS NEGRAS MAX 3"</t>
  </si>
  <si>
    <t>MANTENIMIENTO E INSTALACIÓN TUBERÍA PVC-S  4" (RED SANITARIA) INCLUYE EXCAVACIÓN MANUAL RELLENO INICIAL EN BASE GRANULAR B-200 COMPACTADO INSTALACIÓN Y ACCESORIOS</t>
  </si>
  <si>
    <t>MANTENIMIENTO E INSTALACIÓN TUBERÍA PVC-S  6" (RED SANITARIA) INCLUYE EXCAVACIÓN MANUAL RELLENO INICIAL EN BASE GRANULAR B-200 COMPACTADO INSTALACIÓN Y ACCESORIOS</t>
  </si>
  <si>
    <t>MANTENIMIENTO E INSTALACIÓN TUBERÍA PVC-S 1 1/2" (VENTILACIÓN Y AGUAS LLUVIAS) INCLUYE ACCESORIOS Y ABRAZADERA DE FIJACIÓN</t>
  </si>
  <si>
    <t>MANTENIMIENTO E INSTALACIÓN TUBERÍA PVC-S 2" (RED SANITARIA DESCOLGADA) INCLUYE INSTALACIÓN Y ACCESORIOS</t>
  </si>
  <si>
    <t>MANTENIMIENTO E INSTALACIÓN TUBERÍA PVC-S 3" (RED SANITARIA DESCOLGADA) INCLUYE INSTALACIÓN Y ACCESORIOS</t>
  </si>
  <si>
    <t>MANTENIMIENTO E INSTALACIÓN TUBERÍA PVC-S 4" (RED SANITARIA DESCOLGADA) INCLUYE INSTALACIÓN Y ACCESORIOS</t>
  </si>
  <si>
    <t>MANTENIMIENTO E INSTALACIÓN TUBERÍA PVC-S 6" (RED SANITARIA DESCOLGADA) INCLUYE INSTALACIÓN Y ACCESORIOS</t>
  </si>
  <si>
    <t>MANTENIMIENTO E INSTALACIÓN TUBERÍA PVC-S 6", INCLUYE INSTALACIÓN Y ACCESORIOS</t>
  </si>
  <si>
    <t>MANTENIMIENTO PUNTO  AGUA FRÍA  1/2" PVC -P ( INCLUYE ACCESORIOS DE INSTALACIÓN )</t>
  </si>
  <si>
    <t>MANTENIMIENTO PUNTO  AGUA FRÍA  3/4" PVC -P ( INCLUYE ACCESORIOS DE INSTALACIÓN )</t>
  </si>
  <si>
    <t>INSTALACIÓN BAJANTE AGUAS LLUVIAS  PVC  3"  (INCLUYE CODO UNIÓN Y ABRAZADERA DE FIJACIÓN )</t>
  </si>
  <si>
    <t>INSTALACIÓN BAJANTE AGUAS LLUVIAS  PVC  4"  (INCLUYE CODO UNIÓN Y ABRAZADERA DE FIJACIÓN )</t>
  </si>
  <si>
    <t>INSTALACIÓN BAJANTE AGUAS LLUVIAS  PVC  6"  (INCLUYE CODO UNIÓN Y ABRAZADERA DE FIJACIÓN )</t>
  </si>
  <si>
    <t>INSTALACIÓN BAJANTE AGUAS NEGRAS  PVC  3"  (INCLUYE CODO UNIÓN Y ABRAZADERA DE FIJACIÓN )</t>
  </si>
  <si>
    <t>INSTALACIÓN BAJANTE AGUAS NEGRAS  PVC  4"  (INCLUYE CODO UNIÓN Y ABRAZADERA DE FIJACIÓN )</t>
  </si>
  <si>
    <t>INSTALACIÓN BAJANTE AGUAS NEGRAS  PVC  6"  (INCLUYE CODO UNIÓN Y ABRAZADERA DE FIJACIÓN )</t>
  </si>
  <si>
    <t>MANTENIMIENTO E INSTALACIÓN CANAL Y BAJANTE DE AGUAS LLUVIAS PVC 3 INCLUYE CODO UNIÓN Y ABRAZADERA DE FIJACIÓN</t>
  </si>
  <si>
    <t>MANTENIMIENTO A TODO COSTO DESMONTE CANAL EN LAMINA EXISTENTE INCLUYE CARGUE Y RETIRO DE MATERIAL DESMONTADO,</t>
  </si>
  <si>
    <t>INSTALACIÓN PUNTO DESAGÜE PVC  3" AGUAS LLUVIAS (INCLUYE ACCESORIOS YEE Y CODO)</t>
  </si>
  <si>
    <t>INSTALACIÓN PUNTO DESAGÜE PVC  4" AGUAS LLUVIAS (INCLUYE ACCESORIOS YEE Y CODO)</t>
  </si>
  <si>
    <t>MANTENIMIENTO E INSTALACIÓN PUNTO DESAGÜE PVC  6" AGUAS LLUVIAS (INCLUYE ACCESORIOS YEE Y CODO)</t>
  </si>
  <si>
    <t>MANTENIMIENTO E INSTALACIÓN TUBERÍA PVC-S 2" (VENTILACIÓN Y AGUAS LLUVIAS) INCLUYE ACCESORIOS Y ABRAZADERA DE FIJACIÓN</t>
  </si>
  <si>
    <t>MANTENIMIENTO E INSTALACIÓN TUBERÍA PVC-S 3" (VENTILACIÓN Y AGUAS LLUVIAS) INCLUYE ACCESORIOS Y ABRAZADERA DE FIJACIÓN</t>
  </si>
  <si>
    <t>MANTENIMIENTO E INSTALACIÓN TUBERÍA PVC-S 4" (RED AGUAS LLUVIAS) INCLUYE INSTALACIÓN Y ACCESORIOS</t>
  </si>
  <si>
    <t>MANTENIMIENTO E INSTALACIÓN TUBERÍA PVC-S 4" (VENTILACIÓN Y AGUAS LLUVIAS) INCLUYE ACCESORIOS Y ABRAZADERA DE FIJACIÓN</t>
  </si>
  <si>
    <t>MANTENIMIENTO E INSTALACIÓN TUBERÍA PVC-S 6" (RED AGUAS LLUVIAS) INCLUYE INSTALACIÓN Y ACCESORIOS</t>
  </si>
  <si>
    <t>MANTENIMIENTO E INSTALACIÓN TUBERÍA PVC-S 6" (VENTILACIÓN Y AGUAS LLUVIAS) INCLUYE ACCESORIOS Y ABRAZADERA DE FIJACIÓN</t>
  </si>
  <si>
    <t>MANTENIMIENTO RECUBRIMIENTO BAJANTES AGUAS LLUVIAS EN MURO SUPERBOARD 8 MM, ANCHO &lt;50CM,( PERFILARÍA CAL, 26 CADA 60 CM,) INCLUYE TRES (3) MANOS DE PINTURA</t>
  </si>
  <si>
    <t>INSTALACIÓN CERRADURA PICO DE LORO - NÍQUEL -  ENTRADA , ACABADO SEGÚN DISEÑO</t>
  </si>
  <si>
    <t>INSTALACIÓN DISPENSADOR   PARA  JABÓN  LIQUIDO    CUERPO  EN  ACERO  INOXIDABLE CAPACIDAD 1,2 LITROS, REF 8-AA-600</t>
  </si>
  <si>
    <t>INSTALACIÓN DIVISIONES VIDRIO TEMPLADO Y ALUMINIO</t>
  </si>
  <si>
    <t xml:space="preserve">INSTALACIÓN MANIJA DE ACERO INOXIDABLE </t>
  </si>
  <si>
    <t>INSTALACIÓN PROTECTOR PARA PAPEL HIGIÉNICO DE SOBREPONER EN LA PARED EN ACERO INOXIDABLE 304 SATINADO PARA ROLLO DE 200/400 M CERRADURA CON LLAVE IMPORTADO</t>
  </si>
  <si>
    <t>INSTALACIÓN CAJA  CONTROL  DE  NIVEL  DE  DOBLE  COMPARTIMIENTO,  COMPARTIMIENTO  1:  W=1,40M  X L=0,50M X H=050 A 0,60M; COMPARTIMIENTO 2: W=1,10M X L=070 A 0,80M X H=080 A 1,00M (INCLUYE EXCAVACIÓN BASE EN RECEBO COMÚN PLACA CONCRETO REFORZADO LADRILLO COMÚN MARCOS METÁLICOS EN ÁNGULO 2" X 1/8" TAPAS EN ACERO LÁMINA ALFAJOR Y GANCHOS EN ACERO), SEGÚN DETALLE</t>
  </si>
  <si>
    <t>INSTALACIÓN CAJA  DE  INSPECCIÓN   0,80*0,80*1  M,   (INCLUYE  EXCAVACIÓN  BASE  EN  RECEBO  COMÚN  PLACA CONCRETO LADRILLO COMÚN MARCO EN ANGULO 2 1/2 X 2 1/2 * 3/16" Y TAPA REFORZADA EN PLATINA DE 3 * 3/16" CON PARRILLA EN VARILLA 3/8 CADA 10 CM,), SEGÚN DETALLE</t>
  </si>
  <si>
    <t>INSTALACIÓN CAJA  DE  INSPECCIÓN  0,30*0,30*0,40  M,  (INCLUYE  EXCAVACIÓN  BASE  EN  RECEBO  COMÚN  PLACA CONCRETO LADRILLO COMÚN MARCO EN ANGULO 1 1/2 X 1 1/2 * 1/8" Y TAPA REFORZADA EN PLATINA DE 2 * 1/8" CON PARRILLA EN VARILLA 3/8 CADA 10 CM,),SEGÚN DETALLE</t>
  </si>
  <si>
    <t>INSTALACIÓN CAJA  DE  INSPECCIÓN  0,40*0,40*0,40  M,  (INCLUYE  EXCAVACIÓN  BASE  EN  RECEBO  COMÚN  PLACA CONCRETO LADRILLO COMÚN MARCO EN ANGULO 1 1/2 X 1 1/2 * 1/8" Y TAPA REFORZADA EN PLATINA DE 2 * 1/8" CON PARRILLA EN VARILLA 3/8 CADA 10 CM,), SEGÚN DETALLE</t>
  </si>
  <si>
    <t>INSTALACIÓN CAJA DE INSPECCIÓN  1,00 * 1,00 * 1,00M,  (INCLUYE EXCAVACIÓN BASE EN RECEBO COMÚN PLACA CONCRETO LADRILLO COMÚN MARCO EN ANGULO 2 1/2 X 2 1/2 * 3/16" Y TAPA REFORZADA EN PLATINA DE 3 * 3/16" CON PARRILLA EN VARILLA 3/8 CADA 10 CM,), SEGÚN DETALLE</t>
  </si>
  <si>
    <t>INSTALACIÓN CAJA DE INSPECCIÓN  1,00 * 1,00 * 1,50 M,  (INCLUYE EXCAVACIÓN BASE EN RECEBO COMÚN PLACA CONCRETO LADRILLO COMÚN MARCO EN ANGULO 2 1/2 X 2 1/2 * 3/16" Y TAPA REFORZADA EN PLATINA DE 3 * 3/16" CON PARRILLA EN VARILLA 3/8 CADA 10 CM,), SEGÚN DETALLE</t>
  </si>
  <si>
    <t>INSTALACIÓN CAJA DE INSPECCIÓN  1,00 * 1,00 * 2,10M,  (INCLUYE EXCAVACIÓN BASE EN RECEBO COMÚN PLACA CONCRETO LADRILLO COMÚN MARCO EN ANGULO 2 1/2 X 2 1/2 * 3/16" Y TAPA REFORZADA EN PLATINA DE 3 * 3/16" CON PARRILLA EN VARILLA 3/8 CADA 10 CM,), SEGÚN DETALLE</t>
  </si>
  <si>
    <t>INSTALACIÓN CAJA DE INSPECCIÓN  1,00 * 1,00 * H=2,10M,  (INCLUYE EXCAVACIÓN BASE EN RECEBO COMÚN PLACA CONCRETO LADRILLO COMÚN MARCO EN ANGULO Y TAPA EN LÁMINA ALFAJOR), SEGÚN DETALLE</t>
  </si>
  <si>
    <t>INSTALACIÓN CAJA DE INSPECCIÓN 0,60*0,60*1 M, (INCLUYE EXCAVACIÓN BASE EN RECEBO COMÚN PLACA CONCRETO LADRILLO COMÚN MARCO EN ANGULO 2 1/2 X 2 1/2 * 3/16" Y TAPA REFORZADA EN PLATINA DE 3 * 3/16" CON PARRILLA EN VARILLA 3/8 CADA 10 CM,), SEGÚN DETALLE</t>
  </si>
  <si>
    <t>INSTALACIÓN CAJA PARA VÁLVULA 0,40M X 0,50M X H=0,5M (INCLUYE EXCAVACIÓN BASE EN RECEBO COMÚN PLACA CONCRETO 3000 PSI LADRILLO COMÚN MARCO METÁLICO EN ÁNGULO 2" X 1/8" TAPA EN ACERO LÁMINA ALFAJOR Y GANCHOS EN ACERO), SEGÚN DETALLE</t>
  </si>
  <si>
    <t>MANTENIMIENTO E INSTALACIÓN INTERRUPTOR ENCHUFABLE 1X20A, CALIDAD LEGRAND SIEMENS SQARED O SUPERIOR DE MARCA RECONOCIDA Y HOMOLOGADA POR EL CIDET</t>
  </si>
  <si>
    <t xml:space="preserve">DESMONTE Y REINSTALACIÓN DE PUNTO ELÉCTRICO. </t>
  </si>
  <si>
    <t>MANTENIMIENTO A TODO COSTO SUMINISTRO E INSTALACIÓN REFLECTOR LED DE 50W - 80W PARA ILUMINACIÓN DE ÁREAS OSCURAS</t>
  </si>
  <si>
    <t>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t>
  </si>
  <si>
    <t xml:space="preserve">SUMINISTRO E INSTALACIÓN Y PUESTA EN FUNCIONAMIENTO DE   REFLECTOR  150W LED, MULTIVOLTAJE, Températura de Color 6500K (±10%), Flujo Luminoso 11250Lm (±10%), Horas de Vida Útil 50.000 Hrs, Garantía de 5 años. INCLUYE ACCESORIOS DE FIJACIÓN Y TODO LO NECESARIO PARA SU CORRECTO FUNCIONAMIENTO. </t>
  </si>
  <si>
    <t>MANTENIMIENTO  RED ELÉCTRICAS Y ACOMETIDAS POR METROS</t>
  </si>
  <si>
    <t>INSTALACIÓN CERRADURA  POMO METÁLICO - ALCOBA TIPO SCHALAGE O SIMILAR, ACABADO SEGÚN DISEÑO</t>
  </si>
  <si>
    <t>INSTALACIÓN CABINAS SANITARIAS SISTEMA CANTILIVER EN LÁMINA GALVANIZADA CAL, 18 ENTAMBORADA,  INCLUYE  PINTURA  ELECTROSTÁTICA  COLOR  GRIS  PLATA  SUMINISTRO  INSTALACIÓN  MARCO CHAPETAS PASADOR DE CIERRE Y PLATINAS SEGÚN DETALLE</t>
  </si>
  <si>
    <t>MANTENIMIENTO E INSTALACIÓN SANITARIO ELONGADO COLOR BLANCO REF, 02618100-1 O SIMILAR, (QUE INCLUYE SANITARIO ONE PIECE TAPA GRIFERÍA ACCESORIOS DE CONEXIÓN E INSTALACIÓN)</t>
  </si>
  <si>
    <t xml:space="preserve">MANTENIMIENTO ORINAL DE COLGAR  ( INCLUYE DESMONTE Y REINSTALACIÓN, LIMPIEZA DE GRIFERÍA TIPO PUSH. MANTENIMIENTO A DESAGÜE SANITARIO CON SONDA ELÉCTRICA) </t>
  </si>
  <si>
    <t>REMOCIÓN Y REINSTALACIÓN CANAL EN LAMINA GALVANIZADA CAL ,18 D/ 0,60 M, (SUMINISTRO E INSTALACIÓN CON WASH PRIMER + ESMALTE + ANCLAJE A MURO + SIKAFLEX 1A)</t>
  </si>
  <si>
    <t>MANTENIMIENTO SANITARIO TIPO ACUACER COLOR BLANCO O SIMILAR, (CONJUNTO SANITARIO QUE INCLUYE SANITARIO TAPA TANQUE GRIFERÍA ACCESORIOS DE CONEXIÓN)</t>
  </si>
  <si>
    <t xml:space="preserve">MANTENIMIENTO CANALETA METÁLICA CON DIVISIÓN 10X4X240 X 4TRAMOS 9,60 MTS CONSISTENTE EN LIMPIEZA Y REPARACIÓN </t>
  </si>
  <si>
    <t xml:space="preserve">MANTENIMIENTO CONSISTENTE EN REPARACIÓN TROQUELES CANALETA METÁLICA </t>
  </si>
  <si>
    <t>ADECUAR E INSTALAR PUERTA MADERA DE 2,07M X 0,97M A TODO COSTO (INCLUYE MATERIALES PARA REALIZAR UNA ADECUADA PUESTA EN FUNCIONAMIENTO)</t>
  </si>
  <si>
    <t>DESMONTE, MONTE, MANTENIMIENTO E INSTALACIÓN INODORO A TODO COSTO (INCLUYE: SANITARIO  BLANCO, MODELO DOS PIEZAS, CIERRE ASIENTO TRADICIONAL, CAPACIDAD 250 GRAMOS, CONSUMO PROMEDIO POR DESCARGA 4.8 LITROS, ARO REDONDO, MATERIAL PORCELANA SANITARIA, ALTO 43,4 CM, AHORRO DE AGUA SI, DISTANCIA DE DESCARGA 30,5 CM, ANCHO 71,8 CM, COLOR BLANCO, PESO 26,52 KG, TIPO TAZA REDONDA, TIPO DE DESCARGA SINGLE, ASIENTO TRADICIONAL, SISTEMA DE DESCARGA BOTÓN, ACCESORIOS DE INSTALACIÓN, PORTA PAPEL, JABONERA Y PORTA TOALLA)</t>
  </si>
  <si>
    <t>DESMONTE, MONTE, MANTENIMIENTO E INSTALACIÓN LAVAMANOS A TODO COSTO (INCLUYE: LAVAMANOS INSTITUCIONAL BLANCO. MATERIAL PORCELANA SANITARIA, ALTO 19.5 CENTÍMETROS, ANCHO 54 CENTÍMETROS, COLOR BLANCO, PESO 8.3 KILOGRAMOS, INCLUYE SOLO LAVAMANOS CON ACCESORIOS PARA INSTALACIÓN, TIPO LAVAMANOS DE PARED)</t>
  </si>
  <si>
    <t xml:space="preserve">DESMONTE, MONTE, MANTENIMIENTO E INSTALACIÓN ORINAL A TODO COSTO (INCLUYE: ORINAL  PARA FLUXÓMETRO BLANCO, ALTO 35,2 CM, ANCHO 31,2 CM, MATERIAL PORCELANA SANITARIA, USO INSTITUCIONAL, COLOR BLANCO, PESO 16,059 KG, TIPO DE DESCARGA VÁLVULA / FLUXÓMETRO) </t>
  </si>
  <si>
    <t xml:space="preserve">INSTALACIÓN DE TUBERÍA SUSPENDIDA EN TUBO CONDUIT DE 1 1/2" A TODO COSTO. </t>
  </si>
  <si>
    <t>DESMONTE, MONTE E INSTALACIÓN DE TUBERÍA Y/O ACCESORIOS PARA RED SANITARIA 4" A TODO COSTO</t>
  </si>
  <si>
    <t>DESMONTÉ, MONTE E INSTALACIÓN DE VÁLVULA DE CONTROL, DE 1/2" DE PASO. A TODO COSTO</t>
  </si>
  <si>
    <t>DESMONTE, MONTE E INSTALACIÓN DE PANEL LED DE INCRUSTAR DE 18 WTS - 110 V A TODO COSTO
INCLUYE
PANEL LED
POTENCIA: 18W
VOLTAJE: AC 85-265V
FRECUENCIA: 50/60
FLUJO LUMINOSO: 1440 LM
VIDA ÚTIL: 30.000 HORAS</t>
  </si>
  <si>
    <t>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t>
  </si>
  <si>
    <t>MANTENIMIENTO A TODO COSTO SUMINISTRO E INSTALACIÓN BAJANTE AGUAS LLUVIAS PVC 3" (INCLUYE CODO UNIÓN Y ABRAZADERA DE FIJACIÓN)</t>
  </si>
  <si>
    <t>MANTENIMIENTO A TODO COSTO SUMINISTRO E INSTALACIÓN PUNTO DESAGÜE PVC 3" APARATOS SANITARIOS Y DESAGÜES (INCLUYE ACCESORIOS, YEE Y CODO)</t>
  </si>
  <si>
    <t>MANTENIMIENTO A TODO COSTO SUMINISTRO E INSTALACIÓN REJILLA  ALUMINIO  2", 3" O 4" CON SOSCO TRADICIONAL - TIPO COL REJILLAS O SIMILAR (SUMINISTRO E INSTALACIÓN)</t>
  </si>
  <si>
    <t>MANTENIMIENTO A TODO COSTO SUMINISTRO E INSTALACIÓN TUBERÍA PVC 1/2" AGUA FRÍA -RED DE SUMINISTRO (INCLUYE EXCAVACIÓN MANUAL RELLENO INICIAL EN BASE GRANULAR B-200 INSTALACIÓN Y ACCESORIOS)</t>
  </si>
  <si>
    <t xml:space="preserve">INSTALACIÓN A TODO COSTO DISPENSADOR PARA JABÓN LIQUIDO DE PARED CON TORNILLOS ESCONDIDOS VÁLVULA ANTICORROSIVA CUERPO EN ACERO INOXIDABLE SATINADO, CAPACIDAD 1,2  LITROS, VENTANILLA DE RECARGA  SUPERIOR CON LLAVE, NIVEL DE JABÓN, PUSH FRONTAL </t>
  </si>
  <si>
    <t>MANTENIMIENTO A TODO COSTO SUMINISTRO E INSTALACIÓN ORINAL: 
MATERIAL: PORCELANA VITRIFICADA  
ACABADO: BRILLANTE
ALTO: 91 CM
LARGO: 33CM
ANCHO: 40 CM
CONSUMO DE AGUA 0,5 LITROS
COLOR: BLANCO
INCLUYE: RACOR POSTERIOR, REJILLA DE DESAGÜE, GRAPAS DE INSTALACIÓN, RACOR DE SALIDA Y SISTEMA DE DESCARGA TIPO PUSH.</t>
  </si>
  <si>
    <t xml:space="preserve">INSTALACIÓN A TODO COSTO REJILLA EXTRACTOR DE AIRE 
INCLUYE
REJILLA </t>
  </si>
  <si>
    <t xml:space="preserve">INSTALACIÓN DE VIDRIO SANBLASTIADOS O TRANSPARENTES PARA VENTANAS  </t>
  </si>
  <si>
    <t>SUMINISTRO E INSTALACION CERRAMIENTO EN MALLA ESLABONADA Cal. 12  de 2 1/4"x 2 1/4" + tubo galvanizado 2"+  ángulo 2"x  1 1/8 + anticorrosivo + esmalte. Suministro e instalación a todo costo. Incluye el suministro de todos los accesorios requerido para el corecto montaje</t>
  </si>
  <si>
    <t>SUMINISTRO E INSTALACION PUERTA EN MALLA ESLABONADA. MARCO TUBERIA GALVANIZADA  2" . Incluye Malla eslabonada cal 12  de 2x1 1-1/2" + contramarco angulo 2" x  18" + anticorrosivo + pintura esmalte. Suministro e instalación a todo costo.  Incluye el suministro de todos los accesorios requeridos para el correcto montaje.</t>
  </si>
  <si>
    <t>INSTALACIÓN ESPEJO   4 MM, BISELADO Y PULIDO CUATRO LADOS, (INCLUYE LOS ELEMENTOS DE FIJACIÓN AL MURO)</t>
  </si>
  <si>
    <t>INSTALACIÓN ESPEJO  4 MM, FLOTADO SIN BISELAR Y SIN MARCO, (SUMINISTRO E INSTALACIÓN INCLUYENDO LOS ELEMENTOS DE FIJACIÓN AL MURO)</t>
  </si>
  <si>
    <t>MANTENIMIENTO CONSISTENTE EN REPARACIÓN VIDRIOS OPALIZADOS LAMINAS</t>
  </si>
  <si>
    <t>APLICACIÓN DE ESTUCO PLÁSTICO O SIMILAR</t>
  </si>
  <si>
    <t>MANTENIMIENTO A ESTUCO SOBRE MURO INTERIOR (INCLUYE ESTUCO FILOS Y DILATACIONES)</t>
  </si>
  <si>
    <t>MANTENIMIENTO DE MURO I(INCLUYE RESANES EN ESTUCO 1 MANO EN PINTURA TIPO 2 Y DOS MANOS EN PINTURA TIPO 1 FILOS Y DILATACIONES).</t>
  </si>
  <si>
    <t>APLICACIÓN DE DISOLVENTE PARA PINTURA EN ACEITE</t>
  </si>
  <si>
    <t>APLICACIÓN DE PINTURA 3 MANOS PARA EXTERIORES, EN BLOQUES DE OFICINAS. ALOJAMIENTOS HABITACIONES Y DEMÁS ESTRUCTURAS DE LA UNIDAD. INCLUYE RESANES Y ACABADOS</t>
  </si>
  <si>
    <t>APLICACIÓN DE PINTURA 3 MANOS PARA INTERIORES EN OFICINAS, ALOJAMIENTOS HABITACIONES Y DEMÁS ESTRUCTURAS DE LA UNIDAD INCLUYE RESANES Y ACABADOS</t>
  </si>
  <si>
    <t xml:space="preserve">APLICACIÓN DE PINTURA TIPO ESMALTE.  </t>
  </si>
  <si>
    <t>MANTENIMIENTO ALISTADO PISOS MORTERO 1:4  E= 0,03 M</t>
  </si>
  <si>
    <t>RETIRO DE CAPAS DE PINTURA DETERIORADA POR HUMEDAD (RASPADO, LIJADO, RESANE Y PINTURA)</t>
  </si>
  <si>
    <t xml:space="preserve">INSTALACIÓN DE GUARDA ESCOBAS TIPO SINFÍN, DE DIMENSIONES 41X8 CM.  </t>
  </si>
  <si>
    <t xml:space="preserve">INSTALACIÓN DE PISO EN CERÁMICA, CON DIMENSIONES DE 15X22 CM. </t>
  </si>
  <si>
    <t xml:space="preserve">INSTALACIÓN DE PISO EN CERÁMICA, CON DIMENSIONES DE 20.5X20.5 CM.  </t>
  </si>
  <si>
    <t xml:space="preserve">INSTALACIÓN DE PISO EN CERÁMICA, CON DIMENSIONES DE 60X60 CM. </t>
  </si>
  <si>
    <t xml:space="preserve">INSTALACIÓN DE PORCELANATTO MINIUM CIMENTO NA 60 X 60 CM. TIPO ALFA REF.135029598 O EQUIVALENTE. </t>
  </si>
  <si>
    <t xml:space="preserve">INSTALACIÓN ENCHAPE EN PIEDRA, CON GRANITO LAVADO. </t>
  </si>
  <si>
    <t>INSTALACIÓN ENCHAPE EN PIEDRA, CON GRANITO PULIDO BANCA.</t>
  </si>
  <si>
    <t xml:space="preserve">INSTALACIÓN ENCHAPE EN PIEDRA, CON GRANITO PULIDO MESÓN. </t>
  </si>
  <si>
    <t xml:space="preserve">INSTALACIÓN ENCHAPE EN PIEDRA, CON GRANO MÁRMOL. </t>
  </si>
  <si>
    <t xml:space="preserve">INSTALACIÓN ENCHAPE EN PIEDRA, CON MESÓN GRANO MÁRMOL. </t>
  </si>
  <si>
    <t xml:space="preserve">INSTALACIÓN ENCHAPE EN PIEDRA, CON PEDESTAL GRANO LAVADO (CARA).  </t>
  </si>
  <si>
    <t>INSTALACIÓN ENCHAPE PARA BAÑO Y/O COCINA A TODO COSTO 45 X 45</t>
  </si>
  <si>
    <t>MANTENIMIENTO BALDOSA GRANO DE MÁRMOL  (INCLUYE DESTRONCADA PULIDA BRILLADA)</t>
  </si>
  <si>
    <t>MANTENIMIENTO DE ENCHAPE EN PIEDRA MUÑECA, INCLUYE PULIDA LAVADO E IMPERMEABILIZADO CON HIDRÓFUGO</t>
  </si>
  <si>
    <t>INSTALACIÓN DE PISO EN MADERA</t>
  </si>
  <si>
    <t>INSTALACIÓN DE PISO LAMINADO</t>
  </si>
  <si>
    <t>INSTACION Y SUMINISTRO DE PISO DE CAUCHO ELECTROSTÁTICO DISIPATIVO 3mm. Tipo Noraplan Signa Ed o equivalente.</t>
  </si>
  <si>
    <t>MANTENIMIENTO A TODO COSTO DESMONTE DE PISOS DE CAUCHO INCLUYE CARGUE Y RETIRO DE MATERIAL DESMONTADO,</t>
  </si>
  <si>
    <t>DESMONTE MANTENIMIENTO E INSTALACIÓN DE MARCO VENTANA (ALUMINIO)</t>
  </si>
  <si>
    <t>DESMONTE DE ELEMENTOS PREFABRICADOS EN FACHADA (INCLUYE CARGUE Y RETIRO DE ESCOMBROS)</t>
  </si>
  <si>
    <t>MANTENIMIENTO A TODO COSTO DESMONTE DE ELEMENTOS PREFABRICADOS EN FACHADA INCLUYE CARGUE Y RETIRO DE ESCOMBROS,</t>
  </si>
  <si>
    <t>DESMONTE MANTENIMIENTO  Y REINSTALACIÓN  DE VENTANERIA  (INCLUYE LIMPIEZA LIJADADA PINTURA ESMALTE Y REINSTALACIÓN),</t>
  </si>
  <si>
    <t>DESMONTE PUERTAS  (INCLUYE RETIRO DE ESCOMBROS)</t>
  </si>
  <si>
    <t xml:space="preserve">INSTALACIÓN DE  PUERTAS EN MADERA Y/O METÁLICAS </t>
  </si>
  <si>
    <t xml:space="preserve">INSTALACIÓN DE MARCOS PARA PUERTAS EN MADERA Y/O METÁLICAS 0.8M A 1M </t>
  </si>
  <si>
    <t xml:space="preserve">INSTALACIÓN DE PUERTA CON MARCO Y HOJA EN MADERA (CAOBA - CEDRO CAQUETÁ - CEDRO MACHO), CON MEDIDAS DE 4MM X 1.22M X 2.44M. </t>
  </si>
  <si>
    <t xml:space="preserve">SUMINISTRO E INSTALACION DE PUERTAS METALICAS EN LAMINA COLD ROLLED A TODO COSTO. </t>
  </si>
  <si>
    <t xml:space="preserve">INSTALACIÓN DE PUERTA EN ALUMINIO PARA BAÑO. </t>
  </si>
  <si>
    <t>MANTENIMIENTO  DE  CARPINTERÍA METÁLICA - (PUERTAS Y VENTANAS) INCLUYE DESMONTE LIMPIEZA REMOCIÓN DE PINTURA LIJADA APLICACIÓN DE ANTICORROSIVO  PINTURA ESMALTE Y REINSTALACIÓN),</t>
  </si>
  <si>
    <t>MANTENIMIENTO RESANE CIELO RASO SUSPENDIDO DRYWALL (INCLUYE SELLO DE JUNTAS CONTRA MURO Y DILATACIONES CON MALLA FIBRA DE VIDRIO O SIMILAR MASILLADO  Y ACABADO PINTURA TIPO 1,  3 MANOS DE PINTURA)</t>
  </si>
  <si>
    <t>MANTENIMIENTO A TODO COSTO SUMINISTRO E INSTALACION CIELO RASO FIBROCEMENTO 6 MM, SUPERBOARD SUSPENDIDO JUNTA PERDIDA PERFILERIA CAL, 24 INCLUYE TRES 3 MANOS DE PINTURA</t>
  </si>
  <si>
    <t>MANTENIMIENTO DE ESTRUCTURA DE CIELO RASO, NIVELACIÓN Y AJUSTE DE PERFILERÍA</t>
  </si>
  <si>
    <t>MANTENIMIENTO DE PUERTAS METALICAS INCLUYE LIJADA, RESANADA Y APLICACIÓN PINTURA</t>
  </si>
  <si>
    <t>MANTENIMIENTO TEJA FIBROCEMENTO</t>
  </si>
  <si>
    <t>INSTALACIÓN CIELO RASO SUSPENDIDO DRYWALL JUNTA PERDIDA (PERFILERIA METÁLICA CAL, 24-26 ESTRUCTURA CADA 40 CM) INCLUYE TRES (3) MANOS DE PINTURA</t>
  </si>
  <si>
    <t xml:space="preserve">INSTALACIÓN DE CIELO RAZO SUPERBOARD. </t>
  </si>
  <si>
    <t xml:space="preserve">APLICACIÓN DE ESTUCO PLÁSTICO X METRO CUADRADO </t>
  </si>
  <si>
    <t>MANTENIMIENTO ESTUCO Y PINTURA TIPO ESMALTE O SIMILAR 3 MANOS  (INCLUYE ESTUCO 2 MANO EN PINTURA TIPO 2 Y 1 UNA MANO EN PINTURA TIPO ESMALTE O SIMILAR FILOS Y DILATACIONES), COLOR SEGÚN DISEÑO</t>
  </si>
  <si>
    <t>MANTENIMIENTO ESTUCO Y PINTURA TIPO FACHADA O SIMILAR 3 MANOS  FACHADAS (INCLUYE  ESTUCO 1  MANO EN PINTURA TIPO 2 Y DOS MANOS EN PINTURA TIPO KORAZA O SIMILAR FILOS Y DILATACIONES), COLOR SEGÚN DISEÑO</t>
  </si>
  <si>
    <t>APLICACIÓN DE PINTURA A BASE DE AGUA TIPO 1 COLOR BLANCO ALMENDRA</t>
  </si>
  <si>
    <t>APLICACIÓN DE PINTURA A BASE DE AGUA TIPO 1 COLOR VERDE CIPRÉS</t>
  </si>
  <si>
    <t>PREPARACIÓN DE SUPERFICIE (REMOCIÓN DE PINTURA Y LIMPIEZA)</t>
  </si>
  <si>
    <t xml:space="preserve">INSTALACIÓN DE CERRADURA DE SOBREPONER PUERTA DE MADERA O METÁLICA </t>
  </si>
  <si>
    <t>MANTENIMIENTO E INSTALACIÓN VIDRIO CRUDO 5MM (PARA VENTANERÍA, INCLUYE EL SUMINISTRO E INSTALACIÓN DE TODOS LOS ACCESORIOS E INSUMOS REQUERIDOS PARA EL CORRECTO MONTAJE)</t>
  </si>
  <si>
    <t>APLICACIÓN DE PINTURA EN ACEITE COLOR VERDE</t>
  </si>
  <si>
    <t xml:space="preserve">MANTENIMIENTO DE MURO EXTERIOR. 
INCLUYE RESANES EN GRANIPLAST  Y DOS MANOS EN PINTURA TIPO 1, FILOS Y DILATACIONES.
 -INCLUYE IMPERMEABILIZANTE CON LOS  ELEMENTOS Y MATERIALES ESPECIALES PARA  TAL  FIN O  SU EQUIVALENTE,  RESANE EN MUROS, FILOS Y DILATACIONES Y APLICACIÓN DE PINTURA SEGÚN DISEÑO  TIPO ESPECIAL  O  SU EQUIVALENTE PARA EXTERIORES
- INCLUYE HERRAMIENTA, EQUIPO MENOR Y MANO DE OBRA </t>
  </si>
  <si>
    <t>MANTENIMIENTO PINTURA EPOXICA ALTA RESISTENCIA CON CATALIZADOR 3 MANOS SOBRE PAÑETE, (INCLUYE 1 MANO EN PINTURA TIPO 2 Y DOS MANOS EN PINTURA EPOXI POLIAMIDA CON CATALIZADOR FILOS Y DILATACIONES)</t>
  </si>
  <si>
    <t>MANTENIMIENTO DE REJAS METÁLICAS INCLUYE REMOCIÓN DE CORROSIÓN Y PINTURA EN ACEITE COLOR MARRÓN</t>
  </si>
  <si>
    <t>APLICACIÓN DE SOLDADURA EN SUPERFICIES METÁLICAS  ( PARA CATRES, CÓMODAS, PUERTAS, ESTANTES, MALLAS)</t>
  </si>
  <si>
    <t>MANTENIMIENTO DE ESTRUCTURAS METÁLICAS INCLUYE EL REMPLAZO DE MALLA ESLABONADA INCLUYE SOLDADURA EN PUNTOS DE SUJECIÓN</t>
  </si>
  <si>
    <t>APLICACIÓN DE ESTUCO PLÁSTICO X METRO CUADRADO A TODO COSTO</t>
  </si>
  <si>
    <t>APLICACIÓN DE PINTURA ARQUITECTÓNICA PARA EXTERIORES. A TODO COSTO, INCLUYE PINTURA TIPO KORAZA</t>
  </si>
  <si>
    <t>APLICACIÓN DE PINTURA ARQUITECTÓNICA PARA INTERIORES.   A TODO COSTO INCLUYE PINTURA TIPO 1</t>
  </si>
  <si>
    <t xml:space="preserve">DESMONTE, MONTE E INSTALACIÓN DE VIDRIO SANBLASTIADOS O TRANSPARENTES PARA VENTANAS A TODO COSTO
INCLUYE
VIDRIO </t>
  </si>
  <si>
    <t>INSTALACIÓN ENCHAPE PARA BAÑO Y/O COCINA A TODO COSTO 
INCLUYE
CEMENTO, BALDOSA, ARENA, PEGANTE PARA CERÁMICA</t>
  </si>
  <si>
    <t>MANTENIMIENTO DE PUERTAS METÁLICAS (INCLUYE LIJADA, RESANADA Y APLICACIÓN PINTURA COLOR GRIS)</t>
  </si>
  <si>
    <t>MANTENIMIENTO DE REJAS METÁLICAS (INCLUYE LIJADA, RESANADA Y APLICACIÓN PINTURA COLOR GRIS)</t>
  </si>
  <si>
    <t>APLICACIÓN DE PINTURA 3 MANOS A TODO COSTO PARA INTERIORES EN OFICINAS Y DEMÁS ESTRUCTURAS DE LA UNIDAD INCLUYE PINTURA, RESANES Y ACABADOS</t>
  </si>
  <si>
    <t>APLICACIÓN DE PINTURA 3 MANOS A TODO COSTO PARA EXTERIORES, EN BLOQUES DE OFICINAS Y DEMÁS ESTRUCTURAS DE LA UNIDAD. INCLUYE PINTURA, RESANES Y ACABADOS</t>
  </si>
  <si>
    <t>MANTENIMIENTO GENERAL DE PISO EN PORCELANATO (INCLUYE RETIRO BOQUILLA, RE EMBOQUILLADA, LAVADO Y ASEO GENERAL)</t>
  </si>
  <si>
    <t>DESMONTE, MONTE, MANTENIMIENTO E INSTALACIÓN CHAPA PARA PUERTAS EN VIDRIO A TODO COSTO 
INCLUYE CHAPA CON TRES LLAVES
MATERIAL: ACERO INOXIDABLE Y ALEACIÓN DE ZINC
PUERTAS DE GROSOR: APROXIMADAMENTE 10 A 12 MM/0,39 A 0,47 PULGADAS
TAMAÑO: APROXIMADAMENTE 98 X 65 MM/3,86 X 2,56 PULGADAS (LARGO X ANCHO)</t>
  </si>
  <si>
    <t>DESMONTE, MONTE, MANTENIMIENTO E INSTALACIÓN BARRAS ANTIPANICO A TODO COSTO DE PUERTAS SALIDA DE EMERGENCIA</t>
  </si>
  <si>
    <t>DESMONTE, MONTE, MANTENIMIENTO E INSTALACIÓN MUEBLE PARA LAVAMANOS A TODO COSTO INCLUYE:
Materiales: Madera aglomerada, Acero inoxidable
Alto: 55 cm
Largo: 51.4 cm
Ancho: 55.4 cm
Profundidad: 51.5 cm
Espesor: 15
Tipo de instalación: Elevado
Tipo de manija/accionamiento: Oculta
Tipo de cierre: Lento
Tipo de herrajes: Acero inoxidable
Tipo de canto: Flexible</t>
  </si>
  <si>
    <t>CIMIENTO DE MURO, EN CONCRETO CICLÓPEO, 30X30 CM. A TODO COSTO</t>
  </si>
  <si>
    <t>CIMIENTO DE MURO, EN CONCRETO DE RESISTENCIA 2500 PSI, 20X20 CM. A TODO COSTO</t>
  </si>
  <si>
    <t>CIMIENTO DE MURO, EN CONCRETO DE RESISTENCIA 3000 PSI, 20X20 CM. A TODO COSTO</t>
  </si>
  <si>
    <t>CIMIENTO DE MURO, EN CONCRETO DE RESISTENCIA 3000 PSI, 30X30 CM. A TODO COSTO</t>
  </si>
  <si>
    <t>COLUMNAS Y VIGAS, EN CONCRETO DE RESISTENCIA 2500 PSI, 30X40 CM. A TODO COSTO</t>
  </si>
  <si>
    <t>COLUMNAS Y VIGAS, EN CONCRETO DE RESISTENCIA 3000 PSI, 30X30 CM. A TODO COSTO</t>
  </si>
  <si>
    <t>ADMINISTRACIÓN 18%</t>
  </si>
  <si>
    <t>UTILIDAD 5%</t>
  </si>
  <si>
    <t xml:space="preserve"> DEMOLICIÓN  PAÑETE  DE  ESPESOR  DE  005M  BAJO  PLACA  (INCLUYE  CARGUE  Y  RETIRO  DE ESCOMBROS)</t>
  </si>
  <si>
    <t>CNT</t>
  </si>
  <si>
    <t>CODIGOS UNSPC</t>
  </si>
  <si>
    <t>DESCRIPCIÓN</t>
  </si>
  <si>
    <t>UNIDAD DE MEDIDA</t>
  </si>
  <si>
    <t>UNSPSC (CCE)</t>
  </si>
  <si>
    <t>DEMOLICIÓN - RETIRO  PAÑETE DETERIORADO (INCLUYE CARGUE Y RETIRO DE ESCOMBROS</t>
  </si>
  <si>
    <t xml:space="preserve">DEMOLICIÓN PLACA PISO.  </t>
  </si>
  <si>
    <t xml:space="preserve">INSTALACIÓN DE CUBIERTA EN TEJA ONDULADA DE FIBROCEMENTO PERFIL 10. INCLUYE ACCESORIOS (AMARRES Y GANCHOS) </t>
  </si>
  <si>
    <t xml:space="preserve">INSTALACIÓN DE CUBIERTA EN TEJA ONDULADA DE FIBROCEMENTO PERFIL 7. INCLUYE ACCESORIOS (AMARRES Y GANCHOS) </t>
  </si>
  <si>
    <t xml:space="preserve">INSTALACIÓN DE CUBIERTA EN TEJA TERMO ACÚSTICA (INCLUYE CABALLETE Y LIMAHOYA) </t>
  </si>
  <si>
    <t>DESMONTE DE TANQUES EN ASBESTO-CEMENTO 1000LTS (INCLUYE CARGUE Y RETIRO DE MATERIAL DESMONTADO SEGÚN DISPONGA LA UNIDAD)</t>
  </si>
  <si>
    <t>INSTALACIÓN GRAVILLA LAVADA No. 2  (INCLUYE DILATACIÓN EN BRONCE)</t>
  </si>
  <si>
    <t xml:space="preserve">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 </t>
  </si>
  <si>
    <t>MONTAJE ESTRUCTURA METÁLICA PERFIL 6 MTS X 7 CM X 2 CM.</t>
  </si>
  <si>
    <t>MANTENIMIENTO DE PUERTAS EN MADERA INCLUYE LIJADA, RESANADA Y APLICACIÓN DE  PINTURA ACEITE 2 MANOS</t>
  </si>
  <si>
    <t xml:space="preserve">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TRANSMITANCIA TÉRMICA: 6.18 WM 2 C - 1.09 BTU  HR FT 2 F  - MOMENTO DE INERCIA: 4.11 CM 4M - MÓDULO DE SECCIÓN S MAYOR: 4.58 CM 3M - MÓDULO DE SECCIÓN S MENOR: 1.61 CM 3 M O EQUIVALENTE SEGÚN DISEÑO COLOR VERDE, AZUL O ROJO. </t>
  </si>
  <si>
    <t xml:space="preserve">INSTALACIÓN ALAMBRE GALVANIZADO CON CALIBRE 12 AWG, DE RESISTENCIA A LA TRACCIÓN ENTRE 39 - 47 KGF MM2 Y CON GALVANIZADO DE 70 G M2. COMERCIALIZADO EN KILOGRAMOS.  </t>
  </si>
  <si>
    <t xml:space="preserve">INSTALACIÓN ÁNGULO DE SOPORTE PARA ACOMETIDAS ELÉCTRICAS, TAMAÑO DE 1 12 X 30 CM. </t>
  </si>
  <si>
    <t>INSTALACIÓN DE  TOMACORRIENTE NORMAL DOBLE, POLO A TIERRA, 20A,125V. NEMA 5-20R, EN TUBERÍA CONDUIT PVC 34, ALAMBRE NO 12 AWG PROM 4M</t>
  </si>
  <si>
    <t xml:space="preserve">INSTALACIÓN DE BALA DE ILUMINACIÓN DE INCRUSTAR DE 4  TIPO LED PANEL DE 9 WTS - 110 V </t>
  </si>
  <si>
    <t xml:space="preserve">INSTALACIÓN DE BALA DE ILUMINACIÓN DE INCRUSTAR DE 8 TIPO LED PANEL DE 18 WTS - 110 V </t>
  </si>
  <si>
    <t xml:space="preserve">INSTALACIÓN DE BORNA PARA RED DE BAJA TENSIÓN DE 40 MCM. </t>
  </si>
  <si>
    <t>INSTALACIÓN DE BALA DE SOBREPONER 8 - 20W - AC90-240V FLUJO LUMINOSO: 1600 LM, TIPO LED: EPISTAR SMD 2835, VIDA ÚTIL DEL CHIP: 50.000 HR, ANGULO DE APERTURA: 120, CRI: 80, TEMPERATURA DE COLOR: 4000K - 6000K, GRADO DE HERMETICIDAD: IP30,DIAMETRO PERFORACIÓN : 200MM. INCLUYE TODO LO NECESARIO PARA SU FUNCIONAMIENTO</t>
  </si>
  <si>
    <t xml:space="preserve">INSTALACIÓN DE CABLE DE COBRE THHNTHWN N 10 AWG. </t>
  </si>
  <si>
    <t xml:space="preserve">INSTALACIÓN DE CAPACETE PARA ACOMETIDAS ELÉCTRICAS CON UN DIÁMETRO DE 1.  </t>
  </si>
  <si>
    <t xml:space="preserve">INSTALACIÓN DE CAPACETE PARA ACOMETIDAS ELÉCTRICAS CON UN DIÁMETRO DE 3 4.  </t>
  </si>
  <si>
    <t>INSTALACIÓN DE INTERRUPTOR DOBLE TUBERÍA CONDUIT PVC 34, ALAMBRE NO 12 AWG INCLUYE APARATO PROM 5 M</t>
  </si>
  <si>
    <t>INSTALACIÓN DE TUBERÍA CONDUIT PVC 1</t>
  </si>
  <si>
    <t>INSTALACIÓN DE TUBERÍA CONDUIT PVC 1 2</t>
  </si>
  <si>
    <t>INSTALACIÓN DE TUBERÍA CONDUIT PVC 3 4</t>
  </si>
  <si>
    <t xml:space="preserve">INSTALACIÓN DE TUBERÍA SUSPENDIDA EN TUBO CONDUIT DE 1 1 2. </t>
  </si>
  <si>
    <t xml:space="preserve">INSTALACIÓN DE TUBERÍA YO ACCESORIOS PARA RED ELÉCTRICA 2 </t>
  </si>
  <si>
    <t>INSTALACIÓN PARA LUMINARIAS Y LÁMPARAS.</t>
  </si>
  <si>
    <t xml:space="preserve">INSTALACIÓN REFLECTOR LED DE PISO, 30W.  </t>
  </si>
  <si>
    <t>INSTALACIÓN SOPORTE DE PROYECTORES PARA LUMINARIAS</t>
  </si>
  <si>
    <t>MANTENIMIENTO  PANEL LED REDONDO A TODO COSTO ,  INCLUYE  LIMPIEZA  YO CAMBIO DE  PANELES  QUE SE ENCUENTREN FUNDIDAS O EN MAL ESTADO Y EL CONJUNTO ÓPTICO DE LAS LUMINARIAS. MANTENIMIENTO DEL SISTEMA DE ENCENDIDO Y APAGADO Y ASÍ COMO  EL CORRECTO FUNCIONAMIENTO DE ENCENDIDO DE LA LUMINARIA. MÍNIMO 18W</t>
  </si>
  <si>
    <t>MANTENIMIENTO CONSISTENTE EN REPARACIÓN TOMACORRIENTES TIPO B CUERPO PORTA CONTACTOS: TORNILLOS Y TUERCAS - TORNILLOS: HIERRO SAE 1010 CEMENTADO CON TRATAMIENTO ANTICORROSIVO - TUERCAS: HIERRO SAE 1010 MOLETEADAS CON TRATAMIENTO ANTICORROSIVO - CONTACTO FIJO CENTRAL LATÓN 70 30 DE 0.6 MM DE ESPESOR.</t>
  </si>
  <si>
    <t>MANTENIMIENTO SALIDA INTERRUPTOR DOBLE EN TUBERÍA CONDUIT PVC TRES CUARTOS   CABLE NO 12 AWG</t>
  </si>
  <si>
    <t>MANTENIMIENTO SALIDA INTERRUPTOR SENCILLO CONMUTABLE EN TUBERÍA CONDUIT PVC TRES CUARTOS CABLE NO 12 AWG</t>
  </si>
  <si>
    <t>MANTENIMIENTO SALIDA TOMACORRIENTE NORMAL DOBLE POLO A TIERRA EN TUBERÍA CONDUIT PVC TRES CUARTOS CABLE NO 12 AWG</t>
  </si>
  <si>
    <t>MANTENIMIENTO SALIDA TOMACORRIENTE NORMAL DOBLE PT CON PLACA TOMA INTEMPERIE-GRIS ACERO EN TUBERÍA CONDUIT PVC TRES CUARTOS CABLE NO 12 AWG</t>
  </si>
  <si>
    <t xml:space="preserve">INSTALACIÓN DE DESAGÜE PARA LAVAMANOS, FABRICADO EN CROMO, INTEGRADO CON REBOSE, 1 , UN CUARTO  DE DIÁMETRO.  </t>
  </si>
  <si>
    <t>INSTALACIÓN DE TUBERÍA Y  ACCESORIOS PARA RED ACUEDUCTO 2</t>
  </si>
  <si>
    <t>INSTALACIÓN DE TUBERÍA YO ACCESORIOS PARA RED SANITARIA 4</t>
  </si>
  <si>
    <t xml:space="preserve">INSTALACIÓN DE VÁLVULA DE CONTROL, DE UN MEDIO DE PASO. </t>
  </si>
  <si>
    <t>INSTALACIÓN DUCHA MEZCLADORA CROMADA 8 SIN SALIDA BAÑERA, INCLUYE ACCESORIOS E INSTALACIÓN</t>
  </si>
  <si>
    <t>INSTALACIÓN GRIFERÍA  DUCHA  6, ACABADO  CROMO</t>
  </si>
  <si>
    <t xml:space="preserve">INSTALACIÓN GRIFERÍA  MEZCLADOR  LAVAMANOS  8    </t>
  </si>
  <si>
    <t>INSTALACIÓN GRIFERÍA DUCHA REGADERA  SIN SALIDA BAÑERA, INCLUYE TUBERÍA Y ACCESORIOS DE PUNTO DE AGUA FRÍA UNIVERSAL MEZCLADOR REGADERA REGISTRO DE DUCHA ACCESORIOS E INSTALACIÓN.</t>
  </si>
  <si>
    <t>INSTALACIÓN GRIFERÍA LAVAPLATOS MONO CONTROL INCLUYE KIT GRIFERÍA</t>
  </si>
  <si>
    <t>INSTALACIÓN LAVAMANOS CON MUEBLE COLLIS 60 MUEBLE COLOR WENGUE, INCLUYE  DESAGÜE AUTOMÁTICO SIFÓN BOTELLA GRAPAS 2 UND ACOPLE</t>
  </si>
  <si>
    <t>INSTALACIÓN LAVAMANOS DE COLGAR  COLOR BLANCO, INCLUYE DESAGÜE AUTOMÁTICO SIFÓN BOTELLA GRAPAS 2 UND ACOPLE</t>
  </si>
  <si>
    <t>INSTALACIÓN LAVAPLATOS  DE  EMPOTRAR  DOBLE  EN  ACERO  INOXIDABLE  - DIMENSIONES 81 X 51 CM, SUMINISTRO E INSTALACIÓN</t>
  </si>
  <si>
    <t>INSTALACIÓN LLAVE TERMINAL MANGUERA UN MEDIO</t>
  </si>
  <si>
    <t>INSTALACIÓN PUNTO DESAGÜE PVC  2 APARATOS SANITARIOS Y DESAGÜES  INCLUYE ACCESORIOS YEE Y CODO</t>
  </si>
  <si>
    <t>INSTALACIÓN PUNTO DESAGÜE PVC  3 APARATOS SANITARIOS Y DESAGÜES  INCLUYE ACCESORIOS YEE Y CODO</t>
  </si>
  <si>
    <t>MANTENIMIENTO DE RED SANITARIA INCLUYE RETIRO DE VEGETACIÓN PIEDRAS YO SEDIMENTACIÓN</t>
  </si>
  <si>
    <t>MANTENIMIENTO DE DESAGUE SANITARIO CON SONDA ELÉCTRICA, INCLUYE  MANO DE OBRA EQUIPO Y SONDA UN OCTAVO X 60M</t>
  </si>
  <si>
    <t>MANTENIMIENTO E INSTALACIÓN PUNTO DESAGÜE PVC  4 APARATOS SANITARIOS INCLUYE ACCESORIOS YEE Y CODO</t>
  </si>
  <si>
    <t>MANTENIMIENTO E INSTALACIÓN REJILLA  ALUMINIO  3 X 2  CON SOSCO  ANTI CUCARACHAS  - REF, TA-3 X 2   TIPO COLREJILLAS  O SIMILAR</t>
  </si>
  <si>
    <t xml:space="preserve">MANTENIMIENTO E INSTALACIÓN REJILLA  ALUMINIO  3 X 2  CON SOSCO TRADICIONAL  - REF, T-3X2 TIPO COLREJILLAS O SIMILAR </t>
  </si>
  <si>
    <t>MANTENIMIENTO E INSTALACIÓN REJILLA  ALUMINIO  4 X 2  CÚPULA TRADICIONAL CON SOSCO - REF. C-4X2 TIPO COLREJILLAS O SIMILAR</t>
  </si>
  <si>
    <t>MANTENIMIENTO E INSTALACIÓN REJILLA  ALUMINIO  4 X 3  CON SOSCO  ANTI CUCARACHAS  - REF, HA-4X3  TIPO COLREJILLAS  O SIMILAR</t>
  </si>
  <si>
    <t xml:space="preserve">MANTENIMIENTO E INSTALACIÓN REJILLA  ALUMINIO  4X 3 CON SOSCO TRADICIONAL - REF, H-4X3TIPO COLREJILLAS O SIMILAR </t>
  </si>
  <si>
    <t xml:space="preserve">MANTENIMIENTO E INSTALACIÓN REJILLA  ALUMINIO  6 X 4 CON SOSCO  ANTI CUCARACHAS  - REF, TA-6X4TIPO COLREJILLAS  O SIMILAR </t>
  </si>
  <si>
    <t>MANTENIMIENTO E INSTALACIÓN TEE SANITARIA - 6 INCLUYE INSTALACIÓN LIMPIADOR Y SOLDADURA</t>
  </si>
  <si>
    <t>MANTENIMIENTO E INSTALACIÓN TUBERÍA PVC-P RDE  9 UN MEDIO  AGUA FRÍA -RED DE SUMINISTRO  INCLUYE EXCAVACIÓN MANUAL RELLENO INICIAL EN BASE GRANULAR B-200 INSTALACIÓN Y ACCESORIOS</t>
  </si>
  <si>
    <t>MANTENIMIENTO E INSTALACIÓN TUBERÍA PVC-P RDE 21 TRES CUARTO AGUA FRÍA - RED DE SUMINISTRO  INCLUYE EXCAVACIÓN MANUAL RELLENO INICIAL EN BASE GRANULAR B-200 INSTALACIÓN Y ACCESORIOS</t>
  </si>
  <si>
    <t>MANTENIMIENTO E INSTALACIÓN TUBERÍA PVC-S  2 RED SANITARIA INCLUYE EXCAVACIÓN MANUAL RELLENO INICIAL EN BASE GRANULAR B-200 COMPACTADO INSTALACIÓN Y ACCESORIOS</t>
  </si>
  <si>
    <t>MANTENIMIENTO E INSTALACIÓN TUBERÍA PVC-S  3 RED SANITARIA INCLUYE EXCAVACIÓN MANUAL RELLENO INICIAL EN BASE GRANULAR B-200 COMPACTADO INSTALACIÓN Y ACCESORIOS</t>
  </si>
  <si>
    <t>MANTENIMIENTO BAJANTES AGUAS LLUVIAS Y AGUAS NEGRAS MAX 3</t>
  </si>
  <si>
    <t>MANTENIMIENTO E INSTALACIÓN TUBERÍA PVC-S  4 RED SANITARIA INCLUYE EXCAVACIÓN MANUAL RELLENO INICIAL EN BASE GRANULAR B-200 COMPACTADO INSTALACIÓN Y ACCESORIOS</t>
  </si>
  <si>
    <t>MANTENIMIENTO E INSTALACIÓN TUBERÍA PVC-S  6 RED SANITARIA INCLUYE EXCAVACIÓN MANUAL RELLENO INICIAL EN BASE GRANULAR B-200 COMPACTADO INSTALACIÓN Y ACCESORIOS</t>
  </si>
  <si>
    <t>MANTENIMIENTO E INSTALACIÓN TUBERÍA PVC-S 1 , UN MEDIO VENTILACIÓN Y AGUAS LLUVIAS INCLUYE ACCESORIOS Y ABRAZADERA DE FIJACIÓN</t>
  </si>
  <si>
    <t>MANTENIMIENTO E INSTALACIÓN TUBERÍA PVC-S 2 RED SANITARIA DESCOLGADA INCLUYE INSTALACIÓN Y ACCESORIOS</t>
  </si>
  <si>
    <t>MANTENIMIENTO E INSTALACIÓN TUBERÍA PVC-S 3 RED SANITARIA DESCOLGADA INCLUYE INSTALACIÓN Y ACCESORIOS</t>
  </si>
  <si>
    <t>MANTENIMIENTO E INSTALACIÓN TUBERÍA PVC-S 4 RED SANITARIA DESCOLGADA INCLUYE INSTALACIÓN Y ACCESORIOS</t>
  </si>
  <si>
    <t>MANTENIMIENTO E INSTALACIÓN TUBERÍA PVC-S 6 RED SANITARIA DESCOLGADA INCLUYE INSTALACIÓN Y ACCESORIOS</t>
  </si>
  <si>
    <t>MANTENIMIENTO E INSTALACIÓN TUBERÍA PVC-S 6, INCLUYE INSTALACIÓN Y ACCESORIOS</t>
  </si>
  <si>
    <t xml:space="preserve">MANTENIMIENTO PUNTO  AGUA FRÍA  UN MEDIO PVC -P  INCLUYE ACCESORIOS DE INSTALACIÓN </t>
  </si>
  <si>
    <t xml:space="preserve">MANTENIMIENTO PUNTO  AGUA FRÍA  TRES CUARTOS PVC -P  INCLUYE ACCESORIOS DE INSTALACIÓN </t>
  </si>
  <si>
    <t xml:space="preserve">INSTALACIÓN BAJANTE AGUAS LLUVIAS  PVC  3 INCLUYE CODO UNIÓN Y ABRAZADERA DE FIJACIÓN </t>
  </si>
  <si>
    <t xml:space="preserve">INSTALACIÓN BAJANTE AGUAS LLUVIAS  PVC  4  INCLUYE CODO UNIÓN Y ABRAZADERA DE FIJACIÓN </t>
  </si>
  <si>
    <t xml:space="preserve">INSTALACIÓN BAJANTE AGUAS LLUVIAS  PVC  6  INCLUYE CODO UNIÓN Y ABRAZADERA DE FIJACIÓN </t>
  </si>
  <si>
    <t xml:space="preserve">INSTALACIÓN BAJANTE AGUAS NEGRAS  PVC  3  INCLUYE CODO UNIÓN Y ABRAZADERA DE FIJACIÓN </t>
  </si>
  <si>
    <t xml:space="preserve">INSTALACIÓN BAJANTE AGUAS NEGRAS  PVC  4 INCLUYE CODO UNIÓN Y ABRAZADERA DE FIJACIÓN </t>
  </si>
  <si>
    <t xml:space="preserve">INSTALACIÓN BAJANTE AGUAS NEGRAS  PVC  6  INCLUYE CODO UNIÓN Y ABRAZADERA DE FIJACIÓN </t>
  </si>
  <si>
    <t>INSTALACIÓN PUNTO DESAGÜE PVC  3 AGUAS LLUVIAS INCLUYE ACCESORIOS YEE Y CODO</t>
  </si>
  <si>
    <t>INSTALACIÓN PUNTO DESAGÜE PVC  4 AGUAS LLUVIAS INCLUYE ACCESORIOS YEE Y CODO</t>
  </si>
  <si>
    <t>MANTENIMIENTO E INSTALACIÓN PUNTO DESAGÜE PVC  6 AGUAS LLUVIAS INCLUYE ACCESORIOS YEE Y CODO</t>
  </si>
  <si>
    <t>MANTENIMIENTO E INSTALACIÓN TUBERÍA PVC-S 2 VENTILACIÓN Y AGUAS LLUVIAS INCLUYE ACCESORIOS Y ABRAZADERA DE FIJACIÓN</t>
  </si>
  <si>
    <t>MANTENIMIENTO E INSTALACIÓN TUBERÍA PVC-S 3 VENTILACIÓN Y AGUAS LLUVIAS INCLUYE ACCESORIOS Y ABRAZADERA DE FIJACIÓN</t>
  </si>
  <si>
    <t>MANTENIMIENTO E INSTALACIÓN TUBERÍA PVC-S 4 RED AGUAS LLUVIAS INCLUYE INSTALACIÓN Y ACCESORIOS</t>
  </si>
  <si>
    <t>MANTENIMIENTO E INSTALACIÓN TUBERÍA PVC-S 4 VENTILACIÓN Y AGUAS LLUVIAS INCLUYE ACCESORIOS Y ABRAZADERA DE FIJACIÓN</t>
  </si>
  <si>
    <t>MANTENIMIENTO E INSTALACIÓN TUBERÍA PVC-S 6 RED AGUAS LLUVIAS INCLUYE INSTALACIÓN Y ACCESORIOS</t>
  </si>
  <si>
    <t>MANTENIMIENTO E INSTALACIÓN TUBERÍA PVC-S 6 VENTILACIÓN Y AGUAS LLUVIAS INCLUYE ACCESORIOS Y ABRAZADERA DE FIJACIÓN</t>
  </si>
  <si>
    <t>MANTENIMIENTO RECUBRIMIENTO BAJANTES AGUAS LLUVIAS EN MURO SUPERBOARD 8 MM, ANCHO 50CM, PERFILARÍA CAL, 26 CADA 60 CM, INCLUYE TRES 3 MANOS DE PINTURA</t>
  </si>
  <si>
    <t>INSTALACIÓN PROTECTOR PARA PAPEL HIGIÉNICO DE SOBREPONER EN LA PARED EN ACERO INOXIDABLE 304 SATINADO PARA ROLLO DE 200400 M CERRADURA CON LLAVE IMPORTADO</t>
  </si>
  <si>
    <t>INSTALACIÓN CAJA  CONTROL  DE  NIVEL  DE  DOBLE  COMPARTIMIENTO,  COMPARTIMIENTO  1:  W=1,40M  X L=0,50M X H=050 A 0,60M; COMPARTIMIENTO 2: W=1,10M X L=070 A 0,80M X H=080 A 1,00M INCLUYE EXCAVACIÓN BASE EN RECEBO COMÚN PLACA CONCRETO REFORZADO LADRILLO COMÚN MARCOS METÁLICOS EN ÁNGULO 2 X UN OCTAVO TAPAS EN ACERO LÁMINA ALFAJOR Y GANCHOS EN ACERO, SEGÚN DETALLE</t>
  </si>
  <si>
    <t>INSTALACIÓN CAJA  DE  INSPECCIÓN   0,80 POR 0,80 POR 1  M,   INCLUYE  EXCAVACIÓN  BASE  EN  RECEBO  COMÚN  PLACA CONCRETO LADRILLO COMÚN MARCO EN ANGULO 2 UN MEDIO X 2 UN MEDIO 3-16 Y TAPA REFORZADA EN PLATINA DE 3  3 -16 CON PARRILLA EN VARILLA TRES OCTAVOS CADA 10 CM, SEGÚN DETALLE</t>
  </si>
  <si>
    <t>INSTALACIÓN CAJA  DE  INSPECCIÓN  0,30 POR 0,30 POR 0,40  M,  INCLUYE  EXCAVACIÓN  BASE  EN  RECEBO  COMÚN  PLACA CONCRETO LADRILLO COMÚN MARCO EN ANGULO 1 UN MEDIO X 1 UN MEDIO POR UN OCTAVO Y TAPA REFORZADA EN PLATINA DE 2 DOS OCTAVOS CON PARRILLA EN VARILLA  TRES OCTAVOS CADA 10 CM,,SEGÚN DETALLE</t>
  </si>
  <si>
    <t>INSTALACIÓN CAJA  DE  INSPECCIÓN  0,40 POR 0,40 POR 0,40  M,  INCLUYE  EXCAVACIÓN  BASE  EN  RECEBO  COMÚN  PLACA CONCRETO LADRILLO COMÚN MARCO EN ANGULO 1UN MEDIO POR UN MEDIO , UN OCTAVOS  Y TAPA REFORZADA EN PLATINA DE 2 POR UN OCTAVO CON PARRILLA EN VARILLA TRES OCTAVOS CADA 10 CM SEGÚN DETALLE</t>
  </si>
  <si>
    <t>INSTALACIÓN CAJA DE INSPECCIÓN  1,00 * 1,00 * 1,00M,  INCLUYE EXCAVACIÓN BASE EN RECEBO COMÚN PLACA CONCRETO LADRILLO COMÚN MARCO EN ANGULO 2 12 X 2 12 * 316 Y TAPA REFORZADA EN PLATINA DE 3 * 316 CON PARRILLA EN VARILLA 38 CADA 10 CM,, SEGÚN DETALLE</t>
  </si>
  <si>
    <t>INSTALACIÓN CAJA DE INSPECCIÓN  1,00 POR 1,00 POR  1,50 M,  INCLUYE EXCAVACIÓN BASE EN RECEBO COMÚN PLACA CONCRETO LADRILLO COMÚN MARCO EN ANGULO 2 12 X 2 UN MEDIO POR  3 16  Y TAPA REFORZADA EN PLATINA DE 3 * 316 CON PARRILLA EN VARILLA TRES OCTAVOS CADA 10 CM, SEGÚN DETALLE</t>
  </si>
  <si>
    <t>INSTALACIÓN CAJA DE INSPECCIÓN  1,00 POR 1,00 POR 2,10M,  INCLUYE EXCAVACIÓN BASE EN RECEBO COMÚN PLACA CONCRETO LADRILLO COMÚN MARCO EN ANGULO 2 UN MEDIO POR 2 UN MEDIO POR 3 16 Y TAPA REFORZADA EN PLATINA DE 3 POR 3 16 CON PARRILLA EN VARILLA TRES OCTAVOS CADA 10 CM  SEGÚN DETALLE</t>
  </si>
  <si>
    <t>INSTALACIÓN CAJA DE INSPECCIÓN  1,00 POR 1,00 POR H=2,10M,  INCLUYE EXCAVACIÓN BASE EN RECEBO COMÚN PLACA CONCRETO LADRILLO COMÚN MARCO EN ANGULO Y TAPA EN LÁMINA ALFAJOR, SEGÚN DETALLE</t>
  </si>
  <si>
    <t>INSTALACIÓN CAJA DE INSPECCIÓN 0,60 POR 0,60 POR 1 M, INCLUYE EXCAVACIÓN BASE EN RECEBO COMÚN PLACA CONCRETO LADRILLO COMÚN MARCO EN ANGULO 2 12 X 2 UN MEDIO POR  3 16  Y TAPA REFORZADA EN PLATINA DE 3 POR 3 16 CON PARRILLA EN VARILLA TRES OCTAVOS CADA 10 CM  SEGÚN DETALLE</t>
  </si>
  <si>
    <t>INSTALACIÓN CAJA PARA VÁLVULA 0,40M X 0,50M X H=0,5M INCLUYE EXCAVACIÓN BASE EN RECEBO COMÚN PLACA CONCRETO 3000 PSI LADRILLO COMÚN MARCO METÁLICO EN ÁNGULO 2  X UN OCTAVO TAPA EN ACERO LÁMINA ALFAJOR Y GANCHOS EN ACERO, SEGÚN DETALLE</t>
  </si>
  <si>
    <t>MANTENIMIENTO E INSTALACIÓN INTERRUPTOR ENCHUFABLE 1 POR 20A, CALIDAD LEGRAND SIEMENS SQARED O SUPERIOR DE MARCA RECONOCIDA Y HOMOLOGADA POR EL CIDET</t>
  </si>
  <si>
    <t xml:space="preserve">INSTALACIÓN REFLECTOR LED DE 50W 80W PARA ILUMINACIÓN DE ÁREAS OSCURAS </t>
  </si>
  <si>
    <t>DESMONTE, MONTE E INSTALACIÓN DE PANEL LED DE INCRUSTAR DE 18 WTS - 110 V A  24 WTS - 110 V A 48 WTS - 110 V A</t>
  </si>
  <si>
    <t>INSTALACIÓN REFLECTOR SOLAR LED 300W.  EXTERIOR</t>
  </si>
  <si>
    <t>MANTENIMIENTO E INSTALACIÓN SANITARIO ELONGADO COLOR BLANCO REF, 02618100-1 O SIMILAR, QUE INCLUYE SANITARIO ONE PIECE TAPA GRIFERÍA ACCESORIOS DE CONEXIÓN E INSTALACIÓN</t>
  </si>
  <si>
    <t xml:space="preserve">MANTENIMIENTO ORINAL DE COLGAR   INCLUYE DESMONTE Y REINSTALACIÓN, LIMPIEZA DE GRIFERÍA TIPO PUSH. MANTENIMIENTO A DESAGÜE SANITARIO CON SONDA ELÉCTRICA </t>
  </si>
  <si>
    <t>REMOCIÓN Y REINSTALACIÓN CANAL EN LAMINA GALVANIZADA CAL ,18 D  0,60 M, SUMINISTRO E INSTALACIÓN CON WASH PRIMER  ESMALTE  ANCLAJE A MURO  SIKAFLEX 1A</t>
  </si>
  <si>
    <t>MANTENIMIENTO SANITARIO TIPO ACUACER COLOR BLANCO O SIMILAR, CONJUNTO SANITARIO QUE INCLUYE SANITARIO TAPA TANQUE GRIFERÍA ACCESORIOS DE CONEXIÓN</t>
  </si>
  <si>
    <t>ADECUAR E INSTALAR PUERTA MADERA DE 2,07M X 0,97M A TODO COSTO INCLUYE MATERIALES PARA REALIZAR UNA ADECUADA PUESTA EN FUNCIONAMIENTO</t>
  </si>
  <si>
    <t>DESMONTE, MONTE, MANTENIMIENTO E INSTALACIÓN INODORO A TODO COSTO INCLUYE: SANITARIO  BLANCO, MODELO DOS PIEZAS, CIERRE ASIENTO TRADICIONAL, CAPACIDAD 250 GRAMOS, CONSUMO PROMEDIO POR DESCARGA 4.8 LITROS, ARO REDONDO, MATERIAL PORCELANA SANITARIA, ALTO 43,4 CM, AHORRO DE AGUA SI, DISTANCIA DE DESCARGA 30,5 CM, ANCHO 71,8 CM, COLOR BLANCO, PESO 26,52 KG, TIPO TAZA REDONDA, TIPO DE DESCARGA SINGLE, ASIENTO TRADICIONAL, SISTEMA DE DESCARGA BOTÓN, ACCESORIOS DE INSTALACIÓN, PORTA PAPEL, JABONERA Y PORTA TOALLA</t>
  </si>
  <si>
    <t>DESMONTE, MONTE, MANTENIMIENTO E INSTALACIÓN LAVAMANOS A TODO COSTO INCLUYE: LAVAMANOS INSTITUCIONAL BLANCO. MATERIAL PORCELANA SANITARIA, ALTO 19.5 CENTÍMETROS, ANCHO 54 CENTÍMETROS, COLOR BLANCO, PESO 8.3 KILOGRAMOS, INCLUYE SOLO LAVAMANOS CON ACCESORIOS PARA INSTALACIÓN, TIPO LAVAMANOS DE PARED</t>
  </si>
  <si>
    <t xml:space="preserve">DESMONTE, MONTE, MANTENIMIENTO E INSTALACIÓN ORINAL A TODO COSTO INCLUYE: ORINAL  PARA FLUXÓMETRO BLANCO, ALTO 35,2 CM, ANCHO 31,2 CM, MATERIAL PORCELANA SANITARIA, USO INSTITUCIONAL, COLOR BLANCO, PESO 16,059 KG, TIPO DE DESCARGA VÁLVULA  FLUXÓMETRO </t>
  </si>
  <si>
    <t xml:space="preserve">INSTALACIÓN DE TUBERÍA SUSPENDIDA EN TUBO CONDUIT DE 1 UN MEDIO A TODO COSTO. </t>
  </si>
  <si>
    <t>DESMONTE, MONTE E INSTALACIÓN DE TUBERÍA YO ACCESORIOS PARA RED SANITARIA 4 A TODO COSTO</t>
  </si>
  <si>
    <t>DESMONTÉ, MONTE E INSTALACIÓN DE VÁLVULA DE CONTROL, DE UN MEDIO DE PASO. A TODO COSTO</t>
  </si>
  <si>
    <t>DESMONTE, MONTE E INSTALACIÓN DE PANEL LED DE INCRUSTAR DE 18 WTS - 110 V A TODO COSTO
INCLUYE
PANEL LED
POTENCIA: 18W
VOLTAJE: AC 85-265V
FRECUENCIA: 5060
FLUJO LUMINOSO: 1440 LM
VIDA ÚTIL: 30.000 HORAS</t>
  </si>
  <si>
    <t>MANTENIMIENTO E INSTALACIÓN BAJANTE AGUAS LLUVIAS PVC 3  INCLUYE CODO UNIÓN Y ABRAZADERA DE FIJACIÓN</t>
  </si>
  <si>
    <t>MANTENIMIENTO  E INSTALACIÓN PUNTO DESAGÜE PVC 3 APARATOS SANITARIOS Y DESAGÜES INCLUYE ACCESORIOS, YEE Y CODO</t>
  </si>
  <si>
    <t>MANTENIMIENTO E INSTALACIÓN REJILLA  ALUMINIO  2, 3  O 4 CON SOSCO TRADICIONAL - TIPO COL REJILLAS O SIMILAR SUMINISTRO E INSTALACIÓN</t>
  </si>
  <si>
    <t>MANTENIMIENTOE INSTALACIÓN TUBERÍA PVC 12  AGUA FRÍA -RED DE SUMINISTRO INCLUYE EXCAVACIÓN MANUAL RELLENO INICIAL EN BASE GRANULAR B-200 INSTALACIÓN Y ACCESORIOS</t>
  </si>
  <si>
    <t xml:space="preserve">INSTALACIÓN  DISPENSADOR PARA JABÓN LIQUIDO DE PARED CON TORNILLOS ESCONDIDOS VÁLVULA ANTICORROSIVA CUERPO EN ACERO INOXIDABLE SATINADO, CAPACIDAD 1,2  LITROS, VENTANILLA DE RECARGA  SUPERIOR CON LLAVE, NIVEL DE JABÓN, PUSH FRONTAL </t>
  </si>
  <si>
    <t>MANTENIMIENTO  INSTALACIÓN ORINAL: 
MATERIAL: PORCELANA VITRIFICADA  
ACABADO: BRILLANTE
ALTO: 91 CM
LARGO: 33CM
ANCHO: 40 CM
CONSUMO DE AGUA 0,5 LITROS
COLOR: BLANCO
INCLUYE: RACOR POSTERIOR, REJILLA DE DESAGÜE, GRAPAS DE INSTALACIÓN, RACOR DE SALIDA Y SISTEMA DE DESCARGA TIPO PUSH.</t>
  </si>
  <si>
    <t xml:space="preserve">INSTALACIÓN REJILLA EXTRACTOR DE AIRE 
INCLUYE
REJILLA </t>
  </si>
  <si>
    <t>INSTALACIÓN ESPEJO   4 MM, BISELADO Y PULIDO CUATRO LADOS, INCLUYE LOS ELEMENTOS DE FIJACIÓN AL MURO</t>
  </si>
  <si>
    <t>INSTALACIÓN ESPEJO  4 MM, FLOTADO SIN BISELAR Y SIN MARCO, SUMINISTRO E INSTALACIÓN INCLUYENDO LOS ELEMENTOS DE FIJACIÓN AL MURO</t>
  </si>
  <si>
    <t>MANTENIMIENTO A ESTUCO SOBRE MURO INTERIOR INCLUYE ESTUCO FILOS Y DILATACIONES</t>
  </si>
  <si>
    <t>MANTENIMIENTO DE MURO IINCLUYE RESANES EN ESTUCO 1 MANO EN PINTURA TIPO 2 Y DOS MANOS EN PINTURA TIPO 1 FILOS Y DILATACIONES.</t>
  </si>
  <si>
    <t>MANTENIMIENTO ALISTADO PISOS MORTERO 1 4  E= 0,03 M</t>
  </si>
  <si>
    <t>RETIRO DE CAPAS DE PINTURA DETERIORADA POR HUMEDAD RASPADO, LIJADO, RESANE Y PINTURA</t>
  </si>
  <si>
    <t xml:space="preserve">INSTALACIÓN DE PORCELANATTO MINIUM CIMENTO NA 60 X 60 CM. TIPO ALFA O EQUIVALENTE. </t>
  </si>
  <si>
    <t xml:space="preserve">INSTALACIÓN ENCHAPE EN PIEDRA, CON PEDESTAL GRANO LAVADO CARA.  </t>
  </si>
  <si>
    <t>INSTALACIÓN ENCHAPE PARA BAÑO YO COCINA A TODO COSTO 45 X 45</t>
  </si>
  <si>
    <t>MANTENIMIENTO BALDOSA GRANO DE MÁRMOL  INCLUYE DESTRONCADA PULIDA BRILLADA</t>
  </si>
  <si>
    <t>DESMONTE MANTENIMIENTO E INSTALACIÓN DE MARCO VENTANA ALUMINIO</t>
  </si>
  <si>
    <t>DESMONTE MANTENIMIENTO  Y REINSTALACIÓN  DE VENTANERIA  INCLUYE LIMPIEZA LIJADADA PINTURA ESMALTE Y REINSTALACIÓN,</t>
  </si>
  <si>
    <t>DESMONTE PUERTAS  INCLUYE RETIRO DE ESCOMBROS</t>
  </si>
  <si>
    <t xml:space="preserve">INSTALACIÓN DE  PUERTAS EN MADERA YO METÁLICAS </t>
  </si>
  <si>
    <t xml:space="preserve">INSTALACIÓN DE MARCOS PARA PUERTAS EN MADERA YO METÁLICAS 0.8M A 1M </t>
  </si>
  <si>
    <t xml:space="preserve">INSTALACIÓN DE PUERTA CON MARCO Y HOJA EN MADERA CAOBA - CEDRO CAQUETÁ - CEDRO MACHO, CON MEDIDAS DE 4MM X 1.22M X 2.44M. </t>
  </si>
  <si>
    <t>MANTENIMIENTO  DE  CARPINTERÍA METÁLICA - PUERTAS Y VENTANAS INCLUYE DESMONTE LIMPIEZA REMOCIÓN DE PINTURA LIJADA APLICACIÓN DE ANTICORROSIVO  PINTURA ESMALTE Y REINSTALACIÓN,</t>
  </si>
  <si>
    <t>MANTENIMIENTO RESANE CIELO RASO SUSPENDIDO DRYWALL INCLUYE SELLO DE JUNTAS CONTRA MURO Y DILATACIONES CON MALLA FIBRA DE VIDRIO O SIMILAR MASILLADO  Y ACABADO PINTURA TIPO 1,  3 MANOS DE PINTURA</t>
  </si>
  <si>
    <t>INSTALACIÓN CIELO RASO SUSPENDIDO DRYWALL JUNTA PERDIDA PERFILERIA METÁLICA CAL, 24-26 ESTRUCTURA CADA 40 CM INCLUYE TRES 3 MANOS DE PINTURA</t>
  </si>
  <si>
    <t>MANTENIMIENTO ESTUCO Y PINTURA TIPO ESMALTE O SIMILAR 3 MANOS  INCLUYE ESTUCO 2 MANO EN PINTURA TIPO 2 Y 1 UNA MANO EN PINTURA TIPO ESMALTE O SIMILAR FILOS Y DILATACIONES, COLOR SEGÚN DISEÑO</t>
  </si>
  <si>
    <t>MANTENIMIENTO ESTUCO Y PINTURA TIPO FACHADA O SIMILAR 3 MANOS  FACHADAS INCLUYE  ESTUCO 1  MANO EN PINTURA TIPO 2 Y DOS MANOS EN PINTURA TIPO KORAZA O SIMILAR FILOS Y DILATACIONES, COLOR SEGÚN DISEÑO</t>
  </si>
  <si>
    <t>PREPARACIÓN DE SUPERFICIE REMOCIÓN DE PINTURA Y LIMPIEZA</t>
  </si>
  <si>
    <t>MANTENIMIENTO E INSTALACIÓN VIDRIO CRUDO 5MM PARA VENTANERÍA, INCLUYE EL SUMINISTRO E INSTALACIÓN DE TODOS LOS ACCESORIOS E INSUMOS REQUERIDOS PARA EL CORRECTO MONTAJE</t>
  </si>
  <si>
    <t xml:space="preserve">MANTENIMIENTO DE MURO EXTERIOR. 
INCLUYE RESANES EN GRANIPLAST  Y DOS MANOS EN PINTURA TIPO 1, FILOS Y DILATACIONES.
 -INCLUYE IMPERMEABILIZANTE CON LOS  ELEMENTOS Y MATERIALES ESPECIALES PARA  TAL  FIN O  SU EQUIVALENTE,  RESANE EN MUROS, FILOS Y DILATACIONES Y APLICACIÓN DE PINTURA SEGÚN DISEÑO  TIPO ESPECIAL  O  SU EQUIVALENTE PARA EXTERIORES
</t>
  </si>
  <si>
    <t>MANTENIMIENTO PINTURA EPOXICA ALTA RESISTENCIA CON CATALIZADOR 3 MANOS SOBRE PAÑETE, INCLUYE 1 MANO EN PINTURA TIPO 2 Y DOS MANOS EN PINTURA EPOXI POLIAMIDA CON CATALIZADOR FILOS Y DILATACIONES</t>
  </si>
  <si>
    <t>APLICACIÓN DE SOLDADURA EN SUPERFICIES METÁLICAS   PARA CATRES, CÓMODAS, PUERTAS, ESTANTES, MALLAS</t>
  </si>
  <si>
    <t>RESTAURACIÓN DE ESTRUCTURAS METÁLICAS INCLUYE EL REMPLAZO DE MALLA ESLABONADA INCLUYE SOLDADURA EN PUNTOS DE SUJECIÓN</t>
  </si>
  <si>
    <t>INSTALACIÓN ENCHAPE PARA BAÑO YO COCINA A TODO COSTO 
INCLUYE
CEMENTO, BALDOSA, ARENA, PEGANTE PARA CERÁMICA</t>
  </si>
  <si>
    <t>MANTENIMIENTO DE PUERTAS METÁLICAS INCLUYE LIJADA, RESANADA Y APLICACIÓN PINTURA COLOR GRIS</t>
  </si>
  <si>
    <t>MANTENIMIENTO DE REJAS METÁLICAS INCLUYE LIJADA, RESANADA Y APLICACIÓN PINTURA COLOR GRIS</t>
  </si>
  <si>
    <t>MANTENIMIENTO GENERAL DE PISO EN PORCELANATO INCLUYE RETIRO BOQUILLA, RE EMBOQUILLADA, LAVADO Y ASEO GENERAL</t>
  </si>
  <si>
    <t>DESMONTE, MONTE, MANTENIMIENTO E INSTALACIÓN CHAPA PARA PUERTAS EN VIDRIO A TODO COSTO 
INCLUYE CHAPA CON TRES LLAVES
MATERIAL: ACERO INOXIDABLE Y ALEACIÓN DE ZINC
PUERTAS DE GROSOR: APROXIMADAMENTE 10 A 12 MM 0,39 A 0,47 PULGADAS
TAMAÑO: APROXIMADAMENTE 98 X 65 MM 3,86 X 2,56 PULGADAS LARGO X ANCHO</t>
  </si>
  <si>
    <t>DESMONTE, MONTE, MANTENIMIENTO E INSTALACIÓN MUEBLE PARA LAVAMANOS A TODO COSTO INCLUYE:
MATERIALES: MADERA AGLOMERADA, ACERO INOXIDABLE
ALTO: 55 CM
LARGO: 51.4 CM
ANCHO: 55.4 CM
PROFUNDIDAD: 51.5 CM
ESPESOR: 15
TIPO DE INSTALACIÓN: ELEVADO
TIPO DE MANIJAACCIONAMIENTO: OCULTA
TIPO DE CIERRE: LENTO
TIPO DE HERRAJES: ACERO INOXIDABLE
TIPO DE CANTO: FLEXIBLE</t>
  </si>
  <si>
    <t>MANTENIMIENTO E INSTALACIÓN CANAL Y BAJANTE DE AGUAS LLUVIAS PVC 3  INCLUYE CODO UNIÓN Y ABRAZADERA DE FIJACIÓN</t>
  </si>
  <si>
    <t>DEMOLICIÓN  ANDEN EN CONCRETO  HASTA H=0,10  M, INCLUYE  EL SARDINEL  CARGUE  Y RETIRO DE ESCOMBROS</t>
  </si>
  <si>
    <t>DESMONTE, MONTE E INSTALACIÓN LAMINA PVC CIELO RASO COLOR BLANCO BRILLANTE A TODO COSTO
INCLUYE
LAMINA PVC BLANCO BRILLANTE 7MM
LARGO: 5,95 CM
ANCHO: 25 CM</t>
  </si>
  <si>
    <t>APLICACIÓN DE ESTUCO MURO. A TODO COSTO</t>
  </si>
  <si>
    <t>APLICACIÓN DE ESTUCO PLASTICO X METRO CUADRADO A TODO COSTO</t>
  </si>
  <si>
    <t>APLICACIÓN DE GRANIPLAST. A TODO COSTO</t>
  </si>
  <si>
    <t>APLICACIÓN DE PINTURA ARQUITECTONICA PARA EXTERIORES.A TODO COSTO</t>
  </si>
  <si>
    <t>APLICACIÓN DE PINTURA ARQUITECTONICA PARA INTERIORES.   A TODO COSTO</t>
  </si>
  <si>
    <t xml:space="preserve">APLICACIÓN DE PINTURA TIPO ESMALTE.  A TODO COSTO </t>
  </si>
  <si>
    <t>CERRAMIENTO EN MALLA GALVANIZADA CON POSTES METÁLICOS, A UNA SEPARACIÓN DE 2.5 M Y UNA ALTURA DE 2 M.   A TODO COSTO</t>
  </si>
  <si>
    <t>CERRAMIENTO EN MALLA GALVANIZADA Y POSTES DE CONCRETO, A UNA SEPARACIÓN DE 2.5 M Y UNA ALTURA DE 2 M.  A TODO COSTO</t>
  </si>
  <si>
    <t>CIMIENTO DE MURO, EN CONCRETO CICLÓPEO, 20X20 CM.  A TODO COSTO</t>
  </si>
  <si>
    <t>CIMIENTO DE MURO, EN CONCRETO CICLÓPEO, 30X30 CM.  A TODO COSTO</t>
  </si>
  <si>
    <t>CIMIENTO DE MURO, EN CONCRETO DE RESISTENCIA 2500 PSI, 20X20 CM.  A TODO COSTO</t>
  </si>
  <si>
    <t>CIMIENTO DE MURO, EN CONCRETO DE RESISTENCIA 2500 PSI, 20X30 CM.  A TODO COSTO</t>
  </si>
  <si>
    <t>CIMIENTO DE MURO, EN CONCRETO DE RESISTENCIA 2500 PSI, 30X30 CM. A TODO COSTO</t>
  </si>
  <si>
    <t>CIMIENTO DE MURO, EN CONCRETO DE RESISTENCIA 2500 PSI, 40X30 CM. A TODO COSTO</t>
  </si>
  <si>
    <t>CIMIENTO DE MURO, EN CONCRETO DE RESISTENCIA 3000 PSI, 20X30 CM. A TODO COSTO</t>
  </si>
  <si>
    <t>CIMIENTO DE MURO, EN CONCRETO DE RESISTENCIA 3000 PSI, 40X30 CM.  A TODO COSTO</t>
  </si>
  <si>
    <t>COLUMNAS Y VIGAS, EN CONCRETO DE RESISTENCIA 2500 PSI, 20X20 CM.  A TODO COSTO</t>
  </si>
  <si>
    <t>COLUMNAS Y VIGAS, EN CONCRETO DE RESISTENCIA 2500 PSI, 20X30 CM. A TODO COSTO</t>
  </si>
  <si>
    <t>COLUMNAS Y VIGAS, EN CONCRETO DE RESISTENCIA 2500 PSI, 30X30 CM. A TODO COSTO</t>
  </si>
  <si>
    <t>COLUMNAS Y VIGAS, EN CONCRETO DE RESISTENCIA 2500 PSI, 40X30 CM. A TODO COSTO</t>
  </si>
  <si>
    <t>COLUMNAS Y VIGAS, EN CONCRETO DE RESISTENCIA 3000 PSI, 20X20 CM.  A TODO COSTO</t>
  </si>
  <si>
    <t>COLUMNAS Y VIGAS, EN CONCRETO DE RESISTENCIA 3000 PSI, 20X30 CM. A TODO COSTO</t>
  </si>
  <si>
    <t>COLUMNAS Y VIGAS, EN CONCRETO DE RESISTENCIA 3000 PSI, 40X30 CM. A TODO COSTO</t>
  </si>
  <si>
    <t>DEMOLICIÓN MURO DE CEMENTO. A TODO COSTO</t>
  </si>
  <si>
    <t>DEMOLICIÓN MURO DE LADRILLO DE ESPESOR MENOR A 0.15 METROS.  A TODO COSTO</t>
  </si>
  <si>
    <t>DEMOLICIÓN PLACA PISO.  A TODO COSTO</t>
  </si>
  <si>
    <t>DEMOLICIÓN PLACAS ALIGERADAS DE ESPESOR MAYOR A 0.25 METROS. A TODO COSTO</t>
  </si>
  <si>
    <t>DEMOLICIÓN PLACAS ALIGERADAS DE ESPESOR MENOR A 0.25 METROS.  A TODO COSTO</t>
  </si>
  <si>
    <t>DEMOLICIÓN PLACAS MACIZAS DE ESPESOR MAYOR A 0.15 METROS.  A TODO COSTO</t>
  </si>
  <si>
    <t>DEMOLICIÓN PLACAS MACIZAS DE ESPESOR MENOR A 0.15 METROS.   A TODO COSTO</t>
  </si>
  <si>
    <t xml:space="preserve">DESMONTE APARATO SANITARIO INODOROS.  A TODO COSTO </t>
  </si>
  <si>
    <t>unidad</t>
  </si>
  <si>
    <t xml:space="preserve">DESMONTE APARATO SANITARIO URINARIO O MINGITORIO.  A TODO COSTO </t>
  </si>
  <si>
    <t xml:space="preserve">DESMONTE APARATO SANITARIO DUCHA.  A TODO COSTO </t>
  </si>
  <si>
    <t>UNIDAD</t>
  </si>
  <si>
    <t>DESMONTE DE CUBIERTA EN TEJA ONDULADA DE FIBROCEMENTO  A TODO COSTO</t>
  </si>
  <si>
    <t>DESMONTE, DEMOLICIONES Y RETIROS DE MUROS A TODO COSTO</t>
  </si>
  <si>
    <t>ENCHAPE EN PIEDRA, CON GRANITO LAVADO. A TODO COSTO</t>
  </si>
  <si>
    <t>ENCHAPE EN PIEDRA, CON GRANITO PULIDO BANCA. A TODO COSTO</t>
  </si>
  <si>
    <t>ENCHAPE EN PIEDRA, CON GRANITO PULIDO MESÓN. A TODO COSTO</t>
  </si>
  <si>
    <t>ENCHAPE EN PIEDRA, CON GRANO MÁRMOL. A TODO COSTO</t>
  </si>
  <si>
    <t>ENCHAPE EN PIEDRA, CON MESÓN GRANO MÁRMOL. A TODO COSTO</t>
  </si>
  <si>
    <t>ENCHAPE EN PIEDRA, CON PEDESTAL GRANO LAVADO CARA.  A TODO COSTO</t>
  </si>
  <si>
    <t>EXCAVACIÓN EN MATERIAL COMUN CON RETIRO, PROFUNDIDAD DE 0.1 - 2.9 M.  A TODO COSTO</t>
  </si>
  <si>
    <t>INSTALACIÒN ACCESORIOS DECORATIVOS, TIPO JABONERA, TERMINADA EN BLANCO ORO SATINADO. EN PORCELANA  A TODO COSTO</t>
  </si>
  <si>
    <t>INSTALACIÒN ACOPLE PARA TUBERÍA DE ACUEDUCTO, DE HIERRO MALEABLE, DIÁMETRO DE TRES CUARTOS Y TIPO LISO  A TODO COSTO</t>
  </si>
  <si>
    <t>INSTALACION ALAMBRE GALVANIZADO CON CALIBRE 12 AWG, DE RESISTENCIA A LA TRACCIÓN ENTRE 39 - 47 KGF MM2 Y CON GALVANIZADO DE 70 GM2. COMERCIALIZADO EN KILOGRAMOS.  A TODO COSTO</t>
  </si>
  <si>
    <t>INSTALACIÓN ALAMBRE PARA INSTALACIONES INTERNAS, RECOCIDO NEGRO, ROJO, BLANCO, VERDE, ETC; EN CALIBRE DE 12 AWG. A TODO COSTO</t>
  </si>
  <si>
    <t>INSTALACIÓN ALAMBRE PARA INSTALACIONES INTERNAS, RECOCIDO NEGRO, ROJO, BLANCO, VERDE, ETC; EN CALIBRE DE 18 AWG. A TODO COSTO</t>
  </si>
  <si>
    <t>INSTALACIÓN ALAMBRE PARA INSTALACIONES INTERNAS, RECOCIDO NEGRO, ROJO, BLANCO, VERDE, ETC; EN CALIBRE DE 8 AWG.  A TODO COSTO</t>
  </si>
  <si>
    <t xml:space="preserve">INSTALACIÓN ÁNGULO DE SOPORTE PARA ACOMETIDAS ELÉCTRICAS, TAMAÑO DE 1 UN MEDIO POR 30 CM. A TODO COSTO </t>
  </si>
  <si>
    <t>INSTALACION DE  PUERTAS EN MADERA Y O METALICAS A TODO COSTO</t>
  </si>
  <si>
    <t>INSTALACIÓN DE ALAMBRE COBRE DESNUDO PARA ACOMETIDAS ELÉCTRICAS, CALIBRE 12 AWG. A TODO COSTO</t>
  </si>
  <si>
    <t>INSTALACIÓN DE ALAMBRE COBRE PARA ACOMETIDAS ELÉCTRICAS, CALIBRE 10 AWG. A TODO COSTO</t>
  </si>
  <si>
    <t>INSTALACION DE APARATO SANITARIO A TODO COSTO</t>
  </si>
  <si>
    <t>INSTALACIÓN DE BALA DE ILUMINACION DE INCRUSTAR DE 4 TIPO LED PANNEL DE 9 WTS - 110 V  A TODO COSTO</t>
  </si>
  <si>
    <t>INSTALACIÓN DE BALA DE ILUMINACION DE INCRUSTAR DE 8 TIPO LED PANNEL DE 18 WTS - 110 V  A TODO COSTO</t>
  </si>
  <si>
    <t>INSTALACIÓN DE BALA FLUORESCENTE CON UN DIÁMETRO DE 17.5 CM A TODO COSTO</t>
  </si>
  <si>
    <t>INSTALACIÓN DE BORNA PARA RED DE BAJA TENSIÓN DE 4 0 MCM. A TODO COSTO</t>
  </si>
  <si>
    <t>INSTALACIÓN DE CABLE COBRE PARA ACOMETIDAS ELÉCTRICAS, CALIBRE DE 10 AWG.  A TODO COSTO</t>
  </si>
  <si>
    <t>INSTALACIÓN DE CABLE COBRE PARA ACOMETIDAS ELÉCTRICAS, CALIBRE DE 4 AWG.  A TODO COSTO</t>
  </si>
  <si>
    <t>INSTALACIÓN DE CAPACETE PARA ACOMETIDAS ELÉCTRICAS CON UN DIÁMETRO DE 1.   A TODO COSTO</t>
  </si>
  <si>
    <t>INSTALACIÓN DE CAPACETE PARA ACOMETIDAS ELÉCTRICAS CON UN DIÁMETRO DE TRES CUARTOS.  A TODO COSTO</t>
  </si>
  <si>
    <t>INSTALACIÓN DE CIELO RASO FABRICADO EN ALUZINC, LISO, DE 84 CM DE ANCHO.  A TODO COSTO</t>
  </si>
  <si>
    <t>INSTALACION DE CIELO RAZO DRYWALL.  A TODO COSTO</t>
  </si>
  <si>
    <t>INSTALACION DE CIELO RAZO SUPERBOARD. A TODO COSTO</t>
  </si>
  <si>
    <t>INSTALACION DE CUBIERTA EN TEJA METÁLICA ONDULADA, FABRICADA EN ZINC INCLUYE ACCESORIOS AMARRES Y GANCHOS A TODO COSTO</t>
  </si>
  <si>
    <t>INSTALACION DE CUBIERTA EN TEJA ONDULADA DE FIBROCEMENTO PERFIL 10. INCLUYE ACCESORIOS AMARRES Y GANCHOS A TODO COSTO</t>
  </si>
  <si>
    <t>INSTALACION DE CUBIERTA EN TEJA ONDULADA DE FIBROCEMENTO PERFIL 3. INCLUYE ACCESORIOS AMARRES Y GANCHOS  A TODO COSTO</t>
  </si>
  <si>
    <t>INSTALACION DE CUBIERTA EN TEJA ONDULADA DE FIBROCEMENTO PERFIL 7. INCLUYE ACCESORIOS AMARRES Y GANCHOS A TODO COSTO</t>
  </si>
  <si>
    <t>INSTALACION DE CUBIERTA EN TEJA TERMOACUSTICA INCLUYE CABALLETE Y LIMAHOYA A TODO COSTO</t>
  </si>
  <si>
    <t>INSTALACION DE CUBIERTA EN TEJA TIPO ESPAÑOLA EN FIBROCEMENTO. INCLUYE ACCESORIOS AMARRES Y GANCHOS A TODO COSTO</t>
  </si>
  <si>
    <t>INSTALACIÓN DE DESAGÜE PARA LAVAMANOS, FABRICADO EN CROMO, INTEGRADO CON REBOSE, 1 UN CUARTO DE DIÁMETRO.  A TODO COSTO</t>
  </si>
  <si>
    <t>INSTALACION DE GRIFERIA CONJUNTO DE LLAVES INSTALADAS EN UN CUARTO DE BAÑO QUE SIRVEN PARA EL ASEO PERSONAL.  A TODO COSTO</t>
  </si>
  <si>
    <t>INSTALACIÓN DE GUARDAESCOBAS TIPO SINFIN, DE DIMENSIONES 41 POR 8 CM.  A TODO COSTO</t>
  </si>
  <si>
    <t>INSTALACION DE LAVAMANOS A TODO COSTO</t>
  </si>
  <si>
    <t>INSTALACIÓN DE LLAVE COMÚN, ESTÁNDAR, DE ESTILO JARDÍN, ELABORADA EN PLÁSTICO, SIN EXTENSIÓN, CON TERMINADO EN CROMO.  A TODO COSTO</t>
  </si>
  <si>
    <t>INSTALACION DE MARCOS PARA PUERTAS EN MADERA YO METALICAS 0.8M A 1M A TODO COSTO</t>
  </si>
  <si>
    <t>INSTALACION DE MURO EN DRYWALL A DOBLE CARA. A TODO COSTO</t>
  </si>
  <si>
    <t>INSTALACION DE MURO EN DRYWALL A UNA CARA, A TODO COSTO</t>
  </si>
  <si>
    <t>INSTALACION DE MURO EN SUPERBOARD DE 8 MM A DOBLE CARA. A TODO COSTO</t>
  </si>
  <si>
    <t>INSTALACION DE MURO EN SUPERBOARD A UNA CARA. A TODO COSTO</t>
  </si>
  <si>
    <t>INSTALACIÓN DE PISO EN CERÁMICA, CON DIMENSIONES DE 15X22 CM.  A TODO COSTO</t>
  </si>
  <si>
    <t>INSTALACIÓN DE PISO EN CERÁMICA, CON DIMENSIONES DE 20.5X20.5 CM.  A TODO COSTO</t>
  </si>
  <si>
    <t>INSTALACIÓN DE PISO EN CERÁMICA, CON DIMENSIONES DE 60X60 CM. A TODO COSTO</t>
  </si>
  <si>
    <t>INSTALACIÓN DE PISO EN GRANITO, TIPO BEIGE FANTASÍA, ESPESOR 1 CM. A TODO COSTO</t>
  </si>
  <si>
    <t>INSTALACIÓN DE PISO EN MADERA MACIZA, TIPO CORRIENTE, CLASE SAPAN, ANCHO 80 CM, ESPESOR 1 CM. A TODO COSTO</t>
  </si>
  <si>
    <t>INSTALACIÓN DE PUERTA CON MARCO Y HOJA EN MADERA CAOBA - CEDRO CAQUETÁ - CEDRO MACHO, CON MEDIDAS DE 4MM X 1.22M X 2.44M. A TODO COSTO</t>
  </si>
  <si>
    <t>INSTALACIÓN DE REJA ELABORADA EN HIERRO CUADRADO 9 MM. A TODO COSTO</t>
  </si>
  <si>
    <t>INSTALACIÓN DE TABLETA DE GRES ESMALTADO, TEXTURIZADO, CON DIMENSIONES DE 30 X 30 CM, ESPESOR DE 11 MM. A TODO COSTO</t>
  </si>
  <si>
    <t>INSTALACIÓN DE TUBERÍA SUSPENDIDA EN TUBO CONDUIT DE 1 UN MEDIO . A TODO COSTO</t>
  </si>
  <si>
    <t>INSTALACIÓN DE TUBERÍA YO ACCESORIOS PARA RED ACUEDUCTO 2 A TODO COSTO</t>
  </si>
  <si>
    <t>INSTALACIÓN DE TUBERÍA YO ACCESORIOS PARA RED ELECTRICA 2 A TODO COSTO</t>
  </si>
  <si>
    <t>INSTALACIÓN DE TUBERÍA YO ACCESORIOS PARA RED SANITARIA 4 A TODO COSTO</t>
  </si>
  <si>
    <t>INSTALACIÓN DE VÁLVULA DE CONTROL, DE UN MEDIO DE PASO. A TODO COSTO</t>
  </si>
  <si>
    <t>INSTALACIÓN DE VENTANA FIJA, ELABORADA EN ALUMINIO. A TODO COSTO</t>
  </si>
  <si>
    <t>INSTALACION DE VENTANERÍA EN MADERA CAOBA - CEDRO CAQUETÁ - CEDRO MACHO. A TODO COSTO</t>
  </si>
  <si>
    <t>INSTALACIÓN DE VIDRIO SANBLASTIADOS O TRANSPARENTES PARA VENTANAS  A TODO COSTO</t>
  </si>
  <si>
    <t>INSTALACIÓN ENCHAPE PARA BAÑO YO COCINA A TODO COSTO</t>
  </si>
  <si>
    <t>INSTALACIÓN REFLECTOR LED DE PISO, 30W.  A TODO COSTO</t>
  </si>
  <si>
    <t>INSTALACIÓN SOPORTE DE PROYECTORES PARA LUMINARIAS Y LÁMPARAS. A TODO COSTO</t>
  </si>
  <si>
    <t>MONTAJE ESTRUCTURA METÁLICA ACERO AL CARBÓN. A TODO COSTO</t>
  </si>
  <si>
    <t>MONTAJE ESTRUCTURA METÁLICA ACERO ESTRUCTURAL DE BAJA ALEACIÓN Y ALTA RESISTENCIA. A TODO COSTO</t>
  </si>
  <si>
    <t>MORTERO HECHO EN OBRA MEZCLA DE 1:5 - 1:4 - 1:2 A TODO COSTO</t>
  </si>
  <si>
    <t>MURO DE CONTENCIÓN EN MAMPOSTERÍA ESTRUCTURAL, ESPESOR 10 CM.A TODO COSTO</t>
  </si>
  <si>
    <t>MURO DE SOBRENIVEL EN LADRILLO TOLETE A TODO COSTO</t>
  </si>
  <si>
    <t>MURO EN BLOQUE DE CONCRETO LISO, NO ESTRUCTURAL, CON DIMENSIONES DE 9X9X39 CM.  A TODO COSTO</t>
  </si>
  <si>
    <t>MURO EN BLOQUE FACHADA DE CONCRETO EN PIEDRA, CON DIMENSIONES DE 7X10X20 CM. A TODO COSTO</t>
  </si>
  <si>
    <t>PAÑETE INTERIOR ALLANADO, PROPORCIÓN DE LA MEZCLA 1:4, ESPESOR 1.5 CM. A TODO COSTO</t>
  </si>
  <si>
    <t>PAÑETE INTERIOR IMPERMEABILIZADO, PROPORCIÓN DE LA MEZCLA 1:4, ESPESOR 1.5 CM. A TODO COSTO</t>
  </si>
  <si>
    <t>ROTURA EN PAVIMENTO ASFÁLTICO PARA CANALIZACIÓN. A TODO COSTO</t>
  </si>
  <si>
    <t>INSTALACION DE PUERTAS EN MADERA DE 2,18 CM ALTO X 89,5 CM ANCHO 203,5 CM ALTO X 84,5 ANCHO 210 CM ALTO  X 95 95 CM ANCHO 220CM ALTO X 100 CM ANCHO A TODO COSTO A TODO COSTO</t>
  </si>
  <si>
    <t>INSTALACION DE PUERTAS METALICAS DE 2,19 CM DE ALTO X 99,5 CM ANCHO A TODO COSTO. A TODO COSTO</t>
  </si>
  <si>
    <t>DESMONTE DE ESTRUCTURA METALICA.INCLUYE EQUIPO DE OXIACETILENO, CARGUE Y RETIRO DE MATERIAL DESMONTADO.</t>
  </si>
  <si>
    <t>DESMONTE Y REINSTALACIÓN DE PUNTO ELECTRICO. INCLYE TODOS LOS MATERIALES NECESARIO</t>
  </si>
  <si>
    <t xml:space="preserve">DESMONTE MANTENIMIENTO E INSTALACIÓN DE MARCO VENTANA </t>
  </si>
  <si>
    <t>UN</t>
  </si>
  <si>
    <t>LIMPIEZA Y MANTENIMIENTO DE ÁREAS AL AIRE LIBRE INCLUYE LAVADO A PRESIÓN Y RESANE DE ÁREAS AFECTADAS</t>
  </si>
  <si>
    <t>PREPARACIÓN DE SUPERFICIE REMOSIÓN DE PINTURA Y LIMPIEZA</t>
  </si>
  <si>
    <t>INSTALACION DE ESTRUCTURA EN TUBO DE ACERO DE 25X50X1.5MM. INCLUYE SOLDADURA, ANTICORROSIVO Y ESMALTE Y DEMÁS ELEMENTOS PARA SU INSTALACIÓN</t>
  </si>
  <si>
    <t>INSTALACION DE LAMINA PARA MURO EN ACERO CON RECUBRIMIENTO DE ZINC INCLUYE ACCESORIOS DE FIJACIÓN, ANTICORROSIVO Y ESMALTE</t>
  </si>
  <si>
    <t>INSTALACION DE PERFIL METALICO PARA ESTERIORES 120X0,5MM</t>
  </si>
  <si>
    <t>INSTALACION DE FLASHING METALICO CAL 26 INCLUYE ACCESORIOS DE FIJACIÓN, ANTICORROSIVO Y ESMALTE</t>
  </si>
  <si>
    <t>INSTALACION DE REMATE ESQUINERO METALICO</t>
  </si>
  <si>
    <t xml:space="preserve">INSTALACION DE MURO SUPERBOARD 8 MM. UNA CARA. </t>
  </si>
  <si>
    <t>DESMONTE MANTENIMIENTO E INSTALACIÓN DE VENTANA</t>
  </si>
  <si>
    <t>MANTENIMIENTO DE ESTRUCTURA METALICA DE CUBIERTA TECHO ALOJAMIENTO TIPO K SPAM  INCLUYE REVISIÓN, AJUSTE, LIMPIEZA MANUAL, ANTICORREOSIVO Y APLICACIÓN DE ESMALTE</t>
  </si>
  <si>
    <t xml:space="preserve"> INSTALACION DE ESTRUCTURA EN TUBO DE ACERO DE 25X50X1.5MM. INCLUYE SOLDADURA, ANTICORROSIVO Y ESMALTE Y DEMÁS ELEMENTOS PARA SU INSTALACIÓN</t>
  </si>
  <si>
    <t>INSTALACIÓN TEJA TERMOACUSTICA  TIPO CINDURIB, ANCHO TOTAL=0.88 M. ESPESOR DEL ACERO=0.35 MM. O EQUIVALENTE SEGÚN DISEÑO COLOR VERDE, AZUL O ROJO. INCLUYE INSTALACIÓN Y EL SUMINISTRO DE TODOS LOS ACCESORIOS REQUERIDOS PARA EL CORRECTO MONTAJE.</t>
  </si>
  <si>
    <t>INSTALACIÓN TEJA TERMOACUSTICA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TRANSMITANCIA TÉRMICA: 6.18 WM^2*°C - 1.09 BTU  HR FT 2 F  - MOMENTO DE INERCIA: 4.11 CM 4 M - MÓDULO DE SECCIÓN S MAYOR: 4.58 CM 3 M - MÓDULO DE SECCIÓN S MENOR: 1.61 CM 3 M O  EQUIVALENTE SEGÚN DISEÑO COLOR VERDE, AZUL O ROJO. INCLUYE INSTALACIÓN Y EL SUMINISTRO DE TODOS LOS ACCESORIOS REQUERIDOS PARA EL CORRECTO MONTAJE.</t>
  </si>
  <si>
    <t xml:space="preserve"> INSTALACION DE CABALLETE TIPO CINDURIB O SIMILAR REF. 1921 INCLUYE TODOS LOS ACCESORIOS PARA FIJACION E INSTALACION SEGÚN DISEÑO</t>
  </si>
  <si>
    <t>INSTALACION DE  TOMACORRIENTE NORMAL DOBLE, POLO A TIERRA, 20A,125V. NEMA 5-20R, EN TUBERIA CONDUIT PVC TRES CUARTOS, ALAMBRE NO 12 AWG PROM 4M</t>
  </si>
  <si>
    <t>un</t>
  </si>
  <si>
    <t>INSTALACION DE INTERRUPTOR DOBLE TUBERÍA CONDUIT PVC TRES CUARTOS, ALAMBRE NO 12 AWG. INCLUYE APARATO PROM 5 M</t>
  </si>
  <si>
    <t xml:space="preserve"> INSTALACION DE CANASTILLA PARA CABLEADO AEREO.</t>
  </si>
  <si>
    <t>INSTALACION DE BALA DE SOBREPONER 8 - 20W - AC90-240V FLUJO LUMINOSO: 1600 LM, TIPO LED: EPISTAR SMD 2835, VIDA UTIL DEL CHIP: 50.000 HR, ANGULO DE APERTUTA: 120, CRI: 80, TEMPERATURA DE COLOR: 4000K - 6000K, GRADO DE HERMETICIDAD: IP30,DIAMETRO PERFORACION : 200MM - REFERENCIA T08AG000820CD O SIMILAR. INCLUYE TODO LO NECESARIO PARA SU FUNCIONAMIENTO</t>
  </si>
  <si>
    <t>und</t>
  </si>
  <si>
    <t>INSTALACIÓN DE VENTANA EN ALUMINIO.</t>
  </si>
  <si>
    <t>INSTALACION DE PISO EN MADERA</t>
  </si>
  <si>
    <t>RETIRO DE CAPAS DE PINTURA DETERIORADA RASPADO Y LIJADO</t>
  </si>
  <si>
    <t>DESMONTE DE ESTRUCTURA DE MADERA PARA COSET.INCLUYE EQUIPO DE OXIACETILENO, CARGUE Y RETIRO DE MATERIAL DESMONTADO.</t>
  </si>
  <si>
    <t>DESMONTE APARATOS SANITARIOS INCLUYE CARGUE Y RETIRO DE MATERIAL DESMONTADO.</t>
  </si>
  <si>
    <t>MANTENIMIENTO DE PUERTAS EN MADERA INCLUYE LIJADA, RESANADA Y APLICACIÓN DE PINTURA</t>
  </si>
  <si>
    <t>MANTENIMIENTO DE CABALLETE INCLUYE REVISIÓN, AJUSTE, LIMPIEZA MANUAL, RESANE DE GOTERAS</t>
  </si>
  <si>
    <t xml:space="preserve">INSTALACIÓN DE APARATO SANITARIO CORONA SMART REDONDO AHORRADOR O SIMILAR. </t>
  </si>
  <si>
    <t xml:space="preserve">INSTALACIÓN DE LAVAMANOS CORONA PONTEZA BLANCO. </t>
  </si>
  <si>
    <t>APLICACIÓN DE ESTUCO PLASTICO O SIMILAR</t>
  </si>
  <si>
    <t>APLICACIÓN DE PINTURA 3 MANOS PARA INTERIORES EN OFICINAS, ALOJAMIENTOS HABITACIONES Y DEMAS ESTRUCTURAS DE LA UNIDAD INCLUYE RESANES Y ACABADOS</t>
  </si>
  <si>
    <t>APLICACIÓN DE PINTURA 3 MANOS PARA EXTERIORES, EN BLOQUES DE OFICINAS. ALOJAMIENTOS HABITACIONES Y DEMAS ESTRUCTUTRAS DE LA UNIDAD. INCLUYE RESANES Y ACABADOS</t>
  </si>
  <si>
    <t>INSTALACIÓN CERAMICA HD BOTICCINO SAND 30,5 45-1. TIPO ALFA REF.225014680 O EQUIVALENTE.  INSTALADO A 90 .</t>
  </si>
  <si>
    <t xml:space="preserve">INSTALACION DE PORCELANATTO MINIUM CIMENTO NA 60 X 60 CM. TIPO ALFA O EQUIVALENTE. </t>
  </si>
  <si>
    <t>APLICACIÓN DE PINTURA A BASE DE AGUA TIPO 1 COLOR VERDE CIPRES</t>
  </si>
  <si>
    <t>APLICACIÓN DE PINTURA EN ACEITE COLOR BLANCO - BLANCO</t>
  </si>
  <si>
    <t>APLICACIÓN DE PLACA PARA PISO RIGIDO DE 7 X 8 MTS X 15 CMS DE ESPESOR</t>
  </si>
  <si>
    <t>72102900</t>
  </si>
  <si>
    <t>MANTENIMIENTO A TODO COSTO CERRAMIENTO EN POLISOMBRA NEGRA 80 PORCIENTOS RETENCIÓN DE LA LUZ, H=2M,</t>
  </si>
  <si>
    <t>MANTENIMIENTO A TODO COSTO DESMONTE  DE  ESTRUCTURA  METALICA,INCLUYE  EQUIPO  DE  OXIACETILENO  CARGUE  Y  RETIRO  DE MATERIAL DESMONTADO,</t>
  </si>
  <si>
    <t>MANTENIMIENTO A TODO COSTO DEMOLICIÓN AREA LIBRE PISO DURO INCLUYE CARGUE Y RETIRO DE ESCOMBROS,</t>
  </si>
  <si>
    <t>MANTENIMIENTO A TODO COSTO DEMOLICIÓN ENCHAPE DE PISOS INCLUYE CARGUE Y RETIRO DE ESCOMBROS,</t>
  </si>
  <si>
    <t>MANTENIMIENTO A TODO COSTO DEMOLICIÓN ENCHAPE DE MUROS INCLUYE CARGUE Y RETIRO DE ESCOMBROS</t>
  </si>
  <si>
    <t>MANTENIMIENTO A TODO COSTO DEMOLICIÓN DE MESONES A=0,60 M, INCLUYE CARGUE Y RETIRO DE ESCOMBROS,</t>
  </si>
  <si>
    <t>MANTENIMIENTO A TODO COSTO DEMOLICIÓN DE IMPERMEABILIZACION  EN  PLACA DE CUBIERTA INCLUYE RETIRO DE MANTOS CARGUE Y RETIRO  DE ESCOMBROS,</t>
  </si>
  <si>
    <t>MANTENIMIENTO A TODO COSTO DEMOLICIÓN - RETIRO  PAÑETE DETERIORADO INCLUYE CARGUE Y RETIRO DE ESCOMBROS</t>
  </si>
  <si>
    <t>MANTENIMIENTO A TODO COSTO DEMOLICIÓN MANUAL DE SARDINEL EXISTENTE INCLUYE CARGUE Y RETIRO DE ESCOMBROS,</t>
  </si>
  <si>
    <t>MANTENIMIENTO A TODO COSTO RETIRO MANUAL DE ADOQUIN SOBRE ARENA INCLUYE CARGUE Y RETIRO DE ESCOMBROS,</t>
  </si>
  <si>
    <t>MANTENIMIENTO A TODO COSTO DEMOLICIÓN  Y  RETIRO  DE  ENCHAPE  EN  PIEDRA  MUÑECA  INCLUYE  CARGUE  Y  RETIRO  DE ESCOMBROS,</t>
  </si>
  <si>
    <t>MANTENIMIENTO A TODO COSTO DEMOLICIÓN  PAÑETE  DE  ESPESOR  DE  005M  BAJO  PLACA  INCLUYE  CARGUE  Y  RETIRO  DE ESCOMBROS</t>
  </si>
  <si>
    <t>MANTENIMIENTO A TODO COSTO DESMONTE APARATOS SANITARIOS INCLUYE CARGUE Y RETIRO DE MATERIAL DESMONTADO,</t>
  </si>
  <si>
    <t xml:space="preserve">MANTENIMIENTO A TODO COSTO DESMONTE  </t>
  </si>
  <si>
    <t>MANTENIMIENTO A TODO COSTO DESMONTE DE TANQUES EN ASBESTO-CEMENTO 1000LTS INCLUYE CARGUE Y RETIRO DE MATERIAL DESMONTADO SEGÚN DISPONGA LA UNIDAD</t>
  </si>
  <si>
    <t>MANTENIMIENTO A TODO COSTO DESMONTE  ESTRUCTURA  DE  CUBIERTA  INCLUYE  EQUIPO  DE  OXIACETILENO  CARGUE  Y  RETIRO  DE MATERIAL DESMONTADO,</t>
  </si>
  <si>
    <t>MANTENIMIENTO A TODO COSTO DESMONTE CANAL EN LAMINA EXISTENTE  INCLUYE CARGUE Y RETIRO DE MATERIAL DESMONTADO,</t>
  </si>
  <si>
    <t>MANTENIMIENTO A TODO COSTO DESMONTE  DE  ELEMENTOS  PREFABRICADOS  EN  FACHADA  INCLUYE  CARGUE  Y  RETIRO  DE ESCOMBROS,</t>
  </si>
  <si>
    <t>MANTENIMIENTO A TODO COSTO DESMONTE BAJANTE EXISTENTE  INCLUYE CARGUE Y RETIRO DE MATERIAL DESMONTADO,</t>
  </si>
  <si>
    <t>MANTENIMIENTO A TODO COSTO DESMONTE CIELO RASO  INCLUYE CARGUE Y RETIRO DE MATERIAL DESMONTADO,</t>
  </si>
  <si>
    <t>MANTENIMIENTO A TODO COSTO DESMONTE MURO EN DRY WALL   INCLUYE CARGUE Y RETIRO DE MATERIAL DESMONTADO,</t>
  </si>
  <si>
    <t>MANTENIMIENTO A TODO COSTO DESMONTE DE CORNISAS INCLUYE CARGUE Y RETIRO DE MATERIAL DESMONTADO,</t>
  </si>
  <si>
    <t>MANTENIMIENTO A TODO COSTO DESMONTE PUESTO DE TRABAJO INCLUYE SUPERFICIE  ESTRUCTURA DE SOPORTE</t>
  </si>
  <si>
    <t>MANTENIMIENTO A TODO COSTO DESMONTE PANELES DIVISORIOS</t>
  </si>
  <si>
    <t>MANTENIMIENTO A TODO COSTO DESMONTE Y MONTAJE ARCHIVADOR RODANTE 3 CUERPOS INCLUYE SUPERFICIE ESTRUCTURA DE SOPORTE</t>
  </si>
  <si>
    <t>MANTENIMIENTO A TODO COSTO DESMONTE DE REJAS INCLUYE CARGUE Y RETIRO DE MATERIAL DESMONTADO,</t>
  </si>
  <si>
    <t>MANTENIMIENTO A TODO COSTO DESMONTE Y REINSTALACION DE  DUCHA TIPO PUSH</t>
  </si>
  <si>
    <t>MANTENIMIENTO A TODO COSTO DESMONTE PUERTAS  INCLUYE RETIRO DE ESCOMBROS</t>
  </si>
  <si>
    <t>MANTENIMIENTO A TODO COSTO DESMONTE  DE TEJAS  DE CUBIERTA- TODO TIPO DE TEJAS  INCLUYE CARGUE Y RETIRO DE MATERIAL DESMONTADO,</t>
  </si>
  <si>
    <t>MANTENIMIENTO A TODO COSTO DESMONTE  DE PISOS DE CAUCHO INCLUYE CARGUE Y RETIRO DE MATERIAL DESMONTADO,</t>
  </si>
  <si>
    <t>MANTENIMIENTO A TODO COSTO DESMONTE   MURO   UNA   CARA   DE   SUPERBOARD    INCLUYE   CARGUE   Y  RETIRO   DE   MATERIAL DESMONTADO,</t>
  </si>
  <si>
    <t>MANTENIMIENTO A TODO COSTO DEMOLICIÓN DE BANCAS  A 0,35 M, INCLUYE MURETES EN MAMPOSTERIA Y PLACA CARGUE Y RETIRO DE ESCOMBROS,</t>
  </si>
  <si>
    <t>MANTENIMIENTO A TODO COSTO DESMONTE  ALERO  EN  TEJA  DE  ASBESTO  CEMENTO  Y  ESTRUCTURA   EN  TUBULARES METÁLICOS INCLUYE CARGUE Y RETIRO DE MATERIAL DESMONTADO,</t>
  </si>
  <si>
    <t>MANTENIMIENTO A TODO COSTO RETIRO DE CAPAS DE PINTURA DETERIORADA POR HUMEDAD RASPADO Y LIJADO</t>
  </si>
  <si>
    <t>GRATEADO EN SUPERFICIES METALICAS INCLUYE PULIDORA Y GRATA</t>
  </si>
  <si>
    <t>MANTENIMIENTO DE DESAGÜE SANITARIO CON SONDA ELECTRICA,INCLUYE  MANO DE OBRA EQUIPO Y SONDA UN OCTAVO X 60M,</t>
  </si>
  <si>
    <t>LIMPIEZA GENERAL DE PTAP O PTAR COMPACTA O PREFABRICADA INCLUYE LIMPIEZA CON AGUA LIMPIA DE  INTERIOR  YO  EXTERIOR  CUANDO  APLIQUE  DE  TANQUES  ACCESORIOS  CÁMARAS  ELEMENTOS  Y  PARTES EXISTENTES DE LA PLANTA</t>
  </si>
  <si>
    <t>DESMONTE MATENIMIENTO  Y REINSTALACION  DE VENTANERIA  INCLUYE LIMPIEZA LIJADADA PINTURA ESMALTE Y REINSTALACIÓN,</t>
  </si>
  <si>
    <t>MATENIMIENTO TEJA FIBROCEMENTO, TIPO ETERNIT O SIMILAR,</t>
  </si>
  <si>
    <t>MANTENIMIENTO   DE   CAJAS   DE   INSPECCION   INCLUYE   RETIRO   DE   VEGETACIÓN   PIEDRAS   YO SEDIMENTACIÓN,</t>
  </si>
  <si>
    <t>MANTENIMIENTO Y REINSTALACIÓN DE LUMINARIA LIMPIEZA Y PUESTA EN FUNCIONAMIENTO,</t>
  </si>
  <si>
    <t>MANTENIMIENTO DE RED SANITARIA INCLUYE RETIRO DE VEGETACIÓN PIEDRAS YO SEDIMENTACIÓN,</t>
  </si>
  <si>
    <t>MANTENIMIENTO   GENERAL   DE   ENCHAPE   FORMATO   20,3X30,5   CM,   INCLUYE   RETIRO   Y REEMBOQUILLADA,</t>
  </si>
  <si>
    <t>MANTENIMIENTO DE ENCHAPE EN PIEDRA MUÑECA, INCLUYE PULIDA LAVADO E IMPERMEABILIZADO CON HIDRÓFUGO,</t>
  </si>
  <si>
    <t>REMOCION MECANICA DE PINTURA ANTICORROSIVA  OXIDO  Y SIMILAR  EN SUPERFICIE METALICA CON LIJADORA ELÉCTRICA,</t>
  </si>
  <si>
    <t>MANTENIMIENTO DE CANAL EN CONCRETO, INCLUYE REMOCIÓN DE CONCRETO DETERIORADO Y MEDIA CAÑA EN MORTERO,</t>
  </si>
  <si>
    <t>MANTENIMIENTO  DE  CARPINTERÍA METÁLICA - PUERTAS Y VENTANAS INCLUYE SOLDADURA EN PARTES AFECTADAS APLICACIÓN DE ANTICORROSIVO  PINTURA ESMALTE Y REINSTALACIÓN,</t>
  </si>
  <si>
    <t>MANTENIMIENTO   DE  COLUMNETAS  EN PERFILERIA  METALICA-INCLUYE  SOLDADURA EN PARTES AFECTADAS APLICACIÓN DE ANTICORROSIVO,</t>
  </si>
  <si>
    <t>MANTENIMIENTO    DE   CARPINTERÍA   MADERA  -  PUERTAS  INCLUYE   DESMONTE   LIMPIEZA REMOCIÓN DE PINTURA LIJADA TINTILLA SELLADORA SELLADOR LIJABLE LACA Y REINSTALACIÓN,</t>
  </si>
  <si>
    <t>MANTENIMIENTO   DE   MESON   EN   GRANITO   PULIDO   NEGRO,   INCLUYE   PULIDA   LAVADO   E IMPERMEABILIZADO CON HIDRÓFUGO,</t>
  </si>
  <si>
    <t>MANTENIMIENTO    GENERAL    DE    PISO    EN   PORCELANATO    BLANCO,    INCLUYE    RETIRO REEMBOQUILLADA LAVADO Y ASEO GENERAL,</t>
  </si>
  <si>
    <t>MANTENIMIENTO A TODO COSTO SUMINISTRO E INSTALACION CAJA  CONTROL  DE  NIVEL  DE  DOBLE  COMPARTIMIENTO,  COMPARIMIENTO  1:  W 1,40M  X L 0,50M X H 050 A 0,60M; COMPARTIMIENTO 2: W 1,10M X L 070 A 0,80M X H 080 A 1,00M INCLUYE EXCAVACIÓN BASE EN RECEBO COMUN PLACA CONCRETO REFORZADO LADRILLO COMÚN MARCOS METÁLICOS EN ÁNGULO 2  X UN OCTAVO TAPAS EN ACERO LÁMINA ALFAJOR Y GANCHOS EN ACERO, SEGÚN DETALLE</t>
  </si>
  <si>
    <t>MANTENIMIENTO A TODO COSTO SUMINISTRO E INSTALACION CAJA PARA VALVULA 0,40M X 0,50M X H=0,5M INCLUYE EXCAVACIÓN BASE EN RECEBO COMUN PLACA CONCRETO 3000 PSI LADRILLO COMÚN MARCO METÁLICO EN ÁNGULO 2  X UN OCTAVO TAPA EN ACERO LÁMINA ALFAJOR Y GANCHOS EN ACERO SEGÚN DETALLE</t>
  </si>
  <si>
    <t>MANTENIMIENTO A TODO COSTO SUMINISTRO E INSTALACION CAJA  DE  INSPECCIÓN  0,30 POR 0,30 POR 0,40 M,  INCLUYE  EXCAVACIÓN  BASE  EN  RECEBO  COMÚN  PLACA CONCRETO LADRILLO COMÚN MARCO EN ANGULO 1 UN MEDIO  X 1 UN MEDIO POR UN OCTAVO  Y TAPA REFORZADA EN PLATINA DE 2 POR UN OCTAVO CON PARRILLA EN VARILLA TRES OCTAVO CADA 10 CM SEGÚN DETALLE,</t>
  </si>
  <si>
    <t>MANTENIMIENTO A TODO COSTO SUMINISTRO E INSTALACION CAJA  DE  INSPECCIÓN  0,40 POR 0,40 POR 0,40  M,  INCLUYE  EXCAVACIÓN  BASE  EN  RECEBO  COMUN  PLACA CONCRETO LADRILLO COMÚN MARCO EN ANGULO 1 UN MEDIO  POR UN MEDIO POR UN OCTAVO Y TAPA REFORZADA EN PLATINA DE 2 POR UN OCTAVO CON PARRILLA EN VARILLA TRES OCTAVOS CADA 10 CM SEGÚN DETALLE,</t>
  </si>
  <si>
    <t>MANTENIMIENTO A TODO COSTO SUMINISTRO E INSTALACION CAJA DE INSPECCIÓN 0,60 PO 0,60 POR1 M, INCLUYE EXCAVACIÓN BASE EN RECEBO COMUN PLACA CONCRETO LADRILLO COMÚN MARCO EN ANGULO 2 UN MEDIO  X 2 UN MEDIO POR 3 16 Y TAPA REFORZADA EN PLATINA DE 3 POR 3 16CON PARRILLA EN VARILLA TRES  OCTAVOS CADA 10 CM,, SEGÚN DETALLE,</t>
  </si>
  <si>
    <t xml:space="preserve">MANTENIMIENTO A TODO COSTO SUMINISTRO E INSTALACION CAJA  DE  INSPECCIÓN   0,80 POR0,80 POR1  M,   INCLUYE  EXCAVACIÓN  BASE  EN  RECEBO  COMUN  PLACA CONCRETO LADRILLO COMÚN MARCO EN ANGULO 2 UN MEDIO  X 2 UN MEDIO 3 16  Y TAPA REFORZADA EN PLATINA DE 3  3 16 CON PARRILLA EN VARILLA TRES OCTAVO CADA 10 CM SEGÚN DETALLE </t>
  </si>
  <si>
    <t>MANTENIMIENTO A TODO COSTO SUMINISTRO E INSTALACION CAJA DE INSPECCIÓN  1,00 POR 1,00 POR1,00M,  INCLUYE EXCAVACIÓN BASE EN RECEBO COMUN PLACA CONCRETO LADRILLO COMÚN MARCO EN ANGULO 2 UN MEDIO X 2 UN MEDIO  POR 3 16  Y TAPA REFORZADA EN PLATINA DE 3 POR 3 16  CON PARRILLA EN VARILLA TRES OCTAVOS CADA 10 CM SEGÚN DETALLE</t>
  </si>
  <si>
    <t>MANTENIMIENTO A TODO COSTO SUMINISTRO E INSTALACION CAJA DE INSPECCIÓN  1,00 POR 1,00 POR 1,50 M,  INCLUYE EXCAVACIÓN BASE EN RECEBO COMUN PLACA CONCRETO LADRILLO COMÚN MARCO EN ANGULO 2 UN MEDIO X 2 UN MEDIO POR  3 16  Y TAPA REFORZADA EN PLATINA DE 3   3 16  CON PARRILLA EN VARILLA TRES OCTAVOS  CADA 10 CM, SEGÚN DETALLE</t>
  </si>
  <si>
    <t>MANTENIMIENTO A TODO COSTO SUMINISTRO E INSTALACION CAJA DE INSPECCIÓN  1,00 POR  1,00 POR 2,10M,  INCLUYE EXCAVACIÓN BASE EN RECEBO COMUN PLACA CONCRETO LADRILLO COMÚN MARCO EN ANGULO 2 UN MEDIO  X 2 UN MEDIO POR 3 16 Y TAPA REFORZADA EN PLATINA DE 3  3 16  CON PARRILLA EN VARILLA TRES OCTAVOS CADA 10 CM  SEGÚN DETALLE</t>
  </si>
  <si>
    <t>MANTENIMIENTO A TODO COSTO SUMINISTRO E INSTALACION CAJA DE INSPECCIÓN  1,00 POR 1,00 POR H=2,10M,  INCLUYE EXCAVACIÓN BASE EN RECEBO COMUN PLACA CONCRETO LADRILLO COMÚN MARCO EN ANGULO Y TAPA EN LÁMINA ALFAJOR, SEGÚN DETALLE</t>
  </si>
  <si>
    <t>MANTENIMIENTO LECHO DE SECADO DE LODOS, INCLUYE CAMBIO DE TUBERÍA PERFORADA MATERIAL FILTRANTE COMPUESTO POR GRAVA Y ARENA DE VARIAS GRANULOMETRÍAS Y LADRILLO SUPERPUESTO PARA PROTECCIÓN MATERIAL FILTRANTE,</t>
  </si>
  <si>
    <t>MANTENIMIENTO FILTROS, INCLUYE CAMBIO DE MATERIAL FILTRANTE COMPUESTO POR GRAVA Y ARENA DE VARIAS GRANULOMETRÍAS Y ANTRACITA DE ACUERDO A DISEÑO DEL FILTRO,</t>
  </si>
  <si>
    <t>BAJANTES AGUAS LLUVIAS Y AGUAS NEGRAS</t>
  </si>
  <si>
    <t xml:space="preserve">MANTENIMIENTO A TODO COSTO SUMINISTRO E INSTALACION BAJANTE AGUAS NEGRAS  PVC  3   INCLUYE CODO UNIÓN Y ABRAZADERA DE FIJACIÓN </t>
  </si>
  <si>
    <t xml:space="preserve">MANTENIMIENTO A TODO COSTO SUMINISTRO E INSTALACION BAJANTE AGUAS NEGRAS  PVC  4   INCLUYE CODO UNIÓN Y ABRAZADERA DE FIJACIÓN </t>
  </si>
  <si>
    <t xml:space="preserve">MANTENIMIENTO A TODO COSTO SUMINISTRO E INSTALACION BAJANTE AGUAS NEGRAS  PVC  6  INCLUYE CODO UNIÓN Y ABRAZADERA DE FIJACIÓN </t>
  </si>
  <si>
    <t xml:space="preserve">MANTENIMIENTO A TODO COSTO SUMINISTRO E INSTALACION BAJANTE AGUAS LLUVIAS  PVC  3  INCLUYE CODO UNIÓN Y ABRAZADERA DE FIJACIÓN </t>
  </si>
  <si>
    <t xml:space="preserve">MANTENIMIENTO A TODO COSTO SUMINISTRO E INSTALACION BAJANTE AGUAS LLUVIAS  PVC  4  INCLUYE CODO UNIÓN Y ABRAZADERA DE FIJACIÓN </t>
  </si>
  <si>
    <t xml:space="preserve">MANTENIMIENTO A TODO COSTO SUMINISTRO E INSTALACION BAJANTE AGUAS LLUVIAS  PVC  6  INCLUYE CODO UNIÓN Y ABRAZADERA DE FIJACIÓN </t>
  </si>
  <si>
    <t>MANTENIMIENTO A TODO COSTO SUMINISTRO E INSTALACION PUNTO DESAGUE PVC  2 APARATOS SANITARIOS Y DESAGUES  INCLUYE ACCESORIOS YEE Y CODO,</t>
  </si>
  <si>
    <t>MANTENIMIENTO A TODO COSTO SUMINISTRO E INSTALACION PUNTO DESAGUE PVC  3 APARATOS SANITARIOS Y DESAGUES  INCLUYE ACCESORIOS YEE Y CODO</t>
  </si>
  <si>
    <t>MANTENIMIENTO A TODO COSTO SUMINISTRO E INSTALACION PUNTO DESAGUE PVC  4 APARATOS SANITARIOS INCLUYE ACCESORIOS YEE Y CODO,</t>
  </si>
  <si>
    <t>MANTENIMIENTO A TODO COSTO SUMINISTRO E INSTALACION PUNTO DESAGUE PVC  3 AGUAS LLUVIAS INCLUYE ACCESORIOS YEE Y CODO,</t>
  </si>
  <si>
    <t>MANTENIMIENTO A TODO COSTO SUMINISTRO E INSTALACION PUNTO DESAGUE PVC  4AGUAS LLUVIAS INCLUYE ACCESORIOS YEE Y CODO,</t>
  </si>
  <si>
    <t>MANTENIMIENTO A TODO COSTO SUMINISTRO E INSTALACION PUNTO DESAGUE PVC  6 AGUAS LLUVIAS INCLUYE ACCESORIOS YEE Y CODO,</t>
  </si>
  <si>
    <t>MANTENIMIENTO A TODO COSTO SUMINISTRO E INSTALACION PUNTO REVENTILACIÓN PVC  2 INCLUYE ACCESORIOS DE  CONEXIÓN UNIÓN Y YEE ,</t>
  </si>
  <si>
    <t>MANTENIMIENTO A TODO COSTO SUMINISTRO E INSTALACION PUNTO REVENTILACIÓN PVC  3  INCLUYE ACCESORIOS DE  CONEXIÓN UNIÓN Y YEE ,</t>
  </si>
  <si>
    <t>MANTENIMIENTO A TODO COSTO SUMINISTRO E INSTALACION PUNTO REVENTILACIÓN PVC  4 INCLUYE ACCESORIOS DE  CONEXIÓN UNIÓN Y YEE ,</t>
  </si>
  <si>
    <t>MANTENIMIENTO A TODO COSTO SUMINISTRO E INSTALACION TEE SANITARIA - 6  INCLUYE INSTALACIÓN LIMPIADOR Y SOLDADURA</t>
  </si>
  <si>
    <t>MANTENIMIENTO A TODO COSTO SUMINISTRO E INSTALACION CODO 90 UN CUARTO CXC SANITARIO 6 INCLUYE INSTALACIÓN LIMPIADOR Y SOLDADURA</t>
  </si>
  <si>
    <t>MANTENIMIENTO A TODO COSTO SUMINISTRO E INSTALACION TUBERIA PVC-S 1 UN MEDIO VENTILACIÓN Y AGUAS LLUVIAS INCLUYE ACCESORIOS Y ABRAZADERA DE FIJACIÓN,</t>
  </si>
  <si>
    <t>MANTENIMIENTO A TODO COSTO SUMINISTRO E INSTALACION TUBERIA PVC-S 2 VENTILACIÓN Y AGUAS LLUVIAS INCLUYE ACCESORIOS Y ABRAZADERA DE FIJACIÓN,</t>
  </si>
  <si>
    <t>MANTENIMIENTO A TODO COSTO SUMINISTRO E INSTALACION TUBERIA PVC-S 3 VENTILACIÓN Y AGUAS LLUVIAS INCLUYE ACCESORIOS Y ABRAZADERA DE FIJACIÓN,</t>
  </si>
  <si>
    <t>MANTENIMIENTO A TODO COSTO SUMINISTRO E INSTALACION TUBERIA PVC-S 4 VENTILACIÓN Y AGUAS LLUVIAS INCLUYE ACCESORIOS Y ABRAZADERA DE FIJACIÓN,</t>
  </si>
  <si>
    <t>MANTENIMIENTO A TODO COSTO SUMINISTRO E INSTALACION TUBERIA PVC-S 6 VENTILACIÓN Y AGUAS LLUVIAS INCLUYE ACCESORIOS Y ABRAZADERA DE FIJACIÓN,</t>
  </si>
  <si>
    <t>MANTENIMIENTO A TODO COSTO SUMINISTRO E INSTALACION TUBERIA PVC-S  2 RED SANITARIA INCLUYE EXCAVACIÓN MANUAL RELLENO INICIAL EN BASE GRANULAR B-200 COMPACTADO INSTALACIÓN Y ACCESORIOS,</t>
  </si>
  <si>
    <t>MANTENIMIENTO A TODO COSTO SUMINISTRO E INSTALACION TUBERIA PVC-S  3 RED SANITARIA INCLUYE EXCAVACIÓN MANUAL RELLENO INICIAL EN BASE GRANULAR B-200 COMPACTADO INSTALACIÓN Y ACCESORIOS,</t>
  </si>
  <si>
    <t>MANTENIMIENTO A TODO COSTO SUMINISTRO E INSTALACION TUBERIA PVC-S  4 RED SANITARIA INCLUYE EXCAVACIÓN MANUAL RELLENO INICIAL EN BASE GRANULAR B-200 COMPACTADO INSTALACIÓN Y ACCESORIOS,</t>
  </si>
  <si>
    <t>MANTENIMIENTO A TODO COSTO SUMINISTRO E INSTALACION TUBERIA PVC-S  6 RED SANITARIA INCLUYE EXCAVACIÓN MANUAL RELLENO INICIAL EN BASE GRANULAR B-200 COMPACTADO INSTALACIÓN Y ACCESORIOS,</t>
  </si>
  <si>
    <t>MANTENIMIENTO A TODO COSTO SUMINISTRO E INSTALACION TUBERIA PVC-S 6,INCLUYE INSTALACIÓN Y ACCESORIOS,</t>
  </si>
  <si>
    <t>MANTENIMIENTO A TODO COSTO SUMINISTRO E INSTALACION TUBERIA PVC-S 2 RED SANITARIA DESCOLGADA INCLUYE INSTALACIÓN Y ACCESORIOS,</t>
  </si>
  <si>
    <t>MANTENIMIENTO A TODO COSTO SUMINISTRO E INSTALACION TUBERIA PVC-S 3 RED SANITARIA DESCOLGADA INCLUYE INSTALACIÓN Y ACCESORIOS,</t>
  </si>
  <si>
    <t>MANTENIMIENTO A TODO COSTO SUMINISTRO E INSTALACION TUBERIA PVC-S 4 RED SANITARIA DESCOLGADA INCLUYE INSTALACIÓN Y ACCESORIOS,</t>
  </si>
  <si>
    <t>MANTENIMIENTO A TODO COSTO SUMINISTRO E INSTALACION TUBERIA PVC-S 6RED SANITARIA DESCOLGADA INCLUYE INSTALACIÓN Y ACCESORIOS,</t>
  </si>
  <si>
    <t>MANTENIMIENTO A TODO COSTO SUMINISTRO E INSTALACION TUBERIA PVC-S 4 RED AGUAS LLUVIAS INCLUYE INSTALACIÓN Y ACCESORIOS,</t>
  </si>
  <si>
    <t>MANTENIMIENTO A TODO COSTO SUMINISTRO E INSTALACION TUBERIA PVC-S 6 RED AGUAS LLUVIAS INCLUYE INSTALACIÓN Y ACCESORIOS,</t>
  </si>
  <si>
    <t>MANTENIMIENTO A TODO COSTO SUMINISTRO E INSTALACION REJILLA  ALUMINIO  3 X 2  CON SOSCO TRADICIONAL  - REF, T-3X2 TIPO COLREJILLAS O SIMILAR SUMINISTRO E INSTALACIÓN</t>
  </si>
  <si>
    <t>MANTENIMIENTO A TODO COSTO SUMINISTRO E INSTALACION REJILLA  ALUMINIO  3 X 2  CON SOSCO  ANTICUCARACHAS  - REF, TA 3 X2  TIPO COLREJILLAS  O SIMILARSUMINISTRO E INSTALACIÓN,</t>
  </si>
  <si>
    <t>MANTENIMIENTO A TODO COSTO SUMINISTRO E INSTALACION REJILLA  ALUMINIO  4 X 3 CON SOSCO TRADICIONAL - REF, H 4 X3 TIPO COLREJILLAS O SIMILAR SUMINISTRO E INSTALACIÓN</t>
  </si>
  <si>
    <t>MANTENIMIENTO A TODO COSTO SUMINISTRO E INSTALACION REJILLA  ALUMINIO  4X 3  CON SOSCO  ANTICUCARACHAS   REF, H 4X3 TIPO COLREJILLAS  O SIMILAR SUMINISTRO E INSTALACIÓN</t>
  </si>
  <si>
    <t>MANTENIMIENTO A TODO COSTO SUMINISTRO E INSTALACION REJILLA  ALUMINIO  6 X 4  CON SOSCO  ANTICUCARACHAS  - REF, TA-6X4  TIPO COLREJILLAS  O SIMILAR SUMINISTRO E INSTALACIÓN,</t>
  </si>
  <si>
    <t>MANTENIMIENTO A TODO COSTO SUMINISTRO E INSTALACION REJILLA  ALUMINIO  4 X 2  CÚPULA TRADICIONAL CON SOSCO - REF, C-4X2 TIPO COLREJILLAS O SIMILAR</t>
  </si>
  <si>
    <t>MANTENIMIENTO A TODO COSTO SUMINISTRO E INSTALACION REJILLA  ALUMINIO  6 X 4  CÚPULA TRADICIONAL CON SOSCO - REF, C-6X4 TIPO COLREJILLAS O SIMILAR SUMINISTRO E INSTALACIÓN,</t>
  </si>
  <si>
    <t>MANTENIMIENTO A TODO COSTO SUMINISTRO E INSTALACION MURO EN DRYWALL DOS CARAS PERFILERIA CAL, 24 INCLUYE TRES 3 MANOS DE PINTURA</t>
  </si>
  <si>
    <t>MANTENIMIENTO A TODO COSTO SUMINISTRO E INSTALACION MURO EN DRYWALL UNA CARA PERFILERIA CAL, 24 INCLUYE TRES 3 MANOS DE PINTURA</t>
  </si>
  <si>
    <t>MANTENIMIENTO A TODO COSTO SUMINISTRO E INSTALACION MURO SUPERBOARD 8 MM, UNA CARA  PERFILERIA CAL, 24 CADA 60 CM,  INCLUYE TRES MANOS DE PINTURA 1 INTERVINILO Y 2 AEROFLEX</t>
  </si>
  <si>
    <t>MANTENIMIENTO A TODO COSTO SUMINISTRO E INSTALACION MURO SUPERBOARD 8 MM, DOS CARAS  PERFILERIA CAL, 24 CADA 60 CM,  INCLUYE TRES 3 MANOS DE PINTURA</t>
  </si>
  <si>
    <t>MANTENIMIENTO A TODO COSTO SUMINISTRO E INSTALACION MURO EN DRYWALL DOS CARAS PERFILERIA CAL, 24, INCLUYE TRES 3 MANOS DE PINTURA 1 MANO EN ESMALTE O SIMILAR Y DOS MANOS EN PINTURA VINILTEX O SIMILAR FILOS Y DILATACIONES,</t>
  </si>
  <si>
    <t>MANTENIMIENTO A TODO COSTO RECUBRIMIENTO BAJANTES AGUAS LLUVIAS EN MURO SUPERBOARD 8 MM, ANCHO 50CM, PERFILERIA CAL, 26 CADA 60 CM, INCLUYE TRES 3 MANOS DE PINTURA</t>
  </si>
  <si>
    <t xml:space="preserve">MANTENIMIENTO A TODO COSTO PUNTO  AGUA FRIA  UN MEDIO PVC -P  INCLUYE ACCESORIOS DE INSTALACIÓN </t>
  </si>
  <si>
    <t xml:space="preserve">MANTENIMIENTO A TODO COSTO PUNTO  AGUA FRIA  TRES CUARTOS PVC -P  INCLUYE ACCESORIOS DE INSTALACIÓN </t>
  </si>
  <si>
    <t>MANTENIMIENTO A TODO COSTO SUMINISTRO E INSTALACION TUBERIA PVC-P RDE  9 UN MEDIO AGUA FRIA -RED DE SUMINISTRO  INCLUYE EXCAVACIÓN MANUAL RELLENO INICIAL EN BASE GRANULAR B-200 INSTALACIÓN Y ACCESORIOS,</t>
  </si>
  <si>
    <t>MANTENIMIENTO A TODO COSTO SUMINISTRO E INSTALACION TUBERIA PVC-P RDE 21 TRES CUARTOS AGUA FRIA - RED DE SUMINISTRO  INCLUYE EXCAVACIÓN MANUAL RELLENO INICIAL EN BASE GRANULAR B-200 INSTALACIÓN Y ACCESORIOS</t>
  </si>
  <si>
    <t>MANTENIMIENTO A TODO COSTO DESMONTE LUMINARIA EXISTENTE</t>
  </si>
  <si>
    <t>MANTENIMIENTO A TODO COSTO DESMONTE Y REINSTALACIÓN LUMINARIA</t>
  </si>
  <si>
    <t>MANTENIMIENTO A TODO COSTO SUMINISTRO E INSTALACION LAMPARA FLUORESCENTE 4X17W 60X60 ACRLICO OPALIZADO 16 CELDAS DE INCRUSTAR, BALASTO ELECTRONICO 4X17 T8, INCLUYE 4 TUBOS FLUORESCENTE 17W T8,</t>
  </si>
  <si>
    <t>MANTENIMIENTO A TODO COSTO SUMINISTRO E INSTALACION LAMPARA  PARALUX  4X14  W  60X60  REJILLA  ESPECULAR  16  CELDAS  DE  INCRUSTAR  O SOBREPONER CON BALASTO ELECTRONICO 4X14T5, INCLUYE 4 TUBOS FLUORESCENTE 14W T5</t>
  </si>
  <si>
    <t>MANTENIMIENTO A TODO COSTO SUMINISTRO E INSTALACION LUMINARIA 60 X 60 4 X 54 W 120 V T 5</t>
  </si>
  <si>
    <t>MANTENIMIENTO A TODO COSTO SUMINISTRO E INSTALACION DE TUBERIA CONDUIT PVC 1</t>
  </si>
  <si>
    <t>MANTENIMIENTO A TODO COSTO SUMINISTRO E INSTALACION DE TUBERIA CONDUIT PVC 12</t>
  </si>
  <si>
    <t>MANTENIMIENTO A TODO COSTO SUMINISTRO E INSTALACION DE TUBERIA CONDUIT PVC 34</t>
  </si>
  <si>
    <t>MANTENIMIENTO A TODO COSTO SUMINISTRO E INSTALACION INTERRUPTOR ENCHUFABLE 1X20A, CALIDAD LEGRAND SIEMENS SQARED O SUPERIOR DE MARCA RECONOCIDA Y HOMOLOGADA POR EL CIDET</t>
  </si>
  <si>
    <t>MANTENIMIENTO A TODO COSTO SALIDA TOMACORRIENTE NORMAL DOBLE POLO A TIERRA EN TUBERIA CONDUIT PVC TRES CUARTOS CABLE NO 12 AWG</t>
  </si>
  <si>
    <t>MANTENIMIENTO A TODO COSTO SALIDA TOMACORRIENTE NORMAL DOBLE PT CON PLACA TOMA INTEMPERIE-GRIS ACERO EN TUBERIA CONDUIT PVC TRES CUARTOS CABLE NO 12 AWG</t>
  </si>
  <si>
    <t>MANTENIMIENTO A TODO COSTO  SALIDA ILUMINACION EN TUBERIA CONDUIT PVC TRES CUARTOS CABLE NO 12 AWG</t>
  </si>
  <si>
    <t>MANTENIMIENTO A TODO COSTO SALIDA INTERRUPTOR DOBLE EN TUBERIA CONDUIT PVC TRES CUARTOS CABLE NO 12 AWG, INCLUYE APARATO</t>
  </si>
  <si>
    <t>MANTENIMIENTO A TODO COSTO SALIDA  INTERRUPTOR  SENCILLO  EN  TUBERIA  CONDUIT  PVC TRES CUARTOS  CABLE  NO  12  AWG, INCLUYE APARATO</t>
  </si>
  <si>
    <t>MANTENIMIENTO A TODO COSTO SALIDA INTERRUPTOR SENCILLO CONMUTABLE EN TUBERIA CONDUIT PVC TRES CUARTOS CABLE NO 12 AWG, INCLUYE APARATO</t>
  </si>
  <si>
    <t xml:space="preserve">MANTENIMIENTO A TODO COSTO PAÑETE LISO MUROS   1 3  INTERIOR   INCLUYE FILOS Y DILATACIONES </t>
  </si>
  <si>
    <t>MANTENIMIENTO A TODO COSTO PAÑETE LISO MUROS 1:3  IMPERMEABILIZADO INCLUYE FILOS Y DILATACIONES</t>
  </si>
  <si>
    <t>MANTENIMIENTO A TODO COSTO RESANE CIELO RASO SUSPENDIDO DRYWALL INCLUYE SELLO DE JUNTAS CONTRA MURO Y DILATACIONES CON MALLA FIBRA DE VIDRIO O SIMILAR MASILLADO CON SUPERMASTIC USG ACABADO VINILTEX TIPO 1  3 MANOS DE PINTURA</t>
  </si>
  <si>
    <t>MANTENIMIENTO A TODO COSTO FLANCHE EN LAMINA GALVANIZADA CAL ,20 D 0,50 M, SUMINISTRO E INSTALACIÓN CON WASH PRIMER + ESMALTE + ANCLAJE A MURO + SIKAFLEX 1A</t>
  </si>
  <si>
    <t>MANTENIMIENTO A TODO COSTO SUMINISTRO E INSTALACION CANAL EN LAMINA GALVANIZADA CAL ,18 D 0,60 M, SUMINISTRO E INSTALACIÓN CON WASH PRIMER  ESMALTE  ANCLAJE A MURO  SIKAFLEX 1A</t>
  </si>
  <si>
    <t>MANTENIMIENTO A TODO COSTO SUMINISTRO E INSTALACION TEJA FIBROCEMENTO, TIPO ETERNIT NO6,O SIMILAR,INCLUYE GANCHO DE FIJACIÓN</t>
  </si>
  <si>
    <t>MANTENIMIENTO A TODO COSTO SUMINISTRO E INSTALACION CABALLETE   TEJA   FIBROCEMENTO   ARTICULADO,   TIPO   ETERNIT  O  SIMILAR,INCLUYE   TORNILLOS</t>
  </si>
  <si>
    <t>MANTENIMIENTO A TODO COSTO SUMINISTRO E INSTALACION CUBIERTA EN TEJA TIPO ESPAÑOLA DE ARCILLA, INCLUYE SUMINITRO E INSTALACIÓN A TODO COSTO,</t>
  </si>
  <si>
    <t xml:space="preserve">MANTENIMIENTO  A TODO COSTO SUMINISTRO E INSTALACION DE TELA ASFALTICA PARA IMPERMEABILIZACION DE CUBIERTAS </t>
  </si>
  <si>
    <t>MANTENIMIENTO A TODO COSTO SUMINISTRO E INSTALACION CIELO RASO SUSPENDIDO DRYWALL JUNTA PERDIDA PERFILERIA METÁLICA CAL, 24-26 ESTRUCTURA CADA 40 CM INCLUYE TRES 3 MANOS DE PINTURA,</t>
  </si>
  <si>
    <t>MANTENIMIENTO A TODO COSTO ALISTADO PISOS MORTERO 1 4  E= 0,03 M</t>
  </si>
  <si>
    <t>MANTENIMIENTO A TODO COSTO ALISTADO PISOS MORTERO 1:4  IMPERMEABILIZADO E 0,03 M</t>
  </si>
  <si>
    <t>MANTENIMIENTO A TODO COSTO SUMINISTRO E INSTALACION CERAMICA PISO TIPO POMPEI  30,5 X 30,5 CM, TIPO ALFA O SIMILAR, COLOR CORAL O SHELL SEGÚN DISEÑO INCLUYE ALISTADO DE PISO MORTERO 1 4 E 003 BOQUILLA Y PEGANTE</t>
  </si>
  <si>
    <t>MANTENIMIENTO A TODO COSTO SUMINISTRO E INSTALACION CERAMICA PISO TIPO ANTIQUE 30,5 X 30,5 CM, TIPO ALFA O SIMILAR, COLOR BEIGE O BLANCO SEGÚN DISEÑO INCLUYE ALISTADO DE PISO MORTERO 1:4 E=003 BOQUILLA Y PEGANTE</t>
  </si>
  <si>
    <t>MANTENIMIENTO A TODO COSTO SUMINISTRO E INSTALACION CERAMICA PISO EGEO BLANCO 338 POR 338 CM, TIPO ALFA O SIMILAR, COLOR BLANCO  INCLUYE ALISTADO DE PISO MORTERO 1:4 E 003 BOQUILLA Y PEGANTE</t>
  </si>
  <si>
    <t>MANTENIMIENTO A TODO COSTO SUMINISTRO E INSTALACION CERAMICA PISO TIPO ECOCERAMICA  20 X 20 CM, TIPO ALFA O SIMILAR, COLOR BLANCO  INCLUYE ALISTADO DE PISO MORTERO 1:4 E 003 BOQUILLA Y PEGANTE</t>
  </si>
  <si>
    <t>MANTENIMIENTO A TODO COSTO SUMINISTRO E INSTALACION GUARDAESCOBA  CERAMICA ECOCERAMICA  H 10  CM, TIPO  ALFA O  SIMILAR,  COLOR BLANCO INCLUYE BOQUILLA Y MORTERO DE PEGA,</t>
  </si>
  <si>
    <t>MANTENIMIENTO A TODO COSTO SUMINISTRO E INSTALACION BALDOSA GRANO DE MARMOL BH5  BLANCO HUILA  30 X 30 CM, TIPO ALFA O SIMILAR, FONDO BLANCO INCLUYE DESTRONCADA PULIDA BRILLADA MORTERO DE NIVELACIÓN Y DILATACIÓN EN BRONCE,</t>
  </si>
  <si>
    <t>MANTENIMIENTO A TODO COSTO SUMINISTRO E INSTALACION BALDOSA GRANO DE MARMOL NEGRO SAN GIL 30X30 CM, TIPO ALFA O SIMILAR, FONDO NEGRO INCLUYE DESTRONCADA PULIDA BRILLADA MORTERO DE NIVELACIÓN Y DILATACIÓN EN BRONCE,</t>
  </si>
  <si>
    <t>MANTENIMIENTO A TODO COSTO SUMINISTRO E INSTALACION GRANITO FUNDIDO EN SITIO BLANCO HUILAINCLUYE NIVELACIÓN FUNDIDA Y PULIMIENTO  DILATACIÓN EN BRONCE,</t>
  </si>
  <si>
    <t>MANTENIMIENTO A TODO COSTO SUMINISTRO E INSTALACION GRANITO  FUNDIDO  EN SITIO  NEGRO  INCLUYE  NIVELACIÓN  FUNDIDA Y PULIMIENTO   DILATACIÓN EN BRONCE,</t>
  </si>
  <si>
    <t>MANTENIMIENTO A TODO COSTO SUMINISTRO E INSTALACION GRANITO FUNDIDO EN SITIO  COLOR GRIS INCLUYE NIVELACIÓN FUNDIDA Y PULIMIENTO  DILATACIÓN EN BRONCE,</t>
  </si>
  <si>
    <t>MANTENIMIENTO A TODO COSTO SUMINISTRO E INSTALACION GRAVILLA LAVADA N 2  INCLUYE DILATACIÓN EN BRONCE</t>
  </si>
  <si>
    <t>MANTENIMIENTO A TODO COSTO SUMINISTRO E INSTALACION GRAVILLA LAVADA N 2  INCLUYE VARILLA PLÁTICA DE DILATACIÓN</t>
  </si>
  <si>
    <t>MANTENIMIENTO BALDOSA GRANO DE MARMOL  INCLUYE DESTRONCADA PULIDA BRILLADA</t>
  </si>
  <si>
    <t>MANTENIMIENTO A TODO COSTO SUMINISTRO E INSTALACION PORCELANATTO  BRILLANTE  LISBOA  50 X 50 CM, TIPO ALFA O SIMILAR,  COLOR BEIGE  CON BETAS INCLUYE BOQUILLA Y PEGANTE</t>
  </si>
  <si>
    <t>MANTENIMIENTO A TODO COSTO SUMINISTRO E INSTALACION GUARDAESCOBA PORCELANATTO BRILLANTE LISBOA  H 10 CM, TIPO ALFA O SIMILAR, COLOR BEIGE CON BETAS INCLUYE BOQUILLA Y MORTERO DE PEGA,</t>
  </si>
  <si>
    <t>MANTENIMIENTO A TODO COSTO SUMINISTRO E INSTALACION TABLON DE GRES TRADICION LISO 30 X 30 CM, TIPO ALFA O SIMILAR, COLORES ROJO SALMÓN O SAHARA SEGÚN DISEÑO, INCLUYE BOQUILLA COLOR Y MORTERO DE NIVELACIÓN,</t>
  </si>
  <si>
    <t>MANTENIMIENTO A TODO COSTO SUMINISTRO E INSTALACION GUARDAESCOBA TABLON DE GRES TRADICION LISO H 10 CM, TIPO ALFA O SIMILAR, COLOR MOCCA INCLUYE BOQUILLA COLOR Y MORTERO DE PEGA,</t>
  </si>
  <si>
    <t>MANTENIMIENTO   GENERAL   DE   ENCHAPE   FORMATO   20,3X30,5   CM,   INCLUYE   RETIRO   Y REEMBOQULLADA,</t>
  </si>
  <si>
    <t>MANTENIMIENTO A TODO COSTO SUMINISTRO E INSTALACION INCRUSTACIONES  PORCELANA - JUEGO INCRUSTACIONES  X 6 UND  ELITE    O   O SIMILAR, PAPELERA JABONERA LAVAMANOS 2 GANCHOS CEPILLERA JABONERA DUCHA Y TOALLERO</t>
  </si>
  <si>
    <t>MANTENIMIENTO A TODO COSTO SUMINISTRO E INSTALACION INCRUSTACIONES PORCELANA - JUEGO INCRUSTACIONES X 6 UND ESPACIO    O SIMILAR PAPELERA JABONERA LAVAMANOS 2 GANCHOS CEPILLERA JABONERA DUCHA Y TOALLERO,</t>
  </si>
  <si>
    <t>MANTENIMIENTO A TODO COSTO SUMINISTRO E INSTALACION INCRUSTACIONES PORCELANA - PAPELERA ELITE REF, 046140100-1   O SIMILAR,</t>
  </si>
  <si>
    <t>MANTENIMIENTO A TODO COSTO SUMINISTRO E INSTALACION INCRUSTACIONES PORCELANA - JABONERA LAVAMANOS ELITE REF, 06130100-1   O</t>
  </si>
  <si>
    <t>MANTENIMIENTO A TODO COSTO SUMINISTRO E INSTALACION INCRUSTACIONES PORCELANA - GANCHOS 2 UND ELITE REF, 06170100-1   O SIMILAR,</t>
  </si>
  <si>
    <t>JG</t>
  </si>
  <si>
    <t>MANTENIMIENTO A TODO COSTO SUMINISTRO E INSTALACION INCRUSTACIONES PORCELANA - CEPILLERO  ELITE REF, 04250100-1   O SIMILAR,</t>
  </si>
  <si>
    <t>MANTENIMIENTO A TODO COSTO SUMINISTRO E INSTALACION INCRUSTACIONES PORCELANA - TOALLERO  ELITE REF, 09190100-1   O SIMILAR,</t>
  </si>
  <si>
    <t>MANTENIMIENTO A TODO COSTO SUMINISTRO E INSTALACION INCRUSTACIONES PORCELANA - JABONERA DUCHA ELITE REF, 06110100-1   O SIMILAR,</t>
  </si>
  <si>
    <t>MANTENIMIENTO A TODO COSTO SUMINISTRO E INSTALACION INCRUSTACIONES PORCELANA - PAPELERA ESPACIO REF, 04240100-1   O SIMILAR,</t>
  </si>
  <si>
    <t xml:space="preserve">MANTENIMIENTO A TODO COSTO SUMINISTRO E INSTALACION INCRUSTACIONES PORCELANA - JABONERA LAVAMANOS ESPACIO REF, 04230100-1  </t>
  </si>
  <si>
    <t xml:space="preserve">MANTENIMIENTO A TODO COSTO SUMINISTRO E INSTALACION INCRUSTACIONES  PORCELANA  - GANCHOS  2  UND ESPACIO  REF, 04270100-1  TIPO    </t>
  </si>
  <si>
    <t>MANTENIMIENTO A TODO COSTO SUMINISTRO E INSTALACION INCRUSTACIONES PORCELANA - CEPILLERO  ESPACIO REF, 04250100-1   O SIMILAR,</t>
  </si>
  <si>
    <t>MANTENIMIENTO A TODO COSTO SUMINISTRO E INSTALACION INCRUSTACIONES PORCELANA - TOALLERO  ESPACIO REF, 04290100-1   O SIMILAR,</t>
  </si>
  <si>
    <t>MANTENIMIENTO A TODO COSTO SUMINISTRO E INSTALACION INCRUSTACIONES  PORCELANA - JABONERA  DUCHA ESPACIO REF, 04210100-1   O SIMILAR,</t>
  </si>
  <si>
    <t>MANTENIMIENTO A TODO COSTO SUMINISTRO E INSTALACION INCRUSTACIONES METALICAS  EN ACADADO CROMO - TOALLERO JABONERA Y GANCHO   O SIMILAR,</t>
  </si>
  <si>
    <t>MANTENIMIENTO A TODO COSTO SUMINISTRO E INSTALACION INCRUSTACIÓN CROMADA PORTA ROLLO NOVO REF, 726400001   O SIMILAR,</t>
  </si>
  <si>
    <t>MANTENIMIENTO A TODO COSTO SUMINISTRO E INSTALACION INCRUSTACIÓN CROMADA PERCHA NOVO REF, 726200001   O SIMILAR,</t>
  </si>
  <si>
    <t>MANTENIMIENTO A TODO COSTO SUMINISTRO E INSTALACION INCRUSTACIÓN CROMADA JABONERA PARISA REF, PS6050001   O SIMILAR,</t>
  </si>
  <si>
    <t>MANTENIMIENTO A TODO COSTO SUMINISTRO E INSTALACION INCRUSTACIÓN CROMADA TOALLERO BARRA PARISA REF, PS6010001   O SIMILAR,</t>
  </si>
  <si>
    <t>MANTENIMIENTO A TODO COSTO SUMINISTRO E INSTALACION BARRA  DE  SEGURIDAD  DE  PARED  A  PISO  EN  ACERO  INOXIDABLE   SATINADO  CON TORNILLOS ESCONDIDOS PARA INSTALAR DERECHA A IZQUIERDA MARCA A A REF, 8 AA</t>
  </si>
  <si>
    <t>MANTENIMIENTO A TODO COSTO SUMINISTRO E INSTALACION BARRA DISCAPACITADOS EN CON DOS BRAZOS EN ACERO INOXIDABLE SATINADO  FIJADAS A PISO Y A PARED REF,8 AA 508</t>
  </si>
  <si>
    <t>MANTENIMIENTO A TODO COSTO SUMINISTRO E INSTALACION BARRA DE SEGURIDAD DE 36 PARA SOBREPONER EN LA PARED CON TORNILLOS ESCONDIDOS EN ACERO INOXIDABLE SATINADO MEDIDAS DIÁMETRO 11 4 LARGO 90 CM REF 8 AA 536</t>
  </si>
  <si>
    <t>MANTENIMIENTO A TODO COSTO SUMINISTRO E INSTALACION SECADOR ELECTRICO PARA MANOS LIBRES EN ACERO INOXIDABLE 304 SATINADO  TIPO ACCESORIOS&amp; ACABADOS O SIMILAR, SUMINISTRO INSTALACIÓN Y PUESTA EN FUNCIONAMIENTO,</t>
  </si>
  <si>
    <t>MANTENIMIENTO A TODO COSTO SUMINISTRO E INSTALACION LAVAPLATOS DE EMPOTRAR EN ACERO INOXIDABLE - TIPO SOCODA O SIMILAR - DIMENSIONES 45 X 49 CM, SUMINISTRO E INSTALACIÓN</t>
  </si>
  <si>
    <t>MANTENIMIENTO A TODO COSTO SUMINISTRO E INSTALACION LAVAPLATOS  DE  EMPOTRAR  DOBLE  EN  ACERO  INOXIDABLE  -  TIPO  SOCODA  O  SIMILAR  - DIMENSIONES 81 X 51 CM, SUMINISTRO E INSTALACIÓN</t>
  </si>
  <si>
    <t>MANTENIMIENTO A TODO COSTO SUMINISTRO E INSTALACION DISPENSADOR PARA JABON LIQUIDO PARA INSTALAR A LA PARED CON TORNILLOS ESCONDIDOS VALVULA ANTICORROSIVA CUERPO EN ACERO INOXIDABLE SATINADO CAPACIDAD  1,2  LITROS  VENTANILLA  DE  RECARGA  SUPERIOR  CON  LLAVE  NIVEL  DE JABON PUSH FRONTAL MARCA A&amp;A</t>
  </si>
  <si>
    <t>MANTENIMIENTO A TODO COSTO SUMINISTRO E INSTALACION DISPENSADOR   PARA  JABON  LIQUIDO  MARCA  A&amp;A  CUERPO  EN  ACERO  INOXIDABLE CAPACIDAD 1,2 LITROS, REF 8-AA-600</t>
  </si>
  <si>
    <t>MANTENIMIENTO A TODO COSTO SUMINISTRO E INSTALACION DISPENSADOR   PARA  JABON  LIQUIDO  PARA  INSTALAR  EN  MESON  PICO  EN  ACERO INOXIDABLE TIPO 304 DE 6* DE LARGO GIRATORIO TANQUE Y VASTAGO EN ABS</t>
  </si>
  <si>
    <t>MANTENIMIENTO A TODO COSTO SUMINISTRO E INSTALACION SECADOR ELECTRICO PARA MANOS TIPO MANOS LIBRES CARCAZA OVALADA METALICA ACERO INOXIDABLE 304 SARTINADO CALIBRE REF AA -1800SRA 1,2MM MOTOR SIN ESCOBILLAS</t>
  </si>
  <si>
    <t>MANTENIMIENTO A TODO COSTO SUMINISTRO E INSTALACION SECADOR  PARA  MANOS  MANOS  LIBRES  CARCAZA  ACERO  INOXIDABLE  BRILLANTE RANGO DE DETENCION DE 10 A 30 CM AJUSTABLE VELOCIDAD DE SALIDA DE AIRE AJUSTABLE DE 75 A 100 MS, LUZ DEL SENSOR DE DETENCION COLOR AZUL, MEDIDAS 205 MM WX287 MMH X 180 MM D, MARCA A&amp;A REF 1-AA-JA04</t>
  </si>
  <si>
    <t>MANTENIMIENTO A TODO COSTO SUMINISTRO E INSTALACION PROTECTOR PARA PAPEL HIGIENICO DE SOBREPONER EN LA PARED EN ACERO INOXIDABLE 304 SATINADO PARA ROLLO DE 200400 M CERRADURA CON LLAVE IMPORTADO MARCA A&amp;A,</t>
  </si>
  <si>
    <t>MANTENIMIENTO A TODO COSTO SUMINISTRO E INSTALACION SUMINISTRO E INSTALACION  DE WIN DE ALUMINIO</t>
  </si>
  <si>
    <t>MANTENIMIENTO A TODO COSTO SUMINISTRO E INSTALACION SUMINISTRO  E  INSTALACION   DE  TUBULAR   EN  ALUMINO  DE  1  12  PARA  CORTINERO INCLUYE SOPORTES PARA INSTALACION</t>
  </si>
  <si>
    <t>MANTENIMIENTO A TODO COSTO SUMINISTRO E INSTALACION PUNTO ECOLOGICO  53  LTS,L=44XA=103XH=103CM,  INCLUYE  TRES 3 PAPELERAS CON TAPA VAIVÉN</t>
  </si>
  <si>
    <t>MANTENIMIENTO A TODO COSTO SUMINISTRO E INSTALACION PUNTO ECOLOGICO 121 LTS,L=48XA=433XH=203CM, INCLUYE TRES 3 CONTENEDORES CILÍNDRICOS CON TAPA VAIVÉN COLOR GRIS AZUL Y VERDE RESPECTIVAMENTE, AVISOS DE SEÑALIZACIÓN,</t>
  </si>
  <si>
    <t>MANTENIMIENTO A TODO COSTO SUMINISTRO E INSTALACION ESPEJO   4 MM, BISELADO Y PULIDO CUATRO LADOS, SUMINISTRO E INSTALACIÓN INCLUYENDO LOS ELEMENTOS DE FIJACIÓN AL MURO,</t>
  </si>
  <si>
    <t>MANTENIMIENTO A TODO COSTO SUMINISTRO E INSTALACION ESPEJO  4 MM, FLOTADO SIN BISELAR Y SIN MARCO, SUMINISTRO E INSTALACIÓN INCLUYENDO LOS ELEMENTOS DE FIJACIÓN AL MURO,</t>
  </si>
  <si>
    <t>MANTENIMIENTO A TODO COSTO SUMINISTRO E INSTALACION SUMINISTRO E INSTALACION DE ESPEJO INCLINADO PARA DISCAPACITADOS DEL 10 4 MM  CRISTAL  BISCELADO  CON  MARCO  EN  ACERO  INOXIDABLE  SATINADO  DE  010  M   REVERSO  EN  ACERO GALVANIZADO  CON 4  COLISONS  PARA ADOSAR EN LA PARED  Y UN CIERRE  INTEGRADO  ESQUINAS  SOLDADAS Y PULIDAS,SEGÚN DETALLE,</t>
  </si>
  <si>
    <t>MANTENIMIENTO A TODO COSTO SUMINISTRO E INSTALACION VIDRIO CRUDO 5MM PARA VENTANERÍA, INCLUYE EL SUMINISTRO E INSTALACIÓN DE TODOS LOS ACCESORIOS E INSUMOS REQUERIDOS PARA EL CORRECTO MONTAJE,</t>
  </si>
  <si>
    <t>MANTENIMIENTO A TODO COSTO SUMINISTRO E INSTALACION SANITARIO TIPO ACUACER COLOR BLANCO REF, 30038100-1   O SIMILAR, CONJUNTO SANITARIO QUE INCLUYE SANITARIO TAPA TANQUE GRIFERIA ACCESORIOS DE CONEXIÓN E INSTALACIÓN,</t>
  </si>
  <si>
    <t>MANTENIMIENTO A TODO COSTO SUMINISTRO E INSTALACION SANITARIO TIPO PORTENTO PLUS ALONGADO COLOR BLANCO REF, 026291001 DE   O SIMILAR INCLUYE SANITARIO TAPA TANQUE GRIFERÍA ACCESORIOS DE CONEXIÓN E INSTALACIÓN,</t>
  </si>
  <si>
    <t>MANTENIMIENTO A TODO COSTO SUMINISTRO E INSTALACION SANITARIO TIPO MONTECARLO REDONDO COLOR BLANCO REF, 02618100-1   O SIMILAR, CONJUNTO SANITARIO QUE INCLUYE SANITARIO ONE PIECE TAPA GRIFERIA ACCESORIOS DE CONEXIÓN E INSTALACIÓN,</t>
  </si>
  <si>
    <t>MANTENIMIENTO A TODO COSTO SUMINISTRO E INSTALACION SANITARIO TIPO MONTECARLO ELONGADO COLOR BLANCO REF, 02618100-1   O SIMILAR, CONJUNTO SANITARIO QUE INCLUYE SANITARIO ONE PIECE TAPA GRIFERIA ACCESORIOS DE CONEXIÓN E INSTALACIÓN,</t>
  </si>
  <si>
    <t>MANTENIMIENTO A TODO COSTO SUMINISTRO E INSTALACION TAZA BALTICO EP REF, 113121001   O SIMILAR PARA FLUXOMETRO O GRIFERIA ANTIVANDALICO COLOR BLANCO,</t>
  </si>
  <si>
    <t>MANTENIMIENTO A TODO COSTO SUMINISTRO E INSTALACION SANITARIO  PARA  DISCAPACITADO  ELONGADO  COLOR  BLANCO  LINEA  ADRIÁTICA TIPO    O SIMILAR DE CONEXIÓN POR ENCIMA REF, 21 AA 1318 CON VÁLVULA ANTIVANDÁLICA DE DESCARGA CON PALANCA PARA MINUSVALIDOS + ESCUDO ANTIVANDÁLICO  + MUEBLE ABIERTO PARA ALTA PRESION,</t>
  </si>
  <si>
    <t>MANTENIMIENTO A TODO COSTO SUMINISTRO E INSTALACION SANITARIO TIPO ERIE  DE COLGAR BAJO CONSUMO TIPO PUSH ANTIVANDÁLICO COLOR BLANCO COLGADO AL MURO CON SIFÓN OCULTO   O SIMILAR INCLUYE SISTEMA DE VÁLVULA ANTIVANDALICA SUPEIOR TAZA ERIE  1,28 LITROS VÁLVULA ANTIVANDALICA SANITARIO UA Y ASIENTO INSTITUCIONAL ABIERTO,</t>
  </si>
  <si>
    <t>MANTENIMIENTO A TODO COSTO SUMINISTRO E INSTALACION SANITARIO TIPO BRONZO  O SIMILAR, CONJUNTO SANITARIO QUE INCLUYE SANITARIO TAPA TANQUE GRIFERIA ACCESORIOS DE CONEXIÓN E INSTALACIÓN,</t>
  </si>
  <si>
    <t>MANTENIMIENTO A TODO COSTO SUMINISTRO E INSTALACION CONJUNTO SANITARIO INFANTIL, BLANCO REF,03010   O SIMILAR,INCLUYE INSTALACIÓN VÁLVULA DE SUMINISTRO Y GRIFERÍA</t>
  </si>
  <si>
    <t>MANTENIMIENTO A TODO COSTO SUMINISTRO E INSTALACION SUMINISTRO E INSTALACION DE SANITARIO POTENZA PLUS ALONGADO,</t>
  </si>
  <si>
    <t>MANTENIMIENTO A TODO COSTO SUMINISTRO E INSTALACION TAZA ADRIATICO EP REF, 13191A1001 COLOR BLANCO    O SIMILAR ,</t>
  </si>
  <si>
    <t>MANTENIMIENTO A TODO COSTO SUMINISTRO E INSTALACION TAZA BALTICO EP PARA FLUXOMETRO O GRIFERIA VALVULA ANTIVANDALICO POSTERIOR Y ASIENTO INSTITUCIONAL ABIERTOCOLOR BLANCO, INCLUYE ACCESORIOS DE INSTALACION,</t>
  </si>
  <si>
    <t>MANTENIMIENTO A TODO COSTO SUMINISTRO E INSTALACION TAZA ADRIATICO EP CON GRIFERIA ANTIVANDALICA SISTEMA DE INSTALACION VALVULA ANTIVANDALICA POSTERIOR Y ASIENTO INSTITUCIONAL ABIERTO COLOR BLANCO,</t>
  </si>
  <si>
    <t>MANTENIMIENTO A TODO COSTO SUMINISTRO E INSTALACION ORINAL  MEDIANO  DE  COLGAR  LÍNEA SANTA FÉ  EN PORCELANA COLOR BLANCO   REF, 00401100-1 O SIMILAR,INCLUYE GRIFERIA ANTIBANDALICA Y SIFÓN EN P,</t>
  </si>
  <si>
    <t>MANTENIMIENTO A TODO COSTO SUMINISTRO E INSTALACION ORINAL TIPO GOTTA BAJO CONSUMO 05 LPF SIFON OCULTO  COLOR BLANCO INCLUYE GRIFERIA TIPO PUSH ANTIVANDALICA   O SIMILAR,</t>
  </si>
  <si>
    <t>MANTENIMIENTO A TODO COSTO SUMINISTRO E INSTALACION ORINAL  ARRECIFE  ANTIBACTERIAL   PARA  FLUXOMETROCOLOR   BLANCO  TIPO     REF, 06106A001 O SIMILAR,INCLUYE GRIFERIA ANTIBANDALICA Y SIFÓN EN P,</t>
  </si>
  <si>
    <t>MANTENIMIENTO A TODO COSTO SUMINISTRO E INSTALACION ORINAL   GOTTA   ANTIBACTERIAL   ENTRADA   POSTERIORCOLOR   BLANCO  TIPO      REF, 04310A001 O SIMILAR,INCLUYE GRIFERIA ANTIBANDALICA,</t>
  </si>
  <si>
    <t>MANTENIMIENTO A TODO COSTO SUMINISTRO E INSTALACION ORINAL   GOTTA   ANTIBACTERIAL    ENTRADA   POSTERIORCOLOR   BLANCO,   INCLUYE   GRIFERIA ANTIVANDALICA CON VALVULA DE ORINAL TIPO PUSH INCLUYE MANGUERA CAJA EN POLIESTIRENO  EXPANDIDO DE 80X110X350 MM Y ACCESORIOS DE INSTALACION,</t>
  </si>
  <si>
    <t xml:space="preserve">MANTENIMIENTO A TODO COSTO SUMINISTRO E INSTALACION LAVAMANOS SOBREPONER LINEA MANANTIAL  DUO COLOR BLANCO REF, 07411100K  </t>
  </si>
  <si>
    <t>MANTENIMIENTO A TODO COSTO SUMINISTRO E INSTALACION LAVAMANOS SOBREPONER VENTO   O SIMILAR INCLUYE CONJUNTO  SILICONA ACOPLE,</t>
  </si>
  <si>
    <t>MANTENIMIENTO A TODO COSTO SUMINISTRO E INSTALACION LAVAMANOS SOBREPONER LINEA MARSELLA COLOR BLANCO REF, 13011000   O SIMILAR, INCLUYE DESAGÜE AUTOMATICO SIFÓN BOTELLA GRAPAS 2 UND ACOPLE,</t>
  </si>
  <si>
    <t>MANTENIMIENTO A TODO COSTO SUMINISTRO E INSTALACION LAVAMANOS SPACE FFC REF, 2030411001</t>
  </si>
  <si>
    <t>MANTENIMIENTO A TODO COSTO SUMINISTRO E INSTALACION LAVAMANOS NOVARA BLANCO  REF, 19301001</t>
  </si>
  <si>
    <t>MANTENIMIENTO A TODO COSTO SUMINISTRO E INSTALACION LAVAMANOS CON MUEBLE COLLIS 60 MUEBLE COLOR WENGUE , INCLUYE  DESAGÜE AUTOMATICO SIFÓN BOTELLA GRAPAS 2 UND ACOPLE</t>
  </si>
  <si>
    <t>MANTENIMIENTO A TODO COSTO SUMINISTRO E INSTALACION LAVAMANOS VESSEL SPAZIO O SIMILAR, INCLUYE DESAGÜE AUTOMATICO SIFÓN BOTELLA GRAPAS 2 UND ACOPLE,</t>
  </si>
  <si>
    <t>MANTENIMIENTO A TODO COSTO SUMINISTRO E INSTALACION LAVAMANOS SOBREPONER LINEA SPACE COLOR BLANCO REF, 203041001 , INCLUYE CONJUNTO GRIFERIA TIPO VENTO 8 O SIMILAR DESAGÜE AUTOMATICO SIFÓN BOTELLA GRAPAS 2 UND</t>
  </si>
  <si>
    <t>MANTENIMIENTO A TODO COSTO SUMINISTRO E INSTALACION LAVAMANOS DE COLGAR FREE  COLOR BLANCO , INCLUYE DESAGÜE AUTOMATICO SIFÓN BOTELLA GRAPAS 2 UND ACOPLE,</t>
  </si>
  <si>
    <t>MANTENIMIENTO A TODO COSTO SUMINISTRO E INSTALACION LAVAMANOS DE PEDESTAL  LINEA MILANO COLOR BLANCO  , INCLUYE CONJUNTO</t>
  </si>
  <si>
    <t>MANTENIMIENTO A TODO COSTO SUMINISTRO E INSTALACION SUMINISTRO E INSTALACION DE LAVAMANOS POTENZA,</t>
  </si>
  <si>
    <t>MANTENIMIENTO A TODO COSTO SUMINISTRO E INSTALACION LAVAMANOS NOVARA CON PEDESTAL REF, 515311001.</t>
  </si>
  <si>
    <t>MANTENIMIENTO A TODO COSTO SUMINISTRO E INSTALACION BOTON ACCIONADOR SENCILLO PUSH CROMO REF 022300001   O SIMILAR</t>
  </si>
  <si>
    <t>MANTENIMIENTO A TODO COSTO SUMINISTRO E INSTALACION DUCHA ANTIVANDALICA CON REGADERA TUBULAR REF: 754000001  O SIMILAR</t>
  </si>
  <si>
    <t>MANTENIMIENTO A TODO COSTO SUMINISTRO E INSTALACION DUCHA  ELECTRICA   DE  PASO,  FABRICADA  EN  POLIPROPILENO,  USO  DOMÉSTICO,  110V  INCLUYE</t>
  </si>
  <si>
    <t>MANTENIMIENTO A TODO COSTO SUMINISTRO E INSTALACION DUCHA MEZCLADORA CROMADA 8 ONTARIO  SIN SALIDA BAÑERA REF, 504008881   O SIMILAR, INCLUYE ACCESORIOS E INSTALACIÓN,</t>
  </si>
  <si>
    <t>MANTENIMIENTO A TODO COSTO SUMINISTRO E INSTALACION DUCHA MEZCLADORA CROMADA 8 ONTARIO  SIN SALIDA BAÑERA REF, 504008881 .</t>
  </si>
  <si>
    <t>MANTENIMIENTO A TODO COSTO SUMINISTRO E INSTALACION DUCHA SENCILLA GALAXIA REF, 50430001   O SIMILAR, INCLUYE REGADERA E INSTALACIÓN,</t>
  </si>
  <si>
    <t>MANTENIMIENTO A TODO COSTO SUMINISTRO E INSTALACION GRIFERIA  ANTIVANDALICO CON PICO EMPOTRADO       O SIMILAR, INCLUYE DESAGUE SIFÓN,),</t>
  </si>
  <si>
    <t>MANTENIMIENTO A TODO COSTO SUMINISTRO E INSTALACION GRIFERIA  ANTIVANDALICO  CON  PICO  EXPUESTO     TIPO     O  SIMILAR,  INCLUYE DESAGUE SIFÓN,),</t>
  </si>
  <si>
    <t>MANTENIMIENTO A TODO COSTO SUMINISTRO E INSTALACION GRIFERIA DUCHA NOVO DE 8 INCLUYE TODOS LOS ACCESIORIOS PARA SU CORRECTA INSTALACION,</t>
  </si>
  <si>
    <t>MANTENIMIENTO A TODO COSTO SUMINISTRO E INSTALACION GRIFERIA  DUCHA PRYSMA  6, ACABADO  CROMO REF,514850001    O SIMILAR,INCLUYE INSTALACIÓN)</t>
  </si>
  <si>
    <t>MANTENIMIENTO A TODO COSTO SUMINISTRO E INSTALACION GRIFERIA   DUCHA   REGADERA   CASCADA,   REF,924010001,   TIPO       O  SIMILAR,INCLUYE INSTALACIÓN)</t>
  </si>
  <si>
    <t>MANTENIMIENTO A TODO COSTO SUMINISTRO E INSTALACION GRIFERIA DUCHA REGADERA TUNEZ SIN SALIDA BAÑERA REF,794195551,   O SIMILAR,INCLUYE TUBERIA Y ACCESORIOS DE PUNTO DE AGUA FRIA UNIVERSAL MEZCLADOR REGADERA REGISTRO DE DUCHA ACCESORIOS E INSTALACIÓN),</t>
  </si>
  <si>
    <t>MANTENIMIENTO A TODO COSTO SUMINISTRO E INSTALACION GRIFERÍA LAVAMANOS ANTIVANDALICA CON PICO EXPUESTO REF:701310001   O SIMILAR</t>
  </si>
  <si>
    <t>MANTENIMIENTO A TODO COSTO SUMINISTRO E INSTALACION GRIFERIA LAVAMANOS MONOCONTROL BAJO  COLOR CROMO REF 721120000   O SIMILAR</t>
  </si>
  <si>
    <t>MANTENIMIENTO A TODO COSTO SUMINISTRO E INSTALACION GRIFERIA  LAVAMANOS   NOVO   DE  8  INCLUYE  TODOS   LOS  ACCESIORIOS   PARA  SU CORRECTA INSTALACION,</t>
  </si>
  <si>
    <t>MANTENIMIENTO A TODO COSTO SUMINISTRO E INSTALACION GRIFERIA LAVAPLATOS MONOCONTROL NOVO  REF, 725000001   O SIMILAR, INCLUYE KIT GRIFERIA)</t>
  </si>
  <si>
    <t>MANTENIMIENTO A TODO COSTO SUMINISTRO E INSTALACION GRIFERIA  MEZCLADOR  LAVAMANOS  8  VENTO  REF,  591320001  TIPO    O  SIMILAR,  INCLUYE</t>
  </si>
  <si>
    <t>MANTENIMIENTO A TODO COSTO SUMINISTRO E INSTALACION GRIFERIA PARA LAVAPLATOS SENCILLO GALAXIA CROMO REF, 50960   O SIMILAR</t>
  </si>
  <si>
    <t>MANTENIMIENTO A TODO COSTO SUMINISTRO E INSTALACION GRIFERIA PARA LAVAPLATOS SENCILLO PICO CISNE CROMO REF, 505080001   O SIMILAR INCLUYE KIT GRIFERIA)</t>
  </si>
  <si>
    <t>MANTENIMIENTO A TODO COSTO SUMINISTRO E INSTALACION GRIFERIA  TELEDUCHA  DESLIZABLE  BRENA,  ACABADO  CROMO,TIPO     O  SIMILAR,INCLUYE INSTALACIÓN)</t>
  </si>
  <si>
    <t>MANTENIMIENTO A TODO COSTO SUMINISTRO E INSTALACION LLAVE TERMINAL MANGUERA 12  SUMINISTRO E INSTALACIÓN),</t>
  </si>
  <si>
    <t>MANTENIMIENTO A TODO COSTO SUMINISTRO E INSTALACION REGADERA TIPO TITANIUM DE   O SIMILAR, INCLUYE TUBERIA Y ACCESORIOS DE PUNTO DE AGUA FRIA UNIVERSAL MEZCLADOR REGADERA REGISTRO DE DUCHA ACCESORIOS E INSTALACIÓN),</t>
  </si>
  <si>
    <t>MANTENIMIENTO A TODO COSTO SUMINISTRO E INSTALACION REGADERA ZAFIR  REF ZF4005551 COLOR CROMO   O SIMILAR</t>
  </si>
  <si>
    <t>MANTENIMIENTO A TODO COSTO SUMINISTRO E INSTALACION TELE DUCHA TIPO SILENA O SIMILAR</t>
  </si>
  <si>
    <t>MANTENIMIENTO A TODO COSTO SUMINISTRO E INSTALACION GRIFERIA ANTIVANDALICO, UA     O SIMILAR, INCLUYE DESAGUE SIFÓN,),</t>
  </si>
  <si>
    <t>MANTENIMIENTO A TODO COSTO SUMINISTRO E INSTALACION SISTEMA DE INSTALACION VALVULA ANTIVANDALICA POSTERIOR REF, 15300001   O SIMILAR,</t>
  </si>
  <si>
    <t>MANTENIMIENTO A TODO COSTO SUMINISTRO E INSTALACION GRIFERIA  ANTIVANDALICO  CON PICO EMPOTRADO      O SIMILAR, INCLUYE DESAGUE SIFÓN,),</t>
  </si>
  <si>
    <t>MANTENIMIENTO A TODO COSTO SUMINISTRO E INSTALACION DUCHA SENCILLA VENTO REF, 594210001   O SIMILAR, INCLUYE REGADERA E INSTALACIÓN),</t>
  </si>
  <si>
    <t>MANTENIMIENTO A TODO COSTO SUMINISTRO E INSTALACION GRIFERIA LAVAMANOS RETTO MEZCLADOR DE 8 ACABADO CROMO REF, 1010001   O SIMILAR, INCLUYE ACCESORIOS DE INSTALACION),</t>
  </si>
  <si>
    <t>MANTENIMIENTO A TODO COSTO SUMINISTRO E INSTALACION MANIJA DUCHA RETTO REF,   O SIMILAR, INCLUYE ACCESORIOS DE INSTALACIÓN),</t>
  </si>
  <si>
    <t>MANTENIMIENTO A TODO COSTO SUMINISTRO E INSTALACION VALVULA  ORINAL  DE  EMPOTRAR  PUSH  REF,  703020001     O  SIMILAR,  CROMO  INCLUYE</t>
  </si>
  <si>
    <t>MANTENIMIENTO A TODO COSTO SUMINISTRO E INSTALACION HOJA DE PUERTAS ENTAMBORADAS EN LAMINA TRIPLEX CEDRO OKUME  TIPO PIZANO Ó SIMILAR, HOJA LISA CON DILATACIONES HORIZONTALES Y CON MARQUETE CHAPACANTO OKUMÉ DIMENSIONES : DE 060  095  SEGÚN DISEÑO , ACABADO: TINTILLA SELLADOR MÍNIMO 6 MANOS) Y LACA SEMIMATE, INCLUYE SUMINISTRO INSTALACIÓN Y BISAGRAS),</t>
  </si>
  <si>
    <t>MANTENIMIENTO A TODO COSTO INSTALACIÓN DE VIGUETAS EN MADERA PARA ESTRUCTURA DE CUBIERTA,</t>
  </si>
  <si>
    <t>MANTENIMIENTO A TODO COSTO SUMINISTRO E INSTALACION PUERTA ENTAMBORADA EN MADEFONDO  TIPO PIZANO ARQUITECÓNICA O SIMILAR, ANCHO: 076 A 110 M, ALTO: 210 A 240 M, HOJA LISA CON 4 RANURAS HORIZONTALES PINTADAS Y CON MARQUETE EN</t>
  </si>
  <si>
    <t>MANTENIMIENTO A TODO COSTO SUMINISTRO E INSTALACION MUEBLE RECEPCIÓN EN L DIMENSIONES:3,91X1,93M,LÁMINA DE TRÍPLEX ARAUCO 18MM CHAPILLA NATURAL COLOR WENGUE DILATACIONES FRONTALES EN ACERO INOXIDABLE 1CM ESTRUCTURA EN TUBERÍA CUADRADA CR 2 PINTADA CON ANTICORROSIVO Y ESMALTE TABLEROS EN MELAMÍNICO VIDRIO TEMPLADO 10MM DILATADO, INCLUYE TODOS LOS ACCESORIOS PARA SU CORRECTA INSTALACIÓN Y FUNCIONAMIENTO,SEGUN DETALLE, SUMINISTRO E INSTALACIÓN),</t>
  </si>
  <si>
    <t>MANTENIMIENTO A TODO COSTO SUMINISTRO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t>
  </si>
  <si>
    <t>MANTENIMIENTO A TODO COSTO SUMINISTRO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t>
  </si>
  <si>
    <t>MANTENIMIENTO A TODO COSTO SUMINISTRO  E  INSTALACION  DE  CLOSET   ANCHO:  070  M  PUERTA  EN  MADERA  TIPO  CEDRO  Y PERSIANAS EN MADERA 4 ENTREPAÑOS  EN TRIPLEX DE 10MM TAPA SOBRE EL POYO DEL CLOSET HERRAJES MANIJAS SUMINISTRO DE TODOS LOS ACCESORIOS NECESARIOS PARA GARANTIZAR UNA CORRECTA INSTALACIÓN),</t>
  </si>
  <si>
    <t>MANTENIMIENTO A TODO COSTO SUMINISTRO E INSTALACION MARCO METALICO PUERTAS E 12 CM SENCILLO EN LÁMINA COLD ROLLED CAL, 18 PARA HOJA DE PUERTA CON ANCHO 0,76 A 1,10 M, Y ALTURA 1,80 A 2,10 M, ACABADO CON ANTICORROSIVO Y ESMALTE, INCLUYE EL SUMINISTRO DE TODOS LOS ACCESORIOS REQUERIDOS PARA EL CORRECTO MONTAJE   SUMINISTRO E INSTALACIÓN),</t>
  </si>
  <si>
    <t>MANTENIMIENTO A TODO COSTO SUMINISTRO E INSTALACION PUERTA METALICA LÁMINA COLD ROLLED CAL, 18 TIPO PANEL CON MARCO SENCILLO  INCLUYE ANTICORROSIVO  PINTURA ELECTROSTATICA  MARCO COLD ROLLED CAL, 18 CARGADOS EN CONCRETO), INCLUYE EL SUMINISTRO DE TODOS LOS ACCESORIOS REQUERIDOS PARA EL CORRECTO MONTAJE, SUMINISTRO E INSTALACIÓN),</t>
  </si>
  <si>
    <t>MANTENIMIENTO A TODO COSTO SUMINISTRO E INSTALACION PUERTA METALICA LÁMINA COLD ROLLED CAL, 18 TIPO PANEL CON MARCO SENCILLO  INCLUYE ANTICORROSIVO   PINTURA ESMALTE   MARCO  COLD  ROLLED  CAL, 18  CARGADOS  EN CONCRETO),  INCLUYE  EL SUMINISTRO DE TODOS LOS ACCESORIOS REQUERIDOS PARA EL CORRECTO MONTAJE, SUMINISTRO E INSTALACIÓN),</t>
  </si>
  <si>
    <t>MANTENIMIENTO A TODO COSTO SUMINISTRO E INSTALACION PUERTA  METALICA  LÁMINA  COLD  ROLLED  CAL,  18  TIPO  PANEL  CON MARCO  MONTANTE  EN VIDRIO  5  MM, INCLUYE  ANTICORROSIVO   PINTURA ELECTROSTATICA   MARCO  COLD  ROLLED  CAL, 18 CARGADOS EN CONCRETO), INCLUYE EL SUMINISTRO  DE TODOS LOS ACCESORIOS  REQUERIDOS PARA EL CORRECTO MONTAJE, SUMINISTRO E INSTALACIÓN),</t>
  </si>
  <si>
    <t>MANTENIMIENTO A TODO COSTO SUMINISTRO E INSTALACION PUERTA METALICA LÁMINA COLD ROLLED CAL, 18 TIPO PANEL CON MARCO MONTANTE EN VIDRIO 4 MM,  INCLUYE ANTICORROSIVO  PINTURA ESMALTE  MARCO COLD ROLLED CAL, 18 CARGADOS EN CONCRETO), INCLUYE EL SUMINISTRO  DE  TODOS LOS  ACCESORIOS  REQUERIDOS  PARA EL CORRECTO MONTAJE,  SUMINISTRO  E INSTALACIÓN),</t>
  </si>
  <si>
    <t>MANTENIMIENTO A TODO COSTO SUMINISTRO  E INSTALACIÓN DE VENTANA EN ANGULO DE 1 ½” X 1 ½” X 1 ¼” CON MALLA ESLABONADA CARGADA EN EL MURO INCLUYE TODOS LOS ACCESORIOS CORRESPONDIENTES PARA SU CORRECTA INSTALACIÓN</t>
  </si>
  <si>
    <t xml:space="preserve">SUMINISTRO E INSTALACION DE DIVISIONES EN ALUMINIO CON ACRILICO GRABADO PARA BAÑO INCLUYE PUERTA) </t>
  </si>
  <si>
    <t>MANTENIMIENTO A TODO COSTO SUMINISTRO E INSTALACION CABINAS SANITARIAS SISTEMA CANTILIVER EN LÁMINA GALVANIZADA CAL, 18 ENTAMBORADA, TIPO GRIJALBA  O  SIMILAR,  INCLUYE  PINTURA  ELECTROSTATICA  COLOR  GRIS  PLATA  SUMINISTRO  INSTALACIÓN  MARCO CHAPETAS PASADOR DE CIERRE Y PLATINAS SEGÚN DETALLE,</t>
  </si>
  <si>
    <t>MANTENIMIENTO A TODO COSTO SUMINISTRO E INSTALACION CABINAS SANITARIAS SISTEMA CANTILIVER EN LÁMINA GALVANIZADA CAL, 20 ENTAMBORADA, TIPO GRIJALBA  O  SIMILAR,   INCLUYE  PINTURA  ELECTROSTATICA  COLOR  GRIS  PLATA  SUMINISTRO  INSTALACIÓN  MARCO CHAPETAS PASADOR DE CIERRE Y PLATINAS SEGÚN DETALLE,</t>
  </si>
  <si>
    <t>MANTENIMIENTO A TODO COSTO SUMINISTRO E INSTALACION CABINAS SANITARIAS SISTEMA CANTILIVER EN ACERO INOXIDABLE CAL, 18,  TIPO GRIJALBA O SIMILAR SEGÚN DETALLE, INCLUYE SUMINISTRO INSTALACIÓN MARCO CHAPETAS PASADOR DE CIERRE Y PLATINAS SEGÚN DETALLE,</t>
  </si>
  <si>
    <t>MANTENIMIENTO A TODO COSTO SUMINISTRO E INSTALACION CABINAS SANITARIAS SISTEMA CANTILIVER EN ACERO INOXIDABLE CAL, 20, TIPO GRIJALBA O SIMILAR SEGÚN DETALLE, INCLUYE SUMINISTRO INSTALACIÓN MARCO CHAPETAS PASADOR DE CIERRE Y PLATINAS SEGÚN DETALLE,</t>
  </si>
  <si>
    <t xml:space="preserve">MANTENIMIENTO A TODO COSTO SUMINISTRO E INSTALACION VENTANA EN PERSIANA  DE ALUMINIO  ANODIZADO  ALN 315 COLOR ALUMINIO CRUDO  ALFAJIA TIPO PESADO INCLUYE MARCO Y CONTRAMARCO EN PERFILERIA  PB 6038 O SIMILAR ), INCLUYE EL SUMINISTRO  DE TODOS LOS ACCESORIOS  REQUERIDOS PARA EL CORRECTO MONTAJE ASI COMO EL SUMINISTRO E INSTALACIÓN  DE  LA  SILICONA  QUE  SEA  REQUERIDA  PARA  GARANTIZAR  UNA  PERFECTA  INSTALACIÓN,  </t>
  </si>
  <si>
    <t>MANTENIMIENTO A TODO COSTO SUMINISTRO E INSTALACION VENTANA  CORREDIZA  EN ALUMINIO  ANODIZADO  VIDRIO  CRUDO  5MM  INCLUYE  MARCO  EN PERFILERIA PB 5020  O SIMILAR), INCLUYE EL SUMINISTRO DE TODOS LOS ACCESORIOS REQUERIDOS PARA EL CORRECTO MONTAJE ASI COMO EL SUMINISTRO E INSTALACIÓN DE LA SILICONA QUE SEA REQUERIDA PARA GARANTIZAR UNA PERFECTA INSTALACIÓN, SEGUN DETALLE, SUMINISTRO E INSTALACIÓN),</t>
  </si>
  <si>
    <t>MANTENIMIENTO A TODO COSTO SUMINISTRO E INSTALACION VENTANA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</si>
  <si>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MANTENIMIENTO A TODO COSTO SUMINISTRO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</si>
  <si>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MANTENIMIENTO A TODO COSTO SUMINISTRO E INSTALACION PUERTA DUCHA ACRILICO INCLUYE MARCO EN ALUMINIO ANODIZADO PASADOR Y TOALLERO) A TODO COSTO</t>
  </si>
  <si>
    <t>MANTENIMIENTO A TODO COSTO SUMINISTRO E INSTALACION DIVISIONES VIDRIO TEMPLADO Y ALUMINIO</t>
  </si>
  <si>
    <t>MANTENIMIENTO A TODO COSTO SUMINISTRO E INSTALACION DIVISION ORINAL EN CANTILEVER CON SISTEMA DE ANCLAJE SUPERIOR  E INFERIOR EN</t>
  </si>
  <si>
    <t>MANTENIMIENTO A TODO COSTO SUMINISTRO E INSTALACION CERRADURA BELL WOOD POMO MADERA  BAÑO  REF, A40S ACABADO SEGÚN DISEÑO, INCLUYE SUMINISTRO E INSTALACIÓN)</t>
  </si>
  <si>
    <t>MANTENIMIENTO A TODO COSTO SUMINISTRO E INSTALACION CERRADURA BELL WOOD POMO MADERA  ALCOBA  REF, A50WS ACABADO SEGÚN DISEÑO,INCLUYE SUMINISTRO E INSTALACIÓN)</t>
  </si>
  <si>
    <t>MANTENIMIENTO A TODO COSTO SUMINISTRO E INSTALACION CERRADURA BELL WOOD POMO MADERA  ENTRADA REF, A80PD  ACABADO SEGÚN DISEÑO, INCLUYE SUMINISTRO E INSTALACIÓN)</t>
  </si>
  <si>
    <t>MANTENIMIENTO A TODO COSTO SUMINISTRO E INSTALACION CERRADURA  ORBIT POMO  METALICO  BAÑO REF, A40S  ACABADO SEGÚN DISEÑO,INCLUYE SUMINISTRO E INSTALACIÓN)</t>
  </si>
  <si>
    <t>MANTENIMIENTO A TODO COSTO SUMINISTRO E INSTALACION CERRADURA ORBIT POMO METALICO  ALCOBA REF, A50PD TIPO SCHALAGE O SIMILAR, ACABADO SEGÚN DISEÑO, INCLUYE SUMINISTRO E INSTALACIÓN)</t>
  </si>
  <si>
    <t>MANTENIMIENTO A TODO COSTO SUMINISTRO E INSTALACION CERRADURA ORBIT POMO METALICO  ENTRADA REF, A80PD ACABADO SEGÚN DISEÑO, INCLUYE SUMINISTRO E INSTALACIÓN)</t>
  </si>
  <si>
    <t>MANTENIMIENTO A TODO COSTO SUMINISTRO E INSTALACION CERRADURA CERROJO DOBLE LLAVE  REF, B362PX  ACABADO SEGÚN DISEÑO, INCLUYE SUMINISTRO E INSTALACIÓN)</t>
  </si>
  <si>
    <t>MANTENIMIENTO A TODO COSTO SUMINISTRO E INSTALACION CERRADURA CERROJO LLAVE VOLTEADOR  REF, B360PX,  ACABADO SEGÚN DISEÑO, INCLUYE SUMINISTRO E INSTALACIÓN)</t>
  </si>
  <si>
    <t>MANTENIMIENTO A TODO COSTO SUMINISTRO E INSTALACION CERRADURA PICO DE LORO  NIQUEL   ENTRADA , ACABADO SEGÚN DISEÑO, INCLUYE SUMINISTRO E INSTALACIÓN)</t>
  </si>
  <si>
    <t>MANTENIMIENTO A TODO COSTO SUMINISTRO E INSTALACION CERRADURA     DE  MANIJA  ACCENT  , ACABADO  SEGÚN DISEÑO, INCLUYE  SUMINISTRO  E</t>
  </si>
  <si>
    <t>MANTENIMIENTO A TODO COSTO SUMINISTRO E INSTALACION DE MANIJA EN ACERO INOXIDABLE L20CM, JUEGO X2 TUBULAR</t>
  </si>
  <si>
    <t>MANTENIMIENTO A TODO COSTO SUMINISTRO E INSTALACION DE MANIJA EN ACERO INOXIDABLE L60CM, JUEGO X2 TUBULAR 1</t>
  </si>
  <si>
    <t>MANTENIMIENTO A TODO COSTO SUMINISTRO E INSTALACION DE FALLEBA PARA PUERTA</t>
  </si>
  <si>
    <t>MANTENIMIENTO A TODO COSTO SUMINISTRO E INSTALACION MANIJA DE ACERO INOXIDABLE  , INCLUYE SUMINISTRO E INSTALACIÓN)</t>
  </si>
  <si>
    <t>MANTENIMIENTO A TODO COSTO SUMINISTRO E INSTALACION FABRICACIÓN  SUMINISTRO  E  INSTALACIÓN  DE LETRAS,  FABRICADAS  EN LÁMINA GALVANIZADA</t>
  </si>
  <si>
    <t>MANTENIMIENTO A TODO COSTO SUMINISTRO E INSTALACION FABRICACIÓN SUMINISTRO  EN INSTALACIÓN DE ESCUDO, FABRICADO EN LÁMINA GALVANIZADA CAL,16, ANTICORROSIVO Y ESMALTE COLOR SEGÚN DISEÑO,DIMENSIONES 45X45CM,</t>
  </si>
  <si>
    <t>MANTENIMIENTO A TODO COSTO ESTUCO SOBRE MURO INTERIOR INCLUYE ESTUCO FILOS Y DILATACIONES),</t>
  </si>
  <si>
    <t>MANTENIMIENTO A TODO COSTO ESTUCO Y VINILO 3 MANOS SOBRE MURO INTERIOR INCLUYE ESTUCO 1 MANO EN PINTURA TIPO 2  Y DOS MANOS EN PINTURA TIPO 1 FILOS Y DILATACIONES),</t>
  </si>
  <si>
    <t>MANTENIMIENTO A TODO COSTO PINTURA VINILO 3 MANOS SOBRE MURO INCLUYE 1 MANO EN PINTURA TIPO 2  Y DOS MANOS EN PINTURA TIPO 1 FILOS Y DILATACIONES),</t>
  </si>
  <si>
    <t>MANTENIMIENTO A TODO COSTO ESTUCO Y VINILO 3 MANOS BAJO PLACA INTERIOR INCLUYE ESTUCO 1 MANO EN PINTURA TIPO 2 Y DOS MANOS EN PINTURA TIPO 1 FILOS Y DILATACIONES),</t>
  </si>
  <si>
    <t>MANTENIMIENTO A TODO COSTO ESTUCO Y PINTURA TIPO ESMALTE O SIMILAR 3 MANOS  INCLUYE ESTUCO 2 MANO EN PINTURA TIPO 2 Y 1 UNA MANO EN PINTURA TIPO ESMALTE O SIMILAR FILOS Y DILATACIONES), COLOR SEGÚN DISEÑO,</t>
  </si>
  <si>
    <t>MANTENIMIENTO A TODO COSTO PINTURA EPOXICA ALTA RESISTENCIA CON CATALIZADOR 3 MANOS SOBRE PAÑETE, INCLUYE 1 MANO EN PINTURA TIPO 2 Y DOS MANOS EN PINTURA EPOXI POLIAMIDA CON CATALIZADOR FILOS Y DILATACIONES),</t>
  </si>
  <si>
    <t>MANTENIMIENTO A TODO COSTO GRANIPLAS  ESGRAFIADO)  FACHADAS    COLORES  INSTITUCIONALESCOLORES  PASTEL)    INCLUYE  FILOS  Y DILATACIONES)</t>
  </si>
  <si>
    <t>MANTENIMIENTO A TODO COSTO ESTUCO Y PINTURA TIPO KORAZA O SIMILAR 3 MANOS  FACHADAS INCLUYE  ESTUCO 1  MANO EN PINTURA TIPO 2 Y DOS MANOS EN PINTURA TIPO KORAZA O SIMILAR FILOS Y DILATACIONES), COLOR SEGÚN DISEÑO,</t>
  </si>
  <si>
    <t>MANTENIMIENTO A TODO COSTO PINTURA TIPO KORAZA O SIMILAR 3 MANOS FACHADAS INCLUYE 1 MANO EN PINTURA TIPO 2 Y DOS MANOS EN PINTURA KORAZA TIPO PINTUCO O SIMILAR FILOS Y DILATACIONES),</t>
  </si>
  <si>
    <t>MANTENIMIENTO DE MURO IINCLUYE RESANES EN ESTUCO 1 MANO EN PINTURA TIPO 2 Y DOS MANOS EN PINTURA TIPO 1 FILOS Y DILATACIONES),</t>
  </si>
  <si>
    <t>MANTENIMIENTO A TODO COSTO  ANDEN CONCRETO  3,000  PSI  REFORZADO   E 0,10M,  ACABADO:  ADOQUIN 14 26   ESCOBIADO, INCLUYE MALLA ELECTROSOLDADA M084 Y RECEBO COMPACTADO,)</t>
  </si>
  <si>
    <t>MANTENIMIENTO A TODO COSTO  ANDEN  CONCRETO  2,500  PSI   REFORZADO   E  0,07M,   ACABADO:   ESCOBIADO,  INCLUYE  MALLA ELECTROSOLDADA M084)</t>
  </si>
  <si>
    <t>MANTENIMIENTO A TODO COSTO  ANDEN  CONCRETO  2,500  PSI   REFORZADO   E  0,10M,   ACABADO:   ESCOBIADO,  INCLUYE  MALLA</t>
  </si>
  <si>
    <t>MANTENIMIENTO A TODO COSTO  ANDEN CONCRETO 3,000 PSI  REFORZADO  E 0,10M,  ACABADO: ADOQUIN DE 24 X 6 X 8 CM, Y PIEZA</t>
  </si>
  <si>
    <t>MANTENIMIENTO A TODO COSTO  ANDEN CONCRETO 2500 PSI  REFORZADO  E 0,10M,  ACABADO: ADOQUIN DE 24 X 6 X 8 CM, Y PIEZA</t>
  </si>
  <si>
    <t>MANTENIMIENTO A TODO COSTO  CONCRETO ESTAMPADO COLOR ARENA FORMATO MADERA TEKA VER DETALLE)</t>
  </si>
  <si>
    <t>MANTENIMIENTO A TODO COSTO  CONCRETO ESTAMPADO COLOR NEGRO FORMATO ADOQUIN  PINTURA EPOXICA</t>
  </si>
  <si>
    <t>MANTENIMIENTO A TODO COSTO SUMINISTRO E INSTALACION PISO EXTERIOR EN CONCRETO  ESTAMPADO, FORMATO 61CMX61CM TIPO CANTERA RESAQUE, COLOR GRIS CON ENDURECEDOR PARA TRÁFICO PESADO,</t>
  </si>
  <si>
    <t>MANTENIMIENTO A TODO COSTO ESTUCO Y VINILO 3 MANOS SOBRE PAREDES INTERIORDE INCLUYE ESTUCO, 1 MANO EN PINTURA TIPO 2 Y DOS MANOS EN PINTURA TIPO 1 FILOS Y DILATACIONES),</t>
  </si>
  <si>
    <t>MANTENIMIENTO A TODO COSTO CONSISTENTE EN CAMBIO LUZ DE PANEL REDONDA REGULABLE SMD 2835 12W 15W 18W 110240V LED TECHO EMPOTRADO ABAJO DE LÁMPARA.</t>
  </si>
  <si>
    <t>MANTENIMIENTO A TODO COSTO CONSISTENTE EN REPARACION DE CHAPA PALANCA RECTA ALCOBA HCP80001 NIQUEL CEPILLADO MANIJA EXTERIOR RECTA CON CILINDRO Y MANIJA INTERIOR RECTA CON BOTÓN  CILINDRO CON 5 CLAVES O GUARDAS DE SEGURIDAD  TRES LLAVES NIQUELADAS  PARA INSTALAR EN PUERTAS DE 32 A 45MM</t>
  </si>
  <si>
    <t>MANTENIMIENTO A TODO COSTO CONSISTENTE EN REPARACION DE CHAPA PALANCA RECTA BAÑO HCP80002 NIQUEL CEPILLADO MANIJA EXTERIOR RECTA CON CILINDRO Y MANIJA INTERIOR RECTA CON BOTÓN  CILINDRO CON 5 CLAVES O GUARDAS DE SEGURIDAD  TRES LLAVES NIQUELADAS  PARA INSTALAR EN PUERTAS DE 32 A 45MM</t>
  </si>
  <si>
    <t>MANTENIMIENTO A TODO COSTO CONSISTENTE EN REPARACION MONOCOMANDO LAVATORIO ABELIA</t>
  </si>
  <si>
    <t>MANTENIMIENTO A TODO COSTO CONSISTENTE EN LIMPIEZA Y REPARACION  CANALETA METALICA CON DIVISION 8X4X240 X 4TRAMOS 9,60 MTS</t>
  </si>
  <si>
    <t>MANTENIMIENTO A TODO COSTO CONSISTENTE EN LIMPIEZA Y REPARACION CANALETA METALICA CON DIVISION 10X4X240 X 4TRAMOS 9,60 MTS</t>
  </si>
  <si>
    <t>MANTENIMIENTO A TODO COSTO CONSISTENTE EN REPARACION TROQUELES CANALETA METALICA SOPORTETECNOLOGICO</t>
  </si>
  <si>
    <t>MANTENIMIENTO A TODO COSTO CONSISTENTE EN REPARACION CANALETA 60 X 40 MM 2 METROS BLANCO SIN DIVISIÓN</t>
  </si>
  <si>
    <t>MANTENIMIENTO A TODO COSTO CONSISTENTE EN REPARACION CIELOPARED PVC BLANCO NEVADO LISO 300X25CM DALAMO</t>
  </si>
  <si>
    <t>MANTENIMIENTO A TODO COSTO CONSISTENTE EN REPARACION TOMACORRIENTES CUERPO PORTA CONTACTOS: TORNILLOS Y TUERCAS  TORNILLOS: HIERRO SAE 1010 CEMENTADO CON TRATAMIENTO ANTICORROSIVO  TUERCAS: HIERRO SAE 1010 MOLETEADAS CON TRATAMIENTO ANTICORROSIVO  CONTACTO FIJO CENTRAL LATÓN 7030 DE 0.6 MM DE ESPESOR.</t>
  </si>
  <si>
    <t>MANTENIMIENTO A TODO COSTO CONSISTENTE EN REPARACION CABLEADO ESTRUCTURADO Y SISTEMA ELÉCTRICO:  SUBESTACIÓN  TABLEROS DE DISTRIBUCIÓN  TABLEROS PARCIALES  SUMINISTRO E INSTALACIÓN DE ACOMETIDAS ELÉCTRICAS  PUESTA A TIERRA  ADECUACIÓN DE SALIDAS ELÉCTRICAS EXISTENTES  SALIDAS ELÉCTRICAS  ILUMINARÍAS  ACONDICIONAMIENTO PARA CABLEADO  AIRE ACONDICIONADO PUNTO DE CONTACTO</t>
  </si>
  <si>
    <t>MANTENIMIENTO A TODO COSTO CONSISTENTE EN REPARACION VENTANA EN ALUMINIO APERTURA ORIZONTAL.</t>
  </si>
  <si>
    <t>MANTENIMIENTO A TODO COSTO CONSISTENTE EN REPARACION VRIDIOS OPALIZADOS</t>
  </si>
  <si>
    <t xml:space="preserve">MANTENIMIENTO A TODO COSTO CONSISTENTE EN REPARACION  PUERTAS DE VIDIOS TEMPLADO </t>
  </si>
  <si>
    <t>MANTENIMIENTO A TODO COSTO CONSISTENTE EN REPARACION GRIFERÍA DE LAVAPLATOS MEZCLADOR 8, CIERRE CERÁMICO RESISTENTE A LA CORROSIÓN, PELADO Y DECOLORACIÓN POR AGUA  RECUBRIMIENTOS NO TÓXICO  CONDICIÓN DE SERVICIO RECOMENDADA, USO DOMÉSTICO  PRESIÓN DE TRABAJO MÁXIMA  RECOMENDADA 860 KPA 125 PSI)  PRESIÓN MÍNIMA RECOMENDADA 138 KPA 20 PSI</t>
  </si>
  <si>
    <t>MATENIMIENTO TEJA FIBROCEMENTO</t>
  </si>
  <si>
    <t>SUB TOTAL</t>
  </si>
  <si>
    <t>ANEXO</t>
  </si>
  <si>
    <t>E PREV</t>
  </si>
  <si>
    <t>ADMINISTRACION</t>
  </si>
  <si>
    <t>IMPREVISTO</t>
  </si>
  <si>
    <t>UTILIDAD</t>
  </si>
  <si>
    <t>IVA SOBRE UTILIDAD</t>
  </si>
  <si>
    <t>VALOR TOTAL</t>
  </si>
  <si>
    <t>OFERTA SECOP II</t>
  </si>
  <si>
    <t>IPC 2025</t>
  </si>
  <si>
    <t>GENERADOR DE PRECIOS COLOMBIA CYPE</t>
  </si>
  <si>
    <t>M2 DISEÑO Y CONSTRUCCION SAS</t>
  </si>
  <si>
    <t>DESCRIPCION DE ITEMS</t>
  </si>
  <si>
    <t xml:space="preserve"> IMPREVISTOS
3%</t>
  </si>
  <si>
    <t>ADMINSITRACIÓN 15%</t>
  </si>
  <si>
    <t>UTILIDAD 7%</t>
  </si>
  <si>
    <t xml:space="preserve">                            </t>
  </si>
  <si>
    <t xml:space="preserve">IGUAL </t>
  </si>
  <si>
    <t>GENERADOR DE PRECIOS DATA CAUCA</t>
  </si>
  <si>
    <t xml:space="preserve">5965,20
</t>
  </si>
  <si>
    <t xml:space="preserve"> 35.707,23
</t>
  </si>
  <si>
    <t xml:space="preserve">LUPEV
LISTA UNICA DE PRECIOS DEL VALLE DEL CAUA </t>
  </si>
  <si>
    <t xml:space="preserve">AIU DEL PROCESO </t>
  </si>
  <si>
    <t xml:space="preserve">VALOR INDEXADO SIN AIU </t>
  </si>
  <si>
    <t>VALORES POR INTEM DEL CONTRATO 061 SIN AIU</t>
  </si>
  <si>
    <t xml:space="preserve">VALOR INDEXADO CON AIU </t>
  </si>
  <si>
    <t>PRECIO DE REFERENCIA SIN AIU</t>
  </si>
  <si>
    <t xml:space="preserve">PRECIO DE REFERENCIA INCLUIDO AIU </t>
  </si>
  <si>
    <t>VALOR DE COTIZACIONES SIN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</si>
</sst>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4" formatCode="_-&quot;$&quot;\ * #,##0.00_-;\-&quot;$&quot;\ * #,##0.00_-;_-&quot;$&quot;\ * &quot;-&quot;??_-;_-@_-"/>
    <numFmt numFmtId="43" formatCode="_-* #,##0.00_-;\-* #,##0.00_-;_-* &quot;-&quot;??_-;_-@_-"/>
    <numFmt numFmtId="164" formatCode="_-&quot;$&quot;\ * #,##0_-;\-&quot;$&quot;\ * #,##0_-;_-&quot;$&quot;\ * &quot;-&quot;??_-;_-@_-"/>
    <numFmt numFmtId="165" formatCode="_(&quot;$&quot;\ * #,##0.00_);_(&quot;$&quot;\ * \(#,##0.00\);_(&quot;$&quot;\ * &quot;-&quot;??_);_(@_)"/>
    <numFmt numFmtId="166" formatCode="_-* #,##0_-;\-* #,##0_-;_-* &quot;-&quot;??_-;_-@_-"/>
    <numFmt numFmtId="167" formatCode="0.0%"/>
  </numFmts>
  <fonts count="28" x14ac:knownFonts="1">
    <font>
      <sz val="11"/>
      <color theme="1"/>
      <name val="Calibri"/>
      <family val="2"/>
      <scheme val="minor"/>
    </font>
    <font>
      <sz val="11"/>
      <color theme="1"/>
      <name val="Calibri"/>
      <family val="2"/>
      <scheme val="minor"/>
    </font>
    <font>
      <b/>
      <sz val="10"/>
      <color rgb="FF000000"/>
      <name val="Arial"/>
      <family val="2"/>
    </font>
    <font>
      <b/>
      <sz val="10"/>
      <color theme="1"/>
      <name val="Arial"/>
      <family val="2"/>
    </font>
    <font>
      <sz val="11"/>
      <color theme="1"/>
      <name val="Arial"/>
      <family val="2"/>
    </font>
    <font>
      <sz val="11"/>
      <name val="Calibri"/>
      <family val="2"/>
      <scheme val="minor"/>
    </font>
    <font>
      <sz val="11"/>
      <name val="Arial"/>
      <family val="2"/>
    </font>
    <font>
      <sz val="11"/>
      <color indexed="81"/>
      <name val="Tahoma"/>
      <family val="2"/>
    </font>
    <font>
      <sz val="9"/>
      <color indexed="81"/>
      <name val="Tahoma"/>
      <family val="2"/>
    </font>
    <font>
      <sz val="10"/>
      <name val="Arial"/>
      <family val="2"/>
    </font>
    <font>
      <b/>
      <sz val="8"/>
      <name val="Arial"/>
      <family val="2"/>
    </font>
    <font>
      <b/>
      <sz val="8"/>
      <color theme="1"/>
      <name val="Arial"/>
      <family val="2"/>
    </font>
    <font>
      <sz val="8"/>
      <color theme="1"/>
      <name val="Arial"/>
      <family val="2"/>
    </font>
    <font>
      <sz val="8"/>
      <name val="Arial"/>
      <family val="2"/>
    </font>
    <font>
      <b/>
      <sz val="8"/>
      <color rgb="FF000000"/>
      <name val="Arial"/>
      <family val="2"/>
    </font>
    <font>
      <sz val="8"/>
      <color rgb="FF000000"/>
      <name val="Arial"/>
      <family val="2"/>
    </font>
    <font>
      <b/>
      <sz val="11"/>
      <name val="Calibri"/>
      <family val="2"/>
      <scheme val="minor"/>
    </font>
    <font>
      <sz val="11"/>
      <name val="Calibri"/>
      <family val="2"/>
    </font>
    <font>
      <b/>
      <sz val="9"/>
      <color indexed="81"/>
      <name val="Tahoma"/>
      <family val="2"/>
    </font>
    <font>
      <b/>
      <sz val="11"/>
      <name val="Arial"/>
      <family val="2"/>
    </font>
    <font>
      <sz val="10"/>
      <color theme="1"/>
      <name val="Arial"/>
      <family val="2"/>
    </font>
    <font>
      <sz val="10"/>
      <color rgb="FF000000"/>
      <name val="Arial"/>
      <family val="2"/>
    </font>
    <font>
      <b/>
      <sz val="10"/>
      <name val="Arial"/>
      <family val="2"/>
    </font>
    <font>
      <b/>
      <sz val="10"/>
      <color rgb="FFFF0000"/>
      <name val="Arial"/>
      <family val="2"/>
    </font>
    <font>
      <sz val="10"/>
      <color rgb="FFFF0000"/>
      <name val="Arial"/>
      <family val="2"/>
    </font>
    <font>
      <sz val="10"/>
      <color rgb="FF222834"/>
      <name val="Arial"/>
      <family val="2"/>
    </font>
    <font>
      <sz val="10"/>
      <color rgb="FF404040"/>
      <name val="Arial"/>
      <family val="2"/>
    </font>
    <font>
      <b/>
      <i/>
      <u/>
      <sz val="10"/>
      <name val="Arial"/>
      <family val="2"/>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7"/>
        <bgColor indexed="64"/>
      </patternFill>
    </fill>
    <fill>
      <patternFill patternType="solid">
        <fgColor rgb="FFFFC000"/>
        <bgColor indexed="64"/>
      </patternFill>
    </fill>
    <fill>
      <patternFill patternType="solid">
        <fgColor theme="3"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auto="1"/>
      </right>
      <top/>
      <bottom style="thin">
        <color auto="1"/>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s>
  <cellStyleXfs count="28">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9" fillId="0" borderId="0"/>
    <xf numFmtId="0" fontId="5" fillId="0" borderId="0"/>
    <xf numFmtId="9" fontId="1" fillId="0" borderId="0" applyFont="0" applyFill="0" applyBorder="0" applyAlignment="0" applyProtection="0"/>
    <xf numFmtId="43" fontId="1"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7" fillId="0" borderId="0"/>
    <xf numFmtId="0" fontId="1" fillId="0" borderId="0"/>
    <xf numFmtId="44" fontId="1" fillId="0" borderId="0" applyFont="0" applyFill="0" applyBorder="0" applyAlignment="0" applyProtection="0"/>
    <xf numFmtId="0" fontId="17" fillId="0" borderId="0"/>
    <xf numFmtId="165" fontId="17" fillId="0" borderId="0" applyFont="0" applyFill="0" applyBorder="0" applyAlignment="0" applyProtection="0"/>
    <xf numFmtId="43" fontId="1" fillId="0" borderId="0" applyFont="0" applyFill="0" applyBorder="0" applyAlignment="0" applyProtection="0"/>
    <xf numFmtId="0" fontId="9" fillId="0" borderId="0"/>
    <xf numFmtId="0" fontId="9" fillId="0" borderId="0"/>
    <xf numFmtId="0" fontId="9" fillId="0" borderId="0"/>
    <xf numFmtId="43" fontId="1" fillId="0" borderId="0" applyFont="0" applyFill="0" applyBorder="0" applyAlignment="0" applyProtection="0"/>
    <xf numFmtId="43" fontId="1" fillId="0" borderId="0" applyFont="0" applyFill="0" applyBorder="0" applyAlignment="0" applyProtection="0"/>
  </cellStyleXfs>
  <cellXfs count="177">
    <xf numFmtId="0" fontId="0" fillId="0" borderId="0" xfId="0"/>
    <xf numFmtId="0" fontId="0" fillId="0" borderId="0" xfId="0" applyAlignment="1">
      <alignment horizontal="center" vertical="center" wrapText="1"/>
    </xf>
    <xf numFmtId="0" fontId="5" fillId="0" borderId="0" xfId="0" applyFont="1" applyAlignment="1">
      <alignment horizontal="center" vertical="center" wrapText="1"/>
    </xf>
    <xf numFmtId="44" fontId="0" fillId="0" borderId="1" xfId="3" applyFont="1" applyBorder="1" applyAlignment="1">
      <alignment horizontal="center" vertical="center" wrapText="1"/>
    </xf>
    <xf numFmtId="44" fontId="0" fillId="0" borderId="0" xfId="3" applyFont="1" applyAlignment="1">
      <alignment horizontal="center" vertical="center" wrapText="1"/>
    </xf>
    <xf numFmtId="0" fontId="0" fillId="0" borderId="5" xfId="0" applyBorder="1" applyAlignment="1">
      <alignment horizontal="center" vertical="center" wrapText="1"/>
    </xf>
    <xf numFmtId="44" fontId="0" fillId="0" borderId="5" xfId="3" applyFont="1" applyBorder="1" applyAlignment="1">
      <alignment horizontal="center" vertical="center" wrapText="1"/>
    </xf>
    <xf numFmtId="43" fontId="0" fillId="0" borderId="5" xfId="0" applyNumberFormat="1" applyBorder="1" applyAlignment="1">
      <alignment horizontal="center" vertical="center" wrapText="1"/>
    </xf>
    <xf numFmtId="44" fontId="0" fillId="0" borderId="8" xfId="3" applyFont="1" applyBorder="1" applyAlignment="1">
      <alignment horizontal="center" vertical="center" wrapText="1"/>
    </xf>
    <xf numFmtId="43" fontId="0" fillId="0" borderId="0" xfId="1" applyFont="1" applyAlignment="1">
      <alignment horizontal="center" vertical="center" wrapText="1"/>
    </xf>
    <xf numFmtId="44" fontId="4" fillId="0" borderId="1" xfId="3" applyFont="1" applyBorder="1" applyAlignment="1">
      <alignment horizontal="center" vertical="center" wrapText="1"/>
    </xf>
    <xf numFmtId="44" fontId="4" fillId="2" borderId="1" xfId="3" applyFont="1" applyFill="1" applyBorder="1" applyAlignment="1">
      <alignment horizontal="center" vertical="center" wrapText="1"/>
    </xf>
    <xf numFmtId="0" fontId="12" fillId="0" borderId="0" xfId="0" applyFont="1"/>
    <xf numFmtId="0" fontId="12"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0" fillId="0" borderId="17" xfId="5" applyFont="1" applyFill="1" applyBorder="1" applyAlignment="1">
      <alignment horizontal="center" vertical="center" wrapText="1"/>
    </xf>
    <xf numFmtId="0" fontId="13" fillId="0" borderId="6" xfId="5" applyFont="1" applyFill="1" applyBorder="1" applyAlignment="1">
      <alignment horizontal="center" vertical="center" wrapText="1"/>
    </xf>
    <xf numFmtId="0" fontId="10" fillId="0" borderId="7" xfId="5" applyFont="1" applyFill="1" applyBorder="1" applyAlignment="1">
      <alignment horizontal="center" vertical="center" wrapText="1"/>
    </xf>
    <xf numFmtId="0" fontId="12" fillId="0" borderId="0" xfId="0" applyFont="1" applyAlignment="1">
      <alignment wrapText="1"/>
    </xf>
    <xf numFmtId="43" fontId="12" fillId="0" borderId="0" xfId="1" applyFont="1"/>
    <xf numFmtId="43" fontId="11" fillId="0" borderId="0" xfId="1" applyFont="1"/>
    <xf numFmtId="44" fontId="16" fillId="5" borderId="2" xfId="3"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5" borderId="3" xfId="0" applyFont="1" applyFill="1" applyBorder="1" applyAlignment="1">
      <alignment horizontal="center" vertical="center" wrapText="1"/>
    </xf>
    <xf numFmtId="9" fontId="4" fillId="2" borderId="1" xfId="2" applyFont="1" applyFill="1" applyBorder="1" applyAlignment="1">
      <alignment vertical="center" wrapText="1"/>
    </xf>
    <xf numFmtId="43" fontId="0" fillId="3" borderId="5" xfId="0" applyNumberFormat="1" applyFill="1" applyBorder="1" applyAlignment="1">
      <alignment horizontal="center" vertical="center" wrapText="1"/>
    </xf>
    <xf numFmtId="0" fontId="13" fillId="0" borderId="0" xfId="0" applyFont="1"/>
    <xf numFmtId="44" fontId="3" fillId="8" borderId="1" xfId="3" applyFont="1" applyFill="1" applyBorder="1" applyAlignment="1" applyProtection="1">
      <alignment horizontal="center" vertical="center" wrapText="1"/>
      <protection locked="0"/>
    </xf>
    <xf numFmtId="0" fontId="14" fillId="8" borderId="1" xfId="0" applyFont="1" applyFill="1" applyBorder="1" applyAlignment="1">
      <alignment horizontal="center" vertical="center" wrapText="1"/>
    </xf>
    <xf numFmtId="0" fontId="12" fillId="0" borderId="1" xfId="0" applyFont="1" applyBorder="1" applyAlignment="1">
      <alignment vertical="center"/>
    </xf>
    <xf numFmtId="164" fontId="12" fillId="0" borderId="1" xfId="3" applyNumberFormat="1" applyFont="1" applyBorder="1" applyAlignment="1">
      <alignment vertical="center"/>
    </xf>
    <xf numFmtId="0" fontId="4" fillId="0" borderId="0" xfId="0" applyFont="1" applyAlignment="1">
      <alignment horizontal="center" vertical="center" wrapText="1"/>
    </xf>
    <xf numFmtId="0" fontId="20" fillId="0" borderId="0" xfId="0" applyFont="1" applyAlignment="1">
      <alignment horizontal="left" vertical="center" wrapText="1"/>
    </xf>
    <xf numFmtId="0" fontId="20" fillId="0" borderId="0" xfId="0" applyFont="1" applyAlignment="1">
      <alignment horizontal="center" vertical="center" wrapText="1"/>
    </xf>
    <xf numFmtId="0" fontId="20" fillId="2" borderId="10" xfId="0" applyFont="1" applyFill="1" applyBorder="1" applyAlignment="1">
      <alignment horizontal="center" vertical="center" wrapText="1"/>
    </xf>
    <xf numFmtId="0" fontId="21" fillId="0" borderId="1" xfId="0" applyFont="1" applyFill="1" applyBorder="1" applyAlignment="1">
      <alignment horizontal="center" vertical="center"/>
    </xf>
    <xf numFmtId="0" fontId="9" fillId="0" borderId="1" xfId="0" applyFont="1" applyFill="1" applyBorder="1" applyAlignment="1">
      <alignment vertical="center" wrapText="1"/>
    </xf>
    <xf numFmtId="0" fontId="20" fillId="0" borderId="1" xfId="0" applyFont="1" applyFill="1" applyBorder="1" applyAlignment="1">
      <alignment horizontal="center" vertical="center" wrapText="1"/>
    </xf>
    <xf numFmtId="0" fontId="20" fillId="0" borderId="4" xfId="0" applyFont="1" applyBorder="1" applyAlignment="1">
      <alignment horizontal="center" vertical="center" wrapText="1"/>
    </xf>
    <xf numFmtId="44" fontId="20" fillId="0" borderId="1" xfId="3" applyFont="1" applyBorder="1" applyAlignment="1">
      <alignment horizontal="left" vertical="center" wrapText="1"/>
    </xf>
    <xf numFmtId="0" fontId="21" fillId="0" borderId="1" xfId="0" applyFont="1" applyFill="1" applyBorder="1" applyAlignment="1">
      <alignment horizontal="center" vertical="center" wrapText="1"/>
    </xf>
    <xf numFmtId="0" fontId="9" fillId="0" borderId="1" xfId="4" applyFont="1" applyFill="1" applyBorder="1" applyAlignment="1">
      <alignment horizontal="center" vertical="center"/>
    </xf>
    <xf numFmtId="0" fontId="20" fillId="0" borderId="1" xfId="0" applyFont="1" applyFill="1" applyBorder="1" applyAlignment="1">
      <alignment horizontal="center" vertical="center"/>
    </xf>
    <xf numFmtId="0" fontId="9" fillId="0" borderId="1" xfId="0" applyFont="1" applyFill="1" applyBorder="1" applyAlignment="1">
      <alignment horizontal="justify" vertical="center" wrapText="1"/>
    </xf>
    <xf numFmtId="0" fontId="20" fillId="0" borderId="1" xfId="0" applyFont="1" applyBorder="1" applyAlignment="1">
      <alignment vertical="center"/>
    </xf>
    <xf numFmtId="0" fontId="20" fillId="4" borderId="1" xfId="0" applyFont="1" applyFill="1" applyBorder="1" applyAlignment="1">
      <alignment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44" fontId="20" fillId="0" borderId="0" xfId="3" applyFont="1" applyAlignment="1">
      <alignment horizontal="left" vertical="center" wrapText="1"/>
    </xf>
    <xf numFmtId="44" fontId="20" fillId="0" borderId="17" xfId="3" applyFont="1" applyBorder="1" applyAlignment="1">
      <alignment horizontal="left" vertical="center" wrapText="1"/>
    </xf>
    <xf numFmtId="44" fontId="20" fillId="0" borderId="16" xfId="3" applyFont="1" applyBorder="1" applyAlignment="1">
      <alignment horizontal="left" vertical="center" wrapText="1"/>
    </xf>
    <xf numFmtId="44" fontId="20" fillId="0" borderId="6" xfId="3" applyFont="1" applyBorder="1" applyAlignment="1">
      <alignment horizontal="left" vertical="center" wrapText="1"/>
    </xf>
    <xf numFmtId="0" fontId="6" fillId="0" borderId="0" xfId="0" applyFont="1" applyAlignment="1">
      <alignment horizontal="center" vertical="center" wrapText="1"/>
    </xf>
    <xf numFmtId="43" fontId="9" fillId="2" borderId="1" xfId="1" applyFont="1" applyFill="1" applyBorder="1" applyAlignment="1">
      <alignment horizontal="center" vertical="center" wrapText="1"/>
    </xf>
    <xf numFmtId="9" fontId="9" fillId="2" borderId="1" xfId="2" applyFont="1" applyFill="1" applyBorder="1" applyAlignment="1">
      <alignment vertical="center" wrapText="1"/>
    </xf>
    <xf numFmtId="0" fontId="9" fillId="2" borderId="0" xfId="0" applyFont="1" applyFill="1" applyAlignment="1">
      <alignment horizontal="center" vertical="center" wrapText="1"/>
    </xf>
    <xf numFmtId="44" fontId="20" fillId="0" borderId="1" xfId="3" applyFont="1" applyBorder="1" applyAlignment="1">
      <alignment horizontal="center" vertical="center" wrapText="1"/>
    </xf>
    <xf numFmtId="0" fontId="9" fillId="0" borderId="0" xfId="0" applyFont="1" applyAlignment="1">
      <alignment horizontal="center" vertical="center" wrapText="1"/>
    </xf>
    <xf numFmtId="44" fontId="20" fillId="6" borderId="1" xfId="3" applyFont="1" applyFill="1" applyBorder="1" applyAlignment="1">
      <alignment horizontal="center" vertical="center" wrapText="1"/>
    </xf>
    <xf numFmtId="44" fontId="9" fillId="2" borderId="1" xfId="3" applyFont="1" applyFill="1" applyBorder="1" applyAlignment="1">
      <alignment horizontal="center" vertical="center" wrapText="1"/>
    </xf>
    <xf numFmtId="0" fontId="9" fillId="2" borderId="1" xfId="0" applyFont="1" applyFill="1" applyBorder="1" applyAlignment="1">
      <alignment horizontal="center" vertical="center" wrapText="1"/>
    </xf>
    <xf numFmtId="6" fontId="9" fillId="2" borderId="1" xfId="3" applyNumberFormat="1" applyFont="1" applyFill="1" applyBorder="1" applyAlignment="1">
      <alignment horizontal="center" vertical="center" wrapText="1"/>
    </xf>
    <xf numFmtId="43" fontId="9" fillId="6" borderId="1" xfId="1" applyFont="1" applyFill="1" applyBorder="1" applyAlignment="1">
      <alignment horizontal="center" vertical="center" wrapText="1"/>
    </xf>
    <xf numFmtId="9" fontId="9" fillId="6" borderId="1" xfId="2" applyFont="1" applyFill="1" applyBorder="1" applyAlignment="1">
      <alignment vertical="center" wrapText="1"/>
    </xf>
    <xf numFmtId="0" fontId="20" fillId="6" borderId="0" xfId="0" applyFont="1" applyFill="1" applyAlignment="1">
      <alignment horizontal="center" vertical="center" wrapText="1"/>
    </xf>
    <xf numFmtId="0" fontId="22" fillId="2" borderId="0" xfId="0" applyFont="1" applyFill="1" applyAlignment="1">
      <alignment horizontal="center" vertical="center" wrapText="1"/>
    </xf>
    <xf numFmtId="43" fontId="9" fillId="7" borderId="1" xfId="1" applyFont="1" applyFill="1" applyBorder="1" applyAlignment="1">
      <alignment horizontal="center" vertical="center" wrapText="1"/>
    </xf>
    <xf numFmtId="9" fontId="9" fillId="7" borderId="1" xfId="2" applyFont="1" applyFill="1" applyBorder="1" applyAlignment="1">
      <alignment vertical="center" wrapText="1"/>
    </xf>
    <xf numFmtId="0" fontId="9" fillId="7" borderId="0" xfId="0" applyFont="1" applyFill="1" applyAlignment="1">
      <alignment horizontal="center" vertical="center" wrapText="1"/>
    </xf>
    <xf numFmtId="0" fontId="20" fillId="7" borderId="0" xfId="0" applyFont="1" applyFill="1" applyAlignment="1">
      <alignment horizontal="center" vertical="center" wrapText="1"/>
    </xf>
    <xf numFmtId="44" fontId="20" fillId="0" borderId="0" xfId="3" applyFont="1" applyAlignment="1">
      <alignment horizontal="center" vertical="center" wrapText="1"/>
    </xf>
    <xf numFmtId="43" fontId="20" fillId="0" borderId="0" xfId="1" applyFont="1" applyAlignment="1">
      <alignment horizontal="center" vertical="center" wrapText="1"/>
    </xf>
    <xf numFmtId="44" fontId="22" fillId="5" borderId="1" xfId="3" applyFont="1" applyFill="1" applyBorder="1" applyAlignment="1">
      <alignment horizontal="center" vertical="center" wrapText="1"/>
    </xf>
    <xf numFmtId="0" fontId="22" fillId="5" borderId="1" xfId="0" applyFont="1" applyFill="1" applyBorder="1" applyAlignment="1">
      <alignment horizontal="center" vertical="center" wrapText="1"/>
    </xf>
    <xf numFmtId="0" fontId="20" fillId="0" borderId="1" xfId="0" applyFont="1" applyBorder="1" applyAlignment="1">
      <alignment horizontal="center" vertical="center" wrapText="1"/>
    </xf>
    <xf numFmtId="43" fontId="20" fillId="0" borderId="1" xfId="1" applyFont="1" applyBorder="1" applyAlignment="1">
      <alignment horizontal="center" vertical="center" wrapText="1"/>
    </xf>
    <xf numFmtId="0" fontId="23" fillId="3" borderId="1" xfId="0" applyFont="1" applyFill="1" applyBorder="1" applyAlignment="1">
      <alignment horizontal="center" vertical="center" wrapText="1"/>
    </xf>
    <xf numFmtId="44" fontId="23" fillId="3" borderId="1" xfId="3" applyFont="1" applyFill="1" applyBorder="1" applyAlignment="1">
      <alignment horizontal="center" vertical="center" wrapText="1"/>
    </xf>
    <xf numFmtId="0" fontId="24" fillId="3" borderId="1" xfId="0" applyFont="1" applyFill="1" applyBorder="1" applyAlignment="1">
      <alignment horizontal="center" vertical="center" wrapText="1"/>
    </xf>
    <xf numFmtId="44" fontId="24" fillId="3" borderId="1" xfId="3" applyFont="1" applyFill="1" applyBorder="1" applyAlignment="1">
      <alignment horizontal="center" vertical="center" wrapText="1"/>
    </xf>
    <xf numFmtId="4" fontId="25" fillId="0" borderId="1" xfId="0" applyNumberFormat="1" applyFont="1" applyBorder="1" applyAlignment="1">
      <alignment horizontal="right" vertical="center"/>
    </xf>
    <xf numFmtId="43" fontId="20" fillId="6" borderId="1" xfId="1" applyFont="1" applyFill="1" applyBorder="1" applyAlignment="1">
      <alignment horizontal="center" vertical="center" wrapText="1"/>
    </xf>
    <xf numFmtId="0" fontId="20" fillId="6"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44" fontId="22" fillId="2" borderId="1" xfId="3" applyFont="1" applyFill="1" applyBorder="1" applyAlignment="1">
      <alignment horizontal="center" vertical="center" wrapText="1"/>
    </xf>
    <xf numFmtId="0" fontId="9" fillId="7" borderId="1" xfId="0" applyFont="1" applyFill="1" applyBorder="1" applyAlignment="1">
      <alignment horizontal="center" vertical="center" wrapText="1"/>
    </xf>
    <xf numFmtId="0" fontId="20" fillId="7" borderId="1" xfId="0" applyFont="1" applyFill="1" applyBorder="1" applyAlignment="1">
      <alignment horizontal="center" vertical="center" wrapText="1"/>
    </xf>
    <xf numFmtId="44" fontId="23" fillId="7" borderId="1" xfId="3" applyFont="1" applyFill="1" applyBorder="1" applyAlignment="1">
      <alignment horizontal="center" vertical="center" wrapText="1"/>
    </xf>
    <xf numFmtId="44" fontId="20" fillId="7" borderId="1" xfId="3" applyFont="1" applyFill="1" applyBorder="1" applyAlignment="1">
      <alignment horizontal="center" vertical="center" wrapText="1"/>
    </xf>
    <xf numFmtId="43" fontId="20" fillId="7" borderId="1" xfId="1" applyFont="1" applyFill="1" applyBorder="1" applyAlignment="1">
      <alignment horizontal="center" vertical="center" wrapText="1"/>
    </xf>
    <xf numFmtId="0" fontId="12" fillId="0" borderId="16" xfId="0" applyFont="1" applyBorder="1" applyAlignment="1">
      <alignment vertical="center"/>
    </xf>
    <xf numFmtId="164" fontId="12" fillId="0" borderId="16" xfId="3" applyNumberFormat="1" applyFont="1" applyBorder="1" applyAlignment="1">
      <alignment vertical="center"/>
    </xf>
    <xf numFmtId="0" fontId="2" fillId="8" borderId="1" xfId="0" applyFont="1" applyFill="1" applyBorder="1" applyAlignment="1">
      <alignment horizontal="center" vertical="center" wrapText="1"/>
    </xf>
    <xf numFmtId="0" fontId="2" fillId="8" borderId="1" xfId="5" applyFont="1" applyFill="1" applyBorder="1" applyAlignment="1">
      <alignment horizontal="center" vertical="center" wrapText="1"/>
    </xf>
    <xf numFmtId="43" fontId="22" fillId="8" borderId="1" xfId="1" applyFont="1" applyFill="1" applyBorder="1" applyAlignment="1">
      <alignment horizontal="center" vertical="center" wrapText="1"/>
    </xf>
    <xf numFmtId="0" fontId="21" fillId="2" borderId="1" xfId="0" applyFont="1" applyFill="1" applyBorder="1" applyAlignment="1">
      <alignment horizontal="center" vertical="center"/>
    </xf>
    <xf numFmtId="0" fontId="20" fillId="2"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9" fillId="0" borderId="1" xfId="5" applyFont="1" applyFill="1" applyBorder="1" applyAlignment="1">
      <alignment horizontal="center" vertical="center"/>
    </xf>
    <xf numFmtId="43" fontId="20" fillId="0" borderId="1" xfId="1" applyFont="1" applyBorder="1" applyAlignment="1">
      <alignment vertical="center"/>
    </xf>
    <xf numFmtId="164" fontId="20" fillId="0" borderId="1" xfId="3" applyNumberFormat="1" applyFont="1" applyBorder="1" applyAlignment="1">
      <alignment vertical="center"/>
    </xf>
    <xf numFmtId="0" fontId="9" fillId="2" borderId="1" xfId="0" applyFont="1" applyFill="1" applyBorder="1" applyAlignment="1">
      <alignment horizontal="center" vertical="center"/>
    </xf>
    <xf numFmtId="0" fontId="9" fillId="0" borderId="1" xfId="0" applyFont="1" applyBorder="1" applyAlignment="1">
      <alignment horizontal="center" vertical="center" wrapText="1"/>
    </xf>
    <xf numFmtId="43" fontId="9" fillId="0" borderId="1" xfId="1" applyFont="1" applyBorder="1" applyAlignment="1">
      <alignment vertical="center"/>
    </xf>
    <xf numFmtId="0" fontId="9" fillId="0" borderId="1" xfId="0" applyFont="1" applyBorder="1" applyAlignment="1">
      <alignment vertical="center"/>
    </xf>
    <xf numFmtId="0" fontId="26" fillId="0" borderId="1" xfId="5" applyFont="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5" applyFont="1" applyBorder="1" applyAlignment="1" applyProtection="1">
      <alignment horizontal="center" vertical="center" wrapText="1"/>
      <protection locked="0"/>
    </xf>
    <xf numFmtId="0" fontId="21" fillId="0" borderId="1" xfId="5" applyFon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20" fillId="0" borderId="1" xfId="5" applyFont="1" applyBorder="1" applyAlignment="1">
      <alignment horizontal="center" vertical="center"/>
    </xf>
    <xf numFmtId="0" fontId="9" fillId="0" borderId="1" xfId="5" applyFont="1" applyFill="1" applyBorder="1" applyAlignment="1">
      <alignment horizontal="center" vertical="center" wrapText="1"/>
    </xf>
    <xf numFmtId="0" fontId="9" fillId="0" borderId="1" xfId="5" applyFont="1" applyBorder="1" applyAlignment="1">
      <alignment horizontal="center" vertical="center" wrapText="1"/>
    </xf>
    <xf numFmtId="0" fontId="9" fillId="2" borderId="1" xfId="4" applyFont="1" applyFill="1" applyBorder="1" applyAlignment="1">
      <alignment horizontal="center" vertical="center"/>
    </xf>
    <xf numFmtId="0" fontId="20" fillId="0" borderId="1" xfId="5" applyFont="1" applyFill="1" applyBorder="1" applyAlignment="1">
      <alignment horizontal="center" vertical="center"/>
    </xf>
    <xf numFmtId="0" fontId="9" fillId="0" borderId="1" xfId="5" applyFont="1" applyBorder="1" applyAlignment="1">
      <alignment horizontal="center" vertical="center"/>
    </xf>
    <xf numFmtId="0" fontId="21" fillId="0" borderId="1" xfId="5" applyFont="1" applyFill="1" applyBorder="1" applyAlignment="1">
      <alignment horizontal="center" vertical="center"/>
    </xf>
    <xf numFmtId="0" fontId="9" fillId="2" borderId="1" xfId="5" applyFont="1" applyFill="1" applyBorder="1" applyAlignment="1">
      <alignment horizontal="center" vertical="center"/>
    </xf>
    <xf numFmtId="0" fontId="20" fillId="0" borderId="1" xfId="5" applyFont="1" applyBorder="1" applyAlignment="1">
      <alignment horizontal="center" vertical="center" wrapText="1"/>
    </xf>
    <xf numFmtId="0" fontId="27" fillId="0" borderId="1" xfId="5" applyFont="1" applyBorder="1" applyAlignment="1">
      <alignment vertical="center"/>
    </xf>
    <xf numFmtId="0" fontId="22" fillId="5" borderId="1" xfId="5" applyFont="1" applyFill="1" applyBorder="1" applyAlignment="1">
      <alignment vertical="center" wrapText="1"/>
    </xf>
    <xf numFmtId="0" fontId="27" fillId="5" borderId="1" xfId="5" applyFont="1" applyFill="1" applyBorder="1" applyAlignment="1">
      <alignment vertical="center" wrapText="1"/>
    </xf>
    <xf numFmtId="0" fontId="27" fillId="5" borderId="1" xfId="5" applyFont="1" applyFill="1" applyBorder="1" applyAlignment="1">
      <alignment horizontal="center" vertical="center" wrapText="1"/>
    </xf>
    <xf numFmtId="9" fontId="22" fillId="5" borderId="1" xfId="8" applyFont="1" applyFill="1" applyBorder="1" applyAlignment="1">
      <alignment horizontal="center" vertical="center"/>
    </xf>
    <xf numFmtId="9" fontId="9" fillId="5" borderId="1" xfId="8" applyFont="1" applyFill="1" applyBorder="1" applyAlignment="1">
      <alignment horizontal="center" vertical="center"/>
    </xf>
    <xf numFmtId="0" fontId="22" fillId="0" borderId="1" xfId="5" applyFont="1" applyBorder="1" applyAlignment="1">
      <alignment vertical="center"/>
    </xf>
    <xf numFmtId="0" fontId="22" fillId="5" borderId="1" xfId="5" applyFont="1" applyFill="1" applyBorder="1" applyAlignment="1">
      <alignment vertical="center"/>
    </xf>
    <xf numFmtId="0" fontId="22" fillId="5" borderId="1" xfId="5" applyFont="1" applyFill="1" applyBorder="1" applyAlignment="1">
      <alignment horizontal="center" vertical="center"/>
    </xf>
    <xf numFmtId="43" fontId="3" fillId="5" borderId="1" xfId="1" applyFont="1" applyFill="1" applyBorder="1" applyAlignment="1">
      <alignment vertical="center"/>
    </xf>
    <xf numFmtId="0" fontId="9" fillId="0" borderId="1" xfId="0" applyFont="1" applyFill="1" applyBorder="1" applyAlignment="1">
      <alignment horizontal="left" vertical="center" wrapText="1"/>
    </xf>
    <xf numFmtId="164" fontId="20" fillId="0" borderId="1" xfId="0" applyNumberFormat="1" applyFont="1" applyBorder="1" applyAlignment="1">
      <alignment vertical="center"/>
    </xf>
    <xf numFmtId="164" fontId="9" fillId="0" borderId="1" xfId="3" applyNumberFormat="1" applyFont="1" applyBorder="1" applyAlignment="1">
      <alignment vertical="center"/>
    </xf>
    <xf numFmtId="0" fontId="9" fillId="0" borderId="1" xfId="5" applyFont="1" applyBorder="1" applyAlignment="1">
      <alignment vertical="center"/>
    </xf>
    <xf numFmtId="43" fontId="20" fillId="5" borderId="1" xfId="0" applyNumberFormat="1" applyFont="1" applyFill="1" applyBorder="1" applyAlignment="1">
      <alignment vertical="center"/>
    </xf>
    <xf numFmtId="44" fontId="20" fillId="0" borderId="1" xfId="0" applyNumberFormat="1" applyFont="1" applyBorder="1" applyAlignment="1">
      <alignment vertical="center"/>
    </xf>
    <xf numFmtId="0" fontId="19"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166" fontId="4" fillId="0" borderId="1" xfId="1" applyNumberFormat="1" applyFont="1" applyBorder="1" applyAlignment="1">
      <alignment horizontal="center" vertical="center" wrapText="1"/>
    </xf>
    <xf numFmtId="166" fontId="4" fillId="0" borderId="0" xfId="1" applyNumberFormat="1" applyFont="1" applyAlignment="1">
      <alignment horizontal="center" vertical="center" wrapText="1"/>
    </xf>
    <xf numFmtId="167" fontId="9" fillId="2" borderId="1" xfId="2" applyNumberFormat="1" applyFont="1" applyFill="1" applyBorder="1" applyAlignment="1">
      <alignment vertical="center" wrapText="1"/>
    </xf>
    <xf numFmtId="167" fontId="20" fillId="0" borderId="0" xfId="3" applyNumberFormat="1" applyFont="1" applyAlignment="1">
      <alignment horizontal="center" vertical="center" wrapText="1"/>
    </xf>
    <xf numFmtId="44" fontId="3" fillId="8" borderId="1" xfId="3" applyFont="1" applyFill="1" applyBorder="1" applyAlignment="1">
      <alignment horizontal="center" vertical="center" wrapText="1"/>
    </xf>
    <xf numFmtId="0" fontId="2" fillId="8" borderId="1" xfId="0" applyFont="1" applyFill="1" applyBorder="1" applyAlignment="1">
      <alignment horizontal="center" vertical="center" wrapText="1"/>
    </xf>
    <xf numFmtId="0" fontId="3" fillId="8" borderId="1" xfId="0" applyFont="1" applyFill="1" applyBorder="1" applyAlignment="1" applyProtection="1">
      <alignment horizontal="center" vertical="center" wrapText="1"/>
      <protection locked="0"/>
    </xf>
    <xf numFmtId="0" fontId="16" fillId="5" borderId="3" xfId="0" applyFont="1" applyFill="1" applyBorder="1" applyAlignment="1">
      <alignment horizontal="center" vertical="center" wrapText="1"/>
    </xf>
    <xf numFmtId="0" fontId="16" fillId="5" borderId="18"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16" fillId="5" borderId="12" xfId="0" applyFont="1" applyFill="1" applyBorder="1" applyAlignment="1">
      <alignment horizontal="center" vertical="center" wrapText="1"/>
    </xf>
    <xf numFmtId="0" fontId="16" fillId="5" borderId="9" xfId="0" applyFont="1" applyFill="1" applyBorder="1" applyAlignment="1">
      <alignment horizontal="center" vertical="center" wrapText="1"/>
    </xf>
    <xf numFmtId="0" fontId="16" fillId="5" borderId="13"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5" borderId="14" xfId="0" applyFont="1" applyFill="1" applyBorder="1" applyAlignment="1">
      <alignment horizontal="center" vertical="center" wrapText="1"/>
    </xf>
    <xf numFmtId="43" fontId="16" fillId="5" borderId="1" xfId="1" applyFont="1" applyFill="1" applyBorder="1" applyAlignment="1">
      <alignment horizontal="center" vertical="center" wrapText="1"/>
    </xf>
    <xf numFmtId="43" fontId="16" fillId="5" borderId="3" xfId="1" applyFont="1" applyFill="1" applyBorder="1" applyAlignment="1">
      <alignment horizontal="center" vertical="center" wrapText="1"/>
    </xf>
    <xf numFmtId="44" fontId="16" fillId="5" borderId="1" xfId="3" applyFont="1" applyFill="1" applyBorder="1" applyAlignment="1">
      <alignment horizontal="center" vertical="center" wrapText="1"/>
    </xf>
    <xf numFmtId="44" fontId="16" fillId="5" borderId="3" xfId="3" applyFont="1" applyFill="1" applyBorder="1" applyAlignment="1">
      <alignment horizontal="center" vertical="center" wrapText="1"/>
    </xf>
    <xf numFmtId="44" fontId="16" fillId="5" borderId="13" xfId="3" applyFont="1" applyFill="1" applyBorder="1" applyAlignment="1">
      <alignment horizontal="center" vertical="center" wrapText="1"/>
    </xf>
    <xf numFmtId="44" fontId="16" fillId="5" borderId="2" xfId="3" applyFont="1" applyFill="1" applyBorder="1" applyAlignment="1">
      <alignment horizontal="center" vertical="center" wrapText="1"/>
    </xf>
    <xf numFmtId="43" fontId="16" fillId="5" borderId="3" xfId="0" applyNumberFormat="1" applyFont="1" applyFill="1" applyBorder="1" applyAlignment="1">
      <alignment horizontal="center" vertical="center" wrapText="1"/>
    </xf>
    <xf numFmtId="43" fontId="16" fillId="5" borderId="18" xfId="0" applyNumberFormat="1" applyFont="1" applyFill="1" applyBorder="1" applyAlignment="1">
      <alignment horizontal="center" vertical="center" wrapText="1"/>
    </xf>
    <xf numFmtId="43" fontId="16" fillId="5" borderId="15" xfId="0" applyNumberFormat="1" applyFont="1" applyFill="1" applyBorder="1" applyAlignment="1">
      <alignment horizontal="center" vertical="center" wrapText="1"/>
    </xf>
    <xf numFmtId="44" fontId="16" fillId="5" borderId="15" xfId="3" applyFont="1" applyFill="1" applyBorder="1" applyAlignment="1">
      <alignment horizontal="center" vertical="center" wrapText="1"/>
    </xf>
    <xf numFmtId="44" fontId="22" fillId="5" borderId="1" xfId="3" applyFont="1" applyFill="1" applyBorder="1" applyAlignment="1">
      <alignment horizontal="center" vertical="center" wrapText="1"/>
    </xf>
    <xf numFmtId="43" fontId="22" fillId="5" borderId="4" xfId="1" applyFont="1" applyFill="1" applyBorder="1" applyAlignment="1">
      <alignment horizontal="center" vertical="center" wrapText="1"/>
    </xf>
    <xf numFmtId="43" fontId="22" fillId="5" borderId="19" xfId="1" applyFont="1" applyFill="1" applyBorder="1" applyAlignment="1">
      <alignment horizontal="center" vertical="center" wrapText="1"/>
    </xf>
    <xf numFmtId="43" fontId="22" fillId="5" borderId="10" xfId="1" applyFont="1" applyFill="1" applyBorder="1" applyAlignment="1">
      <alignment horizontal="center" vertical="center" wrapText="1"/>
    </xf>
    <xf numFmtId="0" fontId="22" fillId="5" borderId="1" xfId="0" applyFont="1" applyFill="1" applyBorder="1" applyAlignment="1">
      <alignment horizontal="center" vertical="center" wrapText="1"/>
    </xf>
    <xf numFmtId="167" fontId="22" fillId="5" borderId="1" xfId="3" applyNumberFormat="1" applyFont="1" applyFill="1" applyBorder="1" applyAlignment="1">
      <alignment horizontal="center" vertical="center" wrapText="1"/>
    </xf>
    <xf numFmtId="43" fontId="22" fillId="5" borderId="1" xfId="1" applyFont="1" applyFill="1" applyBorder="1" applyAlignment="1">
      <alignment horizontal="center" vertical="center" wrapText="1"/>
    </xf>
    <xf numFmtId="166" fontId="19" fillId="5" borderId="3" xfId="1" applyNumberFormat="1" applyFont="1" applyFill="1" applyBorder="1" applyAlignment="1">
      <alignment horizontal="center" vertical="center" wrapText="1"/>
    </xf>
    <xf numFmtId="166" fontId="19" fillId="5" borderId="16" xfId="1" applyNumberFormat="1" applyFont="1" applyFill="1" applyBorder="1" applyAlignment="1">
      <alignment horizontal="center" vertical="center" wrapText="1"/>
    </xf>
    <xf numFmtId="0" fontId="4" fillId="0" borderId="12" xfId="0" applyFont="1" applyBorder="1" applyAlignment="1">
      <alignment horizontal="center" vertical="center" wrapText="1"/>
    </xf>
    <xf numFmtId="44" fontId="19" fillId="5" borderId="1" xfId="3" applyFont="1" applyFill="1" applyBorder="1" applyAlignment="1">
      <alignment horizontal="center" vertical="center" wrapText="1"/>
    </xf>
    <xf numFmtId="0" fontId="19" fillId="5" borderId="1" xfId="0" applyFont="1" applyFill="1" applyBorder="1" applyAlignment="1">
      <alignment horizontal="center" vertical="center" wrapText="1"/>
    </xf>
  </cellXfs>
  <cellStyles count="28">
    <cellStyle name="Millares" xfId="1" builtinId="3"/>
    <cellStyle name="Millares 10" xfId="26" xr:uid="{00000000-0005-0000-0000-000001000000}"/>
    <cellStyle name="Millares 2" xfId="11" xr:uid="{00000000-0005-0000-0000-000001000000}"/>
    <cellStyle name="Millares 2 2" xfId="22" xr:uid="{00000000-0005-0000-0000-000003000000}"/>
    <cellStyle name="Millares 3" xfId="9" xr:uid="{00000000-0005-0000-0000-000036000000}"/>
    <cellStyle name="Millares 4" xfId="27" xr:uid="{00000000-0005-0000-0000-000047000000}"/>
    <cellStyle name="Millares 5" xfId="7" xr:uid="{F56C0659-5816-4E15-9D88-24CE67496FC3}"/>
    <cellStyle name="Moneda" xfId="3" builtinId="4"/>
    <cellStyle name="Moneda 2" xfId="21" xr:uid="{00000000-0005-0000-0000-000005000000}"/>
    <cellStyle name="Moneda 3" xfId="16" xr:uid="{7FC86F94-B292-41D2-B820-84BC9434218F}"/>
    <cellStyle name="Moneda 4" xfId="19" xr:uid="{00000000-0005-0000-0000-00003B000000}"/>
    <cellStyle name="Moneda 5" xfId="10" xr:uid="{00000000-0005-0000-0000-00003A000000}"/>
    <cellStyle name="Normal" xfId="0" builtinId="0"/>
    <cellStyle name="Normal 10" xfId="14" xr:uid="{00000000-0005-0000-0000-000003000000}"/>
    <cellStyle name="Normal 2" xfId="18" xr:uid="{7D2C7090-40A2-455A-B4EB-20636097C248}"/>
    <cellStyle name="Normal 3" xfId="20" xr:uid="{00000000-0005-0000-0000-000009000000}"/>
    <cellStyle name="Normal 3 2" xfId="17" xr:uid="{CAD33242-A184-4F46-8F27-62DE1B322285}"/>
    <cellStyle name="Normal 3 3 2" xfId="12" xr:uid="{00000000-0005-0000-0000-000004000000}"/>
    <cellStyle name="Normal 5" xfId="5" xr:uid="{3DA1ECD4-C5F0-43DB-8F52-2A393A10F145}"/>
    <cellStyle name="Normal 5 2" xfId="23" xr:uid="{00000000-0005-0000-0000-00000A000000}"/>
    <cellStyle name="Normal 5 2 2" xfId="13" xr:uid="{00000000-0005-0000-0000-000005000000}"/>
    <cellStyle name="Normal 5 2 2 2" xfId="15" xr:uid="{00000000-0005-0000-0000-000006000000}"/>
    <cellStyle name="Normal 6" xfId="4" xr:uid="{AFACA7CF-41BC-4EE7-ADCD-A203771F9299}"/>
    <cellStyle name="Normal 67" xfId="24" xr:uid="{00000000-0005-0000-0000-00000C000000}"/>
    <cellStyle name="Normal 68" xfId="25" xr:uid="{00000000-0005-0000-0000-00000D000000}"/>
    <cellStyle name="Porcentaje" xfId="2" builtinId="5"/>
    <cellStyle name="Porcentaje 2" xfId="6" xr:uid="{FDC7D706-46B4-44DF-A7CB-DE7C55A2474B}"/>
    <cellStyle name="Porcentaje 3" xfId="8" xr:uid="{F147DA25-04E7-4322-8DF3-CD04992D39CF}"/>
  </cellStyles>
  <dxfs count="29">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0</xdr:colOff>
      <xdr:row>227</xdr:row>
      <xdr:rowOff>0</xdr:rowOff>
    </xdr:from>
    <xdr:ext cx="4762" cy="276225"/>
    <xdr:sp macro="" textlink="">
      <xdr:nvSpPr>
        <xdr:cNvPr id="2" name="Text Box 64">
          <a:extLst>
            <a:ext uri="{FF2B5EF4-FFF2-40B4-BE49-F238E27FC236}">
              <a16:creationId xmlns:a16="http://schemas.microsoft.com/office/drawing/2014/main" id="{A82724B0-B79E-43EA-8DB3-9E55F3240D13}"/>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 name="Text Box 64">
          <a:extLst>
            <a:ext uri="{FF2B5EF4-FFF2-40B4-BE49-F238E27FC236}">
              <a16:creationId xmlns:a16="http://schemas.microsoft.com/office/drawing/2014/main" id="{5E5A75CC-77BF-44D7-B741-8D175EA9EEDF}"/>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 name="Text Box 64">
          <a:extLst>
            <a:ext uri="{FF2B5EF4-FFF2-40B4-BE49-F238E27FC236}">
              <a16:creationId xmlns:a16="http://schemas.microsoft.com/office/drawing/2014/main" id="{C5CBC2CB-2A71-47C8-A02C-B15EBEB8E17B}"/>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 name="Text Box 64">
          <a:extLst>
            <a:ext uri="{FF2B5EF4-FFF2-40B4-BE49-F238E27FC236}">
              <a16:creationId xmlns:a16="http://schemas.microsoft.com/office/drawing/2014/main" id="{6DB56225-AC97-4EEE-9E09-B0B39F5A13B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 name="Text Box 64">
          <a:extLst>
            <a:ext uri="{FF2B5EF4-FFF2-40B4-BE49-F238E27FC236}">
              <a16:creationId xmlns:a16="http://schemas.microsoft.com/office/drawing/2014/main" id="{8E8F9E26-77D8-49F3-9A11-3BFC80C5E9E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7" name="Text Box 64">
          <a:extLst>
            <a:ext uri="{FF2B5EF4-FFF2-40B4-BE49-F238E27FC236}">
              <a16:creationId xmlns:a16="http://schemas.microsoft.com/office/drawing/2014/main" id="{2318EBB7-1AC3-4418-82F7-ECC20CF14A37}"/>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8" name="Text Box 64">
          <a:extLst>
            <a:ext uri="{FF2B5EF4-FFF2-40B4-BE49-F238E27FC236}">
              <a16:creationId xmlns:a16="http://schemas.microsoft.com/office/drawing/2014/main" id="{8083F0D0-AF7F-4460-BF7E-ADAC5BA54843}"/>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9" name="Text Box 64">
          <a:extLst>
            <a:ext uri="{FF2B5EF4-FFF2-40B4-BE49-F238E27FC236}">
              <a16:creationId xmlns:a16="http://schemas.microsoft.com/office/drawing/2014/main" id="{259FC87C-7D49-4B39-AF55-58335C32B8AF}"/>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0" name="Text Box 64">
          <a:extLst>
            <a:ext uri="{FF2B5EF4-FFF2-40B4-BE49-F238E27FC236}">
              <a16:creationId xmlns:a16="http://schemas.microsoft.com/office/drawing/2014/main" id="{F6FEBDC2-1A66-4D21-8DA4-48DB25025ED9}"/>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1" name="Text Box 64">
          <a:extLst>
            <a:ext uri="{FF2B5EF4-FFF2-40B4-BE49-F238E27FC236}">
              <a16:creationId xmlns:a16="http://schemas.microsoft.com/office/drawing/2014/main" id="{151A41E5-89A8-4BF3-8640-8B89E4C8A72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2" name="Text Box 64">
          <a:extLst>
            <a:ext uri="{FF2B5EF4-FFF2-40B4-BE49-F238E27FC236}">
              <a16:creationId xmlns:a16="http://schemas.microsoft.com/office/drawing/2014/main" id="{F3A5F0D5-6F7E-4977-977C-7D56BD5BFD8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3" name="Text Box 64">
          <a:extLst>
            <a:ext uri="{FF2B5EF4-FFF2-40B4-BE49-F238E27FC236}">
              <a16:creationId xmlns:a16="http://schemas.microsoft.com/office/drawing/2014/main" id="{4C069BED-ABC5-48AB-8892-DBA0DA19F338}"/>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4" name="Text Box 64">
          <a:extLst>
            <a:ext uri="{FF2B5EF4-FFF2-40B4-BE49-F238E27FC236}">
              <a16:creationId xmlns:a16="http://schemas.microsoft.com/office/drawing/2014/main" id="{0BBE5280-A9D5-42BB-9F11-1DBFE0FAD34D}"/>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5" name="Text Box 64">
          <a:extLst>
            <a:ext uri="{FF2B5EF4-FFF2-40B4-BE49-F238E27FC236}">
              <a16:creationId xmlns:a16="http://schemas.microsoft.com/office/drawing/2014/main" id="{E42C8D69-04B5-45B3-A495-C966FD49722B}"/>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6" name="Text Box 64">
          <a:extLst>
            <a:ext uri="{FF2B5EF4-FFF2-40B4-BE49-F238E27FC236}">
              <a16:creationId xmlns:a16="http://schemas.microsoft.com/office/drawing/2014/main" id="{7E0FFE31-B918-4C81-9069-A32C61B1042F}"/>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7" name="Text Box 64">
          <a:extLst>
            <a:ext uri="{FF2B5EF4-FFF2-40B4-BE49-F238E27FC236}">
              <a16:creationId xmlns:a16="http://schemas.microsoft.com/office/drawing/2014/main" id="{40CA3232-6AC3-4E43-93B3-F82E5CB55CEF}"/>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8" name="Text Box 64">
          <a:extLst>
            <a:ext uri="{FF2B5EF4-FFF2-40B4-BE49-F238E27FC236}">
              <a16:creationId xmlns:a16="http://schemas.microsoft.com/office/drawing/2014/main" id="{8656CAD9-902B-430B-BFF7-59F6ADC30B5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19" name="Text Box 64">
          <a:extLst>
            <a:ext uri="{FF2B5EF4-FFF2-40B4-BE49-F238E27FC236}">
              <a16:creationId xmlns:a16="http://schemas.microsoft.com/office/drawing/2014/main" id="{E27C5770-6977-4227-AE95-5C844B8F6B75}"/>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0" name="Text Box 64">
          <a:extLst>
            <a:ext uri="{FF2B5EF4-FFF2-40B4-BE49-F238E27FC236}">
              <a16:creationId xmlns:a16="http://schemas.microsoft.com/office/drawing/2014/main" id="{FAA06000-E7AD-44D4-918A-E46C910385CD}"/>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1" name="Text Box 64">
          <a:extLst>
            <a:ext uri="{FF2B5EF4-FFF2-40B4-BE49-F238E27FC236}">
              <a16:creationId xmlns:a16="http://schemas.microsoft.com/office/drawing/2014/main" id="{E4FAE5BD-4CC9-4A2E-A2CF-70A73ABC48EA}"/>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2" name="Text Box 64">
          <a:extLst>
            <a:ext uri="{FF2B5EF4-FFF2-40B4-BE49-F238E27FC236}">
              <a16:creationId xmlns:a16="http://schemas.microsoft.com/office/drawing/2014/main" id="{26AD02F9-D1D2-4B6A-BA93-3B76E3AEEC12}"/>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3" name="Text Box 64">
          <a:extLst>
            <a:ext uri="{FF2B5EF4-FFF2-40B4-BE49-F238E27FC236}">
              <a16:creationId xmlns:a16="http://schemas.microsoft.com/office/drawing/2014/main" id="{98BC2204-62C6-453B-9076-6D32F65B6F11}"/>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4" name="Text Box 64">
          <a:extLst>
            <a:ext uri="{FF2B5EF4-FFF2-40B4-BE49-F238E27FC236}">
              <a16:creationId xmlns:a16="http://schemas.microsoft.com/office/drawing/2014/main" id="{4E01EE72-5CF1-482E-BEAA-3651BD3BB2B5}"/>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5" name="Text Box 64">
          <a:extLst>
            <a:ext uri="{FF2B5EF4-FFF2-40B4-BE49-F238E27FC236}">
              <a16:creationId xmlns:a16="http://schemas.microsoft.com/office/drawing/2014/main" id="{297AF944-D9E5-4C6E-A72A-7FCB485F0A9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6" name="Text Box 64">
          <a:extLst>
            <a:ext uri="{FF2B5EF4-FFF2-40B4-BE49-F238E27FC236}">
              <a16:creationId xmlns:a16="http://schemas.microsoft.com/office/drawing/2014/main" id="{0463E9A9-D4B5-424D-8258-C543C7D6FD23}"/>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7" name="Text Box 64">
          <a:extLst>
            <a:ext uri="{FF2B5EF4-FFF2-40B4-BE49-F238E27FC236}">
              <a16:creationId xmlns:a16="http://schemas.microsoft.com/office/drawing/2014/main" id="{A643B027-7A71-4DEB-92CD-ED87F5A782E1}"/>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8" name="Text Box 64">
          <a:extLst>
            <a:ext uri="{FF2B5EF4-FFF2-40B4-BE49-F238E27FC236}">
              <a16:creationId xmlns:a16="http://schemas.microsoft.com/office/drawing/2014/main" id="{36311606-F782-480A-95B6-D3335B1D1752}"/>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29" name="Text Box 64">
          <a:extLst>
            <a:ext uri="{FF2B5EF4-FFF2-40B4-BE49-F238E27FC236}">
              <a16:creationId xmlns:a16="http://schemas.microsoft.com/office/drawing/2014/main" id="{B718F102-D799-47C3-9B45-E1BFFFC3D6A4}"/>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0" name="Text Box 64">
          <a:extLst>
            <a:ext uri="{FF2B5EF4-FFF2-40B4-BE49-F238E27FC236}">
              <a16:creationId xmlns:a16="http://schemas.microsoft.com/office/drawing/2014/main" id="{F8742509-74C8-4013-80D7-810D20FE98C0}"/>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1" name="Text Box 64">
          <a:extLst>
            <a:ext uri="{FF2B5EF4-FFF2-40B4-BE49-F238E27FC236}">
              <a16:creationId xmlns:a16="http://schemas.microsoft.com/office/drawing/2014/main" id="{4B6DBAE8-B04D-49A0-945E-70063CBAF83C}"/>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2" name="Text Box 64">
          <a:extLst>
            <a:ext uri="{FF2B5EF4-FFF2-40B4-BE49-F238E27FC236}">
              <a16:creationId xmlns:a16="http://schemas.microsoft.com/office/drawing/2014/main" id="{824DAE79-71FB-4DDC-820F-EC02B1D57811}"/>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3" name="Text Box 64">
          <a:extLst>
            <a:ext uri="{FF2B5EF4-FFF2-40B4-BE49-F238E27FC236}">
              <a16:creationId xmlns:a16="http://schemas.microsoft.com/office/drawing/2014/main" id="{4BAD4F52-D1E5-4499-9E64-110217BFFBF9}"/>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4" name="Text Box 64">
          <a:extLst>
            <a:ext uri="{FF2B5EF4-FFF2-40B4-BE49-F238E27FC236}">
              <a16:creationId xmlns:a16="http://schemas.microsoft.com/office/drawing/2014/main" id="{53C79811-C0CF-4990-AF68-69537AE16504}"/>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5" name="Text Box 64">
          <a:extLst>
            <a:ext uri="{FF2B5EF4-FFF2-40B4-BE49-F238E27FC236}">
              <a16:creationId xmlns:a16="http://schemas.microsoft.com/office/drawing/2014/main" id="{CAD913B0-ADBC-4BA3-859D-076CC0B569BA}"/>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6" name="Text Box 64">
          <a:extLst>
            <a:ext uri="{FF2B5EF4-FFF2-40B4-BE49-F238E27FC236}">
              <a16:creationId xmlns:a16="http://schemas.microsoft.com/office/drawing/2014/main" id="{978F705C-3BD8-4AFB-A8C6-977CC4CA7B1E}"/>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7" name="Text Box 64">
          <a:extLst>
            <a:ext uri="{FF2B5EF4-FFF2-40B4-BE49-F238E27FC236}">
              <a16:creationId xmlns:a16="http://schemas.microsoft.com/office/drawing/2014/main" id="{1AFFADC8-CA03-43C7-8B52-43CAB25491EA}"/>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8" name="Text Box 64">
          <a:extLst>
            <a:ext uri="{FF2B5EF4-FFF2-40B4-BE49-F238E27FC236}">
              <a16:creationId xmlns:a16="http://schemas.microsoft.com/office/drawing/2014/main" id="{C27F9407-3BA1-4880-9648-29DD3AE19A4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39" name="Text Box 64">
          <a:extLst>
            <a:ext uri="{FF2B5EF4-FFF2-40B4-BE49-F238E27FC236}">
              <a16:creationId xmlns:a16="http://schemas.microsoft.com/office/drawing/2014/main" id="{A84115F4-9A32-4F68-8A37-1FFAC465EFE7}"/>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0" name="Text Box 64">
          <a:extLst>
            <a:ext uri="{FF2B5EF4-FFF2-40B4-BE49-F238E27FC236}">
              <a16:creationId xmlns:a16="http://schemas.microsoft.com/office/drawing/2014/main" id="{7B7C9EEF-502D-4CCC-8184-F38967B49542}"/>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1" name="Text Box 64">
          <a:extLst>
            <a:ext uri="{FF2B5EF4-FFF2-40B4-BE49-F238E27FC236}">
              <a16:creationId xmlns:a16="http://schemas.microsoft.com/office/drawing/2014/main" id="{FCF84E0C-F191-450E-8A15-B664E5997F1C}"/>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2" name="Text Box 64">
          <a:extLst>
            <a:ext uri="{FF2B5EF4-FFF2-40B4-BE49-F238E27FC236}">
              <a16:creationId xmlns:a16="http://schemas.microsoft.com/office/drawing/2014/main" id="{5A792386-2B1A-4C82-9FDF-5D28757205D1}"/>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3" name="Text Box 64">
          <a:extLst>
            <a:ext uri="{FF2B5EF4-FFF2-40B4-BE49-F238E27FC236}">
              <a16:creationId xmlns:a16="http://schemas.microsoft.com/office/drawing/2014/main" id="{8B419BF5-2C21-470A-A980-7276323D23AD}"/>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4" name="Text Box 64">
          <a:extLst>
            <a:ext uri="{FF2B5EF4-FFF2-40B4-BE49-F238E27FC236}">
              <a16:creationId xmlns:a16="http://schemas.microsoft.com/office/drawing/2014/main" id="{889FFBC0-8B34-4612-AD08-CFC55A60F4D8}"/>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5" name="Text Box 64">
          <a:extLst>
            <a:ext uri="{FF2B5EF4-FFF2-40B4-BE49-F238E27FC236}">
              <a16:creationId xmlns:a16="http://schemas.microsoft.com/office/drawing/2014/main" id="{472D63B8-4BC0-42D4-81BB-3AFFC448023D}"/>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6" name="Text Box 64">
          <a:extLst>
            <a:ext uri="{FF2B5EF4-FFF2-40B4-BE49-F238E27FC236}">
              <a16:creationId xmlns:a16="http://schemas.microsoft.com/office/drawing/2014/main" id="{19F11523-9F22-4201-8CCC-1506E60ED5E2}"/>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7" name="Text Box 64">
          <a:extLst>
            <a:ext uri="{FF2B5EF4-FFF2-40B4-BE49-F238E27FC236}">
              <a16:creationId xmlns:a16="http://schemas.microsoft.com/office/drawing/2014/main" id="{A8DCC738-8812-4268-9F57-ADD8F686852E}"/>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8" name="Text Box 64">
          <a:extLst>
            <a:ext uri="{FF2B5EF4-FFF2-40B4-BE49-F238E27FC236}">
              <a16:creationId xmlns:a16="http://schemas.microsoft.com/office/drawing/2014/main" id="{E08C9C04-4B63-4A59-9E13-CE737D8C001B}"/>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49" name="Text Box 64">
          <a:extLst>
            <a:ext uri="{FF2B5EF4-FFF2-40B4-BE49-F238E27FC236}">
              <a16:creationId xmlns:a16="http://schemas.microsoft.com/office/drawing/2014/main" id="{A8C2158D-C78E-4D72-919D-68B6471C3221}"/>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0" name="Text Box 64">
          <a:extLst>
            <a:ext uri="{FF2B5EF4-FFF2-40B4-BE49-F238E27FC236}">
              <a16:creationId xmlns:a16="http://schemas.microsoft.com/office/drawing/2014/main" id="{6DE63E2B-EED8-46E3-BA2F-FEC52A829C4D}"/>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1" name="Text Box 64">
          <a:extLst>
            <a:ext uri="{FF2B5EF4-FFF2-40B4-BE49-F238E27FC236}">
              <a16:creationId xmlns:a16="http://schemas.microsoft.com/office/drawing/2014/main" id="{9F441E62-50CF-4F3F-B203-4A18603A37A4}"/>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2" name="Text Box 64">
          <a:extLst>
            <a:ext uri="{FF2B5EF4-FFF2-40B4-BE49-F238E27FC236}">
              <a16:creationId xmlns:a16="http://schemas.microsoft.com/office/drawing/2014/main" id="{3671F719-4ADA-4031-B0C3-FC310CA6E13D}"/>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3" name="Text Box 64">
          <a:extLst>
            <a:ext uri="{FF2B5EF4-FFF2-40B4-BE49-F238E27FC236}">
              <a16:creationId xmlns:a16="http://schemas.microsoft.com/office/drawing/2014/main" id="{EFEA8005-D3AC-46BD-B74E-61C300F6205C}"/>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4" name="Text Box 64">
          <a:extLst>
            <a:ext uri="{FF2B5EF4-FFF2-40B4-BE49-F238E27FC236}">
              <a16:creationId xmlns:a16="http://schemas.microsoft.com/office/drawing/2014/main" id="{0C2869E0-124E-4484-A8C4-17D5A474E38D}"/>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5" name="Text Box 64">
          <a:extLst>
            <a:ext uri="{FF2B5EF4-FFF2-40B4-BE49-F238E27FC236}">
              <a16:creationId xmlns:a16="http://schemas.microsoft.com/office/drawing/2014/main" id="{DE99AE5F-75C8-4FB4-B4DD-4514095DB417}"/>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6" name="Text Box 64">
          <a:extLst>
            <a:ext uri="{FF2B5EF4-FFF2-40B4-BE49-F238E27FC236}">
              <a16:creationId xmlns:a16="http://schemas.microsoft.com/office/drawing/2014/main" id="{6FF7F79F-7BDE-4A59-97DF-A266BC6E1549}"/>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7" name="Text Box 64">
          <a:extLst>
            <a:ext uri="{FF2B5EF4-FFF2-40B4-BE49-F238E27FC236}">
              <a16:creationId xmlns:a16="http://schemas.microsoft.com/office/drawing/2014/main" id="{58A4C528-8732-45DB-AD39-A7549D24C4F5}"/>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8" name="Text Box 64">
          <a:extLst>
            <a:ext uri="{FF2B5EF4-FFF2-40B4-BE49-F238E27FC236}">
              <a16:creationId xmlns:a16="http://schemas.microsoft.com/office/drawing/2014/main" id="{C8C6BE01-9575-4FDA-81FB-3761A140203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59" name="Text Box 64">
          <a:extLst>
            <a:ext uri="{FF2B5EF4-FFF2-40B4-BE49-F238E27FC236}">
              <a16:creationId xmlns:a16="http://schemas.microsoft.com/office/drawing/2014/main" id="{91D28E89-3558-498B-AA8B-3BE0A20C1590}"/>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0" name="Text Box 64">
          <a:extLst>
            <a:ext uri="{FF2B5EF4-FFF2-40B4-BE49-F238E27FC236}">
              <a16:creationId xmlns:a16="http://schemas.microsoft.com/office/drawing/2014/main" id="{553BF34D-A4B1-4BEB-AA53-7E2D321ABF98}"/>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1" name="Text Box 64">
          <a:extLst>
            <a:ext uri="{FF2B5EF4-FFF2-40B4-BE49-F238E27FC236}">
              <a16:creationId xmlns:a16="http://schemas.microsoft.com/office/drawing/2014/main" id="{145A3155-FD6C-4253-AAF6-0D81E656C877}"/>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2" name="Text Box 64">
          <a:extLst>
            <a:ext uri="{FF2B5EF4-FFF2-40B4-BE49-F238E27FC236}">
              <a16:creationId xmlns:a16="http://schemas.microsoft.com/office/drawing/2014/main" id="{F5FC79FA-DE34-491F-A980-2DBBDEFCDF5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3" name="Text Box 64">
          <a:extLst>
            <a:ext uri="{FF2B5EF4-FFF2-40B4-BE49-F238E27FC236}">
              <a16:creationId xmlns:a16="http://schemas.microsoft.com/office/drawing/2014/main" id="{001163CD-FD0B-43CB-B882-A36E352D495E}"/>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4" name="Text Box 64">
          <a:extLst>
            <a:ext uri="{FF2B5EF4-FFF2-40B4-BE49-F238E27FC236}">
              <a16:creationId xmlns:a16="http://schemas.microsoft.com/office/drawing/2014/main" id="{60E99B3D-2A13-40CB-A873-01B97EA8CD30}"/>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5" name="Text Box 64">
          <a:extLst>
            <a:ext uri="{FF2B5EF4-FFF2-40B4-BE49-F238E27FC236}">
              <a16:creationId xmlns:a16="http://schemas.microsoft.com/office/drawing/2014/main" id="{58704DB7-DB0C-4F70-B8BD-049209F17960}"/>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6" name="Text Box 64">
          <a:extLst>
            <a:ext uri="{FF2B5EF4-FFF2-40B4-BE49-F238E27FC236}">
              <a16:creationId xmlns:a16="http://schemas.microsoft.com/office/drawing/2014/main" id="{A319D4EF-76FA-4BA2-B271-B94D561D9327}"/>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7" name="Text Box 64">
          <a:extLst>
            <a:ext uri="{FF2B5EF4-FFF2-40B4-BE49-F238E27FC236}">
              <a16:creationId xmlns:a16="http://schemas.microsoft.com/office/drawing/2014/main" id="{4B70D761-4D6E-4241-A4BC-E76C0F771476}"/>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8" name="Text Box 64">
          <a:extLst>
            <a:ext uri="{FF2B5EF4-FFF2-40B4-BE49-F238E27FC236}">
              <a16:creationId xmlns:a16="http://schemas.microsoft.com/office/drawing/2014/main" id="{55C0B0BA-862E-431D-AE89-554A2525CA1D}"/>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227</xdr:row>
      <xdr:rowOff>0</xdr:rowOff>
    </xdr:from>
    <xdr:ext cx="4762" cy="276225"/>
    <xdr:sp macro="" textlink="">
      <xdr:nvSpPr>
        <xdr:cNvPr id="69" name="Text Box 64">
          <a:extLst>
            <a:ext uri="{FF2B5EF4-FFF2-40B4-BE49-F238E27FC236}">
              <a16:creationId xmlns:a16="http://schemas.microsoft.com/office/drawing/2014/main" id="{A779A1F4-0565-41FE-91C1-74375BDE9EB3}"/>
            </a:ext>
          </a:extLst>
        </xdr:cNvPr>
        <xdr:cNvSpPr txBox="1">
          <a:spLocks noChangeArrowheads="1"/>
        </xdr:cNvSpPr>
      </xdr:nvSpPr>
      <xdr:spPr bwMode="auto">
        <a:xfrm>
          <a:off x="476250" y="1612963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0" name="Text Box 64">
          <a:extLst>
            <a:ext uri="{FF2B5EF4-FFF2-40B4-BE49-F238E27FC236}">
              <a16:creationId xmlns:a16="http://schemas.microsoft.com/office/drawing/2014/main" id="{A68B107F-BB65-489D-BFC5-4078FB35A674}"/>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1" name="Text Box 64">
          <a:extLst>
            <a:ext uri="{FF2B5EF4-FFF2-40B4-BE49-F238E27FC236}">
              <a16:creationId xmlns:a16="http://schemas.microsoft.com/office/drawing/2014/main" id="{0C738959-769F-4981-95A6-AFD83BC9AF5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2" name="Text Box 64">
          <a:extLst>
            <a:ext uri="{FF2B5EF4-FFF2-40B4-BE49-F238E27FC236}">
              <a16:creationId xmlns:a16="http://schemas.microsoft.com/office/drawing/2014/main" id="{D3F59783-5917-44E5-A3C6-C09DB7686FB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3" name="Text Box 64">
          <a:extLst>
            <a:ext uri="{FF2B5EF4-FFF2-40B4-BE49-F238E27FC236}">
              <a16:creationId xmlns:a16="http://schemas.microsoft.com/office/drawing/2014/main" id="{971FD5F6-209C-470F-802A-2B5F5E301CE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4" name="Text Box 64">
          <a:extLst>
            <a:ext uri="{FF2B5EF4-FFF2-40B4-BE49-F238E27FC236}">
              <a16:creationId xmlns:a16="http://schemas.microsoft.com/office/drawing/2014/main" id="{9619EE78-310D-4755-8C35-339BE9A84F7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5" name="Text Box 64">
          <a:extLst>
            <a:ext uri="{FF2B5EF4-FFF2-40B4-BE49-F238E27FC236}">
              <a16:creationId xmlns:a16="http://schemas.microsoft.com/office/drawing/2014/main" id="{82CCF133-A8DC-459C-BCA9-48D9D1F1CF8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6" name="Text Box 64">
          <a:extLst>
            <a:ext uri="{FF2B5EF4-FFF2-40B4-BE49-F238E27FC236}">
              <a16:creationId xmlns:a16="http://schemas.microsoft.com/office/drawing/2014/main" id="{74299B28-D3D0-45D7-99E0-28DD41C0D62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7" name="Text Box 64">
          <a:extLst>
            <a:ext uri="{FF2B5EF4-FFF2-40B4-BE49-F238E27FC236}">
              <a16:creationId xmlns:a16="http://schemas.microsoft.com/office/drawing/2014/main" id="{17BC270F-444B-4955-B955-E8E6D0173B80}"/>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8" name="Text Box 64">
          <a:extLst>
            <a:ext uri="{FF2B5EF4-FFF2-40B4-BE49-F238E27FC236}">
              <a16:creationId xmlns:a16="http://schemas.microsoft.com/office/drawing/2014/main" id="{3D635D99-A8C2-43B4-A149-92B7325B5C0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79" name="Text Box 64">
          <a:extLst>
            <a:ext uri="{FF2B5EF4-FFF2-40B4-BE49-F238E27FC236}">
              <a16:creationId xmlns:a16="http://schemas.microsoft.com/office/drawing/2014/main" id="{5C879282-0DCB-4D13-AC16-3CA91261BA2F}"/>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0" name="Text Box 64">
          <a:extLst>
            <a:ext uri="{FF2B5EF4-FFF2-40B4-BE49-F238E27FC236}">
              <a16:creationId xmlns:a16="http://schemas.microsoft.com/office/drawing/2014/main" id="{75E2AA4F-E9C8-424D-9828-EACB18066CC1}"/>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1" name="Text Box 64">
          <a:extLst>
            <a:ext uri="{FF2B5EF4-FFF2-40B4-BE49-F238E27FC236}">
              <a16:creationId xmlns:a16="http://schemas.microsoft.com/office/drawing/2014/main" id="{AC160570-F5A8-4A24-82C5-5A924E12DF61}"/>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2" name="Text Box 64">
          <a:extLst>
            <a:ext uri="{FF2B5EF4-FFF2-40B4-BE49-F238E27FC236}">
              <a16:creationId xmlns:a16="http://schemas.microsoft.com/office/drawing/2014/main" id="{862EB16B-4478-4FDF-BB7A-9B020AAF2942}"/>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3" name="Text Box 64">
          <a:extLst>
            <a:ext uri="{FF2B5EF4-FFF2-40B4-BE49-F238E27FC236}">
              <a16:creationId xmlns:a16="http://schemas.microsoft.com/office/drawing/2014/main" id="{FA352DC7-6AFF-41C4-B512-252593B64602}"/>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4" name="Text Box 64">
          <a:extLst>
            <a:ext uri="{FF2B5EF4-FFF2-40B4-BE49-F238E27FC236}">
              <a16:creationId xmlns:a16="http://schemas.microsoft.com/office/drawing/2014/main" id="{770C8976-9CC1-463A-8D4B-BF77F7A6FA9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5" name="Text Box 64">
          <a:extLst>
            <a:ext uri="{FF2B5EF4-FFF2-40B4-BE49-F238E27FC236}">
              <a16:creationId xmlns:a16="http://schemas.microsoft.com/office/drawing/2014/main" id="{00B5D13C-AA9F-4D20-8B04-46629AB11C1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6" name="Text Box 64">
          <a:extLst>
            <a:ext uri="{FF2B5EF4-FFF2-40B4-BE49-F238E27FC236}">
              <a16:creationId xmlns:a16="http://schemas.microsoft.com/office/drawing/2014/main" id="{698A973E-D299-4560-AD93-64F0B986D60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7" name="Text Box 64">
          <a:extLst>
            <a:ext uri="{FF2B5EF4-FFF2-40B4-BE49-F238E27FC236}">
              <a16:creationId xmlns:a16="http://schemas.microsoft.com/office/drawing/2014/main" id="{731B4C18-1377-4577-89F6-DF74203EB22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8" name="Text Box 64">
          <a:extLst>
            <a:ext uri="{FF2B5EF4-FFF2-40B4-BE49-F238E27FC236}">
              <a16:creationId xmlns:a16="http://schemas.microsoft.com/office/drawing/2014/main" id="{DB063AD6-538D-41AB-8463-9CED8E3A7CA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89" name="Text Box 64">
          <a:extLst>
            <a:ext uri="{FF2B5EF4-FFF2-40B4-BE49-F238E27FC236}">
              <a16:creationId xmlns:a16="http://schemas.microsoft.com/office/drawing/2014/main" id="{B1018927-47A7-4119-A184-14D6BE4B23E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0" name="Text Box 64">
          <a:extLst>
            <a:ext uri="{FF2B5EF4-FFF2-40B4-BE49-F238E27FC236}">
              <a16:creationId xmlns:a16="http://schemas.microsoft.com/office/drawing/2014/main" id="{A15E3978-B2C8-4994-88EE-145A73020F8F}"/>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1" name="Text Box 64">
          <a:extLst>
            <a:ext uri="{FF2B5EF4-FFF2-40B4-BE49-F238E27FC236}">
              <a16:creationId xmlns:a16="http://schemas.microsoft.com/office/drawing/2014/main" id="{27189ECE-36E9-49E0-938C-286E2EB6EC91}"/>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2" name="Text Box 64">
          <a:extLst>
            <a:ext uri="{FF2B5EF4-FFF2-40B4-BE49-F238E27FC236}">
              <a16:creationId xmlns:a16="http://schemas.microsoft.com/office/drawing/2014/main" id="{9352F93A-9E2C-42E5-A93A-9BF5BA643925}"/>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3" name="Text Box 64">
          <a:extLst>
            <a:ext uri="{FF2B5EF4-FFF2-40B4-BE49-F238E27FC236}">
              <a16:creationId xmlns:a16="http://schemas.microsoft.com/office/drawing/2014/main" id="{EE94B283-31EF-47E9-8223-CE51A9956C0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4" name="Text Box 64">
          <a:extLst>
            <a:ext uri="{FF2B5EF4-FFF2-40B4-BE49-F238E27FC236}">
              <a16:creationId xmlns:a16="http://schemas.microsoft.com/office/drawing/2014/main" id="{CDF1CD13-B4F4-4ED0-A313-659CF2BE1FA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5" name="Text Box 64">
          <a:extLst>
            <a:ext uri="{FF2B5EF4-FFF2-40B4-BE49-F238E27FC236}">
              <a16:creationId xmlns:a16="http://schemas.microsoft.com/office/drawing/2014/main" id="{5FD52DDC-CA05-426E-B6F0-B38476155DF6}"/>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6" name="Text Box 64">
          <a:extLst>
            <a:ext uri="{FF2B5EF4-FFF2-40B4-BE49-F238E27FC236}">
              <a16:creationId xmlns:a16="http://schemas.microsoft.com/office/drawing/2014/main" id="{50BCFC64-AF2A-4AD6-A894-37D9C8A38462}"/>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7" name="Text Box 64">
          <a:extLst>
            <a:ext uri="{FF2B5EF4-FFF2-40B4-BE49-F238E27FC236}">
              <a16:creationId xmlns:a16="http://schemas.microsoft.com/office/drawing/2014/main" id="{4F9EA954-7876-43BF-A516-34D384EF475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8" name="Text Box 64">
          <a:extLst>
            <a:ext uri="{FF2B5EF4-FFF2-40B4-BE49-F238E27FC236}">
              <a16:creationId xmlns:a16="http://schemas.microsoft.com/office/drawing/2014/main" id="{17522F4E-7469-4CCD-B1F5-FBCF8C6BA13F}"/>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99" name="Text Box 64">
          <a:extLst>
            <a:ext uri="{FF2B5EF4-FFF2-40B4-BE49-F238E27FC236}">
              <a16:creationId xmlns:a16="http://schemas.microsoft.com/office/drawing/2014/main" id="{D1346DED-837B-4508-9EB2-5F9A4BDD071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0" name="Text Box 64">
          <a:extLst>
            <a:ext uri="{FF2B5EF4-FFF2-40B4-BE49-F238E27FC236}">
              <a16:creationId xmlns:a16="http://schemas.microsoft.com/office/drawing/2014/main" id="{D001A17C-6457-4AE0-896F-2E1FC81100FF}"/>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1" name="Text Box 64">
          <a:extLst>
            <a:ext uri="{FF2B5EF4-FFF2-40B4-BE49-F238E27FC236}">
              <a16:creationId xmlns:a16="http://schemas.microsoft.com/office/drawing/2014/main" id="{498DDF9C-5CC0-4A98-8AA1-C35C9A6E83D5}"/>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2" name="Text Box 64">
          <a:extLst>
            <a:ext uri="{FF2B5EF4-FFF2-40B4-BE49-F238E27FC236}">
              <a16:creationId xmlns:a16="http://schemas.microsoft.com/office/drawing/2014/main" id="{7C799B26-B052-4613-81BC-195A1F6950C8}"/>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3" name="Text Box 64">
          <a:extLst>
            <a:ext uri="{FF2B5EF4-FFF2-40B4-BE49-F238E27FC236}">
              <a16:creationId xmlns:a16="http://schemas.microsoft.com/office/drawing/2014/main" id="{23E16A1F-C4ED-4AAB-AD94-559EC5185740}"/>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4" name="Text Box 64">
          <a:extLst>
            <a:ext uri="{FF2B5EF4-FFF2-40B4-BE49-F238E27FC236}">
              <a16:creationId xmlns:a16="http://schemas.microsoft.com/office/drawing/2014/main" id="{210AAE40-B4CE-47EA-BCF3-EE9CDDADB89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5" name="Text Box 64">
          <a:extLst>
            <a:ext uri="{FF2B5EF4-FFF2-40B4-BE49-F238E27FC236}">
              <a16:creationId xmlns:a16="http://schemas.microsoft.com/office/drawing/2014/main" id="{60361454-9ABF-4E66-BAF6-7A62421C4EC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6" name="Text Box 64">
          <a:extLst>
            <a:ext uri="{FF2B5EF4-FFF2-40B4-BE49-F238E27FC236}">
              <a16:creationId xmlns:a16="http://schemas.microsoft.com/office/drawing/2014/main" id="{A5EDDC98-A4BE-455B-80AC-47BA2DEEDE4C}"/>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7" name="Text Box 64">
          <a:extLst>
            <a:ext uri="{FF2B5EF4-FFF2-40B4-BE49-F238E27FC236}">
              <a16:creationId xmlns:a16="http://schemas.microsoft.com/office/drawing/2014/main" id="{E079C95C-E4BD-44F8-9997-DD66A9B4FA2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8" name="Text Box 64">
          <a:extLst>
            <a:ext uri="{FF2B5EF4-FFF2-40B4-BE49-F238E27FC236}">
              <a16:creationId xmlns:a16="http://schemas.microsoft.com/office/drawing/2014/main" id="{F6D501B5-B7DA-482D-92B3-59F86E136106}"/>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09" name="Text Box 64">
          <a:extLst>
            <a:ext uri="{FF2B5EF4-FFF2-40B4-BE49-F238E27FC236}">
              <a16:creationId xmlns:a16="http://schemas.microsoft.com/office/drawing/2014/main" id="{27D61B52-E311-4E8B-BDDE-DF16188A048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0" name="Text Box 64">
          <a:extLst>
            <a:ext uri="{FF2B5EF4-FFF2-40B4-BE49-F238E27FC236}">
              <a16:creationId xmlns:a16="http://schemas.microsoft.com/office/drawing/2014/main" id="{7110E6ED-2E82-4E22-9032-64C9145B97B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1" name="Text Box 64">
          <a:extLst>
            <a:ext uri="{FF2B5EF4-FFF2-40B4-BE49-F238E27FC236}">
              <a16:creationId xmlns:a16="http://schemas.microsoft.com/office/drawing/2014/main" id="{D6372573-8D5E-4C3E-8964-F5C38F48158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2" name="Text Box 64">
          <a:extLst>
            <a:ext uri="{FF2B5EF4-FFF2-40B4-BE49-F238E27FC236}">
              <a16:creationId xmlns:a16="http://schemas.microsoft.com/office/drawing/2014/main" id="{B1D1FF1D-4101-4724-8D64-DE1C8AEA35C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3" name="Text Box 64">
          <a:extLst>
            <a:ext uri="{FF2B5EF4-FFF2-40B4-BE49-F238E27FC236}">
              <a16:creationId xmlns:a16="http://schemas.microsoft.com/office/drawing/2014/main" id="{138E1FF1-FCD0-43B1-98EE-BEDCD5830665}"/>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4" name="Text Box 64">
          <a:extLst>
            <a:ext uri="{FF2B5EF4-FFF2-40B4-BE49-F238E27FC236}">
              <a16:creationId xmlns:a16="http://schemas.microsoft.com/office/drawing/2014/main" id="{BB823244-6FE9-41D5-BE79-F6C599E0A5EC}"/>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5" name="Text Box 64">
          <a:extLst>
            <a:ext uri="{FF2B5EF4-FFF2-40B4-BE49-F238E27FC236}">
              <a16:creationId xmlns:a16="http://schemas.microsoft.com/office/drawing/2014/main" id="{A7B369BC-B3BA-4CB5-A174-3A791AAF4510}"/>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6" name="Text Box 64">
          <a:extLst>
            <a:ext uri="{FF2B5EF4-FFF2-40B4-BE49-F238E27FC236}">
              <a16:creationId xmlns:a16="http://schemas.microsoft.com/office/drawing/2014/main" id="{C2B96C04-D099-4FF0-B05B-2D226BA820F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7" name="Text Box 64">
          <a:extLst>
            <a:ext uri="{FF2B5EF4-FFF2-40B4-BE49-F238E27FC236}">
              <a16:creationId xmlns:a16="http://schemas.microsoft.com/office/drawing/2014/main" id="{8F23DBC6-C08B-4610-8DBD-CC4A002A9A07}"/>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8" name="Text Box 64">
          <a:extLst>
            <a:ext uri="{FF2B5EF4-FFF2-40B4-BE49-F238E27FC236}">
              <a16:creationId xmlns:a16="http://schemas.microsoft.com/office/drawing/2014/main" id="{4B1C2E82-D0BA-4447-8A2F-3E5A1242C9C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19" name="Text Box 64">
          <a:extLst>
            <a:ext uri="{FF2B5EF4-FFF2-40B4-BE49-F238E27FC236}">
              <a16:creationId xmlns:a16="http://schemas.microsoft.com/office/drawing/2014/main" id="{7DCD0B77-FB8C-446C-9BF1-15D85E634922}"/>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0" name="Text Box 64">
          <a:extLst>
            <a:ext uri="{FF2B5EF4-FFF2-40B4-BE49-F238E27FC236}">
              <a16:creationId xmlns:a16="http://schemas.microsoft.com/office/drawing/2014/main" id="{A53BDC1F-9E9D-4D70-AE22-AD428A6E7CC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1" name="Text Box 64">
          <a:extLst>
            <a:ext uri="{FF2B5EF4-FFF2-40B4-BE49-F238E27FC236}">
              <a16:creationId xmlns:a16="http://schemas.microsoft.com/office/drawing/2014/main" id="{FC57E4D1-0321-4B5A-836C-7D836AA2D5F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2" name="Text Box 64">
          <a:extLst>
            <a:ext uri="{FF2B5EF4-FFF2-40B4-BE49-F238E27FC236}">
              <a16:creationId xmlns:a16="http://schemas.microsoft.com/office/drawing/2014/main" id="{5F88C36F-3A1E-4866-8F34-24A438C56B91}"/>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3" name="Text Box 64">
          <a:extLst>
            <a:ext uri="{FF2B5EF4-FFF2-40B4-BE49-F238E27FC236}">
              <a16:creationId xmlns:a16="http://schemas.microsoft.com/office/drawing/2014/main" id="{85E4A542-C358-4579-B7F9-9CE7F34E719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4" name="Text Box 64">
          <a:extLst>
            <a:ext uri="{FF2B5EF4-FFF2-40B4-BE49-F238E27FC236}">
              <a16:creationId xmlns:a16="http://schemas.microsoft.com/office/drawing/2014/main" id="{52F921B6-1ABD-4CDF-8187-AB09A25D06D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5" name="Text Box 64">
          <a:extLst>
            <a:ext uri="{FF2B5EF4-FFF2-40B4-BE49-F238E27FC236}">
              <a16:creationId xmlns:a16="http://schemas.microsoft.com/office/drawing/2014/main" id="{DCA5BB66-7264-41C8-80BD-5415CC6D68D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6" name="Text Box 64">
          <a:extLst>
            <a:ext uri="{FF2B5EF4-FFF2-40B4-BE49-F238E27FC236}">
              <a16:creationId xmlns:a16="http://schemas.microsoft.com/office/drawing/2014/main" id="{8D678EF0-77F6-485B-BEC1-575939B0AF67}"/>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7" name="Text Box 64">
          <a:extLst>
            <a:ext uri="{FF2B5EF4-FFF2-40B4-BE49-F238E27FC236}">
              <a16:creationId xmlns:a16="http://schemas.microsoft.com/office/drawing/2014/main" id="{79934BB5-5123-4ECF-8B42-E38171AFD640}"/>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8" name="Text Box 64">
          <a:extLst>
            <a:ext uri="{FF2B5EF4-FFF2-40B4-BE49-F238E27FC236}">
              <a16:creationId xmlns:a16="http://schemas.microsoft.com/office/drawing/2014/main" id="{B1CF2D94-86FB-4607-A508-F15BCB172DC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29" name="Text Box 64">
          <a:extLst>
            <a:ext uri="{FF2B5EF4-FFF2-40B4-BE49-F238E27FC236}">
              <a16:creationId xmlns:a16="http://schemas.microsoft.com/office/drawing/2014/main" id="{C9D474B9-1AAD-4092-9D18-556F322EFF90}"/>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0" name="Text Box 64">
          <a:extLst>
            <a:ext uri="{FF2B5EF4-FFF2-40B4-BE49-F238E27FC236}">
              <a16:creationId xmlns:a16="http://schemas.microsoft.com/office/drawing/2014/main" id="{864617A6-F9D2-4E3C-A1F9-ED0727F1739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1" name="Text Box 64">
          <a:extLst>
            <a:ext uri="{FF2B5EF4-FFF2-40B4-BE49-F238E27FC236}">
              <a16:creationId xmlns:a16="http://schemas.microsoft.com/office/drawing/2014/main" id="{9C3A3059-41D1-4C2F-B6E9-A66785FDABF0}"/>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2" name="Text Box 64">
          <a:extLst>
            <a:ext uri="{FF2B5EF4-FFF2-40B4-BE49-F238E27FC236}">
              <a16:creationId xmlns:a16="http://schemas.microsoft.com/office/drawing/2014/main" id="{91F8915C-6ABA-4A89-BB16-E04F779EF16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3" name="Text Box 64">
          <a:extLst>
            <a:ext uri="{FF2B5EF4-FFF2-40B4-BE49-F238E27FC236}">
              <a16:creationId xmlns:a16="http://schemas.microsoft.com/office/drawing/2014/main" id="{030AA86E-4102-47A5-9F23-42250C3B8625}"/>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4" name="Text Box 64">
          <a:extLst>
            <a:ext uri="{FF2B5EF4-FFF2-40B4-BE49-F238E27FC236}">
              <a16:creationId xmlns:a16="http://schemas.microsoft.com/office/drawing/2014/main" id="{EF0A7AAC-58DC-4BE2-A302-68381FC2F528}"/>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5" name="Text Box 64">
          <a:extLst>
            <a:ext uri="{FF2B5EF4-FFF2-40B4-BE49-F238E27FC236}">
              <a16:creationId xmlns:a16="http://schemas.microsoft.com/office/drawing/2014/main" id="{58BB07E1-568E-46AB-B18F-1C5A5BB52C3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6" name="Text Box 64">
          <a:extLst>
            <a:ext uri="{FF2B5EF4-FFF2-40B4-BE49-F238E27FC236}">
              <a16:creationId xmlns:a16="http://schemas.microsoft.com/office/drawing/2014/main" id="{0429A48B-0606-438E-BC5B-7A3A656A37E4}"/>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7" name="Text Box 64">
          <a:extLst>
            <a:ext uri="{FF2B5EF4-FFF2-40B4-BE49-F238E27FC236}">
              <a16:creationId xmlns:a16="http://schemas.microsoft.com/office/drawing/2014/main" id="{3E7AA3B0-87BB-480A-A18E-456C71EA9438}"/>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8" name="Text Box 64">
          <a:extLst>
            <a:ext uri="{FF2B5EF4-FFF2-40B4-BE49-F238E27FC236}">
              <a16:creationId xmlns:a16="http://schemas.microsoft.com/office/drawing/2014/main" id="{F52DAC4B-77B9-4A65-8C68-17CBC635244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39" name="Text Box 64">
          <a:extLst>
            <a:ext uri="{FF2B5EF4-FFF2-40B4-BE49-F238E27FC236}">
              <a16:creationId xmlns:a16="http://schemas.microsoft.com/office/drawing/2014/main" id="{F043A1FE-0F3A-42B3-97C0-847C13AE06C5}"/>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0" name="Text Box 64">
          <a:extLst>
            <a:ext uri="{FF2B5EF4-FFF2-40B4-BE49-F238E27FC236}">
              <a16:creationId xmlns:a16="http://schemas.microsoft.com/office/drawing/2014/main" id="{91ED66D5-D41F-4A46-9116-523BB21589B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1" name="Text Box 64">
          <a:extLst>
            <a:ext uri="{FF2B5EF4-FFF2-40B4-BE49-F238E27FC236}">
              <a16:creationId xmlns:a16="http://schemas.microsoft.com/office/drawing/2014/main" id="{940A6411-654F-4F33-BD18-B30F59B24E0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2" name="Text Box 64">
          <a:extLst>
            <a:ext uri="{FF2B5EF4-FFF2-40B4-BE49-F238E27FC236}">
              <a16:creationId xmlns:a16="http://schemas.microsoft.com/office/drawing/2014/main" id="{DF5875B1-F090-42FE-BD9B-0788F832A0B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3" name="Text Box 64">
          <a:extLst>
            <a:ext uri="{FF2B5EF4-FFF2-40B4-BE49-F238E27FC236}">
              <a16:creationId xmlns:a16="http://schemas.microsoft.com/office/drawing/2014/main" id="{BBBB1A0A-6DCC-42A3-8737-F8EC914B3F9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4" name="Text Box 64">
          <a:extLst>
            <a:ext uri="{FF2B5EF4-FFF2-40B4-BE49-F238E27FC236}">
              <a16:creationId xmlns:a16="http://schemas.microsoft.com/office/drawing/2014/main" id="{E2A6BC3A-9B45-4EEE-9216-9B7959B57611}"/>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5" name="Text Box 64">
          <a:extLst>
            <a:ext uri="{FF2B5EF4-FFF2-40B4-BE49-F238E27FC236}">
              <a16:creationId xmlns:a16="http://schemas.microsoft.com/office/drawing/2014/main" id="{FABEA436-0214-45B5-81D9-EA2A56213FAF}"/>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6" name="Text Box 64">
          <a:extLst>
            <a:ext uri="{FF2B5EF4-FFF2-40B4-BE49-F238E27FC236}">
              <a16:creationId xmlns:a16="http://schemas.microsoft.com/office/drawing/2014/main" id="{0A5DE623-E3E3-4FFE-B802-D5A76F01F2F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7" name="Text Box 64">
          <a:extLst>
            <a:ext uri="{FF2B5EF4-FFF2-40B4-BE49-F238E27FC236}">
              <a16:creationId xmlns:a16="http://schemas.microsoft.com/office/drawing/2014/main" id="{61896280-8BD4-42AB-AC11-E77C16196042}"/>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8" name="Text Box 64">
          <a:extLst>
            <a:ext uri="{FF2B5EF4-FFF2-40B4-BE49-F238E27FC236}">
              <a16:creationId xmlns:a16="http://schemas.microsoft.com/office/drawing/2014/main" id="{E1CE506D-C2DD-4E84-ABF9-CC1233F4644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49" name="Text Box 64">
          <a:extLst>
            <a:ext uri="{FF2B5EF4-FFF2-40B4-BE49-F238E27FC236}">
              <a16:creationId xmlns:a16="http://schemas.microsoft.com/office/drawing/2014/main" id="{821DE88E-0E2E-4C91-8F93-4E07DF174A3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0" name="Text Box 64">
          <a:extLst>
            <a:ext uri="{FF2B5EF4-FFF2-40B4-BE49-F238E27FC236}">
              <a16:creationId xmlns:a16="http://schemas.microsoft.com/office/drawing/2014/main" id="{B4DBE4DA-1A14-4BD8-A60C-6D9F35BF7502}"/>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1" name="Text Box 64">
          <a:extLst>
            <a:ext uri="{FF2B5EF4-FFF2-40B4-BE49-F238E27FC236}">
              <a16:creationId xmlns:a16="http://schemas.microsoft.com/office/drawing/2014/main" id="{54C00148-9D94-4C1E-9ACB-D57DA3DAE7F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2" name="Text Box 64">
          <a:extLst>
            <a:ext uri="{FF2B5EF4-FFF2-40B4-BE49-F238E27FC236}">
              <a16:creationId xmlns:a16="http://schemas.microsoft.com/office/drawing/2014/main" id="{1B65B299-B07E-44B9-B13C-1426399EEEC1}"/>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3" name="Text Box 64">
          <a:extLst>
            <a:ext uri="{FF2B5EF4-FFF2-40B4-BE49-F238E27FC236}">
              <a16:creationId xmlns:a16="http://schemas.microsoft.com/office/drawing/2014/main" id="{3081B45E-EC15-4779-A089-A3F771BCF278}"/>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4" name="Text Box 64">
          <a:extLst>
            <a:ext uri="{FF2B5EF4-FFF2-40B4-BE49-F238E27FC236}">
              <a16:creationId xmlns:a16="http://schemas.microsoft.com/office/drawing/2014/main" id="{B9DE483D-FBD8-44DC-9650-890393BB083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5" name="Text Box 64">
          <a:extLst>
            <a:ext uri="{FF2B5EF4-FFF2-40B4-BE49-F238E27FC236}">
              <a16:creationId xmlns:a16="http://schemas.microsoft.com/office/drawing/2014/main" id="{3C07F888-068D-4679-A072-F3626557901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6" name="Text Box 64">
          <a:extLst>
            <a:ext uri="{FF2B5EF4-FFF2-40B4-BE49-F238E27FC236}">
              <a16:creationId xmlns:a16="http://schemas.microsoft.com/office/drawing/2014/main" id="{BFC10147-FD07-4023-9662-A9CEA2F08317}"/>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7" name="Text Box 64">
          <a:extLst>
            <a:ext uri="{FF2B5EF4-FFF2-40B4-BE49-F238E27FC236}">
              <a16:creationId xmlns:a16="http://schemas.microsoft.com/office/drawing/2014/main" id="{452EB2FB-92F0-4620-A566-A70EFF0A5CA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8" name="Text Box 64">
          <a:extLst>
            <a:ext uri="{FF2B5EF4-FFF2-40B4-BE49-F238E27FC236}">
              <a16:creationId xmlns:a16="http://schemas.microsoft.com/office/drawing/2014/main" id="{D71FA69A-48F0-4DE3-88C6-B3C96E3F8F5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59" name="Text Box 64">
          <a:extLst>
            <a:ext uri="{FF2B5EF4-FFF2-40B4-BE49-F238E27FC236}">
              <a16:creationId xmlns:a16="http://schemas.microsoft.com/office/drawing/2014/main" id="{48C03AB1-AC34-48C4-886F-798E8C62AA0C}"/>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0" name="Text Box 64">
          <a:extLst>
            <a:ext uri="{FF2B5EF4-FFF2-40B4-BE49-F238E27FC236}">
              <a16:creationId xmlns:a16="http://schemas.microsoft.com/office/drawing/2014/main" id="{CAF61745-B540-4464-8ED1-86A28C603F3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1" name="Text Box 64">
          <a:extLst>
            <a:ext uri="{FF2B5EF4-FFF2-40B4-BE49-F238E27FC236}">
              <a16:creationId xmlns:a16="http://schemas.microsoft.com/office/drawing/2014/main" id="{1C971C2E-ACE0-4F1B-AEF0-FA888032737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2" name="Text Box 64">
          <a:extLst>
            <a:ext uri="{FF2B5EF4-FFF2-40B4-BE49-F238E27FC236}">
              <a16:creationId xmlns:a16="http://schemas.microsoft.com/office/drawing/2014/main" id="{E4EE6FD5-5B6C-4CC2-A259-7A7FC7B8FB8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3" name="Text Box 64">
          <a:extLst>
            <a:ext uri="{FF2B5EF4-FFF2-40B4-BE49-F238E27FC236}">
              <a16:creationId xmlns:a16="http://schemas.microsoft.com/office/drawing/2014/main" id="{BD64995C-EA3E-4E9A-B015-3E57B9034291}"/>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4" name="Text Box 64">
          <a:extLst>
            <a:ext uri="{FF2B5EF4-FFF2-40B4-BE49-F238E27FC236}">
              <a16:creationId xmlns:a16="http://schemas.microsoft.com/office/drawing/2014/main" id="{A1E97DDB-E051-4540-B03F-1972B000FE0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5" name="Text Box 64">
          <a:extLst>
            <a:ext uri="{FF2B5EF4-FFF2-40B4-BE49-F238E27FC236}">
              <a16:creationId xmlns:a16="http://schemas.microsoft.com/office/drawing/2014/main" id="{65B24839-7771-4B20-BEEF-52DECF57D4D9}"/>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6" name="Text Box 64">
          <a:extLst>
            <a:ext uri="{FF2B5EF4-FFF2-40B4-BE49-F238E27FC236}">
              <a16:creationId xmlns:a16="http://schemas.microsoft.com/office/drawing/2014/main" id="{7FDA658E-68F5-4D2A-9673-B237BB3EDDF2}"/>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7" name="Text Box 64">
          <a:extLst>
            <a:ext uri="{FF2B5EF4-FFF2-40B4-BE49-F238E27FC236}">
              <a16:creationId xmlns:a16="http://schemas.microsoft.com/office/drawing/2014/main" id="{F474D24B-07DB-4E89-A142-3318BB683F6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8" name="Text Box 64">
          <a:extLst>
            <a:ext uri="{FF2B5EF4-FFF2-40B4-BE49-F238E27FC236}">
              <a16:creationId xmlns:a16="http://schemas.microsoft.com/office/drawing/2014/main" id="{0DB9B6EF-7962-48BB-8E1B-39EFD455C86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69" name="Text Box 64">
          <a:extLst>
            <a:ext uri="{FF2B5EF4-FFF2-40B4-BE49-F238E27FC236}">
              <a16:creationId xmlns:a16="http://schemas.microsoft.com/office/drawing/2014/main" id="{3824BD6F-B24D-4DA6-9D3C-AFDCC8963F26}"/>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0" name="Text Box 64">
          <a:extLst>
            <a:ext uri="{FF2B5EF4-FFF2-40B4-BE49-F238E27FC236}">
              <a16:creationId xmlns:a16="http://schemas.microsoft.com/office/drawing/2014/main" id="{629C0A66-DD03-4A7D-AF03-C1C320A548D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1" name="Text Box 64">
          <a:extLst>
            <a:ext uri="{FF2B5EF4-FFF2-40B4-BE49-F238E27FC236}">
              <a16:creationId xmlns:a16="http://schemas.microsoft.com/office/drawing/2014/main" id="{7C6E657B-E335-4695-9E71-2137F871352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2" name="Text Box 64">
          <a:extLst>
            <a:ext uri="{FF2B5EF4-FFF2-40B4-BE49-F238E27FC236}">
              <a16:creationId xmlns:a16="http://schemas.microsoft.com/office/drawing/2014/main" id="{CCF1536C-BB66-42C7-9E28-2463C014173F}"/>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3" name="Text Box 64">
          <a:extLst>
            <a:ext uri="{FF2B5EF4-FFF2-40B4-BE49-F238E27FC236}">
              <a16:creationId xmlns:a16="http://schemas.microsoft.com/office/drawing/2014/main" id="{80DA2890-252D-4050-9706-CF206A1A6A81}"/>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4" name="Text Box 64">
          <a:extLst>
            <a:ext uri="{FF2B5EF4-FFF2-40B4-BE49-F238E27FC236}">
              <a16:creationId xmlns:a16="http://schemas.microsoft.com/office/drawing/2014/main" id="{5CE2747E-C851-4DB7-BEAC-895841B5DF4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5" name="Text Box 64">
          <a:extLst>
            <a:ext uri="{FF2B5EF4-FFF2-40B4-BE49-F238E27FC236}">
              <a16:creationId xmlns:a16="http://schemas.microsoft.com/office/drawing/2014/main" id="{022D218E-4A64-4E75-8428-4CAB51D1358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6" name="Text Box 64">
          <a:extLst>
            <a:ext uri="{FF2B5EF4-FFF2-40B4-BE49-F238E27FC236}">
              <a16:creationId xmlns:a16="http://schemas.microsoft.com/office/drawing/2014/main" id="{94B11A92-6266-4468-B93A-51555A3D9318}"/>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7" name="Text Box 64">
          <a:extLst>
            <a:ext uri="{FF2B5EF4-FFF2-40B4-BE49-F238E27FC236}">
              <a16:creationId xmlns:a16="http://schemas.microsoft.com/office/drawing/2014/main" id="{4F630C6B-7D12-4F15-B642-1DE7B621B1DC}"/>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8" name="Text Box 64">
          <a:extLst>
            <a:ext uri="{FF2B5EF4-FFF2-40B4-BE49-F238E27FC236}">
              <a16:creationId xmlns:a16="http://schemas.microsoft.com/office/drawing/2014/main" id="{B5B41342-CCFC-4EDA-BA75-E8A49E7E4CC4}"/>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79" name="Text Box 64">
          <a:extLst>
            <a:ext uri="{FF2B5EF4-FFF2-40B4-BE49-F238E27FC236}">
              <a16:creationId xmlns:a16="http://schemas.microsoft.com/office/drawing/2014/main" id="{AF06FE0D-0937-4818-9A87-A9891D33FA3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0" name="Text Box 64">
          <a:extLst>
            <a:ext uri="{FF2B5EF4-FFF2-40B4-BE49-F238E27FC236}">
              <a16:creationId xmlns:a16="http://schemas.microsoft.com/office/drawing/2014/main" id="{63922D03-2A79-48D3-8CC9-B5C338FE0D34}"/>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1" name="Text Box 64">
          <a:extLst>
            <a:ext uri="{FF2B5EF4-FFF2-40B4-BE49-F238E27FC236}">
              <a16:creationId xmlns:a16="http://schemas.microsoft.com/office/drawing/2014/main" id="{DBAFB585-F9F2-410D-BDCE-225450BDA44C}"/>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2" name="Text Box 64">
          <a:extLst>
            <a:ext uri="{FF2B5EF4-FFF2-40B4-BE49-F238E27FC236}">
              <a16:creationId xmlns:a16="http://schemas.microsoft.com/office/drawing/2014/main" id="{4EB7E5A8-7D0F-4E31-A77F-A02AB39C2675}"/>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3" name="Text Box 64">
          <a:extLst>
            <a:ext uri="{FF2B5EF4-FFF2-40B4-BE49-F238E27FC236}">
              <a16:creationId xmlns:a16="http://schemas.microsoft.com/office/drawing/2014/main" id="{9173A60A-0D50-4656-B78F-A18F26312B3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4" name="Text Box 64">
          <a:extLst>
            <a:ext uri="{FF2B5EF4-FFF2-40B4-BE49-F238E27FC236}">
              <a16:creationId xmlns:a16="http://schemas.microsoft.com/office/drawing/2014/main" id="{4928C94C-51D7-4CD5-A68C-555FCEE454E8}"/>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5" name="Text Box 64">
          <a:extLst>
            <a:ext uri="{FF2B5EF4-FFF2-40B4-BE49-F238E27FC236}">
              <a16:creationId xmlns:a16="http://schemas.microsoft.com/office/drawing/2014/main" id="{3181047B-58F6-428E-B10B-ECB590565188}"/>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6" name="Text Box 64">
          <a:extLst>
            <a:ext uri="{FF2B5EF4-FFF2-40B4-BE49-F238E27FC236}">
              <a16:creationId xmlns:a16="http://schemas.microsoft.com/office/drawing/2014/main" id="{B4F12F0A-C502-4862-8122-01F37A5F6624}"/>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7" name="Text Box 64">
          <a:extLst>
            <a:ext uri="{FF2B5EF4-FFF2-40B4-BE49-F238E27FC236}">
              <a16:creationId xmlns:a16="http://schemas.microsoft.com/office/drawing/2014/main" id="{EAC17DFD-3692-4A95-A5C1-973F46666D37}"/>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8" name="Text Box 64">
          <a:extLst>
            <a:ext uri="{FF2B5EF4-FFF2-40B4-BE49-F238E27FC236}">
              <a16:creationId xmlns:a16="http://schemas.microsoft.com/office/drawing/2014/main" id="{87E9740F-6B85-4FED-ABC8-DC15908E42C7}"/>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89" name="Text Box 64">
          <a:extLst>
            <a:ext uri="{FF2B5EF4-FFF2-40B4-BE49-F238E27FC236}">
              <a16:creationId xmlns:a16="http://schemas.microsoft.com/office/drawing/2014/main" id="{1A312396-D9C0-4A38-849C-1E8D6156422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0" name="Text Box 64">
          <a:extLst>
            <a:ext uri="{FF2B5EF4-FFF2-40B4-BE49-F238E27FC236}">
              <a16:creationId xmlns:a16="http://schemas.microsoft.com/office/drawing/2014/main" id="{9579D44F-2481-48DE-A448-9E98F4A96D2B}"/>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1" name="Text Box 64">
          <a:extLst>
            <a:ext uri="{FF2B5EF4-FFF2-40B4-BE49-F238E27FC236}">
              <a16:creationId xmlns:a16="http://schemas.microsoft.com/office/drawing/2014/main" id="{09FD4804-1B2E-418C-89D6-9D7D348F7A7E}"/>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2" name="Text Box 64">
          <a:extLst>
            <a:ext uri="{FF2B5EF4-FFF2-40B4-BE49-F238E27FC236}">
              <a16:creationId xmlns:a16="http://schemas.microsoft.com/office/drawing/2014/main" id="{38E0353E-CE04-4173-AC35-D9F3D95380B7}"/>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3" name="Text Box 64">
          <a:extLst>
            <a:ext uri="{FF2B5EF4-FFF2-40B4-BE49-F238E27FC236}">
              <a16:creationId xmlns:a16="http://schemas.microsoft.com/office/drawing/2014/main" id="{0D09AFE1-1B4A-4C31-933B-678F79212074}"/>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4" name="Text Box 64">
          <a:extLst>
            <a:ext uri="{FF2B5EF4-FFF2-40B4-BE49-F238E27FC236}">
              <a16:creationId xmlns:a16="http://schemas.microsoft.com/office/drawing/2014/main" id="{B432C8C8-594D-4482-AA7F-32CAD0A1BBA0}"/>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5" name="Text Box 64">
          <a:extLst>
            <a:ext uri="{FF2B5EF4-FFF2-40B4-BE49-F238E27FC236}">
              <a16:creationId xmlns:a16="http://schemas.microsoft.com/office/drawing/2014/main" id="{DDF1551B-79AD-4C27-8F8D-DFC62096C995}"/>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6" name="Text Box 64">
          <a:extLst>
            <a:ext uri="{FF2B5EF4-FFF2-40B4-BE49-F238E27FC236}">
              <a16:creationId xmlns:a16="http://schemas.microsoft.com/office/drawing/2014/main" id="{97F44CFC-95CB-42D8-8B56-C83DC4588A05}"/>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7" name="Text Box 64">
          <a:extLst>
            <a:ext uri="{FF2B5EF4-FFF2-40B4-BE49-F238E27FC236}">
              <a16:creationId xmlns:a16="http://schemas.microsoft.com/office/drawing/2014/main" id="{BB7DFBB0-9CC3-4CB6-BDCF-DB5FAC95C3F4}"/>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8" name="Text Box 64">
          <a:extLst>
            <a:ext uri="{FF2B5EF4-FFF2-40B4-BE49-F238E27FC236}">
              <a16:creationId xmlns:a16="http://schemas.microsoft.com/office/drawing/2014/main" id="{904E6B4E-05DD-4ECF-9413-3CBAA1C1BFCD}"/>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199" name="Text Box 64">
          <a:extLst>
            <a:ext uri="{FF2B5EF4-FFF2-40B4-BE49-F238E27FC236}">
              <a16:creationId xmlns:a16="http://schemas.microsoft.com/office/drawing/2014/main" id="{A4E12955-A9B4-423C-BBC0-5EE937DB1EBC}"/>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200" name="Text Box 64">
          <a:extLst>
            <a:ext uri="{FF2B5EF4-FFF2-40B4-BE49-F238E27FC236}">
              <a16:creationId xmlns:a16="http://schemas.microsoft.com/office/drawing/2014/main" id="{E759FA40-86BC-4613-B8F1-D6678FD6DD94}"/>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201" name="Text Box 64">
          <a:extLst>
            <a:ext uri="{FF2B5EF4-FFF2-40B4-BE49-F238E27FC236}">
              <a16:creationId xmlns:a16="http://schemas.microsoft.com/office/drawing/2014/main" id="{3F8CE83B-DF8C-44C4-ACA5-749818D0558C}"/>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202" name="Text Box 64">
          <a:extLst>
            <a:ext uri="{FF2B5EF4-FFF2-40B4-BE49-F238E27FC236}">
              <a16:creationId xmlns:a16="http://schemas.microsoft.com/office/drawing/2014/main" id="{5C0027B2-9DCF-4D51-A60E-EF321BBC82BA}"/>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203" name="Text Box 64">
          <a:extLst>
            <a:ext uri="{FF2B5EF4-FFF2-40B4-BE49-F238E27FC236}">
              <a16:creationId xmlns:a16="http://schemas.microsoft.com/office/drawing/2014/main" id="{40499FE7-92C3-4EDA-8E8B-03DE43F04676}"/>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204" name="Text Box 64">
          <a:extLst>
            <a:ext uri="{FF2B5EF4-FFF2-40B4-BE49-F238E27FC236}">
              <a16:creationId xmlns:a16="http://schemas.microsoft.com/office/drawing/2014/main" id="{F2A9AB18-E29D-47CD-8036-277D5D2D0832}"/>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228</xdr:row>
      <xdr:rowOff>0</xdr:rowOff>
    </xdr:from>
    <xdr:ext cx="4762" cy="276225"/>
    <xdr:sp macro="" textlink="">
      <xdr:nvSpPr>
        <xdr:cNvPr id="205" name="Text Box 64">
          <a:extLst>
            <a:ext uri="{FF2B5EF4-FFF2-40B4-BE49-F238E27FC236}">
              <a16:creationId xmlns:a16="http://schemas.microsoft.com/office/drawing/2014/main" id="{A6B3986C-9764-4C03-BE7B-56E90E4D3193}"/>
            </a:ext>
          </a:extLst>
        </xdr:cNvPr>
        <xdr:cNvSpPr txBox="1">
          <a:spLocks noChangeArrowheads="1"/>
        </xdr:cNvSpPr>
      </xdr:nvSpPr>
      <xdr:spPr bwMode="auto">
        <a:xfrm>
          <a:off x="476250" y="161477325"/>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06" name="Text Box 64">
          <a:extLst>
            <a:ext uri="{FF2B5EF4-FFF2-40B4-BE49-F238E27FC236}">
              <a16:creationId xmlns:a16="http://schemas.microsoft.com/office/drawing/2014/main" id="{6C067D07-85A6-43E7-803A-721A63E9D342}"/>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07" name="Text Box 64">
          <a:extLst>
            <a:ext uri="{FF2B5EF4-FFF2-40B4-BE49-F238E27FC236}">
              <a16:creationId xmlns:a16="http://schemas.microsoft.com/office/drawing/2014/main" id="{2420E1F6-D2D4-4874-8A43-75AF85B1FDC2}"/>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08" name="Text Box 64">
          <a:extLst>
            <a:ext uri="{FF2B5EF4-FFF2-40B4-BE49-F238E27FC236}">
              <a16:creationId xmlns:a16="http://schemas.microsoft.com/office/drawing/2014/main" id="{C1EF2264-7C2E-4A11-B62F-1C57AAB4A682}"/>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09" name="Text Box 64">
          <a:extLst>
            <a:ext uri="{FF2B5EF4-FFF2-40B4-BE49-F238E27FC236}">
              <a16:creationId xmlns:a16="http://schemas.microsoft.com/office/drawing/2014/main" id="{D339C579-AAD3-4CFD-BC3A-B0F429BF404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0" name="Text Box 64">
          <a:extLst>
            <a:ext uri="{FF2B5EF4-FFF2-40B4-BE49-F238E27FC236}">
              <a16:creationId xmlns:a16="http://schemas.microsoft.com/office/drawing/2014/main" id="{3B643BCA-68C4-4881-9914-CBD49831E2A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1" name="Text Box 64">
          <a:extLst>
            <a:ext uri="{FF2B5EF4-FFF2-40B4-BE49-F238E27FC236}">
              <a16:creationId xmlns:a16="http://schemas.microsoft.com/office/drawing/2014/main" id="{7368F02B-CB3A-467C-93ED-E0D9D9BA06A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2" name="Text Box 64">
          <a:extLst>
            <a:ext uri="{FF2B5EF4-FFF2-40B4-BE49-F238E27FC236}">
              <a16:creationId xmlns:a16="http://schemas.microsoft.com/office/drawing/2014/main" id="{9D3FA50E-B445-4BB3-8D49-3C5E93786AA4}"/>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3" name="Text Box 64">
          <a:extLst>
            <a:ext uri="{FF2B5EF4-FFF2-40B4-BE49-F238E27FC236}">
              <a16:creationId xmlns:a16="http://schemas.microsoft.com/office/drawing/2014/main" id="{5412CAAE-EA92-4833-830B-1E29CB661EA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4" name="Text Box 64">
          <a:extLst>
            <a:ext uri="{FF2B5EF4-FFF2-40B4-BE49-F238E27FC236}">
              <a16:creationId xmlns:a16="http://schemas.microsoft.com/office/drawing/2014/main" id="{950927BB-0543-4017-9108-1C6960788B52}"/>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5" name="Text Box 64">
          <a:extLst>
            <a:ext uri="{FF2B5EF4-FFF2-40B4-BE49-F238E27FC236}">
              <a16:creationId xmlns:a16="http://schemas.microsoft.com/office/drawing/2014/main" id="{2B25D011-59CC-4033-9099-E365ED15456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6" name="Text Box 64">
          <a:extLst>
            <a:ext uri="{FF2B5EF4-FFF2-40B4-BE49-F238E27FC236}">
              <a16:creationId xmlns:a16="http://schemas.microsoft.com/office/drawing/2014/main" id="{BF9996A4-F0E6-49AA-AB4D-71D2CD5342F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7" name="Text Box 64">
          <a:extLst>
            <a:ext uri="{FF2B5EF4-FFF2-40B4-BE49-F238E27FC236}">
              <a16:creationId xmlns:a16="http://schemas.microsoft.com/office/drawing/2014/main" id="{DBCC94DA-9C95-42BF-9F81-BADA17D7524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8" name="Text Box 64">
          <a:extLst>
            <a:ext uri="{FF2B5EF4-FFF2-40B4-BE49-F238E27FC236}">
              <a16:creationId xmlns:a16="http://schemas.microsoft.com/office/drawing/2014/main" id="{6A864D52-C709-4F17-AD66-708B60B3F8F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19" name="Text Box 64">
          <a:extLst>
            <a:ext uri="{FF2B5EF4-FFF2-40B4-BE49-F238E27FC236}">
              <a16:creationId xmlns:a16="http://schemas.microsoft.com/office/drawing/2014/main" id="{7EEF985F-A6DE-4B95-ADEA-49F90FCEB3C3}"/>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0" name="Text Box 64">
          <a:extLst>
            <a:ext uri="{FF2B5EF4-FFF2-40B4-BE49-F238E27FC236}">
              <a16:creationId xmlns:a16="http://schemas.microsoft.com/office/drawing/2014/main" id="{56127BF9-B5DA-41D2-81C3-D2228C1C526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1" name="Text Box 64">
          <a:extLst>
            <a:ext uri="{FF2B5EF4-FFF2-40B4-BE49-F238E27FC236}">
              <a16:creationId xmlns:a16="http://schemas.microsoft.com/office/drawing/2014/main" id="{ACFCF410-3CE4-41AF-86EE-FB424C7101E6}"/>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2" name="Text Box 64">
          <a:extLst>
            <a:ext uri="{FF2B5EF4-FFF2-40B4-BE49-F238E27FC236}">
              <a16:creationId xmlns:a16="http://schemas.microsoft.com/office/drawing/2014/main" id="{D21654A4-831A-48DD-92F7-2458446F642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3" name="Text Box 64">
          <a:extLst>
            <a:ext uri="{FF2B5EF4-FFF2-40B4-BE49-F238E27FC236}">
              <a16:creationId xmlns:a16="http://schemas.microsoft.com/office/drawing/2014/main" id="{EC854546-2A20-477A-9775-BEFCE9D1A21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4" name="Text Box 64">
          <a:extLst>
            <a:ext uri="{FF2B5EF4-FFF2-40B4-BE49-F238E27FC236}">
              <a16:creationId xmlns:a16="http://schemas.microsoft.com/office/drawing/2014/main" id="{29B2FFF2-4DE4-4422-B7B7-8501D5F5C91F}"/>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5" name="Text Box 64">
          <a:extLst>
            <a:ext uri="{FF2B5EF4-FFF2-40B4-BE49-F238E27FC236}">
              <a16:creationId xmlns:a16="http://schemas.microsoft.com/office/drawing/2014/main" id="{F2BE9E1D-550B-4DF9-885D-242BE5C52533}"/>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6" name="Text Box 64">
          <a:extLst>
            <a:ext uri="{FF2B5EF4-FFF2-40B4-BE49-F238E27FC236}">
              <a16:creationId xmlns:a16="http://schemas.microsoft.com/office/drawing/2014/main" id="{95F208E8-0F37-4C04-AAAA-8FB51C24FC03}"/>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7" name="Text Box 64">
          <a:extLst>
            <a:ext uri="{FF2B5EF4-FFF2-40B4-BE49-F238E27FC236}">
              <a16:creationId xmlns:a16="http://schemas.microsoft.com/office/drawing/2014/main" id="{C6AF64DC-7AC9-4B90-9D60-874BFD309F8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8" name="Text Box 64">
          <a:extLst>
            <a:ext uri="{FF2B5EF4-FFF2-40B4-BE49-F238E27FC236}">
              <a16:creationId xmlns:a16="http://schemas.microsoft.com/office/drawing/2014/main" id="{B9C188F2-6056-4644-B725-CC215CF19709}"/>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29" name="Text Box 64">
          <a:extLst>
            <a:ext uri="{FF2B5EF4-FFF2-40B4-BE49-F238E27FC236}">
              <a16:creationId xmlns:a16="http://schemas.microsoft.com/office/drawing/2014/main" id="{D36EA4A7-B925-4F85-8B64-0FFDB6F7369F}"/>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0" name="Text Box 64">
          <a:extLst>
            <a:ext uri="{FF2B5EF4-FFF2-40B4-BE49-F238E27FC236}">
              <a16:creationId xmlns:a16="http://schemas.microsoft.com/office/drawing/2014/main" id="{EED4FD58-D954-4890-99A7-FFED8EB00C6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1" name="Text Box 64">
          <a:extLst>
            <a:ext uri="{FF2B5EF4-FFF2-40B4-BE49-F238E27FC236}">
              <a16:creationId xmlns:a16="http://schemas.microsoft.com/office/drawing/2014/main" id="{E29F4982-27EC-4A7A-9CBE-F45C3A54B654}"/>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2" name="Text Box 64">
          <a:extLst>
            <a:ext uri="{FF2B5EF4-FFF2-40B4-BE49-F238E27FC236}">
              <a16:creationId xmlns:a16="http://schemas.microsoft.com/office/drawing/2014/main" id="{E13B8FA1-F343-472C-9C44-2EF8A0D1AFE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3" name="Text Box 64">
          <a:extLst>
            <a:ext uri="{FF2B5EF4-FFF2-40B4-BE49-F238E27FC236}">
              <a16:creationId xmlns:a16="http://schemas.microsoft.com/office/drawing/2014/main" id="{EFA274F9-4FC0-42F3-9957-4EEDC97A82D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4" name="Text Box 64">
          <a:extLst>
            <a:ext uri="{FF2B5EF4-FFF2-40B4-BE49-F238E27FC236}">
              <a16:creationId xmlns:a16="http://schemas.microsoft.com/office/drawing/2014/main" id="{BFCA74C8-1F22-4FDE-9C9E-31130C9735A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5" name="Text Box 64">
          <a:extLst>
            <a:ext uri="{FF2B5EF4-FFF2-40B4-BE49-F238E27FC236}">
              <a16:creationId xmlns:a16="http://schemas.microsoft.com/office/drawing/2014/main" id="{31E219BA-D93B-4CA5-BDC4-410AFE85222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6" name="Text Box 64">
          <a:extLst>
            <a:ext uri="{FF2B5EF4-FFF2-40B4-BE49-F238E27FC236}">
              <a16:creationId xmlns:a16="http://schemas.microsoft.com/office/drawing/2014/main" id="{9C3B366B-28BD-47F7-86F8-2B910B4CF105}"/>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7" name="Text Box 64">
          <a:extLst>
            <a:ext uri="{FF2B5EF4-FFF2-40B4-BE49-F238E27FC236}">
              <a16:creationId xmlns:a16="http://schemas.microsoft.com/office/drawing/2014/main" id="{0D42117F-C18F-4E27-8EA0-6E8EEAF67235}"/>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8" name="Text Box 64">
          <a:extLst>
            <a:ext uri="{FF2B5EF4-FFF2-40B4-BE49-F238E27FC236}">
              <a16:creationId xmlns:a16="http://schemas.microsoft.com/office/drawing/2014/main" id="{AB1D707B-B547-4B81-ACE5-FE05C1780685}"/>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39" name="Text Box 64">
          <a:extLst>
            <a:ext uri="{FF2B5EF4-FFF2-40B4-BE49-F238E27FC236}">
              <a16:creationId xmlns:a16="http://schemas.microsoft.com/office/drawing/2014/main" id="{FCA185B7-AD84-4299-A49B-2C228519B2F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0" name="Text Box 64">
          <a:extLst>
            <a:ext uri="{FF2B5EF4-FFF2-40B4-BE49-F238E27FC236}">
              <a16:creationId xmlns:a16="http://schemas.microsoft.com/office/drawing/2014/main" id="{FCCE49AC-D1CD-47BA-BF95-118F256EF886}"/>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1" name="Text Box 64">
          <a:extLst>
            <a:ext uri="{FF2B5EF4-FFF2-40B4-BE49-F238E27FC236}">
              <a16:creationId xmlns:a16="http://schemas.microsoft.com/office/drawing/2014/main" id="{876B2373-A05A-48FE-B673-13E7378FA2FD}"/>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2" name="Text Box 64">
          <a:extLst>
            <a:ext uri="{FF2B5EF4-FFF2-40B4-BE49-F238E27FC236}">
              <a16:creationId xmlns:a16="http://schemas.microsoft.com/office/drawing/2014/main" id="{719797C7-75B3-4A37-86B5-0F126C9EB28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3" name="Text Box 64">
          <a:extLst>
            <a:ext uri="{FF2B5EF4-FFF2-40B4-BE49-F238E27FC236}">
              <a16:creationId xmlns:a16="http://schemas.microsoft.com/office/drawing/2014/main" id="{42C2C82E-AD70-40A2-B288-672464CA54E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4" name="Text Box 64">
          <a:extLst>
            <a:ext uri="{FF2B5EF4-FFF2-40B4-BE49-F238E27FC236}">
              <a16:creationId xmlns:a16="http://schemas.microsoft.com/office/drawing/2014/main" id="{2F2B9097-CDE4-4177-814A-5C60CDB3321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5" name="Text Box 64">
          <a:extLst>
            <a:ext uri="{FF2B5EF4-FFF2-40B4-BE49-F238E27FC236}">
              <a16:creationId xmlns:a16="http://schemas.microsoft.com/office/drawing/2014/main" id="{D94833D2-C2E2-48AE-91F8-234FEDBC6BA5}"/>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6" name="Text Box 64">
          <a:extLst>
            <a:ext uri="{FF2B5EF4-FFF2-40B4-BE49-F238E27FC236}">
              <a16:creationId xmlns:a16="http://schemas.microsoft.com/office/drawing/2014/main" id="{B1AAC8D8-2428-497E-91F9-2BE7BD1E4A7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7" name="Text Box 64">
          <a:extLst>
            <a:ext uri="{FF2B5EF4-FFF2-40B4-BE49-F238E27FC236}">
              <a16:creationId xmlns:a16="http://schemas.microsoft.com/office/drawing/2014/main" id="{5CC12EC5-F68A-473F-AB1C-737AF47DD834}"/>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8" name="Text Box 64">
          <a:extLst>
            <a:ext uri="{FF2B5EF4-FFF2-40B4-BE49-F238E27FC236}">
              <a16:creationId xmlns:a16="http://schemas.microsoft.com/office/drawing/2014/main" id="{65C5449F-6C72-4E37-A22C-7B84FB37370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49" name="Text Box 64">
          <a:extLst>
            <a:ext uri="{FF2B5EF4-FFF2-40B4-BE49-F238E27FC236}">
              <a16:creationId xmlns:a16="http://schemas.microsoft.com/office/drawing/2014/main" id="{F15D57CB-A287-40DB-9EAB-7CAFFB33C2C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0" name="Text Box 64">
          <a:extLst>
            <a:ext uri="{FF2B5EF4-FFF2-40B4-BE49-F238E27FC236}">
              <a16:creationId xmlns:a16="http://schemas.microsoft.com/office/drawing/2014/main" id="{1FB1F5A8-D565-4558-99C7-1340EA405215}"/>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1" name="Text Box 64">
          <a:extLst>
            <a:ext uri="{FF2B5EF4-FFF2-40B4-BE49-F238E27FC236}">
              <a16:creationId xmlns:a16="http://schemas.microsoft.com/office/drawing/2014/main" id="{16C84831-796C-483F-B2A8-E0EBF0C98E9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2" name="Text Box 64">
          <a:extLst>
            <a:ext uri="{FF2B5EF4-FFF2-40B4-BE49-F238E27FC236}">
              <a16:creationId xmlns:a16="http://schemas.microsoft.com/office/drawing/2014/main" id="{CBF9F8A2-A876-4992-A685-6E77EB6F51D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3" name="Text Box 64">
          <a:extLst>
            <a:ext uri="{FF2B5EF4-FFF2-40B4-BE49-F238E27FC236}">
              <a16:creationId xmlns:a16="http://schemas.microsoft.com/office/drawing/2014/main" id="{8B6A5053-0A66-4B52-BF44-91CABE62FF7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4" name="Text Box 64">
          <a:extLst>
            <a:ext uri="{FF2B5EF4-FFF2-40B4-BE49-F238E27FC236}">
              <a16:creationId xmlns:a16="http://schemas.microsoft.com/office/drawing/2014/main" id="{591B9F9E-9D93-4D33-8258-B83A5D0AB83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5" name="Text Box 64">
          <a:extLst>
            <a:ext uri="{FF2B5EF4-FFF2-40B4-BE49-F238E27FC236}">
              <a16:creationId xmlns:a16="http://schemas.microsoft.com/office/drawing/2014/main" id="{C955C51D-F993-4ABB-BD2C-915549F6997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6" name="Text Box 64">
          <a:extLst>
            <a:ext uri="{FF2B5EF4-FFF2-40B4-BE49-F238E27FC236}">
              <a16:creationId xmlns:a16="http://schemas.microsoft.com/office/drawing/2014/main" id="{CE981CBF-FAD5-43B7-8703-7EA17CD1D869}"/>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7" name="Text Box 64">
          <a:extLst>
            <a:ext uri="{FF2B5EF4-FFF2-40B4-BE49-F238E27FC236}">
              <a16:creationId xmlns:a16="http://schemas.microsoft.com/office/drawing/2014/main" id="{D3506EA8-45DB-4388-9B76-F2EFD23CC6D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8" name="Text Box 64">
          <a:extLst>
            <a:ext uri="{FF2B5EF4-FFF2-40B4-BE49-F238E27FC236}">
              <a16:creationId xmlns:a16="http://schemas.microsoft.com/office/drawing/2014/main" id="{FD923181-93DF-44EB-BC49-A429FA2268B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59" name="Text Box 64">
          <a:extLst>
            <a:ext uri="{FF2B5EF4-FFF2-40B4-BE49-F238E27FC236}">
              <a16:creationId xmlns:a16="http://schemas.microsoft.com/office/drawing/2014/main" id="{A334C9BB-E7F2-41FA-8BB7-ADCE479EF35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0" name="Text Box 64">
          <a:extLst>
            <a:ext uri="{FF2B5EF4-FFF2-40B4-BE49-F238E27FC236}">
              <a16:creationId xmlns:a16="http://schemas.microsoft.com/office/drawing/2014/main" id="{7578A8C7-3722-4661-8E9B-BD693AD712A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1" name="Text Box 64">
          <a:extLst>
            <a:ext uri="{FF2B5EF4-FFF2-40B4-BE49-F238E27FC236}">
              <a16:creationId xmlns:a16="http://schemas.microsoft.com/office/drawing/2014/main" id="{9F96D506-3AD0-42BD-8A1B-4D5F92188C8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2" name="Text Box 64">
          <a:extLst>
            <a:ext uri="{FF2B5EF4-FFF2-40B4-BE49-F238E27FC236}">
              <a16:creationId xmlns:a16="http://schemas.microsoft.com/office/drawing/2014/main" id="{C57801ED-58A9-4D3D-A281-F3FF35ECCC9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3" name="Text Box 64">
          <a:extLst>
            <a:ext uri="{FF2B5EF4-FFF2-40B4-BE49-F238E27FC236}">
              <a16:creationId xmlns:a16="http://schemas.microsoft.com/office/drawing/2014/main" id="{5C92D51F-CB5D-4D81-B558-343A3C6A9183}"/>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4" name="Text Box 64">
          <a:extLst>
            <a:ext uri="{FF2B5EF4-FFF2-40B4-BE49-F238E27FC236}">
              <a16:creationId xmlns:a16="http://schemas.microsoft.com/office/drawing/2014/main" id="{230650D4-0E78-4AD0-BB45-EDD8335B29F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5" name="Text Box 64">
          <a:extLst>
            <a:ext uri="{FF2B5EF4-FFF2-40B4-BE49-F238E27FC236}">
              <a16:creationId xmlns:a16="http://schemas.microsoft.com/office/drawing/2014/main" id="{38D8C7B1-47A8-411E-80DC-4E1CFAF92CC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6" name="Text Box 64">
          <a:extLst>
            <a:ext uri="{FF2B5EF4-FFF2-40B4-BE49-F238E27FC236}">
              <a16:creationId xmlns:a16="http://schemas.microsoft.com/office/drawing/2014/main" id="{1BE57EC3-9D1B-4E2D-8240-2BBE6A21F42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7" name="Text Box 64">
          <a:extLst>
            <a:ext uri="{FF2B5EF4-FFF2-40B4-BE49-F238E27FC236}">
              <a16:creationId xmlns:a16="http://schemas.microsoft.com/office/drawing/2014/main" id="{251EBC4A-6CAB-406B-B555-7732923665F9}"/>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8" name="Text Box 64">
          <a:extLst>
            <a:ext uri="{FF2B5EF4-FFF2-40B4-BE49-F238E27FC236}">
              <a16:creationId xmlns:a16="http://schemas.microsoft.com/office/drawing/2014/main" id="{A6DD6855-2486-4C74-83ED-D1C0E7A05DD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69" name="Text Box 64">
          <a:extLst>
            <a:ext uri="{FF2B5EF4-FFF2-40B4-BE49-F238E27FC236}">
              <a16:creationId xmlns:a16="http://schemas.microsoft.com/office/drawing/2014/main" id="{A93AF54F-E258-4F37-9A79-E5A2CEE643B9}"/>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0" name="Text Box 64">
          <a:extLst>
            <a:ext uri="{FF2B5EF4-FFF2-40B4-BE49-F238E27FC236}">
              <a16:creationId xmlns:a16="http://schemas.microsoft.com/office/drawing/2014/main" id="{AA90100C-5110-45E0-A3F6-429CC9AEC4D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1" name="Text Box 64">
          <a:extLst>
            <a:ext uri="{FF2B5EF4-FFF2-40B4-BE49-F238E27FC236}">
              <a16:creationId xmlns:a16="http://schemas.microsoft.com/office/drawing/2014/main" id="{4861B38D-440B-441A-B2E1-2E617AEBAC8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2" name="Text Box 64">
          <a:extLst>
            <a:ext uri="{FF2B5EF4-FFF2-40B4-BE49-F238E27FC236}">
              <a16:creationId xmlns:a16="http://schemas.microsoft.com/office/drawing/2014/main" id="{BD4E1110-A513-440A-8CDC-A58284926853}"/>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3" name="Text Box 64">
          <a:extLst>
            <a:ext uri="{FF2B5EF4-FFF2-40B4-BE49-F238E27FC236}">
              <a16:creationId xmlns:a16="http://schemas.microsoft.com/office/drawing/2014/main" id="{B3BDAED0-5EC2-4BBD-BF97-447696C173B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4" name="Text Box 64">
          <a:extLst>
            <a:ext uri="{FF2B5EF4-FFF2-40B4-BE49-F238E27FC236}">
              <a16:creationId xmlns:a16="http://schemas.microsoft.com/office/drawing/2014/main" id="{B537085B-2E99-44AB-A72F-D9B788AAB3C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5" name="Text Box 64">
          <a:extLst>
            <a:ext uri="{FF2B5EF4-FFF2-40B4-BE49-F238E27FC236}">
              <a16:creationId xmlns:a16="http://schemas.microsoft.com/office/drawing/2014/main" id="{F8A68D84-D8F3-4F40-B2E9-352B5B52556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6" name="Text Box 64">
          <a:extLst>
            <a:ext uri="{FF2B5EF4-FFF2-40B4-BE49-F238E27FC236}">
              <a16:creationId xmlns:a16="http://schemas.microsoft.com/office/drawing/2014/main" id="{A6BEAE50-7213-4D76-9A38-FA3340D10134}"/>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7" name="Text Box 64">
          <a:extLst>
            <a:ext uri="{FF2B5EF4-FFF2-40B4-BE49-F238E27FC236}">
              <a16:creationId xmlns:a16="http://schemas.microsoft.com/office/drawing/2014/main" id="{9558CA25-1D66-48C9-8507-B9442F45C4CF}"/>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8" name="Text Box 64">
          <a:extLst>
            <a:ext uri="{FF2B5EF4-FFF2-40B4-BE49-F238E27FC236}">
              <a16:creationId xmlns:a16="http://schemas.microsoft.com/office/drawing/2014/main" id="{BEBD71A3-38D5-4AC1-B741-C2C8695196D4}"/>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79" name="Text Box 64">
          <a:extLst>
            <a:ext uri="{FF2B5EF4-FFF2-40B4-BE49-F238E27FC236}">
              <a16:creationId xmlns:a16="http://schemas.microsoft.com/office/drawing/2014/main" id="{86063D51-9D3E-4F06-9CE0-7BA512EDC081}"/>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0" name="Text Box 64">
          <a:extLst>
            <a:ext uri="{FF2B5EF4-FFF2-40B4-BE49-F238E27FC236}">
              <a16:creationId xmlns:a16="http://schemas.microsoft.com/office/drawing/2014/main" id="{7B474CEC-7486-4D49-92ED-16325407F025}"/>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1" name="Text Box 64">
          <a:extLst>
            <a:ext uri="{FF2B5EF4-FFF2-40B4-BE49-F238E27FC236}">
              <a16:creationId xmlns:a16="http://schemas.microsoft.com/office/drawing/2014/main" id="{6032EB4A-588C-4153-BFCB-4F902F1E81A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2" name="Text Box 64">
          <a:extLst>
            <a:ext uri="{FF2B5EF4-FFF2-40B4-BE49-F238E27FC236}">
              <a16:creationId xmlns:a16="http://schemas.microsoft.com/office/drawing/2014/main" id="{BEA5FD3D-2237-40A4-ABC8-96757A5499B6}"/>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3" name="Text Box 64">
          <a:extLst>
            <a:ext uri="{FF2B5EF4-FFF2-40B4-BE49-F238E27FC236}">
              <a16:creationId xmlns:a16="http://schemas.microsoft.com/office/drawing/2014/main" id="{B664B473-3F21-45C0-AB06-538CBC9FA6F3}"/>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4" name="Text Box 64">
          <a:extLst>
            <a:ext uri="{FF2B5EF4-FFF2-40B4-BE49-F238E27FC236}">
              <a16:creationId xmlns:a16="http://schemas.microsoft.com/office/drawing/2014/main" id="{81ECE41B-4D2C-484B-B4EA-B6E4BA7FF082}"/>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5" name="Text Box 64">
          <a:extLst>
            <a:ext uri="{FF2B5EF4-FFF2-40B4-BE49-F238E27FC236}">
              <a16:creationId xmlns:a16="http://schemas.microsoft.com/office/drawing/2014/main" id="{9EA761F8-834A-4658-97CC-5BA8C095A2EF}"/>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6" name="Text Box 64">
          <a:extLst>
            <a:ext uri="{FF2B5EF4-FFF2-40B4-BE49-F238E27FC236}">
              <a16:creationId xmlns:a16="http://schemas.microsoft.com/office/drawing/2014/main" id="{B095296C-EB52-497E-9484-7E3CC15CD35D}"/>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7" name="Text Box 64">
          <a:extLst>
            <a:ext uri="{FF2B5EF4-FFF2-40B4-BE49-F238E27FC236}">
              <a16:creationId xmlns:a16="http://schemas.microsoft.com/office/drawing/2014/main" id="{AF04FA0E-AE0E-4FC5-8D6D-7F534FC69B74}"/>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8" name="Text Box 64">
          <a:extLst>
            <a:ext uri="{FF2B5EF4-FFF2-40B4-BE49-F238E27FC236}">
              <a16:creationId xmlns:a16="http://schemas.microsoft.com/office/drawing/2014/main" id="{F8A12D3A-8400-43E4-A759-DC62A917460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89" name="Text Box 64">
          <a:extLst>
            <a:ext uri="{FF2B5EF4-FFF2-40B4-BE49-F238E27FC236}">
              <a16:creationId xmlns:a16="http://schemas.microsoft.com/office/drawing/2014/main" id="{9B255682-6940-4E7B-B900-EA04E28A3262}"/>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0" name="Text Box 64">
          <a:extLst>
            <a:ext uri="{FF2B5EF4-FFF2-40B4-BE49-F238E27FC236}">
              <a16:creationId xmlns:a16="http://schemas.microsoft.com/office/drawing/2014/main" id="{52298046-80B8-4E7D-AD57-89C4EC2B84D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1" name="Text Box 64">
          <a:extLst>
            <a:ext uri="{FF2B5EF4-FFF2-40B4-BE49-F238E27FC236}">
              <a16:creationId xmlns:a16="http://schemas.microsoft.com/office/drawing/2014/main" id="{3301AEA9-03E1-4543-9B30-FC9E970BEF4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2" name="Text Box 64">
          <a:extLst>
            <a:ext uri="{FF2B5EF4-FFF2-40B4-BE49-F238E27FC236}">
              <a16:creationId xmlns:a16="http://schemas.microsoft.com/office/drawing/2014/main" id="{A1BCCA68-8EAF-4E2F-96FA-BA90BC1CBD65}"/>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3" name="Text Box 64">
          <a:extLst>
            <a:ext uri="{FF2B5EF4-FFF2-40B4-BE49-F238E27FC236}">
              <a16:creationId xmlns:a16="http://schemas.microsoft.com/office/drawing/2014/main" id="{A213F57E-522C-4703-88B0-0DB37E3CE88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4" name="Text Box 64">
          <a:extLst>
            <a:ext uri="{FF2B5EF4-FFF2-40B4-BE49-F238E27FC236}">
              <a16:creationId xmlns:a16="http://schemas.microsoft.com/office/drawing/2014/main" id="{CD47B548-9177-46AD-9F9D-08C48BFE8C2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5" name="Text Box 64">
          <a:extLst>
            <a:ext uri="{FF2B5EF4-FFF2-40B4-BE49-F238E27FC236}">
              <a16:creationId xmlns:a16="http://schemas.microsoft.com/office/drawing/2014/main" id="{2C2F2A46-B0A1-41A2-8D64-278720D1D2C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6" name="Text Box 64">
          <a:extLst>
            <a:ext uri="{FF2B5EF4-FFF2-40B4-BE49-F238E27FC236}">
              <a16:creationId xmlns:a16="http://schemas.microsoft.com/office/drawing/2014/main" id="{C84EEC96-5F0C-42B7-9C7A-C76D98E9698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7" name="Text Box 64">
          <a:extLst>
            <a:ext uri="{FF2B5EF4-FFF2-40B4-BE49-F238E27FC236}">
              <a16:creationId xmlns:a16="http://schemas.microsoft.com/office/drawing/2014/main" id="{5F6730DB-A767-4CED-B796-651A86A28A1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8" name="Text Box 64">
          <a:extLst>
            <a:ext uri="{FF2B5EF4-FFF2-40B4-BE49-F238E27FC236}">
              <a16:creationId xmlns:a16="http://schemas.microsoft.com/office/drawing/2014/main" id="{80A6588B-2DB0-48BD-B1B9-AC06E7F5E471}"/>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299" name="Text Box 64">
          <a:extLst>
            <a:ext uri="{FF2B5EF4-FFF2-40B4-BE49-F238E27FC236}">
              <a16:creationId xmlns:a16="http://schemas.microsoft.com/office/drawing/2014/main" id="{5859BEEE-5BD2-42D4-B484-E5C7A7D8340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0" name="Text Box 64">
          <a:extLst>
            <a:ext uri="{FF2B5EF4-FFF2-40B4-BE49-F238E27FC236}">
              <a16:creationId xmlns:a16="http://schemas.microsoft.com/office/drawing/2014/main" id="{63DB58F6-82D6-4EE4-8E68-B33BA5933BB1}"/>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1" name="Text Box 64">
          <a:extLst>
            <a:ext uri="{FF2B5EF4-FFF2-40B4-BE49-F238E27FC236}">
              <a16:creationId xmlns:a16="http://schemas.microsoft.com/office/drawing/2014/main" id="{6B876CB0-7D84-4D29-BDC8-09A562EA662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2" name="Text Box 64">
          <a:extLst>
            <a:ext uri="{FF2B5EF4-FFF2-40B4-BE49-F238E27FC236}">
              <a16:creationId xmlns:a16="http://schemas.microsoft.com/office/drawing/2014/main" id="{EEE22885-91CC-4BE6-97F0-EDA450AAEE5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3" name="Text Box 64">
          <a:extLst>
            <a:ext uri="{FF2B5EF4-FFF2-40B4-BE49-F238E27FC236}">
              <a16:creationId xmlns:a16="http://schemas.microsoft.com/office/drawing/2014/main" id="{E1D727FC-20AD-4C22-AA59-83A6E781835D}"/>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4" name="Text Box 64">
          <a:extLst>
            <a:ext uri="{FF2B5EF4-FFF2-40B4-BE49-F238E27FC236}">
              <a16:creationId xmlns:a16="http://schemas.microsoft.com/office/drawing/2014/main" id="{C3A6542C-6767-49F2-859B-014D7F979451}"/>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5" name="Text Box 64">
          <a:extLst>
            <a:ext uri="{FF2B5EF4-FFF2-40B4-BE49-F238E27FC236}">
              <a16:creationId xmlns:a16="http://schemas.microsoft.com/office/drawing/2014/main" id="{51AE4752-8442-44D5-BE73-2923CF42AF2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6" name="Text Box 64">
          <a:extLst>
            <a:ext uri="{FF2B5EF4-FFF2-40B4-BE49-F238E27FC236}">
              <a16:creationId xmlns:a16="http://schemas.microsoft.com/office/drawing/2014/main" id="{024CAB81-2220-4198-8C82-678EF4BDCCE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7" name="Text Box 64">
          <a:extLst>
            <a:ext uri="{FF2B5EF4-FFF2-40B4-BE49-F238E27FC236}">
              <a16:creationId xmlns:a16="http://schemas.microsoft.com/office/drawing/2014/main" id="{73E58B88-656F-49FE-B4B9-C7FE97D53A6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8" name="Text Box 64">
          <a:extLst>
            <a:ext uri="{FF2B5EF4-FFF2-40B4-BE49-F238E27FC236}">
              <a16:creationId xmlns:a16="http://schemas.microsoft.com/office/drawing/2014/main" id="{B929ACFF-3A78-413A-8574-ED8E11C2CB07}"/>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09" name="Text Box 64">
          <a:extLst>
            <a:ext uri="{FF2B5EF4-FFF2-40B4-BE49-F238E27FC236}">
              <a16:creationId xmlns:a16="http://schemas.microsoft.com/office/drawing/2014/main" id="{CEBAD07A-60CD-49BD-8FF5-2D9AB46E16E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0" name="Text Box 64">
          <a:extLst>
            <a:ext uri="{FF2B5EF4-FFF2-40B4-BE49-F238E27FC236}">
              <a16:creationId xmlns:a16="http://schemas.microsoft.com/office/drawing/2014/main" id="{A5AAE5EC-0DA5-46CD-B4DE-55DCA6FD8AEB}"/>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1" name="Text Box 64">
          <a:extLst>
            <a:ext uri="{FF2B5EF4-FFF2-40B4-BE49-F238E27FC236}">
              <a16:creationId xmlns:a16="http://schemas.microsoft.com/office/drawing/2014/main" id="{71A84B5F-8018-45E1-BDEC-F17BA82E41D6}"/>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2" name="Text Box 64">
          <a:extLst>
            <a:ext uri="{FF2B5EF4-FFF2-40B4-BE49-F238E27FC236}">
              <a16:creationId xmlns:a16="http://schemas.microsoft.com/office/drawing/2014/main" id="{96D9B6C2-0BD3-4CCD-A855-32B33F0D309F}"/>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3" name="Text Box 64">
          <a:extLst>
            <a:ext uri="{FF2B5EF4-FFF2-40B4-BE49-F238E27FC236}">
              <a16:creationId xmlns:a16="http://schemas.microsoft.com/office/drawing/2014/main" id="{FCD7D46C-244E-4BF4-BCDD-5E22F1C93E35}"/>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4" name="Text Box 64">
          <a:extLst>
            <a:ext uri="{FF2B5EF4-FFF2-40B4-BE49-F238E27FC236}">
              <a16:creationId xmlns:a16="http://schemas.microsoft.com/office/drawing/2014/main" id="{60195138-C579-4DDB-8520-313C2BF9CD9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5" name="Text Box 64">
          <a:extLst>
            <a:ext uri="{FF2B5EF4-FFF2-40B4-BE49-F238E27FC236}">
              <a16:creationId xmlns:a16="http://schemas.microsoft.com/office/drawing/2014/main" id="{EFC4958C-71BD-4CCE-BB2B-5680ED6CD49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6" name="Text Box 64">
          <a:extLst>
            <a:ext uri="{FF2B5EF4-FFF2-40B4-BE49-F238E27FC236}">
              <a16:creationId xmlns:a16="http://schemas.microsoft.com/office/drawing/2014/main" id="{466075D0-785F-490D-BC38-8B585B324489}"/>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7" name="Text Box 64">
          <a:extLst>
            <a:ext uri="{FF2B5EF4-FFF2-40B4-BE49-F238E27FC236}">
              <a16:creationId xmlns:a16="http://schemas.microsoft.com/office/drawing/2014/main" id="{0AB32CA0-E966-40C0-872F-7C2A20BAE2E6}"/>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8" name="Text Box 64">
          <a:extLst>
            <a:ext uri="{FF2B5EF4-FFF2-40B4-BE49-F238E27FC236}">
              <a16:creationId xmlns:a16="http://schemas.microsoft.com/office/drawing/2014/main" id="{108B1C51-3029-4032-85B8-2BC0BACA6F91}"/>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19" name="Text Box 64">
          <a:extLst>
            <a:ext uri="{FF2B5EF4-FFF2-40B4-BE49-F238E27FC236}">
              <a16:creationId xmlns:a16="http://schemas.microsoft.com/office/drawing/2014/main" id="{2DA4C5A2-1427-49C4-B549-51142FF5E01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0" name="Text Box 64">
          <a:extLst>
            <a:ext uri="{FF2B5EF4-FFF2-40B4-BE49-F238E27FC236}">
              <a16:creationId xmlns:a16="http://schemas.microsoft.com/office/drawing/2014/main" id="{61912F6F-FBAA-4923-885F-630FFBEA3E54}"/>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1" name="Text Box 64">
          <a:extLst>
            <a:ext uri="{FF2B5EF4-FFF2-40B4-BE49-F238E27FC236}">
              <a16:creationId xmlns:a16="http://schemas.microsoft.com/office/drawing/2014/main" id="{F86506EC-B1C8-4625-AD1D-E60D33EA7616}"/>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2" name="Text Box 64">
          <a:extLst>
            <a:ext uri="{FF2B5EF4-FFF2-40B4-BE49-F238E27FC236}">
              <a16:creationId xmlns:a16="http://schemas.microsoft.com/office/drawing/2014/main" id="{D318584A-128E-4621-8EC7-648E5E440E9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3" name="Text Box 64">
          <a:extLst>
            <a:ext uri="{FF2B5EF4-FFF2-40B4-BE49-F238E27FC236}">
              <a16:creationId xmlns:a16="http://schemas.microsoft.com/office/drawing/2014/main" id="{4C7A10A9-8CF7-4EBA-A109-832DA6829909}"/>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4" name="Text Box 64">
          <a:extLst>
            <a:ext uri="{FF2B5EF4-FFF2-40B4-BE49-F238E27FC236}">
              <a16:creationId xmlns:a16="http://schemas.microsoft.com/office/drawing/2014/main" id="{6A987BD9-80D1-4972-B9C6-105BE2C86FAF}"/>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5" name="Text Box 64">
          <a:extLst>
            <a:ext uri="{FF2B5EF4-FFF2-40B4-BE49-F238E27FC236}">
              <a16:creationId xmlns:a16="http://schemas.microsoft.com/office/drawing/2014/main" id="{F305696A-FC0E-458E-8BAF-7339561BB15F}"/>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6" name="Text Box 64">
          <a:extLst>
            <a:ext uri="{FF2B5EF4-FFF2-40B4-BE49-F238E27FC236}">
              <a16:creationId xmlns:a16="http://schemas.microsoft.com/office/drawing/2014/main" id="{5B9CB929-3C7F-4F48-BE4F-0E7C06132E0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7" name="Text Box 64">
          <a:extLst>
            <a:ext uri="{FF2B5EF4-FFF2-40B4-BE49-F238E27FC236}">
              <a16:creationId xmlns:a16="http://schemas.microsoft.com/office/drawing/2014/main" id="{60CE1E2A-9C64-4309-8EF6-13876431E3E8}"/>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8" name="Text Box 64">
          <a:extLst>
            <a:ext uri="{FF2B5EF4-FFF2-40B4-BE49-F238E27FC236}">
              <a16:creationId xmlns:a16="http://schemas.microsoft.com/office/drawing/2014/main" id="{F3227020-8B66-4DB6-AC30-414BEBFC3F70}"/>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29" name="Text Box 64">
          <a:extLst>
            <a:ext uri="{FF2B5EF4-FFF2-40B4-BE49-F238E27FC236}">
              <a16:creationId xmlns:a16="http://schemas.microsoft.com/office/drawing/2014/main" id="{C78F9DC2-429A-4034-9AD7-D2856EAACC76}"/>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0" name="Text Box 64">
          <a:extLst>
            <a:ext uri="{FF2B5EF4-FFF2-40B4-BE49-F238E27FC236}">
              <a16:creationId xmlns:a16="http://schemas.microsoft.com/office/drawing/2014/main" id="{3A727F56-00C2-42CD-8299-170AC7639B0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1" name="Text Box 64">
          <a:extLst>
            <a:ext uri="{FF2B5EF4-FFF2-40B4-BE49-F238E27FC236}">
              <a16:creationId xmlns:a16="http://schemas.microsoft.com/office/drawing/2014/main" id="{B1D538B9-56CA-4D8C-9E44-3584829251DF}"/>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2" name="Text Box 64">
          <a:extLst>
            <a:ext uri="{FF2B5EF4-FFF2-40B4-BE49-F238E27FC236}">
              <a16:creationId xmlns:a16="http://schemas.microsoft.com/office/drawing/2014/main" id="{D5BC6970-E46F-4039-B36E-5F11EC0438B4}"/>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3" name="Text Box 64">
          <a:extLst>
            <a:ext uri="{FF2B5EF4-FFF2-40B4-BE49-F238E27FC236}">
              <a16:creationId xmlns:a16="http://schemas.microsoft.com/office/drawing/2014/main" id="{48782053-7FC3-4C87-B6E3-8822ED797562}"/>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4" name="Text Box 64">
          <a:extLst>
            <a:ext uri="{FF2B5EF4-FFF2-40B4-BE49-F238E27FC236}">
              <a16:creationId xmlns:a16="http://schemas.microsoft.com/office/drawing/2014/main" id="{F92FEFF6-0BA1-4F3C-8D54-C2D004BDD96E}"/>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5" name="Text Box 64">
          <a:extLst>
            <a:ext uri="{FF2B5EF4-FFF2-40B4-BE49-F238E27FC236}">
              <a16:creationId xmlns:a16="http://schemas.microsoft.com/office/drawing/2014/main" id="{CAFBD7CF-ABF1-4822-B724-9AD381C3D0E1}"/>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6" name="Text Box 64">
          <a:extLst>
            <a:ext uri="{FF2B5EF4-FFF2-40B4-BE49-F238E27FC236}">
              <a16:creationId xmlns:a16="http://schemas.microsoft.com/office/drawing/2014/main" id="{B184CED3-D7E2-4571-978B-A8FE5F941E29}"/>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7" name="Text Box 64">
          <a:extLst>
            <a:ext uri="{FF2B5EF4-FFF2-40B4-BE49-F238E27FC236}">
              <a16:creationId xmlns:a16="http://schemas.microsoft.com/office/drawing/2014/main" id="{C755D656-CFA7-4C70-8CF9-CF4A7C1F8C7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8" name="Text Box 64">
          <a:extLst>
            <a:ext uri="{FF2B5EF4-FFF2-40B4-BE49-F238E27FC236}">
              <a16:creationId xmlns:a16="http://schemas.microsoft.com/office/drawing/2014/main" id="{CE3E96C9-BB19-4713-9356-13FFC543177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39" name="Text Box 64">
          <a:extLst>
            <a:ext uri="{FF2B5EF4-FFF2-40B4-BE49-F238E27FC236}">
              <a16:creationId xmlns:a16="http://schemas.microsoft.com/office/drawing/2014/main" id="{6BE2C135-C42A-43D7-B255-4657CE5A1A1A}"/>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40" name="Text Box 64">
          <a:extLst>
            <a:ext uri="{FF2B5EF4-FFF2-40B4-BE49-F238E27FC236}">
              <a16:creationId xmlns:a16="http://schemas.microsoft.com/office/drawing/2014/main" id="{DC50791C-9AC7-41BB-8733-47D57A0689CC}"/>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235</xdr:row>
      <xdr:rowOff>0</xdr:rowOff>
    </xdr:from>
    <xdr:ext cx="4762" cy="276225"/>
    <xdr:sp macro="" textlink="">
      <xdr:nvSpPr>
        <xdr:cNvPr id="341" name="Text Box 64">
          <a:extLst>
            <a:ext uri="{FF2B5EF4-FFF2-40B4-BE49-F238E27FC236}">
              <a16:creationId xmlns:a16="http://schemas.microsoft.com/office/drawing/2014/main" id="{A83DAD0E-E950-4517-AB8F-23AF979F7E8D}"/>
            </a:ext>
          </a:extLst>
        </xdr:cNvPr>
        <xdr:cNvSpPr txBox="1">
          <a:spLocks noChangeArrowheads="1"/>
        </xdr:cNvSpPr>
      </xdr:nvSpPr>
      <xdr:spPr bwMode="auto">
        <a:xfrm>
          <a:off x="476250" y="16603980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42" name="Text Box 64">
          <a:extLst>
            <a:ext uri="{FF2B5EF4-FFF2-40B4-BE49-F238E27FC236}">
              <a16:creationId xmlns:a16="http://schemas.microsoft.com/office/drawing/2014/main" id="{C1DAAC38-B081-4BBB-B02C-6F092DA6708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43" name="Text Box 64">
          <a:extLst>
            <a:ext uri="{FF2B5EF4-FFF2-40B4-BE49-F238E27FC236}">
              <a16:creationId xmlns:a16="http://schemas.microsoft.com/office/drawing/2014/main" id="{B637A33E-18AE-4383-9894-8013877C722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44" name="Text Box 64">
          <a:extLst>
            <a:ext uri="{FF2B5EF4-FFF2-40B4-BE49-F238E27FC236}">
              <a16:creationId xmlns:a16="http://schemas.microsoft.com/office/drawing/2014/main" id="{9AC1141B-12BC-49F5-AE61-1B0803693886}"/>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45" name="Text Box 64">
          <a:extLst>
            <a:ext uri="{FF2B5EF4-FFF2-40B4-BE49-F238E27FC236}">
              <a16:creationId xmlns:a16="http://schemas.microsoft.com/office/drawing/2014/main" id="{BC878DEB-BBE0-4AF7-891E-8FE510353C9A}"/>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46" name="Text Box 64">
          <a:extLst>
            <a:ext uri="{FF2B5EF4-FFF2-40B4-BE49-F238E27FC236}">
              <a16:creationId xmlns:a16="http://schemas.microsoft.com/office/drawing/2014/main" id="{FB1B0D86-BE48-46BF-ADA5-92F34F6EB96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47" name="Text Box 64">
          <a:extLst>
            <a:ext uri="{FF2B5EF4-FFF2-40B4-BE49-F238E27FC236}">
              <a16:creationId xmlns:a16="http://schemas.microsoft.com/office/drawing/2014/main" id="{00949F53-146B-4C20-B4C9-C2924C5998D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48" name="Text Box 64">
          <a:extLst>
            <a:ext uri="{FF2B5EF4-FFF2-40B4-BE49-F238E27FC236}">
              <a16:creationId xmlns:a16="http://schemas.microsoft.com/office/drawing/2014/main" id="{D83BAAD0-489D-467A-A9D2-616C5A461FB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49" name="Text Box 64">
          <a:extLst>
            <a:ext uri="{FF2B5EF4-FFF2-40B4-BE49-F238E27FC236}">
              <a16:creationId xmlns:a16="http://schemas.microsoft.com/office/drawing/2014/main" id="{26F39597-5EF5-4C60-809E-A5162858359B}"/>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0" name="Text Box 64">
          <a:extLst>
            <a:ext uri="{FF2B5EF4-FFF2-40B4-BE49-F238E27FC236}">
              <a16:creationId xmlns:a16="http://schemas.microsoft.com/office/drawing/2014/main" id="{7637BA79-0F9D-46D3-8B1A-DAF57D5C929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1" name="Text Box 64">
          <a:extLst>
            <a:ext uri="{FF2B5EF4-FFF2-40B4-BE49-F238E27FC236}">
              <a16:creationId xmlns:a16="http://schemas.microsoft.com/office/drawing/2014/main" id="{53D55458-4E9F-458E-BCF6-865808D7633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2" name="Text Box 64">
          <a:extLst>
            <a:ext uri="{FF2B5EF4-FFF2-40B4-BE49-F238E27FC236}">
              <a16:creationId xmlns:a16="http://schemas.microsoft.com/office/drawing/2014/main" id="{45288EB4-096C-49C7-BB28-9695BEBEEA49}"/>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3" name="Text Box 64">
          <a:extLst>
            <a:ext uri="{FF2B5EF4-FFF2-40B4-BE49-F238E27FC236}">
              <a16:creationId xmlns:a16="http://schemas.microsoft.com/office/drawing/2014/main" id="{F2CE2B56-A960-43D4-9430-F8636852DBE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4" name="Text Box 64">
          <a:extLst>
            <a:ext uri="{FF2B5EF4-FFF2-40B4-BE49-F238E27FC236}">
              <a16:creationId xmlns:a16="http://schemas.microsoft.com/office/drawing/2014/main" id="{DE9904DD-C81C-4A9B-99FD-087DDC37AFD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5" name="Text Box 64">
          <a:extLst>
            <a:ext uri="{FF2B5EF4-FFF2-40B4-BE49-F238E27FC236}">
              <a16:creationId xmlns:a16="http://schemas.microsoft.com/office/drawing/2014/main" id="{322110C4-059E-42D3-9FE0-9E94AAD071DC}"/>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6" name="Text Box 64">
          <a:extLst>
            <a:ext uri="{FF2B5EF4-FFF2-40B4-BE49-F238E27FC236}">
              <a16:creationId xmlns:a16="http://schemas.microsoft.com/office/drawing/2014/main" id="{641A86C2-F553-475E-A545-567A9F1CD26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7" name="Text Box 64">
          <a:extLst>
            <a:ext uri="{FF2B5EF4-FFF2-40B4-BE49-F238E27FC236}">
              <a16:creationId xmlns:a16="http://schemas.microsoft.com/office/drawing/2014/main" id="{8D464348-02CF-4ABD-B242-014A50EEE8BA}"/>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8" name="Text Box 64">
          <a:extLst>
            <a:ext uri="{FF2B5EF4-FFF2-40B4-BE49-F238E27FC236}">
              <a16:creationId xmlns:a16="http://schemas.microsoft.com/office/drawing/2014/main" id="{A464CF29-2557-4593-B771-7BD0FD0E0690}"/>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59" name="Text Box 64">
          <a:extLst>
            <a:ext uri="{FF2B5EF4-FFF2-40B4-BE49-F238E27FC236}">
              <a16:creationId xmlns:a16="http://schemas.microsoft.com/office/drawing/2014/main" id="{4A521062-51CC-407E-AB07-E89D4C2DF46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0" name="Text Box 64">
          <a:extLst>
            <a:ext uri="{FF2B5EF4-FFF2-40B4-BE49-F238E27FC236}">
              <a16:creationId xmlns:a16="http://schemas.microsoft.com/office/drawing/2014/main" id="{C9A6505E-18CC-41A6-971E-738E09CFB342}"/>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1" name="Text Box 64">
          <a:extLst>
            <a:ext uri="{FF2B5EF4-FFF2-40B4-BE49-F238E27FC236}">
              <a16:creationId xmlns:a16="http://schemas.microsoft.com/office/drawing/2014/main" id="{AD7EFC4C-6EA3-4992-9704-3408E2A141B7}"/>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2" name="Text Box 64">
          <a:extLst>
            <a:ext uri="{FF2B5EF4-FFF2-40B4-BE49-F238E27FC236}">
              <a16:creationId xmlns:a16="http://schemas.microsoft.com/office/drawing/2014/main" id="{A057F15C-7951-4B35-9FAB-020E62E909B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3" name="Text Box 64">
          <a:extLst>
            <a:ext uri="{FF2B5EF4-FFF2-40B4-BE49-F238E27FC236}">
              <a16:creationId xmlns:a16="http://schemas.microsoft.com/office/drawing/2014/main" id="{0F9CB770-0D3C-49C5-A7F8-34DE0FFF1D3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4" name="Text Box 64">
          <a:extLst>
            <a:ext uri="{FF2B5EF4-FFF2-40B4-BE49-F238E27FC236}">
              <a16:creationId xmlns:a16="http://schemas.microsoft.com/office/drawing/2014/main" id="{91B35A5A-10E6-436D-B767-5BD8B8D85F91}"/>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5" name="Text Box 64">
          <a:extLst>
            <a:ext uri="{FF2B5EF4-FFF2-40B4-BE49-F238E27FC236}">
              <a16:creationId xmlns:a16="http://schemas.microsoft.com/office/drawing/2014/main" id="{15CC32C4-FBD3-487B-8CAD-F4AAD4D2DD2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6" name="Text Box 64">
          <a:extLst>
            <a:ext uri="{FF2B5EF4-FFF2-40B4-BE49-F238E27FC236}">
              <a16:creationId xmlns:a16="http://schemas.microsoft.com/office/drawing/2014/main" id="{51D3D9D3-874C-4BB4-91D9-460CB47F60E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7" name="Text Box 64">
          <a:extLst>
            <a:ext uri="{FF2B5EF4-FFF2-40B4-BE49-F238E27FC236}">
              <a16:creationId xmlns:a16="http://schemas.microsoft.com/office/drawing/2014/main" id="{6ADBA3C7-06BB-4EB4-B471-AEC73E49189B}"/>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8" name="Text Box 64">
          <a:extLst>
            <a:ext uri="{FF2B5EF4-FFF2-40B4-BE49-F238E27FC236}">
              <a16:creationId xmlns:a16="http://schemas.microsoft.com/office/drawing/2014/main" id="{388E960A-66C2-4DE9-86D1-28A5FB3D3571}"/>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69" name="Text Box 64">
          <a:extLst>
            <a:ext uri="{FF2B5EF4-FFF2-40B4-BE49-F238E27FC236}">
              <a16:creationId xmlns:a16="http://schemas.microsoft.com/office/drawing/2014/main" id="{4953844C-167A-4325-B909-34F9BD976E89}"/>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0" name="Text Box 64">
          <a:extLst>
            <a:ext uri="{FF2B5EF4-FFF2-40B4-BE49-F238E27FC236}">
              <a16:creationId xmlns:a16="http://schemas.microsoft.com/office/drawing/2014/main" id="{985E87B4-0CE3-4678-A34E-259840D404CC}"/>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1" name="Text Box 64">
          <a:extLst>
            <a:ext uri="{FF2B5EF4-FFF2-40B4-BE49-F238E27FC236}">
              <a16:creationId xmlns:a16="http://schemas.microsoft.com/office/drawing/2014/main" id="{BC895EB0-21E1-4381-B40E-EB88B4DB4B36}"/>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2" name="Text Box 64">
          <a:extLst>
            <a:ext uri="{FF2B5EF4-FFF2-40B4-BE49-F238E27FC236}">
              <a16:creationId xmlns:a16="http://schemas.microsoft.com/office/drawing/2014/main" id="{42F5F56A-3886-4AEF-8462-33AA1D70685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3" name="Text Box 64">
          <a:extLst>
            <a:ext uri="{FF2B5EF4-FFF2-40B4-BE49-F238E27FC236}">
              <a16:creationId xmlns:a16="http://schemas.microsoft.com/office/drawing/2014/main" id="{946FAE71-E94A-4454-8EA5-B581A7AD1827}"/>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4" name="Text Box 64">
          <a:extLst>
            <a:ext uri="{FF2B5EF4-FFF2-40B4-BE49-F238E27FC236}">
              <a16:creationId xmlns:a16="http://schemas.microsoft.com/office/drawing/2014/main" id="{14BDF457-4B5C-43E4-9EC5-FCB409326012}"/>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5" name="Text Box 64">
          <a:extLst>
            <a:ext uri="{FF2B5EF4-FFF2-40B4-BE49-F238E27FC236}">
              <a16:creationId xmlns:a16="http://schemas.microsoft.com/office/drawing/2014/main" id="{AE13CF33-9B6C-4309-BD31-E8F581C7ECE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6" name="Text Box 64">
          <a:extLst>
            <a:ext uri="{FF2B5EF4-FFF2-40B4-BE49-F238E27FC236}">
              <a16:creationId xmlns:a16="http://schemas.microsoft.com/office/drawing/2014/main" id="{FA4D78A2-24E3-483B-A7F3-DE89F4875F9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7" name="Text Box 64">
          <a:extLst>
            <a:ext uri="{FF2B5EF4-FFF2-40B4-BE49-F238E27FC236}">
              <a16:creationId xmlns:a16="http://schemas.microsoft.com/office/drawing/2014/main" id="{36C1AAA2-51B9-4DF9-9B65-6E675F9A67C8}"/>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8" name="Text Box 64">
          <a:extLst>
            <a:ext uri="{FF2B5EF4-FFF2-40B4-BE49-F238E27FC236}">
              <a16:creationId xmlns:a16="http://schemas.microsoft.com/office/drawing/2014/main" id="{F6D46278-34E7-4491-8705-9FA43E9BCD1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79" name="Text Box 64">
          <a:extLst>
            <a:ext uri="{FF2B5EF4-FFF2-40B4-BE49-F238E27FC236}">
              <a16:creationId xmlns:a16="http://schemas.microsoft.com/office/drawing/2014/main" id="{7201F629-B736-43D7-B159-B41D228B2402}"/>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0" name="Text Box 64">
          <a:extLst>
            <a:ext uri="{FF2B5EF4-FFF2-40B4-BE49-F238E27FC236}">
              <a16:creationId xmlns:a16="http://schemas.microsoft.com/office/drawing/2014/main" id="{0348D149-DE07-4C84-BA80-CE3FD3BBC3C1}"/>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1" name="Text Box 64">
          <a:extLst>
            <a:ext uri="{FF2B5EF4-FFF2-40B4-BE49-F238E27FC236}">
              <a16:creationId xmlns:a16="http://schemas.microsoft.com/office/drawing/2014/main" id="{6940CDEF-F213-421B-9DCF-AC4512D9F81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2" name="Text Box 64">
          <a:extLst>
            <a:ext uri="{FF2B5EF4-FFF2-40B4-BE49-F238E27FC236}">
              <a16:creationId xmlns:a16="http://schemas.microsoft.com/office/drawing/2014/main" id="{3FAB0850-2392-49E7-947B-2C76ADF400C9}"/>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3" name="Text Box 64">
          <a:extLst>
            <a:ext uri="{FF2B5EF4-FFF2-40B4-BE49-F238E27FC236}">
              <a16:creationId xmlns:a16="http://schemas.microsoft.com/office/drawing/2014/main" id="{1015B42D-0030-42B0-951F-D00EEE88A211}"/>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4" name="Text Box 64">
          <a:extLst>
            <a:ext uri="{FF2B5EF4-FFF2-40B4-BE49-F238E27FC236}">
              <a16:creationId xmlns:a16="http://schemas.microsoft.com/office/drawing/2014/main" id="{B7390B85-9CF7-4087-8FBB-9A400F58EAD0}"/>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5" name="Text Box 64">
          <a:extLst>
            <a:ext uri="{FF2B5EF4-FFF2-40B4-BE49-F238E27FC236}">
              <a16:creationId xmlns:a16="http://schemas.microsoft.com/office/drawing/2014/main" id="{E9794BA3-0C4E-4BC9-9FAA-BE62565BBB9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6" name="Text Box 64">
          <a:extLst>
            <a:ext uri="{FF2B5EF4-FFF2-40B4-BE49-F238E27FC236}">
              <a16:creationId xmlns:a16="http://schemas.microsoft.com/office/drawing/2014/main" id="{2CE55E59-4248-412A-B5AE-5855D312DF8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7" name="Text Box 64">
          <a:extLst>
            <a:ext uri="{FF2B5EF4-FFF2-40B4-BE49-F238E27FC236}">
              <a16:creationId xmlns:a16="http://schemas.microsoft.com/office/drawing/2014/main" id="{6926FCFF-F5D2-45A7-A90D-1C3F3F14763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8" name="Text Box 64">
          <a:extLst>
            <a:ext uri="{FF2B5EF4-FFF2-40B4-BE49-F238E27FC236}">
              <a16:creationId xmlns:a16="http://schemas.microsoft.com/office/drawing/2014/main" id="{8091F7E8-1846-43C7-B6C1-301D6631D13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89" name="Text Box 64">
          <a:extLst>
            <a:ext uri="{FF2B5EF4-FFF2-40B4-BE49-F238E27FC236}">
              <a16:creationId xmlns:a16="http://schemas.microsoft.com/office/drawing/2014/main" id="{D9304975-606C-46D1-B7CC-ACD56BD6F327}"/>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0" name="Text Box 64">
          <a:extLst>
            <a:ext uri="{FF2B5EF4-FFF2-40B4-BE49-F238E27FC236}">
              <a16:creationId xmlns:a16="http://schemas.microsoft.com/office/drawing/2014/main" id="{550A375A-5B0E-4797-B132-506D075E647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1" name="Text Box 64">
          <a:extLst>
            <a:ext uri="{FF2B5EF4-FFF2-40B4-BE49-F238E27FC236}">
              <a16:creationId xmlns:a16="http://schemas.microsoft.com/office/drawing/2014/main" id="{965C4AD1-35D0-48BD-835A-FEDF8BF21846}"/>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2" name="Text Box 64">
          <a:extLst>
            <a:ext uri="{FF2B5EF4-FFF2-40B4-BE49-F238E27FC236}">
              <a16:creationId xmlns:a16="http://schemas.microsoft.com/office/drawing/2014/main" id="{BF4C87B0-3F27-4ED4-BD54-58DBF5C39D9C}"/>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3" name="Text Box 64">
          <a:extLst>
            <a:ext uri="{FF2B5EF4-FFF2-40B4-BE49-F238E27FC236}">
              <a16:creationId xmlns:a16="http://schemas.microsoft.com/office/drawing/2014/main" id="{A0F728D6-6EC5-4595-8DA6-2ABA0398D76B}"/>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4" name="Text Box 64">
          <a:extLst>
            <a:ext uri="{FF2B5EF4-FFF2-40B4-BE49-F238E27FC236}">
              <a16:creationId xmlns:a16="http://schemas.microsoft.com/office/drawing/2014/main" id="{40D2C6E3-9DEC-442C-A241-B6E661A05EBB}"/>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5" name="Text Box 64">
          <a:extLst>
            <a:ext uri="{FF2B5EF4-FFF2-40B4-BE49-F238E27FC236}">
              <a16:creationId xmlns:a16="http://schemas.microsoft.com/office/drawing/2014/main" id="{9058170F-6041-4C16-9361-2523E6825E50}"/>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6" name="Text Box 64">
          <a:extLst>
            <a:ext uri="{FF2B5EF4-FFF2-40B4-BE49-F238E27FC236}">
              <a16:creationId xmlns:a16="http://schemas.microsoft.com/office/drawing/2014/main" id="{1A88A0E2-3575-4EBE-884C-90869C1F9C6C}"/>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7" name="Text Box 64">
          <a:extLst>
            <a:ext uri="{FF2B5EF4-FFF2-40B4-BE49-F238E27FC236}">
              <a16:creationId xmlns:a16="http://schemas.microsoft.com/office/drawing/2014/main" id="{BD2878F2-656B-4EED-ACFC-82DAD8334F41}"/>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8" name="Text Box 64">
          <a:extLst>
            <a:ext uri="{FF2B5EF4-FFF2-40B4-BE49-F238E27FC236}">
              <a16:creationId xmlns:a16="http://schemas.microsoft.com/office/drawing/2014/main" id="{EE315EFE-B27C-4239-B4E2-992EF91BFD9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399" name="Text Box 64">
          <a:extLst>
            <a:ext uri="{FF2B5EF4-FFF2-40B4-BE49-F238E27FC236}">
              <a16:creationId xmlns:a16="http://schemas.microsoft.com/office/drawing/2014/main" id="{798C3D7B-18D0-421E-9BFC-F02ACBC17FC0}"/>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0" name="Text Box 64">
          <a:extLst>
            <a:ext uri="{FF2B5EF4-FFF2-40B4-BE49-F238E27FC236}">
              <a16:creationId xmlns:a16="http://schemas.microsoft.com/office/drawing/2014/main" id="{422DE32E-B214-4F65-BB12-10C7C8D8716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1" name="Text Box 64">
          <a:extLst>
            <a:ext uri="{FF2B5EF4-FFF2-40B4-BE49-F238E27FC236}">
              <a16:creationId xmlns:a16="http://schemas.microsoft.com/office/drawing/2014/main" id="{FC747D5C-DCB9-482E-BB87-88952A5AC337}"/>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2" name="Text Box 64">
          <a:extLst>
            <a:ext uri="{FF2B5EF4-FFF2-40B4-BE49-F238E27FC236}">
              <a16:creationId xmlns:a16="http://schemas.microsoft.com/office/drawing/2014/main" id="{D31C99AC-66CA-44A6-B3E2-A84A0B20488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3" name="Text Box 64">
          <a:extLst>
            <a:ext uri="{FF2B5EF4-FFF2-40B4-BE49-F238E27FC236}">
              <a16:creationId xmlns:a16="http://schemas.microsoft.com/office/drawing/2014/main" id="{AEFE3E31-1806-4748-B5FA-3D44EF34AF28}"/>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4" name="Text Box 64">
          <a:extLst>
            <a:ext uri="{FF2B5EF4-FFF2-40B4-BE49-F238E27FC236}">
              <a16:creationId xmlns:a16="http://schemas.microsoft.com/office/drawing/2014/main" id="{316FDD83-21D9-4705-AA97-8C54CC55931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5" name="Text Box 64">
          <a:extLst>
            <a:ext uri="{FF2B5EF4-FFF2-40B4-BE49-F238E27FC236}">
              <a16:creationId xmlns:a16="http://schemas.microsoft.com/office/drawing/2014/main" id="{4E24F0D5-42F1-4253-AE1B-45C181E98DE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6" name="Text Box 64">
          <a:extLst>
            <a:ext uri="{FF2B5EF4-FFF2-40B4-BE49-F238E27FC236}">
              <a16:creationId xmlns:a16="http://schemas.microsoft.com/office/drawing/2014/main" id="{7246C8A9-C05B-4451-AA3D-052ED3FA386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7" name="Text Box 64">
          <a:extLst>
            <a:ext uri="{FF2B5EF4-FFF2-40B4-BE49-F238E27FC236}">
              <a16:creationId xmlns:a16="http://schemas.microsoft.com/office/drawing/2014/main" id="{BE4F848E-639C-4C49-899D-E34B0CD4FA09}"/>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8" name="Text Box 64">
          <a:extLst>
            <a:ext uri="{FF2B5EF4-FFF2-40B4-BE49-F238E27FC236}">
              <a16:creationId xmlns:a16="http://schemas.microsoft.com/office/drawing/2014/main" id="{F3BAC7CC-2E77-4762-AE15-F2CB58C76CA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09" name="Text Box 64">
          <a:extLst>
            <a:ext uri="{FF2B5EF4-FFF2-40B4-BE49-F238E27FC236}">
              <a16:creationId xmlns:a16="http://schemas.microsoft.com/office/drawing/2014/main" id="{7CA5ABD3-79F0-408C-910F-007856ABAFD0}"/>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0" name="Text Box 64">
          <a:extLst>
            <a:ext uri="{FF2B5EF4-FFF2-40B4-BE49-F238E27FC236}">
              <a16:creationId xmlns:a16="http://schemas.microsoft.com/office/drawing/2014/main" id="{D58E4538-E318-4A79-AB42-4B6C01E88B8C}"/>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1" name="Text Box 64">
          <a:extLst>
            <a:ext uri="{FF2B5EF4-FFF2-40B4-BE49-F238E27FC236}">
              <a16:creationId xmlns:a16="http://schemas.microsoft.com/office/drawing/2014/main" id="{286A3FCE-A8C2-4AF8-9831-1FEC2B174810}"/>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2" name="Text Box 64">
          <a:extLst>
            <a:ext uri="{FF2B5EF4-FFF2-40B4-BE49-F238E27FC236}">
              <a16:creationId xmlns:a16="http://schemas.microsoft.com/office/drawing/2014/main" id="{71886912-AC11-4861-AA7E-135450F21F3A}"/>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3" name="Text Box 64">
          <a:extLst>
            <a:ext uri="{FF2B5EF4-FFF2-40B4-BE49-F238E27FC236}">
              <a16:creationId xmlns:a16="http://schemas.microsoft.com/office/drawing/2014/main" id="{5886418E-C44E-4D04-8C8F-A618E5B31C6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4" name="Text Box 64">
          <a:extLst>
            <a:ext uri="{FF2B5EF4-FFF2-40B4-BE49-F238E27FC236}">
              <a16:creationId xmlns:a16="http://schemas.microsoft.com/office/drawing/2014/main" id="{855D9939-C8C6-4DCC-85CE-CB8A57630E3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5" name="Text Box 64">
          <a:extLst>
            <a:ext uri="{FF2B5EF4-FFF2-40B4-BE49-F238E27FC236}">
              <a16:creationId xmlns:a16="http://schemas.microsoft.com/office/drawing/2014/main" id="{D40DE11F-7D02-4D2C-A184-176F6F850008}"/>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6" name="Text Box 64">
          <a:extLst>
            <a:ext uri="{FF2B5EF4-FFF2-40B4-BE49-F238E27FC236}">
              <a16:creationId xmlns:a16="http://schemas.microsoft.com/office/drawing/2014/main" id="{3A6371C4-75A7-49FE-BE85-F59D8339621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7" name="Text Box 64">
          <a:extLst>
            <a:ext uri="{FF2B5EF4-FFF2-40B4-BE49-F238E27FC236}">
              <a16:creationId xmlns:a16="http://schemas.microsoft.com/office/drawing/2014/main" id="{E1F69080-85EF-41D6-AF04-2A4B15B85D5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8" name="Text Box 64">
          <a:extLst>
            <a:ext uri="{FF2B5EF4-FFF2-40B4-BE49-F238E27FC236}">
              <a16:creationId xmlns:a16="http://schemas.microsoft.com/office/drawing/2014/main" id="{99D63653-70F2-4EF6-96E5-900754E7233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19" name="Text Box 64">
          <a:extLst>
            <a:ext uri="{FF2B5EF4-FFF2-40B4-BE49-F238E27FC236}">
              <a16:creationId xmlns:a16="http://schemas.microsoft.com/office/drawing/2014/main" id="{CE8D48F4-A348-456D-9A66-4EA70C4F2F1B}"/>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0" name="Text Box 64">
          <a:extLst>
            <a:ext uri="{FF2B5EF4-FFF2-40B4-BE49-F238E27FC236}">
              <a16:creationId xmlns:a16="http://schemas.microsoft.com/office/drawing/2014/main" id="{726F6CE1-758E-4188-ABF2-1537ACE6EE79}"/>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1" name="Text Box 64">
          <a:extLst>
            <a:ext uri="{FF2B5EF4-FFF2-40B4-BE49-F238E27FC236}">
              <a16:creationId xmlns:a16="http://schemas.microsoft.com/office/drawing/2014/main" id="{197C9577-F4CD-4FEB-8962-EC56C08B4D1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2" name="Text Box 64">
          <a:extLst>
            <a:ext uri="{FF2B5EF4-FFF2-40B4-BE49-F238E27FC236}">
              <a16:creationId xmlns:a16="http://schemas.microsoft.com/office/drawing/2014/main" id="{8D807EF7-0C1B-431D-85AF-F451017A10B6}"/>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3" name="Text Box 64">
          <a:extLst>
            <a:ext uri="{FF2B5EF4-FFF2-40B4-BE49-F238E27FC236}">
              <a16:creationId xmlns:a16="http://schemas.microsoft.com/office/drawing/2014/main" id="{ECC76480-DCCD-4AE9-B95B-131872AD012C}"/>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4" name="Text Box 64">
          <a:extLst>
            <a:ext uri="{FF2B5EF4-FFF2-40B4-BE49-F238E27FC236}">
              <a16:creationId xmlns:a16="http://schemas.microsoft.com/office/drawing/2014/main" id="{159251C7-D1B9-4385-B60A-D8BFA53251A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5" name="Text Box 64">
          <a:extLst>
            <a:ext uri="{FF2B5EF4-FFF2-40B4-BE49-F238E27FC236}">
              <a16:creationId xmlns:a16="http://schemas.microsoft.com/office/drawing/2014/main" id="{06693000-1BF0-418D-9E5F-158406169DF9}"/>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6" name="Text Box 64">
          <a:extLst>
            <a:ext uri="{FF2B5EF4-FFF2-40B4-BE49-F238E27FC236}">
              <a16:creationId xmlns:a16="http://schemas.microsoft.com/office/drawing/2014/main" id="{4FF4F442-22C9-45CF-85CB-AB34F62467AC}"/>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7" name="Text Box 64">
          <a:extLst>
            <a:ext uri="{FF2B5EF4-FFF2-40B4-BE49-F238E27FC236}">
              <a16:creationId xmlns:a16="http://schemas.microsoft.com/office/drawing/2014/main" id="{FD995D3F-06F0-4947-9647-F49D7DA706A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8" name="Text Box 64">
          <a:extLst>
            <a:ext uri="{FF2B5EF4-FFF2-40B4-BE49-F238E27FC236}">
              <a16:creationId xmlns:a16="http://schemas.microsoft.com/office/drawing/2014/main" id="{26230CD7-E404-459A-B3A0-CC413DB31ED0}"/>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29" name="Text Box 64">
          <a:extLst>
            <a:ext uri="{FF2B5EF4-FFF2-40B4-BE49-F238E27FC236}">
              <a16:creationId xmlns:a16="http://schemas.microsoft.com/office/drawing/2014/main" id="{4AE407F7-5DEB-4D6F-9D57-9FB2EB4E8852}"/>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0" name="Text Box 64">
          <a:extLst>
            <a:ext uri="{FF2B5EF4-FFF2-40B4-BE49-F238E27FC236}">
              <a16:creationId xmlns:a16="http://schemas.microsoft.com/office/drawing/2014/main" id="{3B85EC84-7318-438B-8AE8-861D5068BE5A}"/>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1" name="Text Box 64">
          <a:extLst>
            <a:ext uri="{FF2B5EF4-FFF2-40B4-BE49-F238E27FC236}">
              <a16:creationId xmlns:a16="http://schemas.microsoft.com/office/drawing/2014/main" id="{FB4C72D1-D33A-401F-8770-4A17E299D97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2" name="Text Box 64">
          <a:extLst>
            <a:ext uri="{FF2B5EF4-FFF2-40B4-BE49-F238E27FC236}">
              <a16:creationId xmlns:a16="http://schemas.microsoft.com/office/drawing/2014/main" id="{3C537A86-9321-4BA5-918C-8B191D81E75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3" name="Text Box 64">
          <a:extLst>
            <a:ext uri="{FF2B5EF4-FFF2-40B4-BE49-F238E27FC236}">
              <a16:creationId xmlns:a16="http://schemas.microsoft.com/office/drawing/2014/main" id="{9AEA47D0-AB97-4204-8697-3EDA80943B9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4" name="Text Box 64">
          <a:extLst>
            <a:ext uri="{FF2B5EF4-FFF2-40B4-BE49-F238E27FC236}">
              <a16:creationId xmlns:a16="http://schemas.microsoft.com/office/drawing/2014/main" id="{BD64B1AD-67EF-4A76-A99D-98DCDCC46B08}"/>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5" name="Text Box 64">
          <a:extLst>
            <a:ext uri="{FF2B5EF4-FFF2-40B4-BE49-F238E27FC236}">
              <a16:creationId xmlns:a16="http://schemas.microsoft.com/office/drawing/2014/main" id="{AEA14DDF-79BF-4028-8E38-176788FFA64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6" name="Text Box 64">
          <a:extLst>
            <a:ext uri="{FF2B5EF4-FFF2-40B4-BE49-F238E27FC236}">
              <a16:creationId xmlns:a16="http://schemas.microsoft.com/office/drawing/2014/main" id="{8B5D99B3-EEA7-42EE-A4C1-A8B8CECDA05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7" name="Text Box 64">
          <a:extLst>
            <a:ext uri="{FF2B5EF4-FFF2-40B4-BE49-F238E27FC236}">
              <a16:creationId xmlns:a16="http://schemas.microsoft.com/office/drawing/2014/main" id="{347BAE5A-1CC5-4167-A5A5-A4F02D84E17A}"/>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8" name="Text Box 64">
          <a:extLst>
            <a:ext uri="{FF2B5EF4-FFF2-40B4-BE49-F238E27FC236}">
              <a16:creationId xmlns:a16="http://schemas.microsoft.com/office/drawing/2014/main" id="{2B513FA3-C049-4931-B264-F3EE07B6ABC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39" name="Text Box 64">
          <a:extLst>
            <a:ext uri="{FF2B5EF4-FFF2-40B4-BE49-F238E27FC236}">
              <a16:creationId xmlns:a16="http://schemas.microsoft.com/office/drawing/2014/main" id="{E1EC2E29-A292-4B5D-B5C5-21648B7B29C1}"/>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0" name="Text Box 64">
          <a:extLst>
            <a:ext uri="{FF2B5EF4-FFF2-40B4-BE49-F238E27FC236}">
              <a16:creationId xmlns:a16="http://schemas.microsoft.com/office/drawing/2014/main" id="{3A9C1FAA-AD19-4B62-89C8-AC4F78B450A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1" name="Text Box 64">
          <a:extLst>
            <a:ext uri="{FF2B5EF4-FFF2-40B4-BE49-F238E27FC236}">
              <a16:creationId xmlns:a16="http://schemas.microsoft.com/office/drawing/2014/main" id="{01CDD8AE-CA39-44AE-9AC2-D151A01773B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2" name="Text Box 64">
          <a:extLst>
            <a:ext uri="{FF2B5EF4-FFF2-40B4-BE49-F238E27FC236}">
              <a16:creationId xmlns:a16="http://schemas.microsoft.com/office/drawing/2014/main" id="{100B40CD-FCDF-49B6-A1F1-88930A34245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3" name="Text Box 64">
          <a:extLst>
            <a:ext uri="{FF2B5EF4-FFF2-40B4-BE49-F238E27FC236}">
              <a16:creationId xmlns:a16="http://schemas.microsoft.com/office/drawing/2014/main" id="{CBEF67E8-7876-49AA-9B8F-6868C3A07A53}"/>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4" name="Text Box 64">
          <a:extLst>
            <a:ext uri="{FF2B5EF4-FFF2-40B4-BE49-F238E27FC236}">
              <a16:creationId xmlns:a16="http://schemas.microsoft.com/office/drawing/2014/main" id="{605A0E49-80A9-4A14-9F30-A8B91DED315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5" name="Text Box 64">
          <a:extLst>
            <a:ext uri="{FF2B5EF4-FFF2-40B4-BE49-F238E27FC236}">
              <a16:creationId xmlns:a16="http://schemas.microsoft.com/office/drawing/2014/main" id="{DE5D4D8F-C024-400B-A996-0BB961B2C9A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6" name="Text Box 64">
          <a:extLst>
            <a:ext uri="{FF2B5EF4-FFF2-40B4-BE49-F238E27FC236}">
              <a16:creationId xmlns:a16="http://schemas.microsoft.com/office/drawing/2014/main" id="{CC312F6D-EFB7-47B4-AFD1-AA54ECC5EBB8}"/>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7" name="Text Box 64">
          <a:extLst>
            <a:ext uri="{FF2B5EF4-FFF2-40B4-BE49-F238E27FC236}">
              <a16:creationId xmlns:a16="http://schemas.microsoft.com/office/drawing/2014/main" id="{A735ECC7-7FE5-422F-9EA9-EA70301F593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8" name="Text Box 64">
          <a:extLst>
            <a:ext uri="{FF2B5EF4-FFF2-40B4-BE49-F238E27FC236}">
              <a16:creationId xmlns:a16="http://schemas.microsoft.com/office/drawing/2014/main" id="{55A00936-1716-456D-AE8B-5366BC7028C6}"/>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49" name="Text Box 64">
          <a:extLst>
            <a:ext uri="{FF2B5EF4-FFF2-40B4-BE49-F238E27FC236}">
              <a16:creationId xmlns:a16="http://schemas.microsoft.com/office/drawing/2014/main" id="{B168E2C2-B1D4-4A9E-977D-C886ED0BC620}"/>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0" name="Text Box 64">
          <a:extLst>
            <a:ext uri="{FF2B5EF4-FFF2-40B4-BE49-F238E27FC236}">
              <a16:creationId xmlns:a16="http://schemas.microsoft.com/office/drawing/2014/main" id="{F5A69DF8-486B-4AE9-9FE2-6183C02B710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1" name="Text Box 64">
          <a:extLst>
            <a:ext uri="{FF2B5EF4-FFF2-40B4-BE49-F238E27FC236}">
              <a16:creationId xmlns:a16="http://schemas.microsoft.com/office/drawing/2014/main" id="{8EBB0CB4-76C5-49F9-A8B3-CAA615FD8F28}"/>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2" name="Text Box 64">
          <a:extLst>
            <a:ext uri="{FF2B5EF4-FFF2-40B4-BE49-F238E27FC236}">
              <a16:creationId xmlns:a16="http://schemas.microsoft.com/office/drawing/2014/main" id="{81A81EA0-94D0-4BB7-9E9C-865A939EEE7B}"/>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3" name="Text Box 64">
          <a:extLst>
            <a:ext uri="{FF2B5EF4-FFF2-40B4-BE49-F238E27FC236}">
              <a16:creationId xmlns:a16="http://schemas.microsoft.com/office/drawing/2014/main" id="{082F70A0-4AD4-4BDD-82B1-0A58CCDA2E1B}"/>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4" name="Text Box 64">
          <a:extLst>
            <a:ext uri="{FF2B5EF4-FFF2-40B4-BE49-F238E27FC236}">
              <a16:creationId xmlns:a16="http://schemas.microsoft.com/office/drawing/2014/main" id="{27FE9038-191C-420B-A72A-131A0298D88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5" name="Text Box 64">
          <a:extLst>
            <a:ext uri="{FF2B5EF4-FFF2-40B4-BE49-F238E27FC236}">
              <a16:creationId xmlns:a16="http://schemas.microsoft.com/office/drawing/2014/main" id="{297028C6-CBF6-4C85-854D-67E22677D61B}"/>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6" name="Text Box 64">
          <a:extLst>
            <a:ext uri="{FF2B5EF4-FFF2-40B4-BE49-F238E27FC236}">
              <a16:creationId xmlns:a16="http://schemas.microsoft.com/office/drawing/2014/main" id="{DF7AF70F-4097-4FE5-A165-2E30188631FC}"/>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7" name="Text Box 64">
          <a:extLst>
            <a:ext uri="{FF2B5EF4-FFF2-40B4-BE49-F238E27FC236}">
              <a16:creationId xmlns:a16="http://schemas.microsoft.com/office/drawing/2014/main" id="{5FB52CB7-AA5A-45BA-93A7-D8179BC8600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8" name="Text Box 64">
          <a:extLst>
            <a:ext uri="{FF2B5EF4-FFF2-40B4-BE49-F238E27FC236}">
              <a16:creationId xmlns:a16="http://schemas.microsoft.com/office/drawing/2014/main" id="{07E75C29-FCEE-48CF-B1A4-9C7B61525D21}"/>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59" name="Text Box 64">
          <a:extLst>
            <a:ext uri="{FF2B5EF4-FFF2-40B4-BE49-F238E27FC236}">
              <a16:creationId xmlns:a16="http://schemas.microsoft.com/office/drawing/2014/main" id="{FFE92ED8-38DB-4DE4-B55E-94D09848A362}"/>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0" name="Text Box 64">
          <a:extLst>
            <a:ext uri="{FF2B5EF4-FFF2-40B4-BE49-F238E27FC236}">
              <a16:creationId xmlns:a16="http://schemas.microsoft.com/office/drawing/2014/main" id="{0F1499A2-1CEA-49F2-875E-E1CF7AC19FC8}"/>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1" name="Text Box 64">
          <a:extLst>
            <a:ext uri="{FF2B5EF4-FFF2-40B4-BE49-F238E27FC236}">
              <a16:creationId xmlns:a16="http://schemas.microsoft.com/office/drawing/2014/main" id="{DEB4FD1C-8FE1-484F-8CE2-B6349F08D812}"/>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2" name="Text Box 64">
          <a:extLst>
            <a:ext uri="{FF2B5EF4-FFF2-40B4-BE49-F238E27FC236}">
              <a16:creationId xmlns:a16="http://schemas.microsoft.com/office/drawing/2014/main" id="{FE82AA07-A7A1-4B7B-8ED9-3DBE6498FD7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3" name="Text Box 64">
          <a:extLst>
            <a:ext uri="{FF2B5EF4-FFF2-40B4-BE49-F238E27FC236}">
              <a16:creationId xmlns:a16="http://schemas.microsoft.com/office/drawing/2014/main" id="{610E2241-1F21-493B-8467-325F7853C85F}"/>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4" name="Text Box 64">
          <a:extLst>
            <a:ext uri="{FF2B5EF4-FFF2-40B4-BE49-F238E27FC236}">
              <a16:creationId xmlns:a16="http://schemas.microsoft.com/office/drawing/2014/main" id="{72C8D845-C860-460D-84E9-98D9A36185A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5" name="Text Box 64">
          <a:extLst>
            <a:ext uri="{FF2B5EF4-FFF2-40B4-BE49-F238E27FC236}">
              <a16:creationId xmlns:a16="http://schemas.microsoft.com/office/drawing/2014/main" id="{CE63A492-F80C-4FDF-A085-074A6A9FE7E9}"/>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6" name="Text Box 64">
          <a:extLst>
            <a:ext uri="{FF2B5EF4-FFF2-40B4-BE49-F238E27FC236}">
              <a16:creationId xmlns:a16="http://schemas.microsoft.com/office/drawing/2014/main" id="{F9067EFF-3790-41DC-A47C-38ECA74B7608}"/>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7" name="Text Box 64">
          <a:extLst>
            <a:ext uri="{FF2B5EF4-FFF2-40B4-BE49-F238E27FC236}">
              <a16:creationId xmlns:a16="http://schemas.microsoft.com/office/drawing/2014/main" id="{D4E9FE37-6D86-49EB-B8BF-16088FAC0E6D}"/>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8" name="Text Box 64">
          <a:extLst>
            <a:ext uri="{FF2B5EF4-FFF2-40B4-BE49-F238E27FC236}">
              <a16:creationId xmlns:a16="http://schemas.microsoft.com/office/drawing/2014/main" id="{E1676786-531D-4265-A37D-41472D4129E1}"/>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69" name="Text Box 64">
          <a:extLst>
            <a:ext uri="{FF2B5EF4-FFF2-40B4-BE49-F238E27FC236}">
              <a16:creationId xmlns:a16="http://schemas.microsoft.com/office/drawing/2014/main" id="{9246F230-4B86-463E-8B03-7E3CC93854F2}"/>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70" name="Text Box 64">
          <a:extLst>
            <a:ext uri="{FF2B5EF4-FFF2-40B4-BE49-F238E27FC236}">
              <a16:creationId xmlns:a16="http://schemas.microsoft.com/office/drawing/2014/main" id="{DFFB76CA-F398-4918-A5A5-FEEDB440DAF4}"/>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71" name="Text Box 64">
          <a:extLst>
            <a:ext uri="{FF2B5EF4-FFF2-40B4-BE49-F238E27FC236}">
              <a16:creationId xmlns:a16="http://schemas.microsoft.com/office/drawing/2014/main" id="{D6032A3D-E985-4A50-8B52-71BCFF31D425}"/>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72" name="Text Box 64">
          <a:extLst>
            <a:ext uri="{FF2B5EF4-FFF2-40B4-BE49-F238E27FC236}">
              <a16:creationId xmlns:a16="http://schemas.microsoft.com/office/drawing/2014/main" id="{9BB9CA2E-688E-450D-8694-0AB8832E7A77}"/>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73" name="Text Box 64">
          <a:extLst>
            <a:ext uri="{FF2B5EF4-FFF2-40B4-BE49-F238E27FC236}">
              <a16:creationId xmlns:a16="http://schemas.microsoft.com/office/drawing/2014/main" id="{7CA042F7-3A9F-4633-B05D-F727E1A2F33E}"/>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74" name="Text Box 64">
          <a:extLst>
            <a:ext uri="{FF2B5EF4-FFF2-40B4-BE49-F238E27FC236}">
              <a16:creationId xmlns:a16="http://schemas.microsoft.com/office/drawing/2014/main" id="{54B8E272-D809-4243-B85C-F45E3F3062D6}"/>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237</xdr:row>
      <xdr:rowOff>0</xdr:rowOff>
    </xdr:from>
    <xdr:ext cx="4762" cy="276225"/>
    <xdr:sp macro="" textlink="">
      <xdr:nvSpPr>
        <xdr:cNvPr id="475" name="Text Box 64">
          <a:extLst>
            <a:ext uri="{FF2B5EF4-FFF2-40B4-BE49-F238E27FC236}">
              <a16:creationId xmlns:a16="http://schemas.microsoft.com/office/drawing/2014/main" id="{D96EAE2D-27FD-45FB-A956-452F2EC069BA}"/>
            </a:ext>
          </a:extLst>
        </xdr:cNvPr>
        <xdr:cNvSpPr txBox="1">
          <a:spLocks noChangeArrowheads="1"/>
        </xdr:cNvSpPr>
      </xdr:nvSpPr>
      <xdr:spPr bwMode="auto">
        <a:xfrm>
          <a:off x="476250" y="167125650"/>
          <a:ext cx="4762"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2</xdr:col>
      <xdr:colOff>0</xdr:colOff>
      <xdr:row>303</xdr:row>
      <xdr:rowOff>0</xdr:rowOff>
    </xdr:from>
    <xdr:to>
      <xdr:col>2</xdr:col>
      <xdr:colOff>9525</xdr:colOff>
      <xdr:row>303</xdr:row>
      <xdr:rowOff>57150</xdr:rowOff>
    </xdr:to>
    <xdr:sp macro="" textlink="">
      <xdr:nvSpPr>
        <xdr:cNvPr id="478" name="Cuadro de texto 9">
          <a:extLst>
            <a:ext uri="{FF2B5EF4-FFF2-40B4-BE49-F238E27FC236}">
              <a16:creationId xmlns:a16="http://schemas.microsoft.com/office/drawing/2014/main" id="{A8A22864-0465-4EA1-922C-6DCFB0C3A80B}"/>
            </a:ext>
          </a:extLst>
        </xdr:cNvPr>
        <xdr:cNvSpPr txBox="1">
          <a:spLocks noChangeArrowheads="1"/>
        </xdr:cNvSpPr>
      </xdr:nvSpPr>
      <xdr:spPr bwMode="auto">
        <a:xfrm>
          <a:off x="1590675" y="218884500"/>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303</xdr:row>
      <xdr:rowOff>0</xdr:rowOff>
    </xdr:from>
    <xdr:to>
      <xdr:col>2</xdr:col>
      <xdr:colOff>9525</xdr:colOff>
      <xdr:row>303</xdr:row>
      <xdr:rowOff>57150</xdr:rowOff>
    </xdr:to>
    <xdr:sp macro="" textlink="">
      <xdr:nvSpPr>
        <xdr:cNvPr id="479" name="Cuadro de texto 8">
          <a:extLst>
            <a:ext uri="{FF2B5EF4-FFF2-40B4-BE49-F238E27FC236}">
              <a16:creationId xmlns:a16="http://schemas.microsoft.com/office/drawing/2014/main" id="{D69AFC13-5A9A-4DE5-B163-3C058B253CF2}"/>
            </a:ext>
          </a:extLst>
        </xdr:cNvPr>
        <xdr:cNvSpPr txBox="1">
          <a:spLocks noChangeArrowheads="1"/>
        </xdr:cNvSpPr>
      </xdr:nvSpPr>
      <xdr:spPr bwMode="auto">
        <a:xfrm>
          <a:off x="1590675" y="218884500"/>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304</xdr:row>
      <xdr:rowOff>0</xdr:rowOff>
    </xdr:from>
    <xdr:to>
      <xdr:col>2</xdr:col>
      <xdr:colOff>9525</xdr:colOff>
      <xdr:row>304</xdr:row>
      <xdr:rowOff>57150</xdr:rowOff>
    </xdr:to>
    <xdr:sp macro="" textlink="">
      <xdr:nvSpPr>
        <xdr:cNvPr id="480" name="Cuadro de texto 9">
          <a:extLst>
            <a:ext uri="{FF2B5EF4-FFF2-40B4-BE49-F238E27FC236}">
              <a16:creationId xmlns:a16="http://schemas.microsoft.com/office/drawing/2014/main" id="{5BC820C7-5231-49D3-87DD-13019C788736}"/>
            </a:ext>
          </a:extLst>
        </xdr:cNvPr>
        <xdr:cNvSpPr txBox="1">
          <a:spLocks noChangeArrowheads="1"/>
        </xdr:cNvSpPr>
      </xdr:nvSpPr>
      <xdr:spPr bwMode="auto">
        <a:xfrm>
          <a:off x="1590675" y="219789375"/>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304</xdr:row>
      <xdr:rowOff>0</xdr:rowOff>
    </xdr:from>
    <xdr:to>
      <xdr:col>2</xdr:col>
      <xdr:colOff>9525</xdr:colOff>
      <xdr:row>304</xdr:row>
      <xdr:rowOff>57150</xdr:rowOff>
    </xdr:to>
    <xdr:sp macro="" textlink="">
      <xdr:nvSpPr>
        <xdr:cNvPr id="481" name="Cuadro de texto 8">
          <a:extLst>
            <a:ext uri="{FF2B5EF4-FFF2-40B4-BE49-F238E27FC236}">
              <a16:creationId xmlns:a16="http://schemas.microsoft.com/office/drawing/2014/main" id="{91307F28-1BA6-40C5-9422-35C43B7FB4F0}"/>
            </a:ext>
          </a:extLst>
        </xdr:cNvPr>
        <xdr:cNvSpPr txBox="1">
          <a:spLocks noChangeArrowheads="1"/>
        </xdr:cNvSpPr>
      </xdr:nvSpPr>
      <xdr:spPr bwMode="auto">
        <a:xfrm>
          <a:off x="1590675" y="219789375"/>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305</xdr:row>
      <xdr:rowOff>0</xdr:rowOff>
    </xdr:from>
    <xdr:to>
      <xdr:col>2</xdr:col>
      <xdr:colOff>9525</xdr:colOff>
      <xdr:row>305</xdr:row>
      <xdr:rowOff>57150</xdr:rowOff>
    </xdr:to>
    <xdr:sp macro="" textlink="">
      <xdr:nvSpPr>
        <xdr:cNvPr id="482" name="Cuadro de texto 9">
          <a:extLst>
            <a:ext uri="{FF2B5EF4-FFF2-40B4-BE49-F238E27FC236}">
              <a16:creationId xmlns:a16="http://schemas.microsoft.com/office/drawing/2014/main" id="{FDE82A1D-174A-4B90-8C74-EC428BDF5883}"/>
            </a:ext>
          </a:extLst>
        </xdr:cNvPr>
        <xdr:cNvSpPr txBox="1">
          <a:spLocks noChangeArrowheads="1"/>
        </xdr:cNvSpPr>
      </xdr:nvSpPr>
      <xdr:spPr bwMode="auto">
        <a:xfrm>
          <a:off x="1590675" y="220694250"/>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305</xdr:row>
      <xdr:rowOff>0</xdr:rowOff>
    </xdr:from>
    <xdr:to>
      <xdr:col>2</xdr:col>
      <xdr:colOff>9525</xdr:colOff>
      <xdr:row>305</xdr:row>
      <xdr:rowOff>57150</xdr:rowOff>
    </xdr:to>
    <xdr:sp macro="" textlink="">
      <xdr:nvSpPr>
        <xdr:cNvPr id="483" name="Cuadro de texto 8">
          <a:extLst>
            <a:ext uri="{FF2B5EF4-FFF2-40B4-BE49-F238E27FC236}">
              <a16:creationId xmlns:a16="http://schemas.microsoft.com/office/drawing/2014/main" id="{F16B844E-763A-40E3-9D7F-CF04812DDC02}"/>
            </a:ext>
          </a:extLst>
        </xdr:cNvPr>
        <xdr:cNvSpPr txBox="1">
          <a:spLocks noChangeArrowheads="1"/>
        </xdr:cNvSpPr>
      </xdr:nvSpPr>
      <xdr:spPr bwMode="auto">
        <a:xfrm>
          <a:off x="1590675" y="220694250"/>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306</xdr:row>
      <xdr:rowOff>0</xdr:rowOff>
    </xdr:from>
    <xdr:to>
      <xdr:col>2</xdr:col>
      <xdr:colOff>9525</xdr:colOff>
      <xdr:row>306</xdr:row>
      <xdr:rowOff>57150</xdr:rowOff>
    </xdr:to>
    <xdr:sp macro="" textlink="">
      <xdr:nvSpPr>
        <xdr:cNvPr id="484" name="Cuadro de texto 9">
          <a:extLst>
            <a:ext uri="{FF2B5EF4-FFF2-40B4-BE49-F238E27FC236}">
              <a16:creationId xmlns:a16="http://schemas.microsoft.com/office/drawing/2014/main" id="{05156D12-AD53-4AB7-BA29-936007539E76}"/>
            </a:ext>
          </a:extLst>
        </xdr:cNvPr>
        <xdr:cNvSpPr txBox="1">
          <a:spLocks noChangeArrowheads="1"/>
        </xdr:cNvSpPr>
      </xdr:nvSpPr>
      <xdr:spPr bwMode="auto">
        <a:xfrm>
          <a:off x="1590675" y="221599125"/>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306</xdr:row>
      <xdr:rowOff>0</xdr:rowOff>
    </xdr:from>
    <xdr:to>
      <xdr:col>2</xdr:col>
      <xdr:colOff>9525</xdr:colOff>
      <xdr:row>306</xdr:row>
      <xdr:rowOff>57150</xdr:rowOff>
    </xdr:to>
    <xdr:sp macro="" textlink="">
      <xdr:nvSpPr>
        <xdr:cNvPr id="485" name="Cuadro de texto 8">
          <a:extLst>
            <a:ext uri="{FF2B5EF4-FFF2-40B4-BE49-F238E27FC236}">
              <a16:creationId xmlns:a16="http://schemas.microsoft.com/office/drawing/2014/main" id="{B848C00A-BDCD-49B5-8B01-A26AF3816C00}"/>
            </a:ext>
          </a:extLst>
        </xdr:cNvPr>
        <xdr:cNvSpPr txBox="1">
          <a:spLocks noChangeArrowheads="1"/>
        </xdr:cNvSpPr>
      </xdr:nvSpPr>
      <xdr:spPr bwMode="auto">
        <a:xfrm>
          <a:off x="1590675" y="221599125"/>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307</xdr:row>
      <xdr:rowOff>0</xdr:rowOff>
    </xdr:from>
    <xdr:to>
      <xdr:col>2</xdr:col>
      <xdr:colOff>9525</xdr:colOff>
      <xdr:row>307</xdr:row>
      <xdr:rowOff>57150</xdr:rowOff>
    </xdr:to>
    <xdr:sp macro="" textlink="">
      <xdr:nvSpPr>
        <xdr:cNvPr id="486" name="Cuadro de texto 9">
          <a:extLst>
            <a:ext uri="{FF2B5EF4-FFF2-40B4-BE49-F238E27FC236}">
              <a16:creationId xmlns:a16="http://schemas.microsoft.com/office/drawing/2014/main" id="{BCF15648-2F53-4FE5-A52B-A8702E6BED12}"/>
            </a:ext>
          </a:extLst>
        </xdr:cNvPr>
        <xdr:cNvSpPr txBox="1">
          <a:spLocks noChangeArrowheads="1"/>
        </xdr:cNvSpPr>
      </xdr:nvSpPr>
      <xdr:spPr bwMode="auto">
        <a:xfrm>
          <a:off x="1590675" y="222504000"/>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307</xdr:row>
      <xdr:rowOff>0</xdr:rowOff>
    </xdr:from>
    <xdr:to>
      <xdr:col>2</xdr:col>
      <xdr:colOff>9525</xdr:colOff>
      <xdr:row>307</xdr:row>
      <xdr:rowOff>57150</xdr:rowOff>
    </xdr:to>
    <xdr:sp macro="" textlink="">
      <xdr:nvSpPr>
        <xdr:cNvPr id="487" name="Cuadro de texto 8">
          <a:extLst>
            <a:ext uri="{FF2B5EF4-FFF2-40B4-BE49-F238E27FC236}">
              <a16:creationId xmlns:a16="http://schemas.microsoft.com/office/drawing/2014/main" id="{045EEF47-A0D6-4699-B387-AF4A77AC4656}"/>
            </a:ext>
          </a:extLst>
        </xdr:cNvPr>
        <xdr:cNvSpPr txBox="1">
          <a:spLocks noChangeArrowheads="1"/>
        </xdr:cNvSpPr>
      </xdr:nvSpPr>
      <xdr:spPr bwMode="auto">
        <a:xfrm>
          <a:off x="1590675" y="222504000"/>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308</xdr:row>
      <xdr:rowOff>0</xdr:rowOff>
    </xdr:from>
    <xdr:to>
      <xdr:col>2</xdr:col>
      <xdr:colOff>9525</xdr:colOff>
      <xdr:row>308</xdr:row>
      <xdr:rowOff>57150</xdr:rowOff>
    </xdr:to>
    <xdr:sp macro="" textlink="">
      <xdr:nvSpPr>
        <xdr:cNvPr id="488" name="Cuadro de texto 9">
          <a:extLst>
            <a:ext uri="{FF2B5EF4-FFF2-40B4-BE49-F238E27FC236}">
              <a16:creationId xmlns:a16="http://schemas.microsoft.com/office/drawing/2014/main" id="{96C92A5C-BF97-4162-9F6E-743941F47056}"/>
            </a:ext>
          </a:extLst>
        </xdr:cNvPr>
        <xdr:cNvSpPr txBox="1">
          <a:spLocks noChangeArrowheads="1"/>
        </xdr:cNvSpPr>
      </xdr:nvSpPr>
      <xdr:spPr bwMode="auto">
        <a:xfrm>
          <a:off x="1590675" y="223046925"/>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twoCellAnchor>
    <xdr:from>
      <xdr:col>2</xdr:col>
      <xdr:colOff>0</xdr:colOff>
      <xdr:row>308</xdr:row>
      <xdr:rowOff>0</xdr:rowOff>
    </xdr:from>
    <xdr:to>
      <xdr:col>2</xdr:col>
      <xdr:colOff>9525</xdr:colOff>
      <xdr:row>308</xdr:row>
      <xdr:rowOff>57150</xdr:rowOff>
    </xdr:to>
    <xdr:sp macro="" textlink="">
      <xdr:nvSpPr>
        <xdr:cNvPr id="489" name="Cuadro de texto 8">
          <a:extLst>
            <a:ext uri="{FF2B5EF4-FFF2-40B4-BE49-F238E27FC236}">
              <a16:creationId xmlns:a16="http://schemas.microsoft.com/office/drawing/2014/main" id="{74A32087-C150-4A96-B871-30D609E13A56}"/>
            </a:ext>
          </a:extLst>
        </xdr:cNvPr>
        <xdr:cNvSpPr txBox="1">
          <a:spLocks noChangeArrowheads="1"/>
        </xdr:cNvSpPr>
      </xdr:nvSpPr>
      <xdr:spPr bwMode="auto">
        <a:xfrm>
          <a:off x="1590675" y="223046925"/>
          <a:ext cx="95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11"/>
  <sheetViews>
    <sheetView tabSelected="1" workbookViewId="0">
      <pane xSplit="3" ySplit="2" topLeftCell="D3" activePane="bottomRight" state="frozen"/>
      <selection activeCell="G13" sqref="G13"/>
      <selection pane="topRight" activeCell="G13" sqref="G13"/>
      <selection pane="bottomLeft" activeCell="G13" sqref="G13"/>
      <selection pane="bottomRight" activeCell="Y404" sqref="Y404"/>
    </sheetView>
  </sheetViews>
  <sheetFormatPr baseColWidth="10" defaultRowHeight="12.75" x14ac:dyDescent="0.25"/>
  <cols>
    <col min="1" max="1" width="8.42578125" style="34" customWidth="1"/>
    <col min="2" max="2" width="11.42578125" style="34" customWidth="1"/>
    <col min="3" max="3" width="37.5703125" style="34" customWidth="1"/>
    <col min="4" max="4" width="15.28515625" style="34" customWidth="1"/>
    <col min="5" max="5" width="7.7109375" style="35" customWidth="1"/>
    <col min="6" max="6" width="15" style="50" hidden="1" customWidth="1"/>
    <col min="7" max="7" width="17.5703125" style="50" hidden="1" customWidth="1"/>
    <col min="8" max="10" width="14" style="50" hidden="1" customWidth="1"/>
    <col min="11" max="11" width="28.140625" style="50" customWidth="1"/>
    <col min="12" max="12" width="15.42578125" style="53" hidden="1" customWidth="1"/>
    <col min="13" max="13" width="18.7109375" style="41" hidden="1" customWidth="1"/>
    <col min="14" max="14" width="14" style="41" hidden="1" customWidth="1"/>
    <col min="15" max="15" width="12.42578125" style="41" hidden="1" customWidth="1"/>
    <col min="16" max="16" width="7" style="41" hidden="1" customWidth="1"/>
    <col min="17" max="17" width="22" style="41" customWidth="1"/>
    <col min="18" max="18" width="15.85546875" style="50" hidden="1" customWidth="1"/>
    <col min="19" max="19" width="16" style="50" hidden="1" customWidth="1"/>
    <col min="20" max="20" width="15.85546875" style="50" hidden="1" customWidth="1"/>
    <col min="21" max="21" width="14.85546875" style="50" hidden="1" customWidth="1"/>
    <col min="22" max="22" width="14.28515625" style="50" hidden="1" customWidth="1"/>
    <col min="23" max="23" width="22.7109375" style="50" customWidth="1"/>
    <col min="24" max="16384" width="11.42578125" style="34"/>
  </cols>
  <sheetData>
    <row r="1" spans="1:23" ht="30.75" customHeight="1" x14ac:dyDescent="0.25">
      <c r="A1" s="145" t="s">
        <v>0</v>
      </c>
      <c r="B1" s="145" t="s">
        <v>1</v>
      </c>
      <c r="C1" s="145" t="s">
        <v>2</v>
      </c>
      <c r="D1" s="146" t="s">
        <v>3</v>
      </c>
      <c r="E1" s="146" t="s">
        <v>456</v>
      </c>
      <c r="F1" s="144" t="s">
        <v>23</v>
      </c>
      <c r="G1" s="144"/>
      <c r="H1" s="144"/>
      <c r="I1" s="144"/>
      <c r="J1" s="144"/>
      <c r="K1" s="144"/>
      <c r="L1" s="144" t="s">
        <v>28</v>
      </c>
      <c r="M1" s="144"/>
      <c r="N1" s="144"/>
      <c r="O1" s="144"/>
      <c r="P1" s="144"/>
      <c r="Q1" s="144"/>
      <c r="R1" s="144" t="s">
        <v>1125</v>
      </c>
      <c r="S1" s="144"/>
      <c r="T1" s="144"/>
      <c r="U1" s="144"/>
      <c r="V1" s="144"/>
      <c r="W1" s="144"/>
    </row>
    <row r="2" spans="1:23" s="35" customFormat="1" ht="38.25" x14ac:dyDescent="0.25">
      <c r="A2" s="145"/>
      <c r="B2" s="145"/>
      <c r="C2" s="145"/>
      <c r="D2" s="146"/>
      <c r="E2" s="146"/>
      <c r="F2" s="29" t="s">
        <v>5</v>
      </c>
      <c r="G2" s="29" t="s">
        <v>24</v>
      </c>
      <c r="H2" s="29" t="s">
        <v>25</v>
      </c>
      <c r="I2" s="29" t="s">
        <v>27</v>
      </c>
      <c r="J2" s="29" t="s">
        <v>26</v>
      </c>
      <c r="K2" s="29" t="s">
        <v>22</v>
      </c>
      <c r="L2" s="29" t="s">
        <v>5</v>
      </c>
      <c r="M2" s="29" t="s">
        <v>24</v>
      </c>
      <c r="N2" s="29" t="s">
        <v>25</v>
      </c>
      <c r="O2" s="29" t="s">
        <v>27</v>
      </c>
      <c r="P2" s="29" t="s">
        <v>26</v>
      </c>
      <c r="Q2" s="29" t="s">
        <v>22</v>
      </c>
      <c r="R2" s="29" t="s">
        <v>5</v>
      </c>
      <c r="S2" s="29" t="s">
        <v>453</v>
      </c>
      <c r="T2" s="29" t="s">
        <v>29</v>
      </c>
      <c r="U2" s="29" t="s">
        <v>454</v>
      </c>
      <c r="V2" s="29" t="s">
        <v>26</v>
      </c>
      <c r="W2" s="29" t="s">
        <v>22</v>
      </c>
    </row>
    <row r="3" spans="1:23" ht="51" x14ac:dyDescent="0.25">
      <c r="A3" s="36">
        <v>1</v>
      </c>
      <c r="B3" s="37">
        <v>72141510</v>
      </c>
      <c r="C3" s="38" t="s">
        <v>46</v>
      </c>
      <c r="D3" s="39" t="s">
        <v>30</v>
      </c>
      <c r="E3" s="40">
        <v>1</v>
      </c>
      <c r="F3" s="41">
        <v>50025.000000000007</v>
      </c>
      <c r="G3" s="41">
        <v>6003.0000000000009</v>
      </c>
      <c r="H3" s="41">
        <v>2501.2500000000005</v>
      </c>
      <c r="I3" s="41">
        <v>5002.5000000000009</v>
      </c>
      <c r="J3" s="41">
        <v>950.47500000000002</v>
      </c>
      <c r="K3" s="41">
        <f>SUM(F3:J3)</f>
        <v>64482.225000000006</v>
      </c>
      <c r="L3" s="41">
        <v>61910.94</v>
      </c>
      <c r="M3" s="41">
        <v>6243.12</v>
      </c>
      <c r="N3" s="41">
        <v>2601.3000000000002</v>
      </c>
      <c r="O3" s="41">
        <v>5202.6000000000004</v>
      </c>
      <c r="P3" s="41">
        <f>+O3*0.19</f>
        <v>988.49400000000003</v>
      </c>
      <c r="Q3" s="41">
        <f>SUM(L3:P3)</f>
        <v>76946.454000000012</v>
      </c>
      <c r="R3" s="41">
        <v>51765</v>
      </c>
      <c r="S3" s="41">
        <v>9317.7000000000007</v>
      </c>
      <c r="T3" s="41">
        <v>1552.95</v>
      </c>
      <c r="U3" s="41">
        <v>2588.25</v>
      </c>
      <c r="V3" s="41">
        <v>491.76749999999998</v>
      </c>
      <c r="W3" s="41">
        <f>SUM(R3:V3)</f>
        <v>65715.667499999996</v>
      </c>
    </row>
    <row r="4" spans="1:23" ht="38.25" x14ac:dyDescent="0.25">
      <c r="A4" s="36">
        <v>2</v>
      </c>
      <c r="B4" s="37">
        <v>72141510</v>
      </c>
      <c r="C4" s="38" t="s">
        <v>455</v>
      </c>
      <c r="D4" s="39" t="s">
        <v>30</v>
      </c>
      <c r="E4" s="40">
        <v>1</v>
      </c>
      <c r="F4" s="41">
        <v>18400</v>
      </c>
      <c r="G4" s="41">
        <v>2208</v>
      </c>
      <c r="H4" s="41">
        <v>920</v>
      </c>
      <c r="I4" s="41">
        <v>1840</v>
      </c>
      <c r="J4" s="41">
        <v>349.6</v>
      </c>
      <c r="K4" s="41">
        <f t="shared" ref="K4:K67" si="0">SUM(F4:J4)</f>
        <v>23717.599999999999</v>
      </c>
      <c r="L4" s="41">
        <v>22881.32</v>
      </c>
      <c r="M4" s="41">
        <v>2307.36</v>
      </c>
      <c r="N4" s="41">
        <v>961.4</v>
      </c>
      <c r="O4" s="41">
        <v>1922.8</v>
      </c>
      <c r="P4" s="41">
        <f t="shared" ref="P4:P67" si="1">+O4*0.19</f>
        <v>365.33199999999999</v>
      </c>
      <c r="Q4" s="41">
        <f t="shared" ref="Q4:Q67" si="2">SUM(L4:P4)</f>
        <v>28438.212</v>
      </c>
      <c r="R4" s="41">
        <v>13090</v>
      </c>
      <c r="S4" s="41">
        <v>3427.2</v>
      </c>
      <c r="T4" s="41">
        <v>571.20000000000005</v>
      </c>
      <c r="U4" s="41">
        <v>952</v>
      </c>
      <c r="V4" s="41">
        <v>180.88</v>
      </c>
      <c r="W4" s="41">
        <f t="shared" ref="W4:W67" si="3">SUM(R4:V4)</f>
        <v>18221.280000000002</v>
      </c>
    </row>
    <row r="5" spans="1:23" ht="38.25" x14ac:dyDescent="0.25">
      <c r="A5" s="36">
        <v>3</v>
      </c>
      <c r="B5" s="37">
        <v>72141510</v>
      </c>
      <c r="C5" s="38" t="s">
        <v>48</v>
      </c>
      <c r="D5" s="39" t="s">
        <v>30</v>
      </c>
      <c r="E5" s="40">
        <v>1</v>
      </c>
      <c r="F5" s="41">
        <v>13800.000000000002</v>
      </c>
      <c r="G5" s="41">
        <v>1656.0000000000002</v>
      </c>
      <c r="H5" s="41">
        <v>690.00000000000011</v>
      </c>
      <c r="I5" s="41">
        <v>1380.0000000000002</v>
      </c>
      <c r="J5" s="41">
        <v>262.20000000000005</v>
      </c>
      <c r="K5" s="41">
        <f t="shared" si="0"/>
        <v>17788.200000000004</v>
      </c>
      <c r="L5" s="41">
        <v>17407.32</v>
      </c>
      <c r="M5" s="41">
        <v>1755.36</v>
      </c>
      <c r="N5" s="41">
        <v>731.4</v>
      </c>
      <c r="O5" s="41">
        <v>1462.8</v>
      </c>
      <c r="P5" s="41">
        <f t="shared" si="1"/>
        <v>277.93200000000002</v>
      </c>
      <c r="Q5" s="41">
        <f t="shared" si="2"/>
        <v>21634.812000000002</v>
      </c>
      <c r="R5" s="41">
        <v>14280</v>
      </c>
      <c r="S5" s="41">
        <v>2570.4</v>
      </c>
      <c r="T5" s="41">
        <v>428.4</v>
      </c>
      <c r="U5" s="41">
        <v>714</v>
      </c>
      <c r="V5" s="41">
        <v>135.66</v>
      </c>
      <c r="W5" s="41">
        <f t="shared" si="3"/>
        <v>18128.460000000003</v>
      </c>
    </row>
    <row r="6" spans="1:23" ht="38.25" x14ac:dyDescent="0.25">
      <c r="A6" s="36">
        <v>4</v>
      </c>
      <c r="B6" s="37">
        <v>72141510</v>
      </c>
      <c r="C6" s="38" t="s">
        <v>49</v>
      </c>
      <c r="D6" s="39" t="s">
        <v>30</v>
      </c>
      <c r="E6" s="40">
        <v>1</v>
      </c>
      <c r="F6" s="41">
        <v>13800.000000000002</v>
      </c>
      <c r="G6" s="41">
        <v>1656.0000000000002</v>
      </c>
      <c r="H6" s="41">
        <v>690.00000000000011</v>
      </c>
      <c r="I6" s="41">
        <v>1380.0000000000002</v>
      </c>
      <c r="J6" s="41">
        <v>262.20000000000005</v>
      </c>
      <c r="K6" s="41">
        <f t="shared" si="0"/>
        <v>17788.200000000004</v>
      </c>
      <c r="L6" s="41">
        <v>16914.660000000003</v>
      </c>
      <c r="M6" s="41">
        <v>1705.6800000000003</v>
      </c>
      <c r="N6" s="41">
        <v>710.70000000000016</v>
      </c>
      <c r="O6" s="41">
        <v>1421.4000000000003</v>
      </c>
      <c r="P6" s="41">
        <f t="shared" si="1"/>
        <v>270.06600000000009</v>
      </c>
      <c r="Q6" s="41">
        <f t="shared" si="2"/>
        <v>21022.506000000005</v>
      </c>
      <c r="R6" s="41">
        <v>14280</v>
      </c>
      <c r="S6" s="41">
        <v>2570.4</v>
      </c>
      <c r="T6" s="41">
        <v>428.4</v>
      </c>
      <c r="U6" s="41">
        <v>714</v>
      </c>
      <c r="V6" s="41">
        <v>135.66</v>
      </c>
      <c r="W6" s="41">
        <f t="shared" si="3"/>
        <v>18128.460000000003</v>
      </c>
    </row>
    <row r="7" spans="1:23" ht="38.25" x14ac:dyDescent="0.25">
      <c r="A7" s="36">
        <v>5</v>
      </c>
      <c r="B7" s="37">
        <v>72141510</v>
      </c>
      <c r="C7" s="38" t="s">
        <v>50</v>
      </c>
      <c r="D7" s="39" t="s">
        <v>30</v>
      </c>
      <c r="E7" s="40">
        <v>1</v>
      </c>
      <c r="F7" s="41">
        <v>43700</v>
      </c>
      <c r="G7" s="41">
        <v>5244</v>
      </c>
      <c r="H7" s="41">
        <v>2185</v>
      </c>
      <c r="I7" s="41">
        <v>4370</v>
      </c>
      <c r="J7" s="41">
        <v>830.3</v>
      </c>
      <c r="K7" s="41">
        <f t="shared" si="0"/>
        <v>56329.3</v>
      </c>
      <c r="L7" s="41">
        <v>53303.074999999997</v>
      </c>
      <c r="M7" s="41">
        <v>5375.1</v>
      </c>
      <c r="N7" s="41">
        <v>2239.625</v>
      </c>
      <c r="O7" s="41">
        <v>4479.25</v>
      </c>
      <c r="P7" s="41">
        <f t="shared" si="1"/>
        <v>851.0575</v>
      </c>
      <c r="Q7" s="41">
        <f t="shared" si="2"/>
        <v>66248.107499999998</v>
      </c>
      <c r="R7" s="41">
        <v>45220</v>
      </c>
      <c r="S7" s="41">
        <v>8139.6</v>
      </c>
      <c r="T7" s="41">
        <v>1356.6</v>
      </c>
      <c r="U7" s="41">
        <v>2261</v>
      </c>
      <c r="V7" s="41">
        <v>429.59</v>
      </c>
      <c r="W7" s="41">
        <f t="shared" si="3"/>
        <v>57406.789999999994</v>
      </c>
    </row>
    <row r="8" spans="1:23" ht="51" x14ac:dyDescent="0.25">
      <c r="A8" s="36">
        <v>6</v>
      </c>
      <c r="B8" s="37">
        <v>72141510</v>
      </c>
      <c r="C8" s="38" t="s">
        <v>51</v>
      </c>
      <c r="D8" s="39" t="s">
        <v>31</v>
      </c>
      <c r="E8" s="40">
        <v>1</v>
      </c>
      <c r="F8" s="41">
        <v>28750</v>
      </c>
      <c r="G8" s="41">
        <v>3450</v>
      </c>
      <c r="H8" s="41">
        <v>1437.5</v>
      </c>
      <c r="I8" s="41">
        <v>2875</v>
      </c>
      <c r="J8" s="41">
        <v>546.25</v>
      </c>
      <c r="K8" s="41">
        <f t="shared" si="0"/>
        <v>37058.75</v>
      </c>
      <c r="L8" s="41">
        <v>35409.937500000007</v>
      </c>
      <c r="M8" s="41">
        <v>3570.7500000000005</v>
      </c>
      <c r="N8" s="41">
        <v>1487.8125000000002</v>
      </c>
      <c r="O8" s="41">
        <v>2975.6250000000005</v>
      </c>
      <c r="P8" s="41">
        <f t="shared" si="1"/>
        <v>565.36875000000009</v>
      </c>
      <c r="Q8" s="41">
        <f t="shared" si="2"/>
        <v>44009.493750000009</v>
      </c>
      <c r="R8" s="41">
        <v>29750</v>
      </c>
      <c r="S8" s="41">
        <v>5355</v>
      </c>
      <c r="T8" s="41">
        <v>892.5</v>
      </c>
      <c r="U8" s="41">
        <v>1487.5</v>
      </c>
      <c r="V8" s="41">
        <v>282.625</v>
      </c>
      <c r="W8" s="41">
        <f t="shared" si="3"/>
        <v>37767.625</v>
      </c>
    </row>
    <row r="9" spans="1:23" ht="38.25" x14ac:dyDescent="0.25">
      <c r="A9" s="36">
        <v>7</v>
      </c>
      <c r="B9" s="37">
        <v>72141510</v>
      </c>
      <c r="C9" s="38" t="s">
        <v>52</v>
      </c>
      <c r="D9" s="39" t="s">
        <v>30</v>
      </c>
      <c r="E9" s="40">
        <v>1</v>
      </c>
      <c r="F9" s="41">
        <v>20700</v>
      </c>
      <c r="G9" s="41">
        <v>2484</v>
      </c>
      <c r="H9" s="41">
        <v>1035</v>
      </c>
      <c r="I9" s="41">
        <v>2070</v>
      </c>
      <c r="J9" s="41">
        <v>393.3</v>
      </c>
      <c r="K9" s="41">
        <f t="shared" si="0"/>
        <v>26682.3</v>
      </c>
      <c r="L9" s="41">
        <v>27712.125</v>
      </c>
      <c r="M9" s="41">
        <v>2794.5</v>
      </c>
      <c r="N9" s="41">
        <v>1164.375</v>
      </c>
      <c r="O9" s="41">
        <v>2328.75</v>
      </c>
      <c r="P9" s="41">
        <f t="shared" si="1"/>
        <v>442.46249999999998</v>
      </c>
      <c r="Q9" s="41">
        <f t="shared" si="2"/>
        <v>34442.212500000001</v>
      </c>
      <c r="R9" s="41">
        <v>21420</v>
      </c>
      <c r="S9" s="41">
        <v>3855.6</v>
      </c>
      <c r="T9" s="41">
        <v>642.6</v>
      </c>
      <c r="U9" s="41">
        <v>1071</v>
      </c>
      <c r="V9" s="41">
        <v>203.49</v>
      </c>
      <c r="W9" s="41">
        <f t="shared" si="3"/>
        <v>27192.69</v>
      </c>
    </row>
    <row r="10" spans="1:23" ht="38.25" x14ac:dyDescent="0.25">
      <c r="A10" s="36">
        <v>8</v>
      </c>
      <c r="B10" s="37">
        <v>72141510</v>
      </c>
      <c r="C10" s="38" t="s">
        <v>53</v>
      </c>
      <c r="D10" s="39" t="s">
        <v>30</v>
      </c>
      <c r="E10" s="40">
        <v>1</v>
      </c>
      <c r="F10" s="41">
        <v>21850</v>
      </c>
      <c r="G10" s="41">
        <v>2622</v>
      </c>
      <c r="H10" s="41">
        <v>1092.5</v>
      </c>
      <c r="I10" s="41">
        <v>2185</v>
      </c>
      <c r="J10" s="41">
        <v>415.15</v>
      </c>
      <c r="K10" s="41">
        <f t="shared" si="0"/>
        <v>28164.65</v>
      </c>
      <c r="L10" s="41">
        <v>28991.672500000001</v>
      </c>
      <c r="M10" s="41">
        <v>2923.53</v>
      </c>
      <c r="N10" s="41">
        <v>1218.1375</v>
      </c>
      <c r="O10" s="41">
        <v>2436.2750000000001</v>
      </c>
      <c r="P10" s="41">
        <f t="shared" si="1"/>
        <v>462.89225000000005</v>
      </c>
      <c r="Q10" s="41">
        <f t="shared" si="2"/>
        <v>36032.507249999995</v>
      </c>
      <c r="R10" s="41">
        <v>22610</v>
      </c>
      <c r="S10" s="41">
        <v>4069.8</v>
      </c>
      <c r="T10" s="41">
        <v>678.3</v>
      </c>
      <c r="U10" s="41">
        <v>1130.5</v>
      </c>
      <c r="V10" s="41">
        <v>214.79499999999999</v>
      </c>
      <c r="W10" s="41">
        <f t="shared" si="3"/>
        <v>28703.394999999997</v>
      </c>
    </row>
    <row r="11" spans="1:23" ht="38.25" x14ac:dyDescent="0.25">
      <c r="A11" s="36">
        <v>9</v>
      </c>
      <c r="B11" s="37">
        <v>72141510</v>
      </c>
      <c r="C11" s="38" t="s">
        <v>54</v>
      </c>
      <c r="D11" s="39" t="s">
        <v>31</v>
      </c>
      <c r="E11" s="40">
        <v>1</v>
      </c>
      <c r="F11" s="41">
        <v>17250</v>
      </c>
      <c r="G11" s="41">
        <v>2070</v>
      </c>
      <c r="H11" s="41">
        <v>862.5</v>
      </c>
      <c r="I11" s="41">
        <v>1725</v>
      </c>
      <c r="J11" s="41">
        <v>327.75</v>
      </c>
      <c r="K11" s="41">
        <f t="shared" si="0"/>
        <v>22235.25</v>
      </c>
      <c r="L11" s="41">
        <v>23503.987499999999</v>
      </c>
      <c r="M11" s="41">
        <v>2370.15</v>
      </c>
      <c r="N11" s="41">
        <v>987.5625</v>
      </c>
      <c r="O11" s="41">
        <v>1975.125</v>
      </c>
      <c r="P11" s="41">
        <f t="shared" si="1"/>
        <v>375.27375000000001</v>
      </c>
      <c r="Q11" s="41">
        <f t="shared" si="2"/>
        <v>29212.098750000001</v>
      </c>
      <c r="R11" s="41">
        <v>17850</v>
      </c>
      <c r="S11" s="41">
        <v>3213</v>
      </c>
      <c r="T11" s="41">
        <v>535.5</v>
      </c>
      <c r="U11" s="41">
        <v>892.5</v>
      </c>
      <c r="V11" s="41">
        <v>169.57499999999999</v>
      </c>
      <c r="W11" s="41">
        <f t="shared" si="3"/>
        <v>22660.575000000001</v>
      </c>
    </row>
    <row r="12" spans="1:23" x14ac:dyDescent="0.25">
      <c r="A12" s="36">
        <v>10</v>
      </c>
      <c r="B12" s="37">
        <v>72141510</v>
      </c>
      <c r="C12" s="38" t="s">
        <v>55</v>
      </c>
      <c r="D12" s="39" t="s">
        <v>30</v>
      </c>
      <c r="E12" s="40">
        <v>1</v>
      </c>
      <c r="F12" s="41">
        <v>11900</v>
      </c>
      <c r="G12" s="41">
        <v>2070</v>
      </c>
      <c r="H12" s="41">
        <v>862.5</v>
      </c>
      <c r="I12" s="41">
        <v>1725</v>
      </c>
      <c r="J12" s="41">
        <v>327.75</v>
      </c>
      <c r="K12" s="41">
        <f t="shared" si="0"/>
        <v>16885.25</v>
      </c>
      <c r="L12" s="41">
        <v>18409.3</v>
      </c>
      <c r="M12" s="41">
        <v>2152.8000000000002</v>
      </c>
      <c r="N12" s="41">
        <v>897</v>
      </c>
      <c r="O12" s="41">
        <v>1794</v>
      </c>
      <c r="P12" s="41">
        <f t="shared" si="1"/>
        <v>340.86</v>
      </c>
      <c r="Q12" s="41">
        <f t="shared" si="2"/>
        <v>23593.96</v>
      </c>
      <c r="R12" s="41">
        <v>17850</v>
      </c>
      <c r="S12" s="41">
        <v>3213</v>
      </c>
      <c r="T12" s="41">
        <v>535.5</v>
      </c>
      <c r="U12" s="41">
        <v>892.5</v>
      </c>
      <c r="V12" s="41">
        <v>169.57499999999999</v>
      </c>
      <c r="W12" s="41">
        <f t="shared" si="3"/>
        <v>22660.575000000001</v>
      </c>
    </row>
    <row r="13" spans="1:23" ht="25.5" x14ac:dyDescent="0.25">
      <c r="A13" s="36">
        <v>11</v>
      </c>
      <c r="B13" s="37">
        <v>72141510</v>
      </c>
      <c r="C13" s="38" t="s">
        <v>56</v>
      </c>
      <c r="D13" s="39" t="s">
        <v>30</v>
      </c>
      <c r="E13" s="40">
        <v>1</v>
      </c>
      <c r="F13" s="41">
        <v>11900</v>
      </c>
      <c r="G13" s="41">
        <v>2484</v>
      </c>
      <c r="H13" s="41">
        <v>1035</v>
      </c>
      <c r="I13" s="41">
        <v>2070</v>
      </c>
      <c r="J13" s="41">
        <v>393.3</v>
      </c>
      <c r="K13" s="41">
        <f t="shared" si="0"/>
        <v>17882.3</v>
      </c>
      <c r="L13" s="41">
        <v>16993.2</v>
      </c>
      <c r="M13" s="41">
        <v>2595.7800000000007</v>
      </c>
      <c r="N13" s="41">
        <v>1081.575</v>
      </c>
      <c r="O13" s="41">
        <v>2163.15</v>
      </c>
      <c r="P13" s="41">
        <f t="shared" si="1"/>
        <v>410.99850000000004</v>
      </c>
      <c r="Q13" s="41">
        <f t="shared" si="2"/>
        <v>23244.703500000007</v>
      </c>
      <c r="R13" s="41">
        <v>21420</v>
      </c>
      <c r="S13" s="41">
        <v>3855.6</v>
      </c>
      <c r="T13" s="41">
        <v>642.6</v>
      </c>
      <c r="U13" s="41">
        <v>1071</v>
      </c>
      <c r="V13" s="41">
        <v>203.49</v>
      </c>
      <c r="W13" s="41">
        <f t="shared" si="3"/>
        <v>27192.69</v>
      </c>
    </row>
    <row r="14" spans="1:23" ht="25.5" x14ac:dyDescent="0.25">
      <c r="A14" s="36">
        <v>12</v>
      </c>
      <c r="B14" s="37">
        <v>72141510</v>
      </c>
      <c r="C14" s="38" t="s">
        <v>57</v>
      </c>
      <c r="D14" s="39" t="s">
        <v>30</v>
      </c>
      <c r="E14" s="40">
        <v>1</v>
      </c>
      <c r="F14" s="41">
        <v>17250</v>
      </c>
      <c r="G14" s="41">
        <v>2070</v>
      </c>
      <c r="H14" s="41">
        <v>862.5</v>
      </c>
      <c r="I14" s="41">
        <v>1725</v>
      </c>
      <c r="J14" s="41">
        <v>327.75</v>
      </c>
      <c r="K14" s="41">
        <f t="shared" si="0"/>
        <v>22235.25</v>
      </c>
      <c r="L14" s="41">
        <v>21759.15</v>
      </c>
      <c r="M14" s="41">
        <v>2194.1999999999998</v>
      </c>
      <c r="N14" s="41">
        <v>914.25</v>
      </c>
      <c r="O14" s="41">
        <v>1828.5</v>
      </c>
      <c r="P14" s="41">
        <f t="shared" si="1"/>
        <v>347.41500000000002</v>
      </c>
      <c r="Q14" s="41">
        <f t="shared" si="2"/>
        <v>27043.515000000003</v>
      </c>
      <c r="R14" s="41">
        <v>17850</v>
      </c>
      <c r="S14" s="41">
        <v>3213</v>
      </c>
      <c r="T14" s="41">
        <v>535.5</v>
      </c>
      <c r="U14" s="41">
        <v>892.5</v>
      </c>
      <c r="V14" s="41">
        <v>169.57499999999999</v>
      </c>
      <c r="W14" s="41">
        <f t="shared" si="3"/>
        <v>22660.575000000001</v>
      </c>
    </row>
    <row r="15" spans="1:23" ht="25.5" x14ac:dyDescent="0.25">
      <c r="A15" s="36">
        <v>13</v>
      </c>
      <c r="B15" s="37">
        <v>72141510</v>
      </c>
      <c r="C15" s="38" t="s">
        <v>58</v>
      </c>
      <c r="D15" s="39" t="s">
        <v>30</v>
      </c>
      <c r="E15" s="40">
        <v>1</v>
      </c>
      <c r="F15" s="41">
        <v>23000</v>
      </c>
      <c r="G15" s="41">
        <v>2760</v>
      </c>
      <c r="H15" s="41">
        <v>1150</v>
      </c>
      <c r="I15" s="41">
        <v>2300</v>
      </c>
      <c r="J15" s="41">
        <v>437</v>
      </c>
      <c r="K15" s="41">
        <f t="shared" si="0"/>
        <v>29647</v>
      </c>
      <c r="L15" s="41">
        <v>28191.099999999995</v>
      </c>
      <c r="M15" s="41">
        <v>2842.7999999999993</v>
      </c>
      <c r="N15" s="41">
        <v>1184.4999999999998</v>
      </c>
      <c r="O15" s="41">
        <v>2368.9999999999995</v>
      </c>
      <c r="P15" s="41">
        <f t="shared" si="1"/>
        <v>450.1099999999999</v>
      </c>
      <c r="Q15" s="41">
        <f t="shared" si="2"/>
        <v>35037.509999999995</v>
      </c>
      <c r="R15" s="41">
        <v>23800</v>
      </c>
      <c r="S15" s="41">
        <v>4284</v>
      </c>
      <c r="T15" s="41">
        <v>714</v>
      </c>
      <c r="U15" s="41">
        <v>1190</v>
      </c>
      <c r="V15" s="41">
        <v>226.1</v>
      </c>
      <c r="W15" s="41">
        <f t="shared" si="3"/>
        <v>30214.1</v>
      </c>
    </row>
    <row r="16" spans="1:23" ht="25.5" x14ac:dyDescent="0.25">
      <c r="A16" s="36">
        <v>14</v>
      </c>
      <c r="B16" s="37">
        <v>72141510</v>
      </c>
      <c r="C16" s="38" t="s">
        <v>59</v>
      </c>
      <c r="D16" s="39" t="s">
        <v>30</v>
      </c>
      <c r="E16" s="40">
        <v>1</v>
      </c>
      <c r="F16" s="41">
        <v>20700</v>
      </c>
      <c r="G16" s="41">
        <v>2484</v>
      </c>
      <c r="H16" s="41">
        <v>1035</v>
      </c>
      <c r="I16" s="41">
        <v>2070</v>
      </c>
      <c r="J16" s="41">
        <v>393.3</v>
      </c>
      <c r="K16" s="41">
        <f t="shared" si="0"/>
        <v>26682.3</v>
      </c>
      <c r="L16" s="41">
        <v>25248.825000000004</v>
      </c>
      <c r="M16" s="41">
        <v>2546.1000000000004</v>
      </c>
      <c r="N16" s="41">
        <v>1060.8750000000002</v>
      </c>
      <c r="O16" s="41">
        <v>2121.7500000000005</v>
      </c>
      <c r="P16" s="41">
        <f t="shared" si="1"/>
        <v>403.13250000000011</v>
      </c>
      <c r="Q16" s="41">
        <f t="shared" si="2"/>
        <v>31380.682500000003</v>
      </c>
      <c r="R16" s="41">
        <v>21420</v>
      </c>
      <c r="S16" s="41">
        <v>3855.6</v>
      </c>
      <c r="T16" s="41">
        <v>642.6</v>
      </c>
      <c r="U16" s="41">
        <v>1071</v>
      </c>
      <c r="V16" s="41">
        <v>203.49</v>
      </c>
      <c r="W16" s="41">
        <f t="shared" si="3"/>
        <v>27192.69</v>
      </c>
    </row>
    <row r="17" spans="1:23" ht="38.25" x14ac:dyDescent="0.25">
      <c r="A17" s="36">
        <v>15</v>
      </c>
      <c r="B17" s="37">
        <v>72141510</v>
      </c>
      <c r="C17" s="38" t="s">
        <v>60</v>
      </c>
      <c r="D17" s="39" t="s">
        <v>30</v>
      </c>
      <c r="E17" s="40">
        <v>1</v>
      </c>
      <c r="F17" s="41">
        <v>17250</v>
      </c>
      <c r="G17" s="41">
        <v>2070</v>
      </c>
      <c r="H17" s="41">
        <v>862.5</v>
      </c>
      <c r="I17" s="41">
        <v>1725</v>
      </c>
      <c r="J17" s="41">
        <v>327.75</v>
      </c>
      <c r="K17" s="41">
        <f t="shared" si="0"/>
        <v>22235.25</v>
      </c>
      <c r="L17" s="41">
        <v>14161</v>
      </c>
      <c r="M17" s="41">
        <v>2142.4499999999998</v>
      </c>
      <c r="N17" s="41">
        <v>892.6875</v>
      </c>
      <c r="O17" s="41">
        <v>1785.375</v>
      </c>
      <c r="P17" s="41">
        <f t="shared" si="1"/>
        <v>339.22125</v>
      </c>
      <c r="Q17" s="41">
        <f t="shared" si="2"/>
        <v>19320.733749999999</v>
      </c>
      <c r="R17" s="41">
        <v>17850</v>
      </c>
      <c r="S17" s="41">
        <v>3213</v>
      </c>
      <c r="T17" s="41">
        <v>535.5</v>
      </c>
      <c r="U17" s="41">
        <v>892.5</v>
      </c>
      <c r="V17" s="41">
        <v>169.57499999999999</v>
      </c>
      <c r="W17" s="41">
        <f t="shared" si="3"/>
        <v>22660.575000000001</v>
      </c>
    </row>
    <row r="18" spans="1:23" ht="38.25" x14ac:dyDescent="0.25">
      <c r="A18" s="36">
        <v>16</v>
      </c>
      <c r="B18" s="37">
        <v>72141510</v>
      </c>
      <c r="C18" s="38" t="s">
        <v>61</v>
      </c>
      <c r="D18" s="39" t="s">
        <v>30</v>
      </c>
      <c r="E18" s="40">
        <v>1</v>
      </c>
      <c r="F18" s="41">
        <v>16100</v>
      </c>
      <c r="G18" s="41">
        <v>1932</v>
      </c>
      <c r="H18" s="41">
        <v>805</v>
      </c>
      <c r="I18" s="41">
        <v>1610</v>
      </c>
      <c r="J18" s="41">
        <v>305.89999999999998</v>
      </c>
      <c r="K18" s="41">
        <f t="shared" si="0"/>
        <v>20752.900000000001</v>
      </c>
      <c r="L18" s="41">
        <v>15577.1</v>
      </c>
      <c r="M18" s="41">
        <v>2173.5</v>
      </c>
      <c r="N18" s="41">
        <v>905.625</v>
      </c>
      <c r="O18" s="41">
        <v>1811.25</v>
      </c>
      <c r="P18" s="41">
        <f t="shared" si="1"/>
        <v>344.13749999999999</v>
      </c>
      <c r="Q18" s="41">
        <f t="shared" si="2"/>
        <v>20811.612499999999</v>
      </c>
      <c r="R18" s="41">
        <v>16660</v>
      </c>
      <c r="S18" s="41">
        <v>2998.8</v>
      </c>
      <c r="T18" s="41">
        <v>499.8</v>
      </c>
      <c r="U18" s="41">
        <v>833</v>
      </c>
      <c r="V18" s="41">
        <v>158.27000000000001</v>
      </c>
      <c r="W18" s="41">
        <f t="shared" si="3"/>
        <v>21149.87</v>
      </c>
    </row>
    <row r="19" spans="1:23" ht="38.25" x14ac:dyDescent="0.25">
      <c r="A19" s="36">
        <v>17</v>
      </c>
      <c r="B19" s="37">
        <v>72141511</v>
      </c>
      <c r="C19" s="38" t="s">
        <v>62</v>
      </c>
      <c r="D19" s="39" t="s">
        <v>32</v>
      </c>
      <c r="E19" s="40">
        <v>1</v>
      </c>
      <c r="F19" s="41">
        <v>28750</v>
      </c>
      <c r="G19" s="41">
        <v>3450</v>
      </c>
      <c r="H19" s="41">
        <v>1437.5</v>
      </c>
      <c r="I19" s="41">
        <v>2875</v>
      </c>
      <c r="J19" s="41">
        <v>546.25</v>
      </c>
      <c r="K19" s="41">
        <f t="shared" si="0"/>
        <v>37058.75</v>
      </c>
      <c r="L19" s="41">
        <v>38146.9375</v>
      </c>
      <c r="M19" s="41">
        <v>3846.75</v>
      </c>
      <c r="N19" s="41">
        <v>1602.8125</v>
      </c>
      <c r="O19" s="41">
        <v>3205.625</v>
      </c>
      <c r="P19" s="41">
        <f t="shared" si="1"/>
        <v>609.06875000000002</v>
      </c>
      <c r="Q19" s="41">
        <f t="shared" si="2"/>
        <v>47411.193749999999</v>
      </c>
      <c r="R19" s="41">
        <v>29750</v>
      </c>
      <c r="S19" s="41">
        <v>5355</v>
      </c>
      <c r="T19" s="41">
        <v>892.5</v>
      </c>
      <c r="U19" s="41">
        <v>1487.5</v>
      </c>
      <c r="V19" s="41">
        <v>282.625</v>
      </c>
      <c r="W19" s="41">
        <f t="shared" si="3"/>
        <v>37767.625</v>
      </c>
    </row>
    <row r="20" spans="1:23" ht="51" x14ac:dyDescent="0.25">
      <c r="A20" s="36">
        <v>18</v>
      </c>
      <c r="B20" s="37">
        <v>72141511</v>
      </c>
      <c r="C20" s="38" t="s">
        <v>63</v>
      </c>
      <c r="D20" s="39" t="s">
        <v>32</v>
      </c>
      <c r="E20" s="40">
        <v>1</v>
      </c>
      <c r="F20" s="41">
        <v>29750</v>
      </c>
      <c r="G20" s="41">
        <v>78000</v>
      </c>
      <c r="H20" s="41">
        <v>32500</v>
      </c>
      <c r="I20" s="41">
        <v>65000</v>
      </c>
      <c r="J20" s="41">
        <v>12350</v>
      </c>
      <c r="K20" s="41">
        <f t="shared" si="0"/>
        <v>217600</v>
      </c>
      <c r="L20" s="41">
        <v>35402.5</v>
      </c>
      <c r="M20" s="41">
        <v>89310</v>
      </c>
      <c r="N20" s="41">
        <v>37212.5</v>
      </c>
      <c r="O20" s="41">
        <v>74425</v>
      </c>
      <c r="P20" s="41">
        <f t="shared" si="1"/>
        <v>14140.75</v>
      </c>
      <c r="Q20" s="41">
        <f t="shared" si="2"/>
        <v>250490.75</v>
      </c>
      <c r="R20" s="41">
        <v>23681</v>
      </c>
      <c r="S20" s="41">
        <v>134946</v>
      </c>
      <c r="T20" s="41">
        <v>22491</v>
      </c>
      <c r="U20" s="41">
        <v>37485</v>
      </c>
      <c r="V20" s="41">
        <v>7122.15</v>
      </c>
      <c r="W20" s="41">
        <f t="shared" si="3"/>
        <v>225725.15</v>
      </c>
    </row>
    <row r="21" spans="1:23" ht="38.25" x14ac:dyDescent="0.25">
      <c r="A21" s="36">
        <v>19</v>
      </c>
      <c r="B21" s="37">
        <v>72141511</v>
      </c>
      <c r="C21" s="38" t="s">
        <v>64</v>
      </c>
      <c r="D21" s="39" t="s">
        <v>32</v>
      </c>
      <c r="E21" s="40">
        <v>1</v>
      </c>
      <c r="F21" s="41">
        <v>116620</v>
      </c>
      <c r="G21" s="41">
        <v>78000</v>
      </c>
      <c r="H21" s="41">
        <v>32500</v>
      </c>
      <c r="I21" s="41">
        <v>65000</v>
      </c>
      <c r="J21" s="41">
        <v>12350</v>
      </c>
      <c r="K21" s="41">
        <f t="shared" si="0"/>
        <v>304470</v>
      </c>
      <c r="L21" s="41">
        <v>110455.8</v>
      </c>
      <c r="M21" s="41">
        <v>81120.000000000015</v>
      </c>
      <c r="N21" s="41">
        <v>33800.000000000007</v>
      </c>
      <c r="O21" s="41">
        <v>67600.000000000015</v>
      </c>
      <c r="P21" s="41">
        <f t="shared" si="1"/>
        <v>12844.000000000004</v>
      </c>
      <c r="Q21" s="41">
        <f t="shared" si="2"/>
        <v>305819.80000000005</v>
      </c>
      <c r="R21" s="41">
        <v>82110</v>
      </c>
      <c r="S21" s="41">
        <v>122522.4</v>
      </c>
      <c r="T21" s="41">
        <v>20420.400000000001</v>
      </c>
      <c r="U21" s="41">
        <v>34034</v>
      </c>
      <c r="V21" s="41">
        <v>6466.46</v>
      </c>
      <c r="W21" s="41">
        <f t="shared" si="3"/>
        <v>265553.26</v>
      </c>
    </row>
    <row r="22" spans="1:23" ht="38.25" x14ac:dyDescent="0.25">
      <c r="A22" s="36">
        <v>20</v>
      </c>
      <c r="B22" s="37">
        <v>72141511</v>
      </c>
      <c r="C22" s="38" t="s">
        <v>65</v>
      </c>
      <c r="D22" s="39" t="s">
        <v>32</v>
      </c>
      <c r="E22" s="40">
        <v>1</v>
      </c>
      <c r="F22" s="41">
        <v>650000</v>
      </c>
      <c r="G22" s="41">
        <v>78000</v>
      </c>
      <c r="H22" s="41">
        <v>32500</v>
      </c>
      <c r="I22" s="41">
        <v>65000</v>
      </c>
      <c r="J22" s="41">
        <v>12350</v>
      </c>
      <c r="K22" s="41">
        <f t="shared" si="0"/>
        <v>837850</v>
      </c>
      <c r="L22" s="41">
        <v>808307.50000000012</v>
      </c>
      <c r="M22" s="41">
        <v>81510.000000000015</v>
      </c>
      <c r="N22" s="41">
        <v>33962.500000000007</v>
      </c>
      <c r="O22" s="41">
        <v>67925.000000000015</v>
      </c>
      <c r="P22" s="41">
        <f t="shared" si="1"/>
        <v>12905.750000000004</v>
      </c>
      <c r="Q22" s="41">
        <f t="shared" si="2"/>
        <v>1004610.7500000001</v>
      </c>
      <c r="R22" s="41">
        <v>684250</v>
      </c>
      <c r="S22" s="41">
        <v>123165</v>
      </c>
      <c r="T22" s="41">
        <v>20527.5</v>
      </c>
      <c r="U22" s="41">
        <v>34212.5</v>
      </c>
      <c r="V22" s="41">
        <v>6500.375</v>
      </c>
      <c r="W22" s="41">
        <f t="shared" si="3"/>
        <v>868655.375</v>
      </c>
    </row>
    <row r="23" spans="1:23" ht="38.25" x14ac:dyDescent="0.25">
      <c r="A23" s="36">
        <v>21</v>
      </c>
      <c r="B23" s="37">
        <v>72141511</v>
      </c>
      <c r="C23" s="38" t="s">
        <v>66</v>
      </c>
      <c r="D23" s="39" t="s">
        <v>32</v>
      </c>
      <c r="E23" s="40">
        <v>1</v>
      </c>
      <c r="F23" s="41">
        <v>850000</v>
      </c>
      <c r="G23" s="41">
        <v>102000</v>
      </c>
      <c r="H23" s="41">
        <v>42500</v>
      </c>
      <c r="I23" s="41">
        <v>85000</v>
      </c>
      <c r="J23" s="41">
        <v>16150</v>
      </c>
      <c r="K23" s="41">
        <f t="shared" si="0"/>
        <v>1095650</v>
      </c>
      <c r="L23" s="41">
        <v>1072190</v>
      </c>
      <c r="M23" s="41">
        <v>108120</v>
      </c>
      <c r="N23" s="41">
        <v>45050</v>
      </c>
      <c r="O23" s="41">
        <v>90100</v>
      </c>
      <c r="P23" s="41">
        <f t="shared" si="1"/>
        <v>17119</v>
      </c>
      <c r="Q23" s="41">
        <f t="shared" si="2"/>
        <v>1332579</v>
      </c>
      <c r="R23" s="41">
        <v>916300</v>
      </c>
      <c r="S23" s="41">
        <v>164934</v>
      </c>
      <c r="T23" s="41">
        <v>27489</v>
      </c>
      <c r="U23" s="41">
        <v>45815</v>
      </c>
      <c r="V23" s="41">
        <v>8704.85</v>
      </c>
      <c r="W23" s="41">
        <f t="shared" si="3"/>
        <v>1163242.8500000001</v>
      </c>
    </row>
    <row r="24" spans="1:23" ht="25.5" x14ac:dyDescent="0.25">
      <c r="A24" s="36">
        <v>22</v>
      </c>
      <c r="B24" s="37">
        <v>72141511</v>
      </c>
      <c r="C24" s="38" t="s">
        <v>67</v>
      </c>
      <c r="D24" s="39" t="s">
        <v>32</v>
      </c>
      <c r="E24" s="40">
        <v>1</v>
      </c>
      <c r="F24" s="41">
        <v>595000</v>
      </c>
      <c r="G24" s="41">
        <v>96000</v>
      </c>
      <c r="H24" s="41">
        <v>40000</v>
      </c>
      <c r="I24" s="41">
        <v>80000</v>
      </c>
      <c r="J24" s="41">
        <v>15200</v>
      </c>
      <c r="K24" s="41">
        <f t="shared" si="0"/>
        <v>826200</v>
      </c>
      <c r="L24" s="41">
        <v>665283.78</v>
      </c>
      <c r="M24" s="41">
        <v>98880</v>
      </c>
      <c r="N24" s="41">
        <v>41200</v>
      </c>
      <c r="O24" s="41">
        <v>82400</v>
      </c>
      <c r="P24" s="41">
        <f t="shared" si="1"/>
        <v>15656</v>
      </c>
      <c r="Q24" s="41">
        <f t="shared" si="2"/>
        <v>903419.78</v>
      </c>
      <c r="R24" s="41">
        <v>827050</v>
      </c>
      <c r="S24" s="41">
        <v>148869</v>
      </c>
      <c r="T24" s="41">
        <v>24811.5</v>
      </c>
      <c r="U24" s="41">
        <v>41352.5</v>
      </c>
      <c r="V24" s="41">
        <v>7856.9750000000004</v>
      </c>
      <c r="W24" s="41">
        <f t="shared" si="3"/>
        <v>1049939.9750000001</v>
      </c>
    </row>
    <row r="25" spans="1:23" ht="38.25" x14ac:dyDescent="0.25">
      <c r="A25" s="36">
        <v>23</v>
      </c>
      <c r="B25" s="37">
        <v>72141511</v>
      </c>
      <c r="C25" s="38" t="s">
        <v>68</v>
      </c>
      <c r="D25" s="39" t="s">
        <v>32</v>
      </c>
      <c r="E25" s="40">
        <v>1</v>
      </c>
      <c r="F25" s="41">
        <v>970000</v>
      </c>
      <c r="G25" s="41">
        <v>116400</v>
      </c>
      <c r="H25" s="41">
        <v>48500</v>
      </c>
      <c r="I25" s="41">
        <v>97000</v>
      </c>
      <c r="J25" s="41">
        <v>18430</v>
      </c>
      <c r="K25" s="41">
        <f t="shared" si="0"/>
        <v>1250330</v>
      </c>
      <c r="L25" s="41">
        <v>1183157.5</v>
      </c>
      <c r="M25" s="41">
        <v>119310</v>
      </c>
      <c r="N25" s="41">
        <v>49712.5</v>
      </c>
      <c r="O25" s="41">
        <v>99425</v>
      </c>
      <c r="P25" s="41">
        <f t="shared" si="1"/>
        <v>18890.75</v>
      </c>
      <c r="Q25" s="41">
        <f t="shared" si="2"/>
        <v>1470495.75</v>
      </c>
      <c r="R25" s="41">
        <v>975800</v>
      </c>
      <c r="S25" s="41">
        <v>175644</v>
      </c>
      <c r="T25" s="41">
        <v>29274</v>
      </c>
      <c r="U25" s="41">
        <v>48790</v>
      </c>
      <c r="V25" s="41">
        <v>9270.1</v>
      </c>
      <c r="W25" s="41">
        <f t="shared" si="3"/>
        <v>1238778.1000000001</v>
      </c>
    </row>
    <row r="26" spans="1:23" ht="25.5" x14ac:dyDescent="0.25">
      <c r="A26" s="36">
        <v>24</v>
      </c>
      <c r="B26" s="37">
        <v>72141511</v>
      </c>
      <c r="C26" s="38" t="s">
        <v>69</v>
      </c>
      <c r="D26" s="39" t="s">
        <v>32</v>
      </c>
      <c r="E26" s="40">
        <v>1</v>
      </c>
      <c r="F26" s="41">
        <v>1200000</v>
      </c>
      <c r="G26" s="41">
        <v>144000</v>
      </c>
      <c r="H26" s="41">
        <v>60000</v>
      </c>
      <c r="I26" s="41">
        <v>120000</v>
      </c>
      <c r="J26" s="41">
        <v>22800</v>
      </c>
      <c r="K26" s="41">
        <f t="shared" si="0"/>
        <v>1546800</v>
      </c>
      <c r="L26" s="41">
        <v>1477980</v>
      </c>
      <c r="M26" s="41">
        <v>149040</v>
      </c>
      <c r="N26" s="41">
        <v>62100</v>
      </c>
      <c r="O26" s="41">
        <v>124200</v>
      </c>
      <c r="P26" s="41">
        <f t="shared" si="1"/>
        <v>23598</v>
      </c>
      <c r="Q26" s="41">
        <f t="shared" si="2"/>
        <v>1836918</v>
      </c>
      <c r="R26" s="41">
        <v>1309000</v>
      </c>
      <c r="S26" s="41">
        <v>235620</v>
      </c>
      <c r="T26" s="41">
        <v>39270</v>
      </c>
      <c r="U26" s="41">
        <v>65450</v>
      </c>
      <c r="V26" s="41">
        <v>12435.5</v>
      </c>
      <c r="W26" s="41">
        <f t="shared" si="3"/>
        <v>1661775.5</v>
      </c>
    </row>
    <row r="27" spans="1:23" ht="63.75" x14ac:dyDescent="0.25">
      <c r="A27" s="36">
        <v>25</v>
      </c>
      <c r="B27" s="37">
        <v>72141511</v>
      </c>
      <c r="C27" s="38" t="s">
        <v>70</v>
      </c>
      <c r="D27" s="39" t="s">
        <v>32</v>
      </c>
      <c r="E27" s="40">
        <v>1</v>
      </c>
      <c r="F27" s="41">
        <v>1500000</v>
      </c>
      <c r="G27" s="41">
        <v>180000</v>
      </c>
      <c r="H27" s="41">
        <v>75000</v>
      </c>
      <c r="I27" s="41">
        <v>150000</v>
      </c>
      <c r="J27" s="41">
        <v>28500</v>
      </c>
      <c r="K27" s="41">
        <f t="shared" si="0"/>
        <v>1933500</v>
      </c>
      <c r="L27" s="41">
        <v>2008125</v>
      </c>
      <c r="M27" s="41">
        <v>202500</v>
      </c>
      <c r="N27" s="41">
        <v>84375</v>
      </c>
      <c r="O27" s="41">
        <v>168750</v>
      </c>
      <c r="P27" s="41">
        <f t="shared" si="1"/>
        <v>32062.5</v>
      </c>
      <c r="Q27" s="41">
        <f t="shared" si="2"/>
        <v>2495812.5</v>
      </c>
      <c r="R27" s="41">
        <v>1844500</v>
      </c>
      <c r="S27" s="41">
        <v>332010</v>
      </c>
      <c r="T27" s="41">
        <v>55335</v>
      </c>
      <c r="U27" s="41">
        <v>92225</v>
      </c>
      <c r="V27" s="41">
        <v>17522.75</v>
      </c>
      <c r="W27" s="41">
        <f t="shared" si="3"/>
        <v>2341592.75</v>
      </c>
    </row>
    <row r="28" spans="1:23" ht="63.75" x14ac:dyDescent="0.25">
      <c r="A28" s="36">
        <v>26</v>
      </c>
      <c r="B28" s="37">
        <v>72141511</v>
      </c>
      <c r="C28" s="38" t="s">
        <v>71</v>
      </c>
      <c r="D28" s="39" t="s">
        <v>32</v>
      </c>
      <c r="E28" s="40">
        <v>1</v>
      </c>
      <c r="F28" s="41">
        <v>1300000</v>
      </c>
      <c r="G28" s="41">
        <v>156000</v>
      </c>
      <c r="H28" s="41">
        <v>65000</v>
      </c>
      <c r="I28" s="41">
        <v>130000</v>
      </c>
      <c r="J28" s="41">
        <v>24700</v>
      </c>
      <c r="K28" s="41">
        <f t="shared" si="0"/>
        <v>1675700</v>
      </c>
      <c r="L28" s="41">
        <v>1724905.0000000002</v>
      </c>
      <c r="M28" s="41">
        <v>173940.00000000003</v>
      </c>
      <c r="N28" s="41">
        <v>72475.000000000015</v>
      </c>
      <c r="O28" s="41">
        <v>144950.00000000003</v>
      </c>
      <c r="P28" s="41">
        <f t="shared" si="1"/>
        <v>27540.500000000007</v>
      </c>
      <c r="Q28" s="41">
        <f t="shared" si="2"/>
        <v>2143810.5000000005</v>
      </c>
      <c r="R28" s="41">
        <v>1570800</v>
      </c>
      <c r="S28" s="41">
        <v>282744</v>
      </c>
      <c r="T28" s="41">
        <v>47124</v>
      </c>
      <c r="U28" s="41">
        <v>78540</v>
      </c>
      <c r="V28" s="41">
        <v>14922.6</v>
      </c>
      <c r="W28" s="41">
        <f t="shared" si="3"/>
        <v>1994130.6</v>
      </c>
    </row>
    <row r="29" spans="1:23" ht="38.25" x14ac:dyDescent="0.25">
      <c r="A29" s="36">
        <v>27</v>
      </c>
      <c r="B29" s="37">
        <v>72141510</v>
      </c>
      <c r="C29" s="38" t="s">
        <v>72</v>
      </c>
      <c r="D29" s="39" t="s">
        <v>30</v>
      </c>
      <c r="E29" s="40">
        <v>1</v>
      </c>
      <c r="F29" s="41">
        <v>28750</v>
      </c>
      <c r="G29" s="41">
        <v>3450</v>
      </c>
      <c r="H29" s="41">
        <v>1437.5</v>
      </c>
      <c r="I29" s="41">
        <v>2875</v>
      </c>
      <c r="J29" s="41">
        <v>546.25</v>
      </c>
      <c r="K29" s="41">
        <f t="shared" si="0"/>
        <v>37058.75</v>
      </c>
      <c r="L29" s="41">
        <v>39173.3125</v>
      </c>
      <c r="M29" s="41">
        <v>3950.25</v>
      </c>
      <c r="N29" s="41">
        <v>1645.9375</v>
      </c>
      <c r="O29" s="41">
        <v>3291.875</v>
      </c>
      <c r="P29" s="41">
        <f t="shared" si="1"/>
        <v>625.45624999999995</v>
      </c>
      <c r="Q29" s="41">
        <f t="shared" si="2"/>
        <v>48686.831250000003</v>
      </c>
      <c r="R29" s="41">
        <v>29750</v>
      </c>
      <c r="S29" s="41">
        <v>5355</v>
      </c>
      <c r="T29" s="41">
        <v>892.5</v>
      </c>
      <c r="U29" s="41">
        <v>1487.5</v>
      </c>
      <c r="V29" s="41">
        <v>282.625</v>
      </c>
      <c r="W29" s="41">
        <f t="shared" si="3"/>
        <v>37767.625</v>
      </c>
    </row>
    <row r="30" spans="1:23" ht="25.5" x14ac:dyDescent="0.25">
      <c r="A30" s="36">
        <v>28</v>
      </c>
      <c r="B30" s="37">
        <v>72152001</v>
      </c>
      <c r="C30" s="38" t="s">
        <v>73</v>
      </c>
      <c r="D30" s="39" t="s">
        <v>30</v>
      </c>
      <c r="E30" s="40">
        <v>1</v>
      </c>
      <c r="F30" s="41">
        <v>86250</v>
      </c>
      <c r="G30" s="41">
        <v>10350</v>
      </c>
      <c r="H30" s="41">
        <v>4312.5</v>
      </c>
      <c r="I30" s="41">
        <v>8625</v>
      </c>
      <c r="J30" s="41">
        <v>1638.75</v>
      </c>
      <c r="K30" s="41">
        <f t="shared" si="0"/>
        <v>111176.25</v>
      </c>
      <c r="L30" s="41">
        <v>15435.49</v>
      </c>
      <c r="M30" s="41">
        <v>10764</v>
      </c>
      <c r="N30" s="41">
        <v>4485</v>
      </c>
      <c r="O30" s="41">
        <v>8970</v>
      </c>
      <c r="P30" s="41">
        <f t="shared" si="1"/>
        <v>1704.3</v>
      </c>
      <c r="Q30" s="41">
        <f t="shared" si="2"/>
        <v>41358.79</v>
      </c>
      <c r="R30" s="41">
        <v>11781</v>
      </c>
      <c r="S30" s="41">
        <v>16065</v>
      </c>
      <c r="T30" s="41">
        <v>2677.5</v>
      </c>
      <c r="U30" s="41">
        <v>4462.5</v>
      </c>
      <c r="V30" s="41">
        <v>847.875</v>
      </c>
      <c r="W30" s="41">
        <f t="shared" si="3"/>
        <v>35833.875</v>
      </c>
    </row>
    <row r="31" spans="1:23" ht="25.5" x14ac:dyDescent="0.25">
      <c r="A31" s="36">
        <v>29</v>
      </c>
      <c r="B31" s="37">
        <v>72152604</v>
      </c>
      <c r="C31" s="38" t="s">
        <v>74</v>
      </c>
      <c r="D31" s="39" t="s">
        <v>33</v>
      </c>
      <c r="E31" s="40">
        <v>1</v>
      </c>
      <c r="F31" s="41">
        <v>17250</v>
      </c>
      <c r="G31" s="41">
        <v>2070</v>
      </c>
      <c r="H31" s="41">
        <v>862.5</v>
      </c>
      <c r="I31" s="41">
        <v>1725</v>
      </c>
      <c r="J31" s="41">
        <v>327.75</v>
      </c>
      <c r="K31" s="41">
        <f t="shared" si="0"/>
        <v>22235.25</v>
      </c>
      <c r="L31" s="41">
        <v>21451.237499999999</v>
      </c>
      <c r="M31" s="41">
        <v>2163.15</v>
      </c>
      <c r="N31" s="41">
        <v>901.3125</v>
      </c>
      <c r="O31" s="41">
        <v>1802.625</v>
      </c>
      <c r="P31" s="41">
        <f t="shared" si="1"/>
        <v>342.49875000000003</v>
      </c>
      <c r="Q31" s="41">
        <f t="shared" si="2"/>
        <v>26660.82375</v>
      </c>
      <c r="R31" s="41">
        <v>17850</v>
      </c>
      <c r="S31" s="41">
        <v>3213</v>
      </c>
      <c r="T31" s="41">
        <v>535.5</v>
      </c>
      <c r="U31" s="41">
        <v>892.5</v>
      </c>
      <c r="V31" s="41">
        <v>169.57499999999999</v>
      </c>
      <c r="W31" s="41">
        <f t="shared" si="3"/>
        <v>22660.575000000001</v>
      </c>
    </row>
    <row r="32" spans="1:23" ht="51" x14ac:dyDescent="0.25">
      <c r="A32" s="36">
        <v>30</v>
      </c>
      <c r="B32" s="37">
        <v>72152601</v>
      </c>
      <c r="C32" s="38" t="s">
        <v>75</v>
      </c>
      <c r="D32" s="39" t="s">
        <v>30</v>
      </c>
      <c r="E32" s="40">
        <v>1</v>
      </c>
      <c r="F32" s="41">
        <v>17250</v>
      </c>
      <c r="G32" s="41">
        <v>2070</v>
      </c>
      <c r="H32" s="41">
        <v>862.5</v>
      </c>
      <c r="I32" s="41">
        <v>1725</v>
      </c>
      <c r="J32" s="41">
        <v>327.75</v>
      </c>
      <c r="K32" s="41">
        <f t="shared" si="0"/>
        <v>22235.25</v>
      </c>
      <c r="L32" s="41">
        <v>21759.15</v>
      </c>
      <c r="M32" s="41">
        <v>2194.1999999999998</v>
      </c>
      <c r="N32" s="41">
        <v>914.25</v>
      </c>
      <c r="O32" s="41">
        <v>1828.5</v>
      </c>
      <c r="P32" s="41">
        <f t="shared" si="1"/>
        <v>347.41500000000002</v>
      </c>
      <c r="Q32" s="41">
        <f t="shared" si="2"/>
        <v>27043.515000000003</v>
      </c>
      <c r="R32" s="41">
        <v>17850</v>
      </c>
      <c r="S32" s="41">
        <v>3213</v>
      </c>
      <c r="T32" s="41">
        <v>535.5</v>
      </c>
      <c r="U32" s="41">
        <v>892.5</v>
      </c>
      <c r="V32" s="41">
        <v>169.57499999999999</v>
      </c>
      <c r="W32" s="41">
        <f t="shared" si="3"/>
        <v>22660.575000000001</v>
      </c>
    </row>
    <row r="33" spans="1:23" ht="51" x14ac:dyDescent="0.25">
      <c r="A33" s="36">
        <v>31</v>
      </c>
      <c r="B33" s="37">
        <v>72152601</v>
      </c>
      <c r="C33" s="38" t="s">
        <v>76</v>
      </c>
      <c r="D33" s="39" t="s">
        <v>30</v>
      </c>
      <c r="E33" s="40">
        <v>1</v>
      </c>
      <c r="F33" s="41">
        <v>476000</v>
      </c>
      <c r="G33" s="41">
        <v>300000</v>
      </c>
      <c r="H33" s="41">
        <v>125000</v>
      </c>
      <c r="I33" s="41">
        <v>250000</v>
      </c>
      <c r="J33" s="41">
        <v>47500</v>
      </c>
      <c r="K33" s="41">
        <f t="shared" si="0"/>
        <v>1198500</v>
      </c>
      <c r="L33" s="41">
        <v>532453.6</v>
      </c>
      <c r="M33" s="41">
        <v>309000</v>
      </c>
      <c r="N33" s="41">
        <v>128750</v>
      </c>
      <c r="O33" s="41">
        <v>257500</v>
      </c>
      <c r="P33" s="41">
        <f t="shared" si="1"/>
        <v>48925</v>
      </c>
      <c r="Q33" s="41">
        <f t="shared" si="2"/>
        <v>1276628.6000000001</v>
      </c>
      <c r="R33" s="41">
        <v>404600</v>
      </c>
      <c r="S33" s="41">
        <v>462672</v>
      </c>
      <c r="T33" s="41">
        <v>77112</v>
      </c>
      <c r="U33" s="41">
        <v>128520</v>
      </c>
      <c r="V33" s="41">
        <v>24418.799999999999</v>
      </c>
      <c r="W33" s="41">
        <f t="shared" si="3"/>
        <v>1097322.8</v>
      </c>
    </row>
    <row r="34" spans="1:23" ht="51" x14ac:dyDescent="0.25">
      <c r="A34" s="36">
        <v>32</v>
      </c>
      <c r="B34" s="37">
        <v>72152601</v>
      </c>
      <c r="C34" s="38" t="s">
        <v>77</v>
      </c>
      <c r="D34" s="39" t="s">
        <v>30</v>
      </c>
      <c r="E34" s="40">
        <v>1</v>
      </c>
      <c r="F34" s="41">
        <v>476000</v>
      </c>
      <c r="G34" s="41">
        <v>300000</v>
      </c>
      <c r="H34" s="41">
        <v>125000</v>
      </c>
      <c r="I34" s="41">
        <v>250000</v>
      </c>
      <c r="J34" s="41">
        <v>47500</v>
      </c>
      <c r="K34" s="41">
        <f t="shared" si="0"/>
        <v>1198500</v>
      </c>
      <c r="L34" s="41">
        <v>532453.6</v>
      </c>
      <c r="M34" s="41">
        <v>307500</v>
      </c>
      <c r="N34" s="41">
        <v>128125</v>
      </c>
      <c r="O34" s="41">
        <v>256250</v>
      </c>
      <c r="P34" s="41">
        <f t="shared" si="1"/>
        <v>48687.5</v>
      </c>
      <c r="Q34" s="41">
        <f t="shared" si="2"/>
        <v>1273016.1000000001</v>
      </c>
      <c r="R34" s="41">
        <v>404600</v>
      </c>
      <c r="S34" s="41">
        <v>471240</v>
      </c>
      <c r="T34" s="41">
        <v>78540</v>
      </c>
      <c r="U34" s="41">
        <v>130900</v>
      </c>
      <c r="V34" s="41">
        <v>24871</v>
      </c>
      <c r="W34" s="41">
        <f t="shared" si="3"/>
        <v>1110151</v>
      </c>
    </row>
    <row r="35" spans="1:23" ht="51" x14ac:dyDescent="0.25">
      <c r="A35" s="36">
        <v>33</v>
      </c>
      <c r="B35" s="37">
        <v>72152601</v>
      </c>
      <c r="C35" s="38" t="s">
        <v>78</v>
      </c>
      <c r="D35" s="39" t="s">
        <v>30</v>
      </c>
      <c r="E35" s="40">
        <v>1</v>
      </c>
      <c r="F35" s="41">
        <v>476000</v>
      </c>
      <c r="G35" s="41">
        <v>300000</v>
      </c>
      <c r="H35" s="41">
        <v>125000</v>
      </c>
      <c r="I35" s="41">
        <v>250000</v>
      </c>
      <c r="J35" s="41">
        <v>47500</v>
      </c>
      <c r="K35" s="41">
        <f t="shared" si="0"/>
        <v>1198500</v>
      </c>
      <c r="L35" s="41">
        <v>532453.6</v>
      </c>
      <c r="M35" s="41">
        <v>310500</v>
      </c>
      <c r="N35" s="41">
        <v>129375</v>
      </c>
      <c r="O35" s="41">
        <v>258750</v>
      </c>
      <c r="P35" s="41">
        <f t="shared" si="1"/>
        <v>49162.5</v>
      </c>
      <c r="Q35" s="41">
        <f t="shared" si="2"/>
        <v>1280241.1000000001</v>
      </c>
      <c r="R35" s="41">
        <v>404600</v>
      </c>
      <c r="S35" s="41">
        <v>466956</v>
      </c>
      <c r="T35" s="41">
        <v>77826</v>
      </c>
      <c r="U35" s="41">
        <v>129710</v>
      </c>
      <c r="V35" s="41">
        <v>24644.9</v>
      </c>
      <c r="W35" s="41">
        <f t="shared" si="3"/>
        <v>1103736.8999999999</v>
      </c>
    </row>
    <row r="36" spans="1:23" ht="51" x14ac:dyDescent="0.25">
      <c r="A36" s="36">
        <v>34</v>
      </c>
      <c r="B36" s="37">
        <v>72152601</v>
      </c>
      <c r="C36" s="38" t="s">
        <v>79</v>
      </c>
      <c r="D36" s="39" t="s">
        <v>30</v>
      </c>
      <c r="E36" s="40">
        <v>1</v>
      </c>
      <c r="F36" s="41">
        <v>17250</v>
      </c>
      <c r="G36" s="41">
        <v>2070</v>
      </c>
      <c r="H36" s="41">
        <v>862.5</v>
      </c>
      <c r="I36" s="41">
        <v>1725</v>
      </c>
      <c r="J36" s="41">
        <v>327.75</v>
      </c>
      <c r="K36" s="41">
        <f t="shared" si="0"/>
        <v>22235.25</v>
      </c>
      <c r="L36" s="41">
        <v>23093.4375</v>
      </c>
      <c r="M36" s="41">
        <v>2328.75</v>
      </c>
      <c r="N36" s="41">
        <v>970.3125</v>
      </c>
      <c r="O36" s="41">
        <v>1940.625</v>
      </c>
      <c r="P36" s="41">
        <f t="shared" si="1"/>
        <v>368.71875</v>
      </c>
      <c r="Q36" s="41">
        <f t="shared" si="2"/>
        <v>28701.84375</v>
      </c>
      <c r="R36" s="41">
        <v>17850</v>
      </c>
      <c r="S36" s="41">
        <v>3213</v>
      </c>
      <c r="T36" s="41">
        <v>535.5</v>
      </c>
      <c r="U36" s="41">
        <v>892.5</v>
      </c>
      <c r="V36" s="41">
        <v>169.57499999999999</v>
      </c>
      <c r="W36" s="41">
        <f t="shared" si="3"/>
        <v>22660.575000000001</v>
      </c>
    </row>
    <row r="37" spans="1:23" ht="51" x14ac:dyDescent="0.25">
      <c r="A37" s="36">
        <v>35</v>
      </c>
      <c r="B37" s="37">
        <v>72152601</v>
      </c>
      <c r="C37" s="38" t="s">
        <v>80</v>
      </c>
      <c r="D37" s="39" t="s">
        <v>30</v>
      </c>
      <c r="E37" s="40">
        <v>1</v>
      </c>
      <c r="F37" s="41">
        <v>17250</v>
      </c>
      <c r="G37" s="41">
        <v>2070</v>
      </c>
      <c r="H37" s="41">
        <v>862.5</v>
      </c>
      <c r="I37" s="41">
        <v>1725</v>
      </c>
      <c r="J37" s="41">
        <v>327.75</v>
      </c>
      <c r="K37" s="41">
        <f t="shared" si="0"/>
        <v>22235.25</v>
      </c>
      <c r="L37" s="41">
        <v>22888.162500000006</v>
      </c>
      <c r="M37" s="41">
        <v>2308.0500000000006</v>
      </c>
      <c r="N37" s="41">
        <v>961.68750000000011</v>
      </c>
      <c r="O37" s="41">
        <v>1923.3750000000002</v>
      </c>
      <c r="P37" s="41">
        <f t="shared" si="1"/>
        <v>365.44125000000003</v>
      </c>
      <c r="Q37" s="41">
        <f t="shared" si="2"/>
        <v>28446.716250000005</v>
      </c>
      <c r="R37" s="41">
        <v>17850</v>
      </c>
      <c r="S37" s="41">
        <v>3213</v>
      </c>
      <c r="T37" s="41">
        <v>535.5</v>
      </c>
      <c r="U37" s="41">
        <v>892.5</v>
      </c>
      <c r="V37" s="41">
        <v>169.57499999999999</v>
      </c>
      <c r="W37" s="41">
        <f t="shared" si="3"/>
        <v>22660.575000000001</v>
      </c>
    </row>
    <row r="38" spans="1:23" ht="38.25" x14ac:dyDescent="0.25">
      <c r="A38" s="36">
        <v>36</v>
      </c>
      <c r="B38" s="37">
        <v>72152601</v>
      </c>
      <c r="C38" s="38" t="s">
        <v>81</v>
      </c>
      <c r="D38" s="39" t="s">
        <v>34</v>
      </c>
      <c r="E38" s="40">
        <v>1</v>
      </c>
      <c r="F38" s="41">
        <v>17250</v>
      </c>
      <c r="G38" s="41">
        <v>2070</v>
      </c>
      <c r="H38" s="41">
        <v>862.5</v>
      </c>
      <c r="I38" s="41">
        <v>1725</v>
      </c>
      <c r="J38" s="41">
        <v>327.75</v>
      </c>
      <c r="K38" s="41">
        <f t="shared" si="0"/>
        <v>22235.25</v>
      </c>
      <c r="L38" s="41">
        <v>23503.987499999999</v>
      </c>
      <c r="M38" s="41">
        <v>2370.15</v>
      </c>
      <c r="N38" s="41">
        <v>987.5625</v>
      </c>
      <c r="O38" s="41">
        <v>1975.125</v>
      </c>
      <c r="P38" s="41">
        <f t="shared" si="1"/>
        <v>375.27375000000001</v>
      </c>
      <c r="Q38" s="41">
        <f t="shared" si="2"/>
        <v>29212.098750000001</v>
      </c>
      <c r="R38" s="41">
        <v>17850</v>
      </c>
      <c r="S38" s="41">
        <v>3213</v>
      </c>
      <c r="T38" s="41">
        <v>535.5</v>
      </c>
      <c r="U38" s="41">
        <v>892.5</v>
      </c>
      <c r="V38" s="41">
        <v>169.57499999999999</v>
      </c>
      <c r="W38" s="41">
        <f t="shared" si="3"/>
        <v>22660.575000000001</v>
      </c>
    </row>
    <row r="39" spans="1:23" ht="63.75" x14ac:dyDescent="0.25">
      <c r="A39" s="36">
        <v>37</v>
      </c>
      <c r="B39" s="37">
        <v>72152601</v>
      </c>
      <c r="C39" s="38" t="s">
        <v>82</v>
      </c>
      <c r="D39" s="39" t="s">
        <v>30</v>
      </c>
      <c r="E39" s="40">
        <v>1</v>
      </c>
      <c r="F39" s="41">
        <v>92000</v>
      </c>
      <c r="G39" s="41">
        <v>11040</v>
      </c>
      <c r="H39" s="41">
        <v>4600</v>
      </c>
      <c r="I39" s="41">
        <v>9200</v>
      </c>
      <c r="J39" s="41">
        <v>1748</v>
      </c>
      <c r="K39" s="41">
        <f t="shared" si="0"/>
        <v>118588</v>
      </c>
      <c r="L39" s="41">
        <v>113859.2</v>
      </c>
      <c r="M39" s="41">
        <v>11481.6</v>
      </c>
      <c r="N39" s="41">
        <v>4784</v>
      </c>
      <c r="O39" s="41">
        <v>9568</v>
      </c>
      <c r="P39" s="41">
        <f t="shared" si="1"/>
        <v>1817.92</v>
      </c>
      <c r="Q39" s="41">
        <f t="shared" si="2"/>
        <v>141510.72</v>
      </c>
      <c r="R39" s="41">
        <v>95200</v>
      </c>
      <c r="S39" s="41">
        <v>17136</v>
      </c>
      <c r="T39" s="41">
        <v>2856</v>
      </c>
      <c r="U39" s="41">
        <v>4760</v>
      </c>
      <c r="V39" s="41">
        <v>904.4</v>
      </c>
      <c r="W39" s="41">
        <f t="shared" si="3"/>
        <v>120856.4</v>
      </c>
    </row>
    <row r="40" spans="1:23" ht="63.75" x14ac:dyDescent="0.25">
      <c r="A40" s="36">
        <v>38</v>
      </c>
      <c r="B40" s="37">
        <v>72152601</v>
      </c>
      <c r="C40" s="38" t="s">
        <v>83</v>
      </c>
      <c r="D40" s="39" t="s">
        <v>30</v>
      </c>
      <c r="E40" s="40">
        <v>1</v>
      </c>
      <c r="F40" s="41">
        <v>440300</v>
      </c>
      <c r="G40" s="41">
        <v>258000</v>
      </c>
      <c r="H40" s="41">
        <v>107500</v>
      </c>
      <c r="I40" s="41">
        <v>215000</v>
      </c>
      <c r="J40" s="41">
        <v>40850</v>
      </c>
      <c r="K40" s="41">
        <f t="shared" si="0"/>
        <v>1061650</v>
      </c>
      <c r="L40" s="41">
        <v>490678.65</v>
      </c>
      <c r="M40" s="41">
        <v>269610</v>
      </c>
      <c r="N40" s="41">
        <v>112337.5</v>
      </c>
      <c r="O40" s="41">
        <v>224675</v>
      </c>
      <c r="P40" s="41">
        <f t="shared" si="1"/>
        <v>42688.25</v>
      </c>
      <c r="Q40" s="41">
        <f t="shared" si="2"/>
        <v>1139989.3999999999</v>
      </c>
      <c r="R40" s="41">
        <v>404600</v>
      </c>
      <c r="S40" s="41">
        <v>417690</v>
      </c>
      <c r="T40" s="41">
        <v>69615</v>
      </c>
      <c r="U40" s="41">
        <v>116025</v>
      </c>
      <c r="V40" s="41">
        <v>22044.75</v>
      </c>
      <c r="W40" s="41">
        <f t="shared" si="3"/>
        <v>1029974.75</v>
      </c>
    </row>
    <row r="41" spans="1:23" ht="63.75" x14ac:dyDescent="0.25">
      <c r="A41" s="36">
        <v>39</v>
      </c>
      <c r="B41" s="37">
        <v>72152601</v>
      </c>
      <c r="C41" s="38" t="s">
        <v>84</v>
      </c>
      <c r="D41" s="39" t="s">
        <v>30</v>
      </c>
      <c r="E41" s="40">
        <v>1</v>
      </c>
      <c r="F41" s="41">
        <v>440300</v>
      </c>
      <c r="G41" s="41">
        <v>258000</v>
      </c>
      <c r="H41" s="41">
        <v>107500</v>
      </c>
      <c r="I41" s="41">
        <v>215000</v>
      </c>
      <c r="J41" s="41">
        <v>40850</v>
      </c>
      <c r="K41" s="41">
        <f t="shared" si="0"/>
        <v>1061650</v>
      </c>
      <c r="L41" s="41">
        <v>490678.65</v>
      </c>
      <c r="M41" s="41">
        <v>273480.00000000006</v>
      </c>
      <c r="N41" s="41">
        <v>113950.00000000001</v>
      </c>
      <c r="O41" s="41">
        <v>227900.00000000003</v>
      </c>
      <c r="P41" s="41">
        <f t="shared" si="1"/>
        <v>43301.000000000007</v>
      </c>
      <c r="Q41" s="41">
        <f t="shared" si="2"/>
        <v>1149309.6500000001</v>
      </c>
      <c r="R41" s="41">
        <v>404600</v>
      </c>
      <c r="S41" s="41">
        <v>424116</v>
      </c>
      <c r="T41" s="41">
        <v>70686</v>
      </c>
      <c r="U41" s="41">
        <v>117810</v>
      </c>
      <c r="V41" s="41">
        <v>22383.9</v>
      </c>
      <c r="W41" s="41">
        <f t="shared" si="3"/>
        <v>1039595.9</v>
      </c>
    </row>
    <row r="42" spans="1:23" ht="63.75" x14ac:dyDescent="0.25">
      <c r="A42" s="36">
        <v>40</v>
      </c>
      <c r="B42" s="37">
        <v>72152601</v>
      </c>
      <c r="C42" s="38" t="s">
        <v>85</v>
      </c>
      <c r="D42" s="39" t="s">
        <v>34</v>
      </c>
      <c r="E42" s="40">
        <v>1</v>
      </c>
      <c r="F42" s="41">
        <v>59500</v>
      </c>
      <c r="G42" s="41">
        <v>12420</v>
      </c>
      <c r="H42" s="41">
        <v>5175</v>
      </c>
      <c r="I42" s="41">
        <v>10350</v>
      </c>
      <c r="J42" s="41">
        <v>1966.5</v>
      </c>
      <c r="K42" s="41">
        <f t="shared" si="0"/>
        <v>89411.5</v>
      </c>
      <c r="L42" s="41">
        <v>63724.5</v>
      </c>
      <c r="M42" s="41">
        <v>12792.6</v>
      </c>
      <c r="N42" s="41">
        <v>5330.25</v>
      </c>
      <c r="O42" s="41">
        <v>10660.5</v>
      </c>
      <c r="P42" s="41">
        <f t="shared" si="1"/>
        <v>2025.4950000000001</v>
      </c>
      <c r="Q42" s="41">
        <f t="shared" si="2"/>
        <v>94533.345000000001</v>
      </c>
      <c r="R42" s="41">
        <v>55930</v>
      </c>
      <c r="S42" s="41">
        <v>19278</v>
      </c>
      <c r="T42" s="41">
        <v>3213</v>
      </c>
      <c r="U42" s="41">
        <v>5355</v>
      </c>
      <c r="V42" s="41">
        <v>1017.45</v>
      </c>
      <c r="W42" s="41">
        <f t="shared" si="3"/>
        <v>84793.45</v>
      </c>
    </row>
    <row r="43" spans="1:23" ht="63.75" x14ac:dyDescent="0.25">
      <c r="A43" s="36">
        <v>41</v>
      </c>
      <c r="B43" s="37">
        <v>72152601</v>
      </c>
      <c r="C43" s="38" t="s">
        <v>86</v>
      </c>
      <c r="D43" s="39" t="s">
        <v>31</v>
      </c>
      <c r="E43" s="40">
        <v>1</v>
      </c>
      <c r="F43" s="41">
        <v>36800</v>
      </c>
      <c r="G43" s="41">
        <v>4416</v>
      </c>
      <c r="H43" s="41">
        <v>1840</v>
      </c>
      <c r="I43" s="41">
        <v>3680</v>
      </c>
      <c r="J43" s="41">
        <v>699.2</v>
      </c>
      <c r="K43" s="41">
        <f t="shared" si="0"/>
        <v>47435.199999999997</v>
      </c>
      <c r="L43" s="41">
        <v>44886.8</v>
      </c>
      <c r="M43" s="41">
        <v>4526.3999999999996</v>
      </c>
      <c r="N43" s="41">
        <v>1886</v>
      </c>
      <c r="O43" s="41">
        <v>3772</v>
      </c>
      <c r="P43" s="41">
        <f t="shared" si="1"/>
        <v>716.68000000000006</v>
      </c>
      <c r="Q43" s="41">
        <f t="shared" si="2"/>
        <v>55787.880000000005</v>
      </c>
      <c r="R43" s="41">
        <v>38080</v>
      </c>
      <c r="S43" s="41">
        <v>6854.4</v>
      </c>
      <c r="T43" s="41">
        <v>1142.4000000000001</v>
      </c>
      <c r="U43" s="41">
        <v>1904</v>
      </c>
      <c r="V43" s="41">
        <v>361.76</v>
      </c>
      <c r="W43" s="41">
        <f t="shared" si="3"/>
        <v>48342.560000000005</v>
      </c>
    </row>
    <row r="44" spans="1:23" ht="63.75" x14ac:dyDescent="0.25">
      <c r="A44" s="36">
        <v>42</v>
      </c>
      <c r="B44" s="37">
        <v>72152601</v>
      </c>
      <c r="C44" s="38" t="s">
        <v>87</v>
      </c>
      <c r="D44" s="39" t="s">
        <v>31</v>
      </c>
      <c r="E44" s="40">
        <v>1</v>
      </c>
      <c r="F44" s="41">
        <v>92000</v>
      </c>
      <c r="G44" s="41">
        <v>11040</v>
      </c>
      <c r="H44" s="41">
        <v>4600</v>
      </c>
      <c r="I44" s="41">
        <v>9200</v>
      </c>
      <c r="J44" s="41">
        <v>1748</v>
      </c>
      <c r="K44" s="41">
        <f t="shared" si="0"/>
        <v>118588</v>
      </c>
      <c r="L44" s="41">
        <v>113311.8</v>
      </c>
      <c r="M44" s="41">
        <v>11426.4</v>
      </c>
      <c r="N44" s="41">
        <v>4761</v>
      </c>
      <c r="O44" s="41">
        <v>9522</v>
      </c>
      <c r="P44" s="41">
        <f t="shared" si="1"/>
        <v>1809.18</v>
      </c>
      <c r="Q44" s="41">
        <f t="shared" si="2"/>
        <v>140830.38</v>
      </c>
      <c r="R44" s="41">
        <v>95200</v>
      </c>
      <c r="S44" s="41">
        <v>17136</v>
      </c>
      <c r="T44" s="41">
        <v>2856</v>
      </c>
      <c r="U44" s="41">
        <v>4760</v>
      </c>
      <c r="V44" s="41">
        <v>904.4</v>
      </c>
      <c r="W44" s="41">
        <f t="shared" si="3"/>
        <v>120856.4</v>
      </c>
    </row>
    <row r="45" spans="1:23" ht="51" x14ac:dyDescent="0.25">
      <c r="A45" s="36">
        <v>43</v>
      </c>
      <c r="B45" s="37">
        <v>72152601</v>
      </c>
      <c r="C45" s="38" t="s">
        <v>88</v>
      </c>
      <c r="D45" s="39" t="s">
        <v>30</v>
      </c>
      <c r="E45" s="40">
        <v>1</v>
      </c>
      <c r="F45" s="41">
        <v>202300</v>
      </c>
      <c r="G45" s="41">
        <v>258000</v>
      </c>
      <c r="H45" s="41">
        <v>107500</v>
      </c>
      <c r="I45" s="41">
        <v>215000</v>
      </c>
      <c r="J45" s="41">
        <v>40850</v>
      </c>
      <c r="K45" s="41">
        <f t="shared" si="0"/>
        <v>823650</v>
      </c>
      <c r="L45" s="41">
        <v>185367.49</v>
      </c>
      <c r="M45" s="41">
        <v>290250</v>
      </c>
      <c r="N45" s="41">
        <v>120937.5</v>
      </c>
      <c r="O45" s="41">
        <v>241875</v>
      </c>
      <c r="P45" s="41">
        <f t="shared" si="1"/>
        <v>45956.25</v>
      </c>
      <c r="Q45" s="41">
        <f t="shared" si="2"/>
        <v>884386.24</v>
      </c>
      <c r="R45" s="41">
        <v>232050</v>
      </c>
      <c r="S45" s="41">
        <v>417690</v>
      </c>
      <c r="T45" s="41">
        <v>69615</v>
      </c>
      <c r="U45" s="41">
        <v>116025</v>
      </c>
      <c r="V45" s="41">
        <v>22044.75</v>
      </c>
      <c r="W45" s="41">
        <f t="shared" si="3"/>
        <v>857424.75</v>
      </c>
    </row>
    <row r="46" spans="1:23" ht="76.5" x14ac:dyDescent="0.25">
      <c r="A46" s="36">
        <v>44</v>
      </c>
      <c r="B46" s="37">
        <v>72152601</v>
      </c>
      <c r="C46" s="38" t="s">
        <v>89</v>
      </c>
      <c r="D46" s="39" t="s">
        <v>30</v>
      </c>
      <c r="E46" s="40">
        <v>1</v>
      </c>
      <c r="F46" s="41">
        <v>57500</v>
      </c>
      <c r="G46" s="41">
        <v>6900</v>
      </c>
      <c r="H46" s="41">
        <v>2875</v>
      </c>
      <c r="I46" s="41">
        <v>5750</v>
      </c>
      <c r="J46" s="41">
        <v>1092.5</v>
      </c>
      <c r="K46" s="41">
        <f t="shared" si="0"/>
        <v>74117.5</v>
      </c>
      <c r="L46" s="41">
        <v>76293.875</v>
      </c>
      <c r="M46" s="41">
        <v>7693.5</v>
      </c>
      <c r="N46" s="41">
        <v>3205.625</v>
      </c>
      <c r="O46" s="41">
        <v>6411.25</v>
      </c>
      <c r="P46" s="41">
        <f t="shared" si="1"/>
        <v>1218.1375</v>
      </c>
      <c r="Q46" s="41">
        <f t="shared" si="2"/>
        <v>94822.387499999997</v>
      </c>
      <c r="R46" s="41">
        <v>59500</v>
      </c>
      <c r="S46" s="41">
        <v>10710</v>
      </c>
      <c r="T46" s="41">
        <v>1785</v>
      </c>
      <c r="U46" s="41">
        <v>2975</v>
      </c>
      <c r="V46" s="41">
        <v>565.25</v>
      </c>
      <c r="W46" s="41">
        <f t="shared" si="3"/>
        <v>75535.25</v>
      </c>
    </row>
    <row r="47" spans="1:23" ht="51" x14ac:dyDescent="0.25">
      <c r="A47" s="36">
        <v>45</v>
      </c>
      <c r="B47" s="37">
        <v>72152601</v>
      </c>
      <c r="C47" s="38" t="s">
        <v>90</v>
      </c>
      <c r="D47" s="39" t="s">
        <v>30</v>
      </c>
      <c r="E47" s="40">
        <v>1</v>
      </c>
      <c r="F47" s="41">
        <v>43700</v>
      </c>
      <c r="G47" s="41">
        <v>5244</v>
      </c>
      <c r="H47" s="41">
        <v>2185</v>
      </c>
      <c r="I47" s="41">
        <v>4370</v>
      </c>
      <c r="J47" s="41">
        <v>830.3</v>
      </c>
      <c r="K47" s="41">
        <f t="shared" si="0"/>
        <v>56329.3</v>
      </c>
      <c r="L47" s="41">
        <v>59543.434999999998</v>
      </c>
      <c r="M47" s="41">
        <v>6004.38</v>
      </c>
      <c r="N47" s="41">
        <v>2501.8249999999998</v>
      </c>
      <c r="O47" s="41">
        <v>5003.6499999999996</v>
      </c>
      <c r="P47" s="41">
        <f t="shared" si="1"/>
        <v>950.69349999999997</v>
      </c>
      <c r="Q47" s="41">
        <f t="shared" si="2"/>
        <v>74003.983499999988</v>
      </c>
      <c r="R47" s="41">
        <v>45220</v>
      </c>
      <c r="S47" s="41">
        <v>8139.6</v>
      </c>
      <c r="T47" s="41">
        <v>1356.6</v>
      </c>
      <c r="U47" s="41">
        <v>2261</v>
      </c>
      <c r="V47" s="41">
        <v>429.59</v>
      </c>
      <c r="W47" s="41">
        <f t="shared" si="3"/>
        <v>57406.789999999994</v>
      </c>
    </row>
    <row r="48" spans="1:23" ht="51" x14ac:dyDescent="0.25">
      <c r="A48" s="36">
        <v>46</v>
      </c>
      <c r="B48" s="37">
        <v>72152601</v>
      </c>
      <c r="C48" s="38" t="s">
        <v>91</v>
      </c>
      <c r="D48" s="39" t="s">
        <v>30</v>
      </c>
      <c r="E48" s="40">
        <v>1</v>
      </c>
      <c r="F48" s="41">
        <v>66640</v>
      </c>
      <c r="G48" s="41">
        <v>258000</v>
      </c>
      <c r="H48" s="41">
        <v>107500</v>
      </c>
      <c r="I48" s="41">
        <v>215000</v>
      </c>
      <c r="J48" s="41">
        <v>40850</v>
      </c>
      <c r="K48" s="41">
        <f t="shared" si="0"/>
        <v>687990</v>
      </c>
      <c r="L48" s="41">
        <v>65140.6</v>
      </c>
      <c r="M48" s="41">
        <v>268320</v>
      </c>
      <c r="N48" s="41">
        <v>111800</v>
      </c>
      <c r="O48" s="41">
        <v>223600</v>
      </c>
      <c r="P48" s="41">
        <f t="shared" si="1"/>
        <v>42484</v>
      </c>
      <c r="Q48" s="41">
        <f t="shared" si="2"/>
        <v>711344.6</v>
      </c>
      <c r="R48" s="41">
        <v>59262</v>
      </c>
      <c r="S48" s="41">
        <v>417690</v>
      </c>
      <c r="T48" s="41">
        <v>69615</v>
      </c>
      <c r="U48" s="41">
        <v>116025</v>
      </c>
      <c r="V48" s="41">
        <v>22044.75</v>
      </c>
      <c r="W48" s="41">
        <f t="shared" si="3"/>
        <v>684636.75</v>
      </c>
    </row>
    <row r="49" spans="1:23" ht="38.25" x14ac:dyDescent="0.25">
      <c r="A49" s="36">
        <v>47</v>
      </c>
      <c r="B49" s="37">
        <v>72101500</v>
      </c>
      <c r="C49" s="38" t="s">
        <v>92</v>
      </c>
      <c r="D49" s="39" t="s">
        <v>30</v>
      </c>
      <c r="E49" s="40">
        <v>1</v>
      </c>
      <c r="F49" s="41">
        <v>154700</v>
      </c>
      <c r="G49" s="41">
        <v>288000</v>
      </c>
      <c r="H49" s="41">
        <v>120000</v>
      </c>
      <c r="I49" s="41">
        <v>240000</v>
      </c>
      <c r="J49" s="41">
        <v>45600</v>
      </c>
      <c r="K49" s="41">
        <f t="shared" si="0"/>
        <v>848300</v>
      </c>
      <c r="L49" s="41">
        <v>169932</v>
      </c>
      <c r="M49" s="41">
        <v>300960</v>
      </c>
      <c r="N49" s="41">
        <v>125400</v>
      </c>
      <c r="O49" s="41">
        <v>250800</v>
      </c>
      <c r="P49" s="41">
        <f t="shared" si="1"/>
        <v>47652</v>
      </c>
      <c r="Q49" s="41">
        <f t="shared" si="2"/>
        <v>894744</v>
      </c>
      <c r="R49" s="41">
        <v>143633</v>
      </c>
      <c r="S49" s="41">
        <v>449820</v>
      </c>
      <c r="T49" s="41">
        <v>74970</v>
      </c>
      <c r="U49" s="41">
        <v>124950</v>
      </c>
      <c r="V49" s="41">
        <v>23740.5</v>
      </c>
      <c r="W49" s="41">
        <f t="shared" si="3"/>
        <v>817113.5</v>
      </c>
    </row>
    <row r="50" spans="1:23" ht="76.5" x14ac:dyDescent="0.25">
      <c r="A50" s="36">
        <v>48</v>
      </c>
      <c r="B50" s="37">
        <v>72101500</v>
      </c>
      <c r="C50" s="38" t="s">
        <v>93</v>
      </c>
      <c r="D50" s="39" t="s">
        <v>30</v>
      </c>
      <c r="E50" s="40">
        <v>1</v>
      </c>
      <c r="F50" s="41">
        <v>940100</v>
      </c>
      <c r="G50" s="41">
        <v>288000</v>
      </c>
      <c r="H50" s="41">
        <v>120000</v>
      </c>
      <c r="I50" s="41">
        <v>240000</v>
      </c>
      <c r="J50" s="41">
        <v>45600</v>
      </c>
      <c r="K50" s="41">
        <f t="shared" si="0"/>
        <v>1633700</v>
      </c>
      <c r="L50" s="41">
        <v>1132880</v>
      </c>
      <c r="M50" s="41">
        <v>305280</v>
      </c>
      <c r="N50" s="41">
        <v>127200</v>
      </c>
      <c r="O50" s="41">
        <v>254400</v>
      </c>
      <c r="P50" s="41">
        <f t="shared" si="1"/>
        <v>48336</v>
      </c>
      <c r="Q50" s="41">
        <f t="shared" si="2"/>
        <v>1868096</v>
      </c>
      <c r="R50" s="41">
        <v>773500</v>
      </c>
      <c r="S50" s="41">
        <v>449820</v>
      </c>
      <c r="T50" s="41">
        <v>74970</v>
      </c>
      <c r="U50" s="41">
        <v>124950</v>
      </c>
      <c r="V50" s="41">
        <v>23740.5</v>
      </c>
      <c r="W50" s="41">
        <f t="shared" si="3"/>
        <v>1446980.5</v>
      </c>
    </row>
    <row r="51" spans="1:23" ht="76.5" x14ac:dyDescent="0.25">
      <c r="A51" s="36">
        <v>49</v>
      </c>
      <c r="B51" s="37">
        <v>72101500</v>
      </c>
      <c r="C51" s="38" t="s">
        <v>94</v>
      </c>
      <c r="D51" s="39" t="s">
        <v>30</v>
      </c>
      <c r="E51" s="40">
        <v>1</v>
      </c>
      <c r="F51" s="41">
        <v>940100</v>
      </c>
      <c r="G51" s="41">
        <v>288000</v>
      </c>
      <c r="H51" s="41">
        <v>120000</v>
      </c>
      <c r="I51" s="41">
        <v>240000</v>
      </c>
      <c r="J51" s="41">
        <v>45600</v>
      </c>
      <c r="K51" s="41">
        <f t="shared" si="0"/>
        <v>1633700</v>
      </c>
      <c r="L51" s="41">
        <v>1132880</v>
      </c>
      <c r="M51" s="41">
        <v>296640</v>
      </c>
      <c r="N51" s="41">
        <v>123600</v>
      </c>
      <c r="O51" s="41">
        <v>247200</v>
      </c>
      <c r="P51" s="41">
        <f t="shared" si="1"/>
        <v>46968</v>
      </c>
      <c r="Q51" s="41">
        <f t="shared" si="2"/>
        <v>1847288</v>
      </c>
      <c r="R51" s="41">
        <v>773500</v>
      </c>
      <c r="S51" s="41">
        <v>471240</v>
      </c>
      <c r="T51" s="41">
        <v>78540</v>
      </c>
      <c r="U51" s="41">
        <v>130900</v>
      </c>
      <c r="V51" s="41">
        <v>24871</v>
      </c>
      <c r="W51" s="41">
        <f t="shared" si="3"/>
        <v>1479051</v>
      </c>
    </row>
    <row r="52" spans="1:23" ht="38.25" x14ac:dyDescent="0.25">
      <c r="A52" s="36">
        <v>50</v>
      </c>
      <c r="B52" s="37">
        <v>72101500</v>
      </c>
      <c r="C52" s="38" t="s">
        <v>95</v>
      </c>
      <c r="D52" s="39" t="s">
        <v>30</v>
      </c>
      <c r="E52" s="40">
        <v>1</v>
      </c>
      <c r="F52" s="41">
        <v>856800</v>
      </c>
      <c r="G52" s="41">
        <v>288000</v>
      </c>
      <c r="H52" s="41">
        <v>120000</v>
      </c>
      <c r="I52" s="41">
        <v>240000</v>
      </c>
      <c r="J52" s="41">
        <v>45600</v>
      </c>
      <c r="K52" s="41">
        <f t="shared" si="0"/>
        <v>1550400</v>
      </c>
      <c r="L52" s="41">
        <v>1132880</v>
      </c>
      <c r="M52" s="41">
        <v>295200</v>
      </c>
      <c r="N52" s="41">
        <v>123000</v>
      </c>
      <c r="O52" s="41">
        <v>246000</v>
      </c>
      <c r="P52" s="41">
        <f t="shared" si="1"/>
        <v>46740</v>
      </c>
      <c r="Q52" s="41">
        <f t="shared" si="2"/>
        <v>1843820</v>
      </c>
      <c r="R52" s="41">
        <v>773500</v>
      </c>
      <c r="S52" s="41">
        <v>445536</v>
      </c>
      <c r="T52" s="41">
        <v>74256</v>
      </c>
      <c r="U52" s="41">
        <v>123760</v>
      </c>
      <c r="V52" s="41">
        <v>23514.400000000001</v>
      </c>
      <c r="W52" s="41">
        <f t="shared" si="3"/>
        <v>1440566.4</v>
      </c>
    </row>
    <row r="53" spans="1:23" ht="76.5" x14ac:dyDescent="0.25">
      <c r="A53" s="36">
        <v>51</v>
      </c>
      <c r="B53" s="37">
        <v>72152601</v>
      </c>
      <c r="C53" s="38" t="s">
        <v>96</v>
      </c>
      <c r="D53" s="39" t="s">
        <v>30</v>
      </c>
      <c r="E53" s="40">
        <v>1</v>
      </c>
      <c r="F53" s="41">
        <v>17250</v>
      </c>
      <c r="G53" s="41">
        <v>2070</v>
      </c>
      <c r="H53" s="41">
        <v>862.5</v>
      </c>
      <c r="I53" s="41">
        <v>1725</v>
      </c>
      <c r="J53" s="41">
        <v>327.75</v>
      </c>
      <c r="K53" s="41">
        <f t="shared" si="0"/>
        <v>22235.25</v>
      </c>
      <c r="L53" s="41">
        <v>21245.962500000001</v>
      </c>
      <c r="M53" s="41">
        <v>2142.4499999999998</v>
      </c>
      <c r="N53" s="41">
        <v>892.6875</v>
      </c>
      <c r="O53" s="41">
        <v>1785.375</v>
      </c>
      <c r="P53" s="41">
        <f t="shared" si="1"/>
        <v>339.22125</v>
      </c>
      <c r="Q53" s="41">
        <f t="shared" si="2"/>
        <v>26405.696250000001</v>
      </c>
      <c r="R53" s="41">
        <v>17850</v>
      </c>
      <c r="S53" s="41">
        <v>3213</v>
      </c>
      <c r="T53" s="41">
        <v>535.5</v>
      </c>
      <c r="U53" s="41">
        <v>892.5</v>
      </c>
      <c r="V53" s="41">
        <v>169.57499999999999</v>
      </c>
      <c r="W53" s="41">
        <f t="shared" si="3"/>
        <v>22660.575000000001</v>
      </c>
    </row>
    <row r="54" spans="1:23" ht="38.25" x14ac:dyDescent="0.25">
      <c r="A54" s="36">
        <v>52</v>
      </c>
      <c r="B54" s="37">
        <v>72101500</v>
      </c>
      <c r="C54" s="38" t="s">
        <v>97</v>
      </c>
      <c r="D54" s="39" t="s">
        <v>30</v>
      </c>
      <c r="E54" s="40">
        <v>1</v>
      </c>
      <c r="F54" s="41">
        <v>59500</v>
      </c>
      <c r="G54" s="41">
        <v>288000</v>
      </c>
      <c r="H54" s="41">
        <v>120000</v>
      </c>
      <c r="I54" s="41">
        <v>240000</v>
      </c>
      <c r="J54" s="41">
        <v>45600</v>
      </c>
      <c r="K54" s="41">
        <f t="shared" si="0"/>
        <v>753100</v>
      </c>
      <c r="L54" s="41">
        <v>69388.899999999994</v>
      </c>
      <c r="M54" s="41">
        <v>324000</v>
      </c>
      <c r="N54" s="41">
        <v>135000</v>
      </c>
      <c r="O54" s="41">
        <v>270000</v>
      </c>
      <c r="P54" s="41">
        <f t="shared" si="1"/>
        <v>51300</v>
      </c>
      <c r="Q54" s="41">
        <f t="shared" si="2"/>
        <v>849688.9</v>
      </c>
      <c r="R54" s="41">
        <v>55953.8</v>
      </c>
      <c r="S54" s="41">
        <v>449820</v>
      </c>
      <c r="T54" s="41">
        <v>74970</v>
      </c>
      <c r="U54" s="41">
        <v>124950</v>
      </c>
      <c r="V54" s="41">
        <v>23740.5</v>
      </c>
      <c r="W54" s="41">
        <f t="shared" si="3"/>
        <v>729434.3</v>
      </c>
    </row>
    <row r="55" spans="1:23" ht="76.5" x14ac:dyDescent="0.25">
      <c r="A55" s="36">
        <v>53</v>
      </c>
      <c r="B55" s="37">
        <v>72152601</v>
      </c>
      <c r="C55" s="38" t="s">
        <v>98</v>
      </c>
      <c r="D55" s="39" t="s">
        <v>30</v>
      </c>
      <c r="E55" s="40">
        <v>1</v>
      </c>
      <c r="F55" s="41">
        <v>17250</v>
      </c>
      <c r="G55" s="41">
        <v>2070</v>
      </c>
      <c r="H55" s="41">
        <v>862.5</v>
      </c>
      <c r="I55" s="41">
        <v>1725</v>
      </c>
      <c r="J55" s="41">
        <v>327.75</v>
      </c>
      <c r="K55" s="41">
        <f t="shared" si="0"/>
        <v>22235.25</v>
      </c>
      <c r="L55" s="41">
        <v>22888.162500000006</v>
      </c>
      <c r="M55" s="41">
        <v>2308.0500000000006</v>
      </c>
      <c r="N55" s="41">
        <v>961.68750000000011</v>
      </c>
      <c r="O55" s="41">
        <v>1923.3750000000002</v>
      </c>
      <c r="P55" s="41">
        <f t="shared" si="1"/>
        <v>365.44125000000003</v>
      </c>
      <c r="Q55" s="41">
        <f t="shared" si="2"/>
        <v>28446.716250000005</v>
      </c>
      <c r="R55" s="41">
        <v>17850</v>
      </c>
      <c r="S55" s="41">
        <v>3213</v>
      </c>
      <c r="T55" s="41">
        <v>535.5</v>
      </c>
      <c r="U55" s="41">
        <v>892.5</v>
      </c>
      <c r="V55" s="41">
        <v>169.57499999999999</v>
      </c>
      <c r="W55" s="41">
        <f t="shared" si="3"/>
        <v>22660.575000000001</v>
      </c>
    </row>
    <row r="56" spans="1:23" ht="38.25" x14ac:dyDescent="0.25">
      <c r="A56" s="36">
        <v>54</v>
      </c>
      <c r="B56" s="37">
        <v>72152601</v>
      </c>
      <c r="C56" s="38" t="s">
        <v>99</v>
      </c>
      <c r="D56" s="39" t="s">
        <v>30</v>
      </c>
      <c r="E56" s="40">
        <v>1</v>
      </c>
      <c r="F56" s="41">
        <v>28560</v>
      </c>
      <c r="G56" s="41">
        <v>3864</v>
      </c>
      <c r="H56" s="41">
        <v>1610</v>
      </c>
      <c r="I56" s="41">
        <v>3220</v>
      </c>
      <c r="J56" s="41">
        <v>611.79999999999995</v>
      </c>
      <c r="K56" s="41">
        <f t="shared" si="0"/>
        <v>37865.800000000003</v>
      </c>
      <c r="L56" s="41">
        <v>29738.1</v>
      </c>
      <c r="M56" s="41">
        <v>4424.28</v>
      </c>
      <c r="N56" s="41">
        <v>1843.45</v>
      </c>
      <c r="O56" s="41">
        <v>3686.9</v>
      </c>
      <c r="P56" s="41">
        <f t="shared" si="1"/>
        <v>700.51100000000008</v>
      </c>
      <c r="Q56" s="41">
        <f t="shared" si="2"/>
        <v>40393.240999999995</v>
      </c>
      <c r="R56" s="41">
        <v>33320</v>
      </c>
      <c r="S56" s="41">
        <v>5997.6</v>
      </c>
      <c r="T56" s="41">
        <v>999.6</v>
      </c>
      <c r="U56" s="41">
        <v>1666</v>
      </c>
      <c r="V56" s="41">
        <v>316.54000000000002</v>
      </c>
      <c r="W56" s="41">
        <f t="shared" si="3"/>
        <v>42299.74</v>
      </c>
    </row>
    <row r="57" spans="1:23" ht="51" x14ac:dyDescent="0.25">
      <c r="A57" s="36">
        <v>55</v>
      </c>
      <c r="B57" s="37">
        <v>72152601</v>
      </c>
      <c r="C57" s="38" t="s">
        <v>100</v>
      </c>
      <c r="D57" s="39" t="s">
        <v>30</v>
      </c>
      <c r="E57" s="40">
        <v>1</v>
      </c>
      <c r="F57" s="41">
        <v>16100</v>
      </c>
      <c r="G57" s="41">
        <v>1932</v>
      </c>
      <c r="H57" s="41">
        <v>805</v>
      </c>
      <c r="I57" s="41">
        <v>1610</v>
      </c>
      <c r="J57" s="41">
        <v>305.89999999999998</v>
      </c>
      <c r="K57" s="41">
        <f t="shared" si="0"/>
        <v>20752.900000000001</v>
      </c>
      <c r="L57" s="41">
        <v>19925.36</v>
      </c>
      <c r="M57" s="41">
        <v>2009.28</v>
      </c>
      <c r="N57" s="41">
        <v>837.2</v>
      </c>
      <c r="O57" s="41">
        <v>1674.4</v>
      </c>
      <c r="P57" s="41">
        <f t="shared" si="1"/>
        <v>318.13600000000002</v>
      </c>
      <c r="Q57" s="41">
        <f t="shared" si="2"/>
        <v>24764.376</v>
      </c>
      <c r="R57" s="41">
        <v>16660</v>
      </c>
      <c r="S57" s="41">
        <v>2998.8</v>
      </c>
      <c r="T57" s="41">
        <v>499.8</v>
      </c>
      <c r="U57" s="41">
        <v>833</v>
      </c>
      <c r="V57" s="41">
        <v>158.27000000000001</v>
      </c>
      <c r="W57" s="41">
        <f t="shared" si="3"/>
        <v>21149.87</v>
      </c>
    </row>
    <row r="58" spans="1:23" ht="76.5" x14ac:dyDescent="0.25">
      <c r="A58" s="36">
        <v>56</v>
      </c>
      <c r="B58" s="37">
        <v>72152601</v>
      </c>
      <c r="C58" s="38" t="s">
        <v>101</v>
      </c>
      <c r="D58" s="39" t="s">
        <v>31</v>
      </c>
      <c r="E58" s="40">
        <v>1</v>
      </c>
      <c r="F58" s="41">
        <v>57500</v>
      </c>
      <c r="G58" s="41">
        <v>6900</v>
      </c>
      <c r="H58" s="41">
        <v>2875</v>
      </c>
      <c r="I58" s="41">
        <v>5750</v>
      </c>
      <c r="J58" s="41">
        <v>1092.5</v>
      </c>
      <c r="K58" s="41">
        <f t="shared" si="0"/>
        <v>74117.5</v>
      </c>
      <c r="L58" s="41">
        <v>71504.125</v>
      </c>
      <c r="M58" s="41">
        <v>7210.5</v>
      </c>
      <c r="N58" s="41">
        <v>3004.375</v>
      </c>
      <c r="O58" s="41">
        <v>6008.75</v>
      </c>
      <c r="P58" s="41">
        <f t="shared" si="1"/>
        <v>1141.6624999999999</v>
      </c>
      <c r="Q58" s="41">
        <f t="shared" si="2"/>
        <v>88869.412500000006</v>
      </c>
      <c r="R58" s="41">
        <v>59500</v>
      </c>
      <c r="S58" s="41">
        <v>10710</v>
      </c>
      <c r="T58" s="41">
        <v>1785</v>
      </c>
      <c r="U58" s="41">
        <v>2975</v>
      </c>
      <c r="V58" s="41">
        <v>565.25</v>
      </c>
      <c r="W58" s="41">
        <f t="shared" si="3"/>
        <v>75535.25</v>
      </c>
    </row>
    <row r="59" spans="1:23" ht="38.25" x14ac:dyDescent="0.25">
      <c r="A59" s="36">
        <v>57</v>
      </c>
      <c r="B59" s="37">
        <v>72152601</v>
      </c>
      <c r="C59" s="38" t="s">
        <v>102</v>
      </c>
      <c r="D59" s="39" t="s">
        <v>31</v>
      </c>
      <c r="E59" s="40">
        <v>1</v>
      </c>
      <c r="F59" s="41">
        <v>57500</v>
      </c>
      <c r="G59" s="41">
        <v>6900</v>
      </c>
      <c r="H59" s="41">
        <v>2875</v>
      </c>
      <c r="I59" s="41">
        <v>5750</v>
      </c>
      <c r="J59" s="41">
        <v>1092.5</v>
      </c>
      <c r="K59" s="41">
        <f t="shared" si="0"/>
        <v>74117.5</v>
      </c>
      <c r="L59" s="41">
        <v>72530.5</v>
      </c>
      <c r="M59" s="41">
        <v>7314</v>
      </c>
      <c r="N59" s="41">
        <v>3047.5</v>
      </c>
      <c r="O59" s="41">
        <v>6095</v>
      </c>
      <c r="P59" s="41">
        <f t="shared" si="1"/>
        <v>1158.05</v>
      </c>
      <c r="Q59" s="41">
        <f t="shared" si="2"/>
        <v>90145.05</v>
      </c>
      <c r="R59" s="41">
        <v>59500</v>
      </c>
      <c r="S59" s="41">
        <v>10710</v>
      </c>
      <c r="T59" s="41">
        <v>1785</v>
      </c>
      <c r="U59" s="41">
        <v>2975</v>
      </c>
      <c r="V59" s="41">
        <v>565.25</v>
      </c>
      <c r="W59" s="41">
        <f t="shared" si="3"/>
        <v>75535.25</v>
      </c>
    </row>
    <row r="60" spans="1:23" ht="51" x14ac:dyDescent="0.25">
      <c r="A60" s="36">
        <v>58</v>
      </c>
      <c r="B60" s="37">
        <v>72152601</v>
      </c>
      <c r="C60" s="38" t="s">
        <v>103</v>
      </c>
      <c r="D60" s="39" t="s">
        <v>30</v>
      </c>
      <c r="E60" s="40">
        <v>1</v>
      </c>
      <c r="F60" s="41">
        <v>43700</v>
      </c>
      <c r="G60" s="41">
        <v>5244</v>
      </c>
      <c r="H60" s="41">
        <v>2185</v>
      </c>
      <c r="I60" s="41">
        <v>4370</v>
      </c>
      <c r="J60" s="41">
        <v>830.3</v>
      </c>
      <c r="K60" s="41">
        <f t="shared" si="0"/>
        <v>56329.3</v>
      </c>
      <c r="L60" s="41">
        <v>53563.09</v>
      </c>
      <c r="M60" s="41">
        <v>5401.32</v>
      </c>
      <c r="N60" s="41">
        <v>2250.5500000000002</v>
      </c>
      <c r="O60" s="41">
        <v>4501.1000000000004</v>
      </c>
      <c r="P60" s="41">
        <f t="shared" si="1"/>
        <v>855.20900000000006</v>
      </c>
      <c r="Q60" s="41">
        <f t="shared" si="2"/>
        <v>66571.269</v>
      </c>
      <c r="R60" s="41">
        <v>45220</v>
      </c>
      <c r="S60" s="41">
        <v>8139.6</v>
      </c>
      <c r="T60" s="41">
        <v>1356.6</v>
      </c>
      <c r="U60" s="41">
        <v>2261</v>
      </c>
      <c r="V60" s="41">
        <v>429.59</v>
      </c>
      <c r="W60" s="41">
        <f t="shared" si="3"/>
        <v>57406.789999999994</v>
      </c>
    </row>
    <row r="61" spans="1:23" ht="51" x14ac:dyDescent="0.25">
      <c r="A61" s="36">
        <v>59</v>
      </c>
      <c r="B61" s="37">
        <v>72152601</v>
      </c>
      <c r="C61" s="38" t="s">
        <v>104</v>
      </c>
      <c r="D61" s="39" t="s">
        <v>30</v>
      </c>
      <c r="E61" s="40">
        <v>1</v>
      </c>
      <c r="F61" s="41">
        <v>43700</v>
      </c>
      <c r="G61" s="41">
        <v>5244</v>
      </c>
      <c r="H61" s="41">
        <v>2185</v>
      </c>
      <c r="I61" s="41">
        <v>4370</v>
      </c>
      <c r="J61" s="41">
        <v>830.3</v>
      </c>
      <c r="K61" s="41">
        <f t="shared" si="0"/>
        <v>56329.3</v>
      </c>
      <c r="L61" s="41">
        <v>53303.074999999997</v>
      </c>
      <c r="M61" s="41">
        <v>5375.1</v>
      </c>
      <c r="N61" s="41">
        <v>2239.625</v>
      </c>
      <c r="O61" s="41">
        <v>4479.25</v>
      </c>
      <c r="P61" s="41">
        <f t="shared" si="1"/>
        <v>851.0575</v>
      </c>
      <c r="Q61" s="41">
        <f t="shared" si="2"/>
        <v>66248.107499999998</v>
      </c>
      <c r="R61" s="41">
        <v>45220</v>
      </c>
      <c r="S61" s="41">
        <v>8139.6</v>
      </c>
      <c r="T61" s="41">
        <v>1356.6</v>
      </c>
      <c r="U61" s="41">
        <v>2261</v>
      </c>
      <c r="V61" s="41">
        <v>429.59</v>
      </c>
      <c r="W61" s="41">
        <f t="shared" si="3"/>
        <v>57406.789999999994</v>
      </c>
    </row>
    <row r="62" spans="1:23" ht="63.75" x14ac:dyDescent="0.25">
      <c r="A62" s="36">
        <v>60</v>
      </c>
      <c r="B62" s="37">
        <v>72152601</v>
      </c>
      <c r="C62" s="38" t="s">
        <v>105</v>
      </c>
      <c r="D62" s="39" t="s">
        <v>30</v>
      </c>
      <c r="E62" s="40">
        <v>1</v>
      </c>
      <c r="F62" s="41">
        <v>17250</v>
      </c>
      <c r="G62" s="41">
        <v>2070</v>
      </c>
      <c r="H62" s="41">
        <v>862.5</v>
      </c>
      <c r="I62" s="41">
        <v>1725</v>
      </c>
      <c r="J62" s="41">
        <v>327.75</v>
      </c>
      <c r="K62" s="41">
        <f t="shared" si="0"/>
        <v>22235.25</v>
      </c>
      <c r="L62" s="41">
        <v>21245.962500000001</v>
      </c>
      <c r="M62" s="41">
        <v>2142.4499999999998</v>
      </c>
      <c r="N62" s="41">
        <v>892.6875</v>
      </c>
      <c r="O62" s="41">
        <v>1785.375</v>
      </c>
      <c r="P62" s="41">
        <f t="shared" si="1"/>
        <v>339.22125</v>
      </c>
      <c r="Q62" s="41">
        <f t="shared" si="2"/>
        <v>26405.696250000001</v>
      </c>
      <c r="R62" s="41">
        <v>17850</v>
      </c>
      <c r="S62" s="41">
        <v>3213</v>
      </c>
      <c r="T62" s="41">
        <v>535.5</v>
      </c>
      <c r="U62" s="41">
        <v>892.5</v>
      </c>
      <c r="V62" s="41">
        <v>169.57499999999999</v>
      </c>
      <c r="W62" s="41">
        <f t="shared" si="3"/>
        <v>22660.575000000001</v>
      </c>
    </row>
    <row r="63" spans="1:23" ht="25.5" x14ac:dyDescent="0.25">
      <c r="A63" s="36">
        <v>61</v>
      </c>
      <c r="B63" s="37">
        <v>72152601</v>
      </c>
      <c r="C63" s="38" t="s">
        <v>106</v>
      </c>
      <c r="D63" s="39" t="s">
        <v>30</v>
      </c>
      <c r="E63" s="40">
        <v>1</v>
      </c>
      <c r="F63" s="41">
        <v>9200</v>
      </c>
      <c r="G63" s="41">
        <v>1104</v>
      </c>
      <c r="H63" s="41">
        <v>460</v>
      </c>
      <c r="I63" s="41">
        <v>920</v>
      </c>
      <c r="J63" s="41">
        <v>174.8</v>
      </c>
      <c r="K63" s="41">
        <f t="shared" si="0"/>
        <v>11858.8</v>
      </c>
      <c r="L63" s="41">
        <v>12316.5</v>
      </c>
      <c r="M63" s="41">
        <v>1242</v>
      </c>
      <c r="N63" s="41">
        <v>517.5</v>
      </c>
      <c r="O63" s="41">
        <v>1035</v>
      </c>
      <c r="P63" s="41">
        <f t="shared" si="1"/>
        <v>196.65</v>
      </c>
      <c r="Q63" s="41">
        <f t="shared" si="2"/>
        <v>15307.65</v>
      </c>
      <c r="R63" s="41">
        <v>9520</v>
      </c>
      <c r="S63" s="41">
        <v>1713.6</v>
      </c>
      <c r="T63" s="41">
        <v>285.60000000000002</v>
      </c>
      <c r="U63" s="41">
        <v>476</v>
      </c>
      <c r="V63" s="41">
        <v>90.44</v>
      </c>
      <c r="W63" s="41">
        <f t="shared" si="3"/>
        <v>12085.640000000001</v>
      </c>
    </row>
    <row r="64" spans="1:23" ht="38.25" x14ac:dyDescent="0.25">
      <c r="A64" s="36">
        <v>62</v>
      </c>
      <c r="B64" s="37">
        <v>72152601</v>
      </c>
      <c r="C64" s="38" t="s">
        <v>107</v>
      </c>
      <c r="D64" s="39" t="s">
        <v>30</v>
      </c>
      <c r="E64" s="40">
        <v>1</v>
      </c>
      <c r="F64" s="41">
        <v>13800.000000000002</v>
      </c>
      <c r="G64" s="41">
        <v>1656.0000000000002</v>
      </c>
      <c r="H64" s="41">
        <v>690.00000000000011</v>
      </c>
      <c r="I64" s="41">
        <v>1380.0000000000002</v>
      </c>
      <c r="J64" s="41">
        <v>262.20000000000005</v>
      </c>
      <c r="K64" s="41">
        <f t="shared" si="0"/>
        <v>17788.200000000004</v>
      </c>
      <c r="L64" s="41">
        <v>18310.530000000006</v>
      </c>
      <c r="M64" s="41">
        <v>1846.4400000000005</v>
      </c>
      <c r="N64" s="41">
        <v>769.35000000000014</v>
      </c>
      <c r="O64" s="41">
        <v>1538.7000000000003</v>
      </c>
      <c r="P64" s="41">
        <f t="shared" si="1"/>
        <v>292.35300000000007</v>
      </c>
      <c r="Q64" s="41">
        <f t="shared" si="2"/>
        <v>22757.373000000007</v>
      </c>
      <c r="R64" s="41">
        <v>14280</v>
      </c>
      <c r="S64" s="41">
        <v>2570.4</v>
      </c>
      <c r="T64" s="41">
        <v>428.4</v>
      </c>
      <c r="U64" s="41">
        <v>714</v>
      </c>
      <c r="V64" s="41">
        <v>135.66</v>
      </c>
      <c r="W64" s="41">
        <f t="shared" si="3"/>
        <v>18128.460000000003</v>
      </c>
    </row>
    <row r="65" spans="1:23" ht="114.75" x14ac:dyDescent="0.25">
      <c r="A65" s="36">
        <v>63</v>
      </c>
      <c r="B65" s="37">
        <v>72152102</v>
      </c>
      <c r="C65" s="38" t="s">
        <v>108</v>
      </c>
      <c r="D65" s="39" t="s">
        <v>30</v>
      </c>
      <c r="E65" s="40">
        <v>1</v>
      </c>
      <c r="F65" s="41">
        <v>17250</v>
      </c>
      <c r="G65" s="41">
        <v>2070</v>
      </c>
      <c r="H65" s="41">
        <v>862.5</v>
      </c>
      <c r="I65" s="41">
        <v>1725</v>
      </c>
      <c r="J65" s="41">
        <v>327.75</v>
      </c>
      <c r="K65" s="41">
        <f t="shared" si="0"/>
        <v>22235.25</v>
      </c>
      <c r="L65" s="41">
        <v>23503.987499999999</v>
      </c>
      <c r="M65" s="41">
        <v>2370.15</v>
      </c>
      <c r="N65" s="41">
        <v>987.5625</v>
      </c>
      <c r="O65" s="41">
        <v>1975.125</v>
      </c>
      <c r="P65" s="41">
        <f t="shared" si="1"/>
        <v>375.27375000000001</v>
      </c>
      <c r="Q65" s="41">
        <f t="shared" si="2"/>
        <v>29212.098750000001</v>
      </c>
      <c r="R65" s="41">
        <v>17850</v>
      </c>
      <c r="S65" s="41">
        <v>3213</v>
      </c>
      <c r="T65" s="41">
        <v>535.5</v>
      </c>
      <c r="U65" s="41">
        <v>892.5</v>
      </c>
      <c r="V65" s="41">
        <v>169.57499999999999</v>
      </c>
      <c r="W65" s="41">
        <f t="shared" si="3"/>
        <v>22660.575000000001</v>
      </c>
    </row>
    <row r="66" spans="1:23" ht="51" x14ac:dyDescent="0.25">
      <c r="A66" s="36">
        <v>64</v>
      </c>
      <c r="B66" s="37">
        <v>72152601</v>
      </c>
      <c r="C66" s="38" t="s">
        <v>109</v>
      </c>
      <c r="D66" s="39" t="s">
        <v>30</v>
      </c>
      <c r="E66" s="40">
        <v>1</v>
      </c>
      <c r="F66" s="41">
        <v>9200</v>
      </c>
      <c r="G66" s="41">
        <v>1104</v>
      </c>
      <c r="H66" s="41">
        <v>460</v>
      </c>
      <c r="I66" s="41">
        <v>920</v>
      </c>
      <c r="J66" s="41">
        <v>174.8</v>
      </c>
      <c r="K66" s="41">
        <f t="shared" si="0"/>
        <v>11858.8</v>
      </c>
      <c r="L66" s="41">
        <v>11385.92</v>
      </c>
      <c r="M66" s="41">
        <v>1148.1600000000001</v>
      </c>
      <c r="N66" s="41">
        <v>478.4</v>
      </c>
      <c r="O66" s="41">
        <v>956.8</v>
      </c>
      <c r="P66" s="41">
        <f t="shared" si="1"/>
        <v>181.792</v>
      </c>
      <c r="Q66" s="41">
        <f t="shared" si="2"/>
        <v>14151.071999999998</v>
      </c>
      <c r="R66" s="41">
        <v>9520</v>
      </c>
      <c r="S66" s="41">
        <v>1713.6</v>
      </c>
      <c r="T66" s="41">
        <v>285.60000000000002</v>
      </c>
      <c r="U66" s="41">
        <v>476</v>
      </c>
      <c r="V66" s="41">
        <v>90.44</v>
      </c>
      <c r="W66" s="41">
        <f t="shared" si="3"/>
        <v>12085.640000000001</v>
      </c>
    </row>
    <row r="67" spans="1:23" ht="25.5" x14ac:dyDescent="0.25">
      <c r="A67" s="36">
        <v>65</v>
      </c>
      <c r="B67" s="37">
        <v>72152601</v>
      </c>
      <c r="C67" s="38" t="s">
        <v>110</v>
      </c>
      <c r="D67" s="39" t="s">
        <v>30</v>
      </c>
      <c r="E67" s="40">
        <v>1</v>
      </c>
      <c r="F67" s="41">
        <v>9200</v>
      </c>
      <c r="G67" s="41">
        <v>1104</v>
      </c>
      <c r="H67" s="41">
        <v>460</v>
      </c>
      <c r="I67" s="41">
        <v>920</v>
      </c>
      <c r="J67" s="41">
        <v>174.8</v>
      </c>
      <c r="K67" s="41">
        <f t="shared" si="0"/>
        <v>11858.8</v>
      </c>
      <c r="L67" s="41">
        <v>11440.66</v>
      </c>
      <c r="M67" s="41">
        <v>1153.68</v>
      </c>
      <c r="N67" s="41">
        <v>480.7</v>
      </c>
      <c r="O67" s="41">
        <v>961.4</v>
      </c>
      <c r="P67" s="41">
        <f t="shared" si="1"/>
        <v>182.666</v>
      </c>
      <c r="Q67" s="41">
        <f t="shared" si="2"/>
        <v>14219.106</v>
      </c>
      <c r="R67" s="41">
        <v>9520</v>
      </c>
      <c r="S67" s="41">
        <v>1713.6</v>
      </c>
      <c r="T67" s="41">
        <v>285.60000000000002</v>
      </c>
      <c r="U67" s="41">
        <v>476</v>
      </c>
      <c r="V67" s="41">
        <v>90.44</v>
      </c>
      <c r="W67" s="41">
        <f t="shared" si="3"/>
        <v>12085.640000000001</v>
      </c>
    </row>
    <row r="68" spans="1:23" ht="38.25" x14ac:dyDescent="0.25">
      <c r="A68" s="36">
        <v>66</v>
      </c>
      <c r="B68" s="37">
        <v>72152601</v>
      </c>
      <c r="C68" s="38" t="s">
        <v>111</v>
      </c>
      <c r="D68" s="39" t="s">
        <v>30</v>
      </c>
      <c r="E68" s="40">
        <v>1</v>
      </c>
      <c r="F68" s="41">
        <v>35700</v>
      </c>
      <c r="G68" s="41">
        <v>8556</v>
      </c>
      <c r="H68" s="41">
        <v>3565</v>
      </c>
      <c r="I68" s="41">
        <v>7130</v>
      </c>
      <c r="J68" s="41">
        <v>1354.7</v>
      </c>
      <c r="K68" s="41">
        <f t="shared" ref="K68:K131" si="4">SUM(F68:J68)</f>
        <v>56305.7</v>
      </c>
      <c r="L68" s="41">
        <v>42483</v>
      </c>
      <c r="M68" s="41">
        <v>9069.36</v>
      </c>
      <c r="N68" s="41">
        <v>3778.9</v>
      </c>
      <c r="O68" s="41">
        <v>7557.8</v>
      </c>
      <c r="P68" s="41">
        <f t="shared" ref="P68:P131" si="5">+O68*0.19</f>
        <v>1435.982</v>
      </c>
      <c r="Q68" s="41">
        <f t="shared" ref="Q68:Q131" si="6">SUM(L68:P68)</f>
        <v>64325.042000000001</v>
      </c>
      <c r="R68" s="41">
        <v>35700</v>
      </c>
      <c r="S68" s="41">
        <v>13280.4</v>
      </c>
      <c r="T68" s="41">
        <v>2213.4</v>
      </c>
      <c r="U68" s="41">
        <v>3689</v>
      </c>
      <c r="V68" s="41">
        <v>700.91</v>
      </c>
      <c r="W68" s="41">
        <f t="shared" ref="W68:W131" si="7">SUM(R68:V68)</f>
        <v>55583.710000000006</v>
      </c>
    </row>
    <row r="69" spans="1:23" ht="25.5" x14ac:dyDescent="0.25">
      <c r="A69" s="36">
        <v>67</v>
      </c>
      <c r="B69" s="37">
        <v>72152501</v>
      </c>
      <c r="C69" s="38" t="s">
        <v>112</v>
      </c>
      <c r="D69" s="39" t="s">
        <v>30</v>
      </c>
      <c r="E69" s="40">
        <v>1</v>
      </c>
      <c r="F69" s="41">
        <v>20700</v>
      </c>
      <c r="G69" s="41">
        <v>2484</v>
      </c>
      <c r="H69" s="41">
        <v>1035</v>
      </c>
      <c r="I69" s="41">
        <v>2070</v>
      </c>
      <c r="J69" s="41">
        <v>393.3</v>
      </c>
      <c r="K69" s="41">
        <f t="shared" si="4"/>
        <v>26682.3</v>
      </c>
      <c r="L69" s="41">
        <v>25371.990000000005</v>
      </c>
      <c r="M69" s="41">
        <v>2558.5200000000004</v>
      </c>
      <c r="N69" s="41">
        <v>1066.0500000000002</v>
      </c>
      <c r="O69" s="41">
        <v>2132.1000000000004</v>
      </c>
      <c r="P69" s="41">
        <f t="shared" si="5"/>
        <v>405.09900000000005</v>
      </c>
      <c r="Q69" s="41">
        <f t="shared" si="6"/>
        <v>31533.759000000002</v>
      </c>
      <c r="R69" s="41">
        <v>21420</v>
      </c>
      <c r="S69" s="41">
        <v>3855.6</v>
      </c>
      <c r="T69" s="41">
        <v>642.6</v>
      </c>
      <c r="U69" s="41">
        <v>1071</v>
      </c>
      <c r="V69" s="41">
        <v>203.49</v>
      </c>
      <c r="W69" s="41">
        <f t="shared" si="7"/>
        <v>27192.69</v>
      </c>
    </row>
    <row r="70" spans="1:23" ht="38.25" x14ac:dyDescent="0.25">
      <c r="A70" s="36">
        <v>68</v>
      </c>
      <c r="B70" s="37">
        <v>72152501</v>
      </c>
      <c r="C70" s="38" t="s">
        <v>113</v>
      </c>
      <c r="D70" s="39" t="s">
        <v>30</v>
      </c>
      <c r="E70" s="40">
        <v>1</v>
      </c>
      <c r="F70" s="41">
        <v>36800</v>
      </c>
      <c r="G70" s="41">
        <v>4416</v>
      </c>
      <c r="H70" s="41">
        <v>1840</v>
      </c>
      <c r="I70" s="41">
        <v>3680</v>
      </c>
      <c r="J70" s="41">
        <v>699.2</v>
      </c>
      <c r="K70" s="41">
        <f t="shared" si="4"/>
        <v>47435.199999999997</v>
      </c>
      <c r="L70" s="41">
        <v>44886.8</v>
      </c>
      <c r="M70" s="41">
        <v>4526.3999999999996</v>
      </c>
      <c r="N70" s="41">
        <v>1886</v>
      </c>
      <c r="O70" s="41">
        <v>3772</v>
      </c>
      <c r="P70" s="41">
        <f t="shared" si="5"/>
        <v>716.68000000000006</v>
      </c>
      <c r="Q70" s="41">
        <f t="shared" si="6"/>
        <v>55787.880000000005</v>
      </c>
      <c r="R70" s="41">
        <v>38080</v>
      </c>
      <c r="S70" s="41">
        <v>6854.4</v>
      </c>
      <c r="T70" s="41">
        <v>1142.4000000000001</v>
      </c>
      <c r="U70" s="41">
        <v>1904</v>
      </c>
      <c r="V70" s="41">
        <v>361.76</v>
      </c>
      <c r="W70" s="41">
        <f t="shared" si="7"/>
        <v>48342.560000000005</v>
      </c>
    </row>
    <row r="71" spans="1:23" ht="51" x14ac:dyDescent="0.25">
      <c r="A71" s="36">
        <v>69</v>
      </c>
      <c r="B71" s="37">
        <v>72152705</v>
      </c>
      <c r="C71" s="38" t="s">
        <v>114</v>
      </c>
      <c r="D71" s="39" t="s">
        <v>30</v>
      </c>
      <c r="E71" s="40">
        <v>1</v>
      </c>
      <c r="F71" s="41">
        <v>46000</v>
      </c>
      <c r="G71" s="41">
        <v>5520</v>
      </c>
      <c r="H71" s="41">
        <v>2300</v>
      </c>
      <c r="I71" s="41">
        <v>4600</v>
      </c>
      <c r="J71" s="41">
        <v>874</v>
      </c>
      <c r="K71" s="41">
        <f t="shared" si="4"/>
        <v>59294</v>
      </c>
      <c r="L71" s="41">
        <v>56655.9</v>
      </c>
      <c r="M71" s="41">
        <v>5713.2</v>
      </c>
      <c r="N71" s="41">
        <v>2380.5</v>
      </c>
      <c r="O71" s="41">
        <v>4761</v>
      </c>
      <c r="P71" s="41">
        <f t="shared" si="5"/>
        <v>904.59</v>
      </c>
      <c r="Q71" s="41">
        <f t="shared" si="6"/>
        <v>70415.19</v>
      </c>
      <c r="R71" s="41">
        <v>47600</v>
      </c>
      <c r="S71" s="41">
        <v>8568</v>
      </c>
      <c r="T71" s="41">
        <v>1428</v>
      </c>
      <c r="U71" s="41">
        <v>2380</v>
      </c>
      <c r="V71" s="41">
        <v>452.2</v>
      </c>
      <c r="W71" s="41">
        <f t="shared" si="7"/>
        <v>60428.2</v>
      </c>
    </row>
    <row r="72" spans="1:23" ht="76.5" x14ac:dyDescent="0.25">
      <c r="A72" s="36">
        <v>70</v>
      </c>
      <c r="B72" s="37">
        <v>72152705</v>
      </c>
      <c r="C72" s="38" t="s">
        <v>115</v>
      </c>
      <c r="D72" s="39" t="s">
        <v>30</v>
      </c>
      <c r="E72" s="40">
        <v>1</v>
      </c>
      <c r="F72" s="41">
        <v>25300</v>
      </c>
      <c r="G72" s="41">
        <v>3036</v>
      </c>
      <c r="H72" s="41">
        <v>1265</v>
      </c>
      <c r="I72" s="41">
        <v>2530</v>
      </c>
      <c r="J72" s="41">
        <v>480.7</v>
      </c>
      <c r="K72" s="41">
        <f t="shared" si="4"/>
        <v>32611.7</v>
      </c>
      <c r="L72" s="41">
        <v>33870.375000000007</v>
      </c>
      <c r="M72" s="41">
        <v>3415.5000000000005</v>
      </c>
      <c r="N72" s="41">
        <v>1423.1250000000002</v>
      </c>
      <c r="O72" s="41">
        <v>2846.2500000000005</v>
      </c>
      <c r="P72" s="41">
        <f t="shared" si="5"/>
        <v>540.78750000000014</v>
      </c>
      <c r="Q72" s="41">
        <f t="shared" si="6"/>
        <v>42096.037500000006</v>
      </c>
      <c r="R72" s="41">
        <v>26180</v>
      </c>
      <c r="S72" s="41">
        <v>4712.3999999999996</v>
      </c>
      <c r="T72" s="41">
        <v>785.4</v>
      </c>
      <c r="U72" s="41">
        <v>1309</v>
      </c>
      <c r="V72" s="41">
        <v>248.71</v>
      </c>
      <c r="W72" s="41">
        <f t="shared" si="7"/>
        <v>33235.51</v>
      </c>
    </row>
    <row r="73" spans="1:23" ht="51" x14ac:dyDescent="0.25">
      <c r="A73" s="36">
        <v>71</v>
      </c>
      <c r="B73" s="37">
        <v>72152705</v>
      </c>
      <c r="C73" s="38" t="s">
        <v>116</v>
      </c>
      <c r="D73" s="39" t="s">
        <v>30</v>
      </c>
      <c r="E73" s="40">
        <v>1</v>
      </c>
      <c r="F73" s="41">
        <v>25300</v>
      </c>
      <c r="G73" s="41">
        <v>3036</v>
      </c>
      <c r="H73" s="41">
        <v>1265</v>
      </c>
      <c r="I73" s="41">
        <v>2530</v>
      </c>
      <c r="J73" s="41">
        <v>480.7</v>
      </c>
      <c r="K73" s="41">
        <f t="shared" si="4"/>
        <v>32611.7</v>
      </c>
      <c r="L73" s="41">
        <v>33569.305000000008</v>
      </c>
      <c r="M73" s="41">
        <v>3385.1400000000008</v>
      </c>
      <c r="N73" s="41">
        <v>1410.4750000000004</v>
      </c>
      <c r="O73" s="41">
        <v>2820.9500000000007</v>
      </c>
      <c r="P73" s="41">
        <f t="shared" si="5"/>
        <v>535.98050000000012</v>
      </c>
      <c r="Q73" s="41">
        <f t="shared" si="6"/>
        <v>41721.850500000008</v>
      </c>
      <c r="R73" s="41">
        <v>26180</v>
      </c>
      <c r="S73" s="41">
        <v>4712.3999999999996</v>
      </c>
      <c r="T73" s="41">
        <v>785.4</v>
      </c>
      <c r="U73" s="41">
        <v>1309</v>
      </c>
      <c r="V73" s="41">
        <v>248.71</v>
      </c>
      <c r="W73" s="41">
        <f t="shared" si="7"/>
        <v>33235.51</v>
      </c>
    </row>
    <row r="74" spans="1:23" ht="51" x14ac:dyDescent="0.25">
      <c r="A74" s="36">
        <v>72</v>
      </c>
      <c r="B74" s="37">
        <v>72152705</v>
      </c>
      <c r="C74" s="38" t="s">
        <v>117</v>
      </c>
      <c r="D74" s="39" t="s">
        <v>30</v>
      </c>
      <c r="E74" s="40">
        <v>1</v>
      </c>
      <c r="F74" s="41">
        <v>66640</v>
      </c>
      <c r="G74" s="41">
        <v>11730</v>
      </c>
      <c r="H74" s="41">
        <v>4887.5</v>
      </c>
      <c r="I74" s="41">
        <v>9775</v>
      </c>
      <c r="J74" s="41">
        <v>1857.25</v>
      </c>
      <c r="K74" s="41">
        <f t="shared" si="4"/>
        <v>94889.75</v>
      </c>
      <c r="L74" s="41">
        <v>72079.490000000005</v>
      </c>
      <c r="M74" s="41">
        <v>13430.85</v>
      </c>
      <c r="N74" s="41">
        <v>5596.1875</v>
      </c>
      <c r="O74" s="41">
        <v>11192.375</v>
      </c>
      <c r="P74" s="41">
        <f t="shared" si="5"/>
        <v>2126.55125</v>
      </c>
      <c r="Q74" s="41">
        <f t="shared" si="6"/>
        <v>104425.45375000002</v>
      </c>
      <c r="R74" s="41">
        <v>66640</v>
      </c>
      <c r="S74" s="41">
        <v>18207</v>
      </c>
      <c r="T74" s="41">
        <v>3034.5</v>
      </c>
      <c r="U74" s="41">
        <v>5057.5</v>
      </c>
      <c r="V74" s="41">
        <v>960.92499999999995</v>
      </c>
      <c r="W74" s="41">
        <f t="shared" si="7"/>
        <v>93899.925000000003</v>
      </c>
    </row>
    <row r="75" spans="1:23" ht="38.25" x14ac:dyDescent="0.25">
      <c r="A75" s="36">
        <v>73</v>
      </c>
      <c r="B75" s="37">
        <v>72152501</v>
      </c>
      <c r="C75" s="38" t="s">
        <v>118</v>
      </c>
      <c r="D75" s="39" t="s">
        <v>30</v>
      </c>
      <c r="E75" s="40">
        <v>1</v>
      </c>
      <c r="F75" s="41">
        <v>143750</v>
      </c>
      <c r="G75" s="41">
        <v>17250</v>
      </c>
      <c r="H75" s="41">
        <v>7187.5</v>
      </c>
      <c r="I75" s="41">
        <v>14375</v>
      </c>
      <c r="J75" s="41">
        <v>2731.25</v>
      </c>
      <c r="K75" s="41">
        <f t="shared" si="4"/>
        <v>185293.75</v>
      </c>
      <c r="L75" s="41">
        <v>177905</v>
      </c>
      <c r="M75" s="41">
        <v>17940</v>
      </c>
      <c r="N75" s="41">
        <v>7475</v>
      </c>
      <c r="O75" s="41">
        <v>14950</v>
      </c>
      <c r="P75" s="41">
        <f t="shared" si="5"/>
        <v>2840.5</v>
      </c>
      <c r="Q75" s="41">
        <f t="shared" si="6"/>
        <v>221110.5</v>
      </c>
      <c r="R75" s="41">
        <v>148750</v>
      </c>
      <c r="S75" s="41">
        <v>26775</v>
      </c>
      <c r="T75" s="41">
        <v>4462.5</v>
      </c>
      <c r="U75" s="41">
        <v>7437.5</v>
      </c>
      <c r="V75" s="41">
        <v>1413.125</v>
      </c>
      <c r="W75" s="41">
        <f t="shared" si="7"/>
        <v>188838.125</v>
      </c>
    </row>
    <row r="76" spans="1:23" ht="51" x14ac:dyDescent="0.25">
      <c r="A76" s="36">
        <v>74</v>
      </c>
      <c r="B76" s="37">
        <v>72152607</v>
      </c>
      <c r="C76" s="38" t="s">
        <v>119</v>
      </c>
      <c r="D76" s="39" t="s">
        <v>31</v>
      </c>
      <c r="E76" s="40">
        <v>1</v>
      </c>
      <c r="F76" s="41">
        <v>53550</v>
      </c>
      <c r="G76" s="41">
        <v>11757.6</v>
      </c>
      <c r="H76" s="41">
        <v>4899</v>
      </c>
      <c r="I76" s="41">
        <v>9798</v>
      </c>
      <c r="J76" s="41">
        <v>1861.62</v>
      </c>
      <c r="K76" s="41">
        <f t="shared" si="4"/>
        <v>81866.22</v>
      </c>
      <c r="L76" s="41">
        <v>92046.5</v>
      </c>
      <c r="M76" s="41">
        <v>12286.692000000003</v>
      </c>
      <c r="N76" s="41">
        <v>5119.4549999999999</v>
      </c>
      <c r="O76" s="41">
        <v>10238.91</v>
      </c>
      <c r="P76" s="41">
        <f t="shared" si="5"/>
        <v>1945.3929000000001</v>
      </c>
      <c r="Q76" s="41">
        <f t="shared" si="6"/>
        <v>121636.94990000002</v>
      </c>
      <c r="R76" s="41">
        <v>58310</v>
      </c>
      <c r="S76" s="41">
        <v>18249.84</v>
      </c>
      <c r="T76" s="41">
        <v>3041.64</v>
      </c>
      <c r="U76" s="41">
        <v>5069.3999999999996</v>
      </c>
      <c r="V76" s="41">
        <v>963.18599999999992</v>
      </c>
      <c r="W76" s="41">
        <f t="shared" si="7"/>
        <v>85634.065999999992</v>
      </c>
    </row>
    <row r="77" spans="1:23" ht="51" x14ac:dyDescent="0.25">
      <c r="A77" s="36">
        <v>75</v>
      </c>
      <c r="B77" s="37">
        <v>72152904</v>
      </c>
      <c r="C77" s="38" t="s">
        <v>120</v>
      </c>
      <c r="D77" s="39" t="s">
        <v>30</v>
      </c>
      <c r="E77" s="40">
        <v>1</v>
      </c>
      <c r="F77" s="41">
        <v>143750</v>
      </c>
      <c r="G77" s="41">
        <v>17250</v>
      </c>
      <c r="H77" s="41">
        <v>7187.5</v>
      </c>
      <c r="I77" s="41">
        <v>14375</v>
      </c>
      <c r="J77" s="41">
        <v>2731.25</v>
      </c>
      <c r="K77" s="41">
        <f t="shared" si="4"/>
        <v>185293.75</v>
      </c>
      <c r="L77" s="41">
        <v>181326.25</v>
      </c>
      <c r="M77" s="41">
        <v>18285</v>
      </c>
      <c r="N77" s="41">
        <v>7618.75</v>
      </c>
      <c r="O77" s="41">
        <v>15237.5</v>
      </c>
      <c r="P77" s="41">
        <f t="shared" si="5"/>
        <v>2895.125</v>
      </c>
      <c r="Q77" s="41">
        <f t="shared" si="6"/>
        <v>225362.625</v>
      </c>
      <c r="R77" s="41">
        <v>148750</v>
      </c>
      <c r="S77" s="41">
        <v>26775</v>
      </c>
      <c r="T77" s="41">
        <v>4462.5</v>
      </c>
      <c r="U77" s="41">
        <v>7437.5</v>
      </c>
      <c r="V77" s="41">
        <v>1413.125</v>
      </c>
      <c r="W77" s="41">
        <f t="shared" si="7"/>
        <v>188838.125</v>
      </c>
    </row>
    <row r="78" spans="1:23" ht="51" x14ac:dyDescent="0.25">
      <c r="A78" s="36">
        <v>76</v>
      </c>
      <c r="B78" s="37">
        <v>72152904</v>
      </c>
      <c r="C78" s="38" t="s">
        <v>121</v>
      </c>
      <c r="D78" s="39" t="s">
        <v>30</v>
      </c>
      <c r="E78" s="40">
        <v>1</v>
      </c>
      <c r="F78" s="41">
        <v>101200</v>
      </c>
      <c r="G78" s="41">
        <v>12144</v>
      </c>
      <c r="H78" s="41">
        <v>5060</v>
      </c>
      <c r="I78" s="41">
        <v>10120</v>
      </c>
      <c r="J78" s="41">
        <v>1922.8</v>
      </c>
      <c r="K78" s="41">
        <f t="shared" si="4"/>
        <v>130446.8</v>
      </c>
      <c r="L78" s="41">
        <v>124040.84</v>
      </c>
      <c r="M78" s="41">
        <v>12508.32</v>
      </c>
      <c r="N78" s="41">
        <v>5211.8</v>
      </c>
      <c r="O78" s="41">
        <v>10423.6</v>
      </c>
      <c r="P78" s="41">
        <f t="shared" si="5"/>
        <v>1980.4840000000002</v>
      </c>
      <c r="Q78" s="41">
        <f t="shared" si="6"/>
        <v>154165.04399999999</v>
      </c>
      <c r="R78" s="41">
        <v>104720</v>
      </c>
      <c r="S78" s="41">
        <v>18849.599999999999</v>
      </c>
      <c r="T78" s="41">
        <v>3141.6</v>
      </c>
      <c r="U78" s="41">
        <v>5236</v>
      </c>
      <c r="V78" s="41">
        <v>994.84</v>
      </c>
      <c r="W78" s="41">
        <f t="shared" si="7"/>
        <v>132942.04</v>
      </c>
    </row>
    <row r="79" spans="1:23" ht="63.75" x14ac:dyDescent="0.25">
      <c r="A79" s="36">
        <v>77</v>
      </c>
      <c r="B79" s="37">
        <v>72152904</v>
      </c>
      <c r="C79" s="38" t="s">
        <v>122</v>
      </c>
      <c r="D79" s="39" t="s">
        <v>31</v>
      </c>
      <c r="E79" s="40">
        <v>1</v>
      </c>
      <c r="F79" s="41">
        <v>666400</v>
      </c>
      <c r="G79" s="41">
        <v>288000</v>
      </c>
      <c r="H79" s="41">
        <v>120000</v>
      </c>
      <c r="I79" s="41">
        <v>240000</v>
      </c>
      <c r="J79" s="41">
        <v>45600</v>
      </c>
      <c r="K79" s="41">
        <f t="shared" si="4"/>
        <v>1360000</v>
      </c>
      <c r="L79" s="41">
        <v>773473.82000000007</v>
      </c>
      <c r="M79" s="41">
        <v>295200</v>
      </c>
      <c r="N79" s="41">
        <v>123000</v>
      </c>
      <c r="O79" s="41">
        <v>246000</v>
      </c>
      <c r="P79" s="41">
        <f t="shared" si="5"/>
        <v>46740</v>
      </c>
      <c r="Q79" s="41">
        <f t="shared" si="6"/>
        <v>1484413.82</v>
      </c>
      <c r="R79" s="41">
        <v>595000</v>
      </c>
      <c r="S79" s="41">
        <v>439110</v>
      </c>
      <c r="T79" s="41">
        <v>73185</v>
      </c>
      <c r="U79" s="41">
        <v>121975</v>
      </c>
      <c r="V79" s="41">
        <v>23175.25</v>
      </c>
      <c r="W79" s="41">
        <f t="shared" si="7"/>
        <v>1252445.25</v>
      </c>
    </row>
    <row r="80" spans="1:23" ht="51" x14ac:dyDescent="0.25">
      <c r="A80" s="36">
        <v>78</v>
      </c>
      <c r="B80" s="37">
        <v>72152001</v>
      </c>
      <c r="C80" s="38" t="s">
        <v>123</v>
      </c>
      <c r="D80" s="39" t="s">
        <v>31</v>
      </c>
      <c r="E80" s="40">
        <v>1</v>
      </c>
      <c r="F80" s="41">
        <v>190400</v>
      </c>
      <c r="G80" s="41">
        <v>288000</v>
      </c>
      <c r="H80" s="41">
        <v>120000</v>
      </c>
      <c r="I80" s="41">
        <v>240000</v>
      </c>
      <c r="J80" s="41">
        <v>45600</v>
      </c>
      <c r="K80" s="41">
        <f t="shared" si="4"/>
        <v>884000</v>
      </c>
      <c r="L80" s="41">
        <v>269059</v>
      </c>
      <c r="M80" s="41">
        <v>298080</v>
      </c>
      <c r="N80" s="41">
        <v>124200</v>
      </c>
      <c r="O80" s="41">
        <v>248400</v>
      </c>
      <c r="P80" s="41">
        <f t="shared" si="5"/>
        <v>47196</v>
      </c>
      <c r="Q80" s="41">
        <f t="shared" si="6"/>
        <v>986935</v>
      </c>
      <c r="R80" s="41">
        <v>202300</v>
      </c>
      <c r="S80" s="41">
        <v>439110</v>
      </c>
      <c r="T80" s="41">
        <v>73185</v>
      </c>
      <c r="U80" s="41">
        <v>121975</v>
      </c>
      <c r="V80" s="41">
        <v>23175.25</v>
      </c>
      <c r="W80" s="41">
        <f t="shared" si="7"/>
        <v>859745.25</v>
      </c>
    </row>
    <row r="81" spans="1:23" ht="51" x14ac:dyDescent="0.25">
      <c r="A81" s="36">
        <v>79</v>
      </c>
      <c r="B81" s="37">
        <v>72152001</v>
      </c>
      <c r="C81" s="38" t="s">
        <v>124</v>
      </c>
      <c r="D81" s="39" t="s">
        <v>30</v>
      </c>
      <c r="E81" s="40">
        <v>1</v>
      </c>
      <c r="F81" s="41">
        <v>64260</v>
      </c>
      <c r="G81" s="41">
        <v>11730</v>
      </c>
      <c r="H81" s="41">
        <v>4887.5</v>
      </c>
      <c r="I81" s="41">
        <v>9775</v>
      </c>
      <c r="J81" s="41">
        <v>1857.25</v>
      </c>
      <c r="K81" s="41">
        <f t="shared" si="4"/>
        <v>92509.75</v>
      </c>
      <c r="L81" s="41">
        <v>75053.3</v>
      </c>
      <c r="M81" s="41">
        <v>13196.25</v>
      </c>
      <c r="N81" s="41">
        <v>5498.4375</v>
      </c>
      <c r="O81" s="41">
        <v>10996.875</v>
      </c>
      <c r="P81" s="41">
        <f t="shared" si="5"/>
        <v>2089.40625</v>
      </c>
      <c r="Q81" s="41">
        <f t="shared" si="6"/>
        <v>106834.26875</v>
      </c>
      <c r="R81" s="41">
        <v>64260</v>
      </c>
      <c r="S81" s="41">
        <v>18207</v>
      </c>
      <c r="T81" s="41">
        <v>3034.5</v>
      </c>
      <c r="U81" s="41">
        <v>5057.5</v>
      </c>
      <c r="V81" s="41">
        <v>960.92499999999995</v>
      </c>
      <c r="W81" s="41">
        <f t="shared" si="7"/>
        <v>91519.925000000003</v>
      </c>
    </row>
    <row r="82" spans="1:23" ht="51" x14ac:dyDescent="0.25">
      <c r="A82" s="36">
        <v>80</v>
      </c>
      <c r="B82" s="37">
        <v>72152604</v>
      </c>
      <c r="C82" s="38" t="s">
        <v>125</v>
      </c>
      <c r="D82" s="39" t="s">
        <v>35</v>
      </c>
      <c r="E82" s="40">
        <v>1</v>
      </c>
      <c r="F82" s="41">
        <v>53550</v>
      </c>
      <c r="G82" s="41">
        <v>34500</v>
      </c>
      <c r="H82" s="41">
        <v>14375</v>
      </c>
      <c r="I82" s="41">
        <v>28750</v>
      </c>
      <c r="J82" s="41">
        <v>5462.5</v>
      </c>
      <c r="K82" s="41">
        <f t="shared" si="4"/>
        <v>136637.5</v>
      </c>
      <c r="L82" s="41">
        <v>62166.79</v>
      </c>
      <c r="M82" s="41">
        <v>38467.5</v>
      </c>
      <c r="N82" s="41">
        <v>16028.125</v>
      </c>
      <c r="O82" s="41">
        <v>32056.25</v>
      </c>
      <c r="P82" s="41">
        <f t="shared" si="5"/>
        <v>6090.6875</v>
      </c>
      <c r="Q82" s="41">
        <f t="shared" si="6"/>
        <v>154809.35250000001</v>
      </c>
      <c r="R82" s="41">
        <v>54740</v>
      </c>
      <c r="S82" s="41">
        <v>53550</v>
      </c>
      <c r="T82" s="41">
        <v>8925</v>
      </c>
      <c r="U82" s="41">
        <v>14875</v>
      </c>
      <c r="V82" s="41">
        <v>2826.25</v>
      </c>
      <c r="W82" s="41">
        <f t="shared" si="7"/>
        <v>134916.25</v>
      </c>
    </row>
    <row r="83" spans="1:23" ht="38.25" x14ac:dyDescent="0.25">
      <c r="A83" s="36">
        <v>81</v>
      </c>
      <c r="B83" s="37">
        <v>72152506</v>
      </c>
      <c r="C83" s="38" t="s">
        <v>126</v>
      </c>
      <c r="D83" s="39" t="s">
        <v>30</v>
      </c>
      <c r="E83" s="40">
        <v>1</v>
      </c>
      <c r="F83" s="41">
        <v>95200</v>
      </c>
      <c r="G83" s="41">
        <v>42228</v>
      </c>
      <c r="H83" s="41">
        <v>17595</v>
      </c>
      <c r="I83" s="41">
        <v>35190</v>
      </c>
      <c r="J83" s="41">
        <v>6686.1</v>
      </c>
      <c r="K83" s="41">
        <f t="shared" si="4"/>
        <v>196899.1</v>
      </c>
      <c r="L83" s="41">
        <v>99127</v>
      </c>
      <c r="M83" s="41">
        <v>48351.06</v>
      </c>
      <c r="N83" s="41">
        <v>20146.275000000001</v>
      </c>
      <c r="O83" s="41">
        <v>40292.550000000003</v>
      </c>
      <c r="P83" s="41">
        <f t="shared" si="5"/>
        <v>7655.5845000000008</v>
      </c>
      <c r="Q83" s="41">
        <f t="shared" si="6"/>
        <v>215572.46950000001</v>
      </c>
      <c r="R83" s="41">
        <v>83300</v>
      </c>
      <c r="S83" s="41">
        <v>65545.2</v>
      </c>
      <c r="T83" s="41">
        <v>10924.2</v>
      </c>
      <c r="U83" s="41">
        <v>18207</v>
      </c>
      <c r="V83" s="41">
        <v>3459.33</v>
      </c>
      <c r="W83" s="41">
        <f t="shared" si="7"/>
        <v>181435.73</v>
      </c>
    </row>
    <row r="84" spans="1:23" ht="38.25" x14ac:dyDescent="0.25">
      <c r="A84" s="36">
        <v>82</v>
      </c>
      <c r="B84" s="37">
        <v>72152602</v>
      </c>
      <c r="C84" s="38" t="s">
        <v>127</v>
      </c>
      <c r="D84" s="39" t="s">
        <v>31</v>
      </c>
      <c r="E84" s="40">
        <v>1</v>
      </c>
      <c r="F84" s="41">
        <v>25300</v>
      </c>
      <c r="G84" s="41">
        <v>3036</v>
      </c>
      <c r="H84" s="41">
        <v>1265</v>
      </c>
      <c r="I84" s="41">
        <v>2530</v>
      </c>
      <c r="J84" s="41">
        <v>480.7</v>
      </c>
      <c r="K84" s="41">
        <f t="shared" si="4"/>
        <v>32611.7</v>
      </c>
      <c r="L84" s="41">
        <v>31311.279999999999</v>
      </c>
      <c r="M84" s="41">
        <v>3157.44</v>
      </c>
      <c r="N84" s="41">
        <v>1315.6</v>
      </c>
      <c r="O84" s="41">
        <v>2631.2</v>
      </c>
      <c r="P84" s="41">
        <f t="shared" si="5"/>
        <v>499.928</v>
      </c>
      <c r="Q84" s="41">
        <f t="shared" si="6"/>
        <v>38915.447999999997</v>
      </c>
      <c r="R84" s="41">
        <v>26180</v>
      </c>
      <c r="S84" s="41">
        <v>4712.3999999999996</v>
      </c>
      <c r="T84" s="41">
        <v>785.4</v>
      </c>
      <c r="U84" s="41">
        <v>1309</v>
      </c>
      <c r="V84" s="41">
        <v>248.71</v>
      </c>
      <c r="W84" s="41">
        <f t="shared" si="7"/>
        <v>33235.51</v>
      </c>
    </row>
    <row r="85" spans="1:23" ht="38.25" x14ac:dyDescent="0.25">
      <c r="A85" s="36">
        <v>83</v>
      </c>
      <c r="B85" s="37">
        <v>72152602</v>
      </c>
      <c r="C85" s="38" t="s">
        <v>128</v>
      </c>
      <c r="D85" s="39" t="s">
        <v>31</v>
      </c>
      <c r="E85" s="40">
        <v>1</v>
      </c>
      <c r="F85" s="41">
        <v>17250</v>
      </c>
      <c r="G85" s="41">
        <v>2070</v>
      </c>
      <c r="H85" s="41">
        <v>862.5</v>
      </c>
      <c r="I85" s="41">
        <v>1725</v>
      </c>
      <c r="J85" s="41">
        <v>327.75</v>
      </c>
      <c r="K85" s="41">
        <f t="shared" si="4"/>
        <v>22235.25</v>
      </c>
      <c r="L85" s="41">
        <v>21451.237499999999</v>
      </c>
      <c r="M85" s="41">
        <v>2163.15</v>
      </c>
      <c r="N85" s="41">
        <v>901.3125</v>
      </c>
      <c r="O85" s="41">
        <v>1802.625</v>
      </c>
      <c r="P85" s="41">
        <f t="shared" si="5"/>
        <v>342.49875000000003</v>
      </c>
      <c r="Q85" s="41">
        <f t="shared" si="6"/>
        <v>26660.82375</v>
      </c>
      <c r="R85" s="41">
        <v>17850</v>
      </c>
      <c r="S85" s="41">
        <v>3213</v>
      </c>
      <c r="T85" s="41">
        <v>535.5</v>
      </c>
      <c r="U85" s="41">
        <v>892.5</v>
      </c>
      <c r="V85" s="41">
        <v>169.57499999999999</v>
      </c>
      <c r="W85" s="41">
        <f t="shared" si="7"/>
        <v>22660.575000000001</v>
      </c>
    </row>
    <row r="86" spans="1:23" ht="51" x14ac:dyDescent="0.25">
      <c r="A86" s="36">
        <v>84</v>
      </c>
      <c r="B86" s="37">
        <v>72154056</v>
      </c>
      <c r="C86" s="38" t="s">
        <v>129</v>
      </c>
      <c r="D86" s="39" t="s">
        <v>34</v>
      </c>
      <c r="E86" s="40">
        <v>1</v>
      </c>
      <c r="F86" s="41">
        <v>226100</v>
      </c>
      <c r="G86" s="41">
        <v>288000</v>
      </c>
      <c r="H86" s="41">
        <v>120000</v>
      </c>
      <c r="I86" s="41">
        <v>240000</v>
      </c>
      <c r="J86" s="41">
        <v>45600</v>
      </c>
      <c r="K86" s="41">
        <f t="shared" si="4"/>
        <v>919700</v>
      </c>
      <c r="L86" s="41">
        <v>184093</v>
      </c>
      <c r="M86" s="41">
        <v>305280</v>
      </c>
      <c r="N86" s="41">
        <v>127200</v>
      </c>
      <c r="O86" s="41">
        <v>254400</v>
      </c>
      <c r="P86" s="41">
        <f t="shared" si="5"/>
        <v>48336</v>
      </c>
      <c r="Q86" s="41">
        <f t="shared" si="6"/>
        <v>919309</v>
      </c>
      <c r="R86" s="41">
        <v>160650</v>
      </c>
      <c r="S86" s="41">
        <v>449820</v>
      </c>
      <c r="T86" s="41">
        <v>74970</v>
      </c>
      <c r="U86" s="41">
        <v>124950</v>
      </c>
      <c r="V86" s="41">
        <v>23740.5</v>
      </c>
      <c r="W86" s="41">
        <f t="shared" si="7"/>
        <v>834130.5</v>
      </c>
    </row>
    <row r="87" spans="1:23" ht="51" x14ac:dyDescent="0.25">
      <c r="A87" s="36">
        <v>85</v>
      </c>
      <c r="B87" s="37">
        <v>72152602</v>
      </c>
      <c r="C87" s="38" t="s">
        <v>130</v>
      </c>
      <c r="D87" s="39" t="s">
        <v>30</v>
      </c>
      <c r="E87" s="40">
        <v>1</v>
      </c>
      <c r="F87" s="41">
        <v>6900.0000000000009</v>
      </c>
      <c r="G87" s="41">
        <v>828.00000000000011</v>
      </c>
      <c r="H87" s="41">
        <v>345.00000000000006</v>
      </c>
      <c r="I87" s="41">
        <v>690.00000000000011</v>
      </c>
      <c r="J87" s="41">
        <v>131.10000000000002</v>
      </c>
      <c r="K87" s="41">
        <f t="shared" si="4"/>
        <v>8894.1000000000022</v>
      </c>
      <c r="L87" s="41">
        <v>8457.3300000000017</v>
      </c>
      <c r="M87" s="41">
        <v>852.84000000000015</v>
      </c>
      <c r="N87" s="41">
        <v>355.35000000000008</v>
      </c>
      <c r="O87" s="41">
        <v>710.70000000000016</v>
      </c>
      <c r="P87" s="41">
        <f t="shared" si="5"/>
        <v>135.03300000000004</v>
      </c>
      <c r="Q87" s="41">
        <f t="shared" si="6"/>
        <v>10511.253000000002</v>
      </c>
      <c r="R87" s="41">
        <v>7140</v>
      </c>
      <c r="S87" s="41">
        <v>1285.2</v>
      </c>
      <c r="T87" s="41">
        <v>214.2</v>
      </c>
      <c r="U87" s="41">
        <v>357</v>
      </c>
      <c r="V87" s="41">
        <v>67.83</v>
      </c>
      <c r="W87" s="41">
        <f t="shared" si="7"/>
        <v>9064.2300000000014</v>
      </c>
    </row>
    <row r="88" spans="1:23" ht="51" x14ac:dyDescent="0.25">
      <c r="A88" s="36">
        <v>86</v>
      </c>
      <c r="B88" s="42">
        <v>72154056</v>
      </c>
      <c r="C88" s="38" t="s">
        <v>131</v>
      </c>
      <c r="D88" s="39" t="s">
        <v>34</v>
      </c>
      <c r="E88" s="40">
        <v>1</v>
      </c>
      <c r="F88" s="41">
        <v>196350</v>
      </c>
      <c r="G88" s="41">
        <v>288000</v>
      </c>
      <c r="H88" s="41">
        <v>120000</v>
      </c>
      <c r="I88" s="41">
        <v>240000</v>
      </c>
      <c r="J88" s="41">
        <v>45600</v>
      </c>
      <c r="K88" s="41">
        <f t="shared" si="4"/>
        <v>889950</v>
      </c>
      <c r="L88" s="41">
        <v>269059</v>
      </c>
      <c r="M88" s="41">
        <v>295200</v>
      </c>
      <c r="N88" s="41">
        <v>123000</v>
      </c>
      <c r="O88" s="41">
        <v>246000</v>
      </c>
      <c r="P88" s="41">
        <f t="shared" si="5"/>
        <v>46740</v>
      </c>
      <c r="Q88" s="41">
        <f t="shared" si="6"/>
        <v>979999</v>
      </c>
      <c r="R88" s="41">
        <v>172550</v>
      </c>
      <c r="S88" s="41">
        <v>449820</v>
      </c>
      <c r="T88" s="41">
        <v>74970</v>
      </c>
      <c r="U88" s="41">
        <v>124950</v>
      </c>
      <c r="V88" s="41">
        <v>23740.5</v>
      </c>
      <c r="W88" s="41">
        <f t="shared" si="7"/>
        <v>846030.5</v>
      </c>
    </row>
    <row r="89" spans="1:23" ht="38.25" x14ac:dyDescent="0.25">
      <c r="A89" s="36">
        <v>87</v>
      </c>
      <c r="B89" s="37">
        <v>72154013</v>
      </c>
      <c r="C89" s="38" t="s">
        <v>132</v>
      </c>
      <c r="D89" s="39" t="s">
        <v>30</v>
      </c>
      <c r="E89" s="40">
        <v>1</v>
      </c>
      <c r="F89" s="41">
        <v>4370</v>
      </c>
      <c r="G89" s="41">
        <v>524.4</v>
      </c>
      <c r="H89" s="41">
        <v>218.5</v>
      </c>
      <c r="I89" s="41">
        <v>437</v>
      </c>
      <c r="J89" s="41">
        <v>83.03</v>
      </c>
      <c r="K89" s="41">
        <f t="shared" si="4"/>
        <v>5632.9299999999994</v>
      </c>
      <c r="L89" s="41">
        <v>5382.3105000000005</v>
      </c>
      <c r="M89" s="41">
        <v>542.75400000000013</v>
      </c>
      <c r="N89" s="41">
        <v>226.14750000000004</v>
      </c>
      <c r="O89" s="41">
        <v>452.29500000000007</v>
      </c>
      <c r="P89" s="41">
        <f t="shared" si="5"/>
        <v>85.936050000000009</v>
      </c>
      <c r="Q89" s="41">
        <f t="shared" si="6"/>
        <v>6689.4430500000008</v>
      </c>
      <c r="R89" s="41">
        <v>4522</v>
      </c>
      <c r="S89" s="41">
        <v>813.96</v>
      </c>
      <c r="T89" s="41">
        <v>135.66</v>
      </c>
      <c r="U89" s="41">
        <v>226.1</v>
      </c>
      <c r="V89" s="41">
        <v>42.958999999999996</v>
      </c>
      <c r="W89" s="41">
        <f t="shared" si="7"/>
        <v>5740.6790000000001</v>
      </c>
    </row>
    <row r="90" spans="1:23" ht="63.75" x14ac:dyDescent="0.25">
      <c r="A90" s="36">
        <v>88</v>
      </c>
      <c r="B90" s="37">
        <v>72154056</v>
      </c>
      <c r="C90" s="38" t="s">
        <v>133</v>
      </c>
      <c r="D90" s="39" t="s">
        <v>34</v>
      </c>
      <c r="E90" s="40">
        <v>1</v>
      </c>
      <c r="F90" s="41">
        <v>5980</v>
      </c>
      <c r="G90" s="41">
        <f>+F90*0.12</f>
        <v>717.6</v>
      </c>
      <c r="H90" s="41">
        <f>+F90*0.05</f>
        <v>299</v>
      </c>
      <c r="I90" s="41">
        <f>+F90*0.1</f>
        <v>598</v>
      </c>
      <c r="J90" s="41">
        <f>+I90*0.19</f>
        <v>113.62</v>
      </c>
      <c r="K90" s="41">
        <f t="shared" si="4"/>
        <v>7708.22</v>
      </c>
      <c r="L90" s="41">
        <v>6366.5</v>
      </c>
      <c r="M90" s="41">
        <f>+L90*0.12</f>
        <v>763.98</v>
      </c>
      <c r="N90" s="41">
        <f>+L90*0.05</f>
        <v>318.32500000000005</v>
      </c>
      <c r="O90" s="41">
        <f>+L90*0.1</f>
        <v>636.65000000000009</v>
      </c>
      <c r="P90" s="41">
        <f t="shared" si="5"/>
        <v>120.96350000000002</v>
      </c>
      <c r="Q90" s="41">
        <f t="shared" si="6"/>
        <v>8206.4184999999998</v>
      </c>
      <c r="R90" s="41">
        <v>5950</v>
      </c>
      <c r="S90" s="41">
        <v>1071</v>
      </c>
      <c r="T90" s="41">
        <v>178.5</v>
      </c>
      <c r="U90" s="41">
        <v>297.5</v>
      </c>
      <c r="V90" s="41">
        <v>56.524999999999999</v>
      </c>
      <c r="W90" s="41">
        <f t="shared" si="7"/>
        <v>7553.5249999999996</v>
      </c>
    </row>
    <row r="91" spans="1:23" ht="51" x14ac:dyDescent="0.25">
      <c r="A91" s="36">
        <v>89</v>
      </c>
      <c r="B91" s="37">
        <v>72154032</v>
      </c>
      <c r="C91" s="38" t="s">
        <v>134</v>
      </c>
      <c r="D91" s="39" t="s">
        <v>30</v>
      </c>
      <c r="E91" s="40">
        <v>1</v>
      </c>
      <c r="F91" s="41">
        <v>200000</v>
      </c>
      <c r="G91" s="41">
        <v>420000.00000000006</v>
      </c>
      <c r="H91" s="41">
        <v>175000.00000000003</v>
      </c>
      <c r="I91" s="41">
        <v>350000.00000000006</v>
      </c>
      <c r="J91" s="41">
        <v>66500.000000000015</v>
      </c>
      <c r="K91" s="41">
        <f t="shared" si="4"/>
        <v>1211500</v>
      </c>
      <c r="L91" s="41">
        <v>261800</v>
      </c>
      <c r="M91" s="41">
        <v>468300.00000000006</v>
      </c>
      <c r="N91" s="41">
        <v>195125.00000000003</v>
      </c>
      <c r="O91" s="41">
        <v>390250.00000000006</v>
      </c>
      <c r="P91" s="41">
        <f t="shared" si="5"/>
        <v>74147.500000000015</v>
      </c>
      <c r="Q91" s="41">
        <f t="shared" si="6"/>
        <v>1389622.5</v>
      </c>
      <c r="R91" s="41">
        <v>238000</v>
      </c>
      <c r="S91" s="41">
        <v>749700</v>
      </c>
      <c r="T91" s="41">
        <v>124950</v>
      </c>
      <c r="U91" s="41">
        <v>208250</v>
      </c>
      <c r="V91" s="41">
        <v>39567.5</v>
      </c>
      <c r="W91" s="41">
        <f t="shared" si="7"/>
        <v>1360467.5</v>
      </c>
    </row>
    <row r="92" spans="1:23" ht="38.25" x14ac:dyDescent="0.25">
      <c r="A92" s="36">
        <v>90</v>
      </c>
      <c r="B92" s="37">
        <v>72154032</v>
      </c>
      <c r="C92" s="38" t="s">
        <v>135</v>
      </c>
      <c r="D92" s="39" t="s">
        <v>30</v>
      </c>
      <c r="E92" s="40">
        <v>1</v>
      </c>
      <c r="F92" s="41">
        <v>26450</v>
      </c>
      <c r="G92" s="41">
        <v>3174</v>
      </c>
      <c r="H92" s="41">
        <v>1322.5</v>
      </c>
      <c r="I92" s="41">
        <v>2645</v>
      </c>
      <c r="J92" s="41">
        <v>502.55</v>
      </c>
      <c r="K92" s="41">
        <f t="shared" si="4"/>
        <v>34094.050000000003</v>
      </c>
      <c r="L92" s="41">
        <v>36039.447500000002</v>
      </c>
      <c r="M92" s="41">
        <v>3634.23</v>
      </c>
      <c r="N92" s="41">
        <v>1514.2625</v>
      </c>
      <c r="O92" s="41">
        <v>3028.5250000000001</v>
      </c>
      <c r="P92" s="41">
        <f t="shared" si="5"/>
        <v>575.41975000000002</v>
      </c>
      <c r="Q92" s="41">
        <f t="shared" si="6"/>
        <v>44791.884750000005</v>
      </c>
      <c r="R92" s="41">
        <v>27370</v>
      </c>
      <c r="S92" s="41">
        <v>4926.6000000000004</v>
      </c>
      <c r="T92" s="41">
        <v>821.1</v>
      </c>
      <c r="U92" s="41">
        <v>1368.5</v>
      </c>
      <c r="V92" s="41">
        <v>260.01499999999999</v>
      </c>
      <c r="W92" s="41">
        <f t="shared" si="7"/>
        <v>34746.214999999997</v>
      </c>
    </row>
    <row r="93" spans="1:23" ht="51" x14ac:dyDescent="0.25">
      <c r="A93" s="36">
        <v>91</v>
      </c>
      <c r="B93" s="37">
        <v>72152501</v>
      </c>
      <c r="C93" s="38" t="s">
        <v>136</v>
      </c>
      <c r="D93" s="39" t="s">
        <v>30</v>
      </c>
      <c r="E93" s="40">
        <v>1</v>
      </c>
      <c r="F93" s="41">
        <v>28750</v>
      </c>
      <c r="G93" s="41">
        <v>3450</v>
      </c>
      <c r="H93" s="41">
        <v>1437.5</v>
      </c>
      <c r="I93" s="41">
        <v>2875</v>
      </c>
      <c r="J93" s="41">
        <v>546.25</v>
      </c>
      <c r="K93" s="41">
        <f t="shared" si="4"/>
        <v>37058.75</v>
      </c>
      <c r="L93" s="41">
        <v>35581</v>
      </c>
      <c r="M93" s="41">
        <v>3588</v>
      </c>
      <c r="N93" s="41">
        <v>1495</v>
      </c>
      <c r="O93" s="41">
        <v>2990</v>
      </c>
      <c r="P93" s="41">
        <f t="shared" si="5"/>
        <v>568.1</v>
      </c>
      <c r="Q93" s="41">
        <f t="shared" si="6"/>
        <v>44222.1</v>
      </c>
      <c r="R93" s="41">
        <v>29750</v>
      </c>
      <c r="S93" s="41">
        <v>5355</v>
      </c>
      <c r="T93" s="41">
        <v>892.5</v>
      </c>
      <c r="U93" s="41">
        <v>1487.5</v>
      </c>
      <c r="V93" s="41">
        <v>282.625</v>
      </c>
      <c r="W93" s="41">
        <f t="shared" si="7"/>
        <v>37767.625</v>
      </c>
    </row>
    <row r="94" spans="1:23" ht="38.25" x14ac:dyDescent="0.25">
      <c r="A94" s="36">
        <v>92</v>
      </c>
      <c r="B94" s="37">
        <v>72152501</v>
      </c>
      <c r="C94" s="38" t="s">
        <v>137</v>
      </c>
      <c r="D94" s="39" t="s">
        <v>30</v>
      </c>
      <c r="E94" s="40">
        <v>1</v>
      </c>
      <c r="F94" s="41">
        <v>80500</v>
      </c>
      <c r="G94" s="41">
        <v>9660</v>
      </c>
      <c r="H94" s="41">
        <v>4025</v>
      </c>
      <c r="I94" s="41">
        <v>8050</v>
      </c>
      <c r="J94" s="41">
        <v>1529.5</v>
      </c>
      <c r="K94" s="41">
        <f t="shared" si="4"/>
        <v>103764.5</v>
      </c>
      <c r="L94" s="41">
        <v>100105.77499999999</v>
      </c>
      <c r="M94" s="41">
        <v>10094.700000000001</v>
      </c>
      <c r="N94" s="41">
        <v>4206.125</v>
      </c>
      <c r="O94" s="41">
        <v>8412.25</v>
      </c>
      <c r="P94" s="41">
        <f t="shared" si="5"/>
        <v>1598.3275000000001</v>
      </c>
      <c r="Q94" s="41">
        <f t="shared" si="6"/>
        <v>124417.17749999999</v>
      </c>
      <c r="R94" s="41">
        <v>83300</v>
      </c>
      <c r="S94" s="41">
        <v>14994</v>
      </c>
      <c r="T94" s="41">
        <v>2499</v>
      </c>
      <c r="U94" s="41">
        <v>4165</v>
      </c>
      <c r="V94" s="41">
        <v>791.35</v>
      </c>
      <c r="W94" s="41">
        <f t="shared" si="7"/>
        <v>105749.35</v>
      </c>
    </row>
    <row r="95" spans="1:23" ht="51" x14ac:dyDescent="0.25">
      <c r="A95" s="36">
        <v>93</v>
      </c>
      <c r="B95" s="37">
        <v>72152501</v>
      </c>
      <c r="C95" s="38" t="s">
        <v>138</v>
      </c>
      <c r="D95" s="39" t="s">
        <v>30</v>
      </c>
      <c r="E95" s="40">
        <v>1</v>
      </c>
      <c r="F95" s="41">
        <v>23000</v>
      </c>
      <c r="G95" s="41">
        <v>2760</v>
      </c>
      <c r="H95" s="41">
        <v>1150</v>
      </c>
      <c r="I95" s="41">
        <v>2300</v>
      </c>
      <c r="J95" s="41">
        <v>437</v>
      </c>
      <c r="K95" s="41">
        <f t="shared" si="4"/>
        <v>29647</v>
      </c>
      <c r="L95" s="41">
        <v>29012.2</v>
      </c>
      <c r="M95" s="41">
        <v>2925.6</v>
      </c>
      <c r="N95" s="41">
        <v>1219</v>
      </c>
      <c r="O95" s="41">
        <v>2438</v>
      </c>
      <c r="P95" s="41">
        <f t="shared" si="5"/>
        <v>463.22</v>
      </c>
      <c r="Q95" s="41">
        <f t="shared" si="6"/>
        <v>36058.020000000004</v>
      </c>
      <c r="R95" s="41">
        <v>23800</v>
      </c>
      <c r="S95" s="41">
        <v>4284</v>
      </c>
      <c r="T95" s="41">
        <v>714</v>
      </c>
      <c r="U95" s="41">
        <v>1190</v>
      </c>
      <c r="V95" s="41">
        <v>226.1</v>
      </c>
      <c r="W95" s="41">
        <f t="shared" si="7"/>
        <v>30214.1</v>
      </c>
    </row>
    <row r="96" spans="1:23" ht="51" x14ac:dyDescent="0.25">
      <c r="A96" s="36">
        <v>94</v>
      </c>
      <c r="B96" s="37">
        <v>72101510</v>
      </c>
      <c r="C96" s="38" t="s">
        <v>139</v>
      </c>
      <c r="D96" s="39" t="s">
        <v>34</v>
      </c>
      <c r="E96" s="40">
        <v>1</v>
      </c>
      <c r="F96" s="41">
        <v>25300</v>
      </c>
      <c r="G96" s="41">
        <v>3036</v>
      </c>
      <c r="H96" s="41">
        <v>1265</v>
      </c>
      <c r="I96" s="41">
        <v>2530</v>
      </c>
      <c r="J96" s="41">
        <v>480.7</v>
      </c>
      <c r="K96" s="41">
        <f t="shared" si="4"/>
        <v>32611.7</v>
      </c>
      <c r="L96" s="41">
        <v>31010.21</v>
      </c>
      <c r="M96" s="41">
        <v>3127.08</v>
      </c>
      <c r="N96" s="41">
        <v>1302.95</v>
      </c>
      <c r="O96" s="41">
        <v>2605.9</v>
      </c>
      <c r="P96" s="41">
        <f t="shared" si="5"/>
        <v>495.12100000000004</v>
      </c>
      <c r="Q96" s="41">
        <f t="shared" si="6"/>
        <v>38541.260999999999</v>
      </c>
      <c r="R96" s="41">
        <v>26180</v>
      </c>
      <c r="S96" s="41">
        <v>4712.3999999999996</v>
      </c>
      <c r="T96" s="41">
        <v>785.4</v>
      </c>
      <c r="U96" s="41">
        <v>1309</v>
      </c>
      <c r="V96" s="41">
        <v>248.71</v>
      </c>
      <c r="W96" s="41">
        <f t="shared" si="7"/>
        <v>33235.51</v>
      </c>
    </row>
    <row r="97" spans="1:23" ht="38.25" x14ac:dyDescent="0.25">
      <c r="A97" s="36">
        <v>95</v>
      </c>
      <c r="B97" s="37">
        <v>72154013</v>
      </c>
      <c r="C97" s="38" t="s">
        <v>140</v>
      </c>
      <c r="D97" s="39" t="s">
        <v>30</v>
      </c>
      <c r="E97" s="40">
        <v>1</v>
      </c>
      <c r="F97" s="41">
        <v>23000</v>
      </c>
      <c r="G97" s="41">
        <v>2760</v>
      </c>
      <c r="H97" s="41">
        <v>1150</v>
      </c>
      <c r="I97" s="41">
        <v>2300</v>
      </c>
      <c r="J97" s="41">
        <v>437</v>
      </c>
      <c r="K97" s="41">
        <f t="shared" si="4"/>
        <v>29647</v>
      </c>
      <c r="L97" s="41">
        <v>28054.25</v>
      </c>
      <c r="M97" s="41">
        <v>2829</v>
      </c>
      <c r="N97" s="41">
        <v>1178.75</v>
      </c>
      <c r="O97" s="41">
        <v>2357.5</v>
      </c>
      <c r="P97" s="41">
        <f t="shared" si="5"/>
        <v>447.92500000000001</v>
      </c>
      <c r="Q97" s="41">
        <f t="shared" si="6"/>
        <v>34867.425000000003</v>
      </c>
      <c r="R97" s="41">
        <v>23800</v>
      </c>
      <c r="S97" s="41">
        <v>4284</v>
      </c>
      <c r="T97" s="41">
        <v>714</v>
      </c>
      <c r="U97" s="41">
        <v>1190</v>
      </c>
      <c r="V97" s="41">
        <v>226.1</v>
      </c>
      <c r="W97" s="41">
        <f t="shared" si="7"/>
        <v>30214.1</v>
      </c>
    </row>
    <row r="98" spans="1:23" ht="38.25" x14ac:dyDescent="0.25">
      <c r="A98" s="36">
        <v>96</v>
      </c>
      <c r="B98" s="37">
        <v>72151302</v>
      </c>
      <c r="C98" s="38" t="s">
        <v>141</v>
      </c>
      <c r="D98" s="39" t="s">
        <v>30</v>
      </c>
      <c r="E98" s="40">
        <v>1</v>
      </c>
      <c r="F98" s="41">
        <v>29750</v>
      </c>
      <c r="G98" s="41">
        <v>17250</v>
      </c>
      <c r="H98" s="41">
        <v>7187.5</v>
      </c>
      <c r="I98" s="41">
        <v>14375</v>
      </c>
      <c r="J98" s="41">
        <v>2731.25</v>
      </c>
      <c r="K98" s="41">
        <f t="shared" si="4"/>
        <v>71293.75</v>
      </c>
      <c r="L98" s="41">
        <v>28054.243811999997</v>
      </c>
      <c r="M98" s="41">
        <v>17853.75</v>
      </c>
      <c r="N98" s="41">
        <v>7439.0625</v>
      </c>
      <c r="O98" s="41">
        <v>14878.125</v>
      </c>
      <c r="P98" s="41">
        <f t="shared" si="5"/>
        <v>2826.84375</v>
      </c>
      <c r="Q98" s="41">
        <f t="shared" si="6"/>
        <v>71052.025062000001</v>
      </c>
      <c r="R98" s="41">
        <v>23800</v>
      </c>
      <c r="S98" s="41">
        <v>26775</v>
      </c>
      <c r="T98" s="41">
        <v>4462.5</v>
      </c>
      <c r="U98" s="41">
        <v>7437.5</v>
      </c>
      <c r="V98" s="41">
        <v>1413.125</v>
      </c>
      <c r="W98" s="41">
        <f t="shared" si="7"/>
        <v>63888.125</v>
      </c>
    </row>
    <row r="99" spans="1:23" ht="38.25" x14ac:dyDescent="0.25">
      <c r="A99" s="36">
        <v>97</v>
      </c>
      <c r="B99" s="37">
        <v>72151903</v>
      </c>
      <c r="C99" s="38" t="s">
        <v>142</v>
      </c>
      <c r="D99" s="39" t="s">
        <v>30</v>
      </c>
      <c r="E99" s="40">
        <v>1</v>
      </c>
      <c r="F99" s="41">
        <v>50600</v>
      </c>
      <c r="G99" s="41">
        <v>6072</v>
      </c>
      <c r="H99" s="41">
        <v>2530</v>
      </c>
      <c r="I99" s="41">
        <v>5060</v>
      </c>
      <c r="J99" s="41">
        <v>961.4</v>
      </c>
      <c r="K99" s="41">
        <f t="shared" si="4"/>
        <v>65223.4</v>
      </c>
      <c r="L99" s="41">
        <v>67740.750000000015</v>
      </c>
      <c r="M99" s="41">
        <v>6831.0000000000009</v>
      </c>
      <c r="N99" s="41">
        <v>2846.2500000000005</v>
      </c>
      <c r="O99" s="41">
        <v>5692.5000000000009</v>
      </c>
      <c r="P99" s="41">
        <f t="shared" si="5"/>
        <v>1081.5750000000003</v>
      </c>
      <c r="Q99" s="41">
        <f t="shared" si="6"/>
        <v>84192.075000000012</v>
      </c>
      <c r="R99" s="41">
        <v>52360</v>
      </c>
      <c r="S99" s="41">
        <v>9424.7999999999993</v>
      </c>
      <c r="T99" s="41">
        <v>1570.8</v>
      </c>
      <c r="U99" s="41">
        <v>2618</v>
      </c>
      <c r="V99" s="41">
        <v>497.42</v>
      </c>
      <c r="W99" s="41">
        <f t="shared" si="7"/>
        <v>66471.02</v>
      </c>
    </row>
    <row r="100" spans="1:23" ht="38.25" x14ac:dyDescent="0.25">
      <c r="A100" s="36">
        <v>98</v>
      </c>
      <c r="B100" s="37">
        <v>72151501</v>
      </c>
      <c r="C100" s="38" t="s">
        <v>143</v>
      </c>
      <c r="D100" s="39" t="s">
        <v>36</v>
      </c>
      <c r="E100" s="40">
        <v>1</v>
      </c>
      <c r="F100" s="41">
        <v>20700</v>
      </c>
      <c r="G100" s="41">
        <v>2484</v>
      </c>
      <c r="H100" s="41">
        <v>1035</v>
      </c>
      <c r="I100" s="41">
        <v>2070</v>
      </c>
      <c r="J100" s="41">
        <v>393.3</v>
      </c>
      <c r="K100" s="41">
        <f t="shared" si="4"/>
        <v>26682.3</v>
      </c>
      <c r="L100" s="41">
        <v>27465.794999999998</v>
      </c>
      <c r="M100" s="41">
        <v>2769.66</v>
      </c>
      <c r="N100" s="41">
        <v>1154.0250000000001</v>
      </c>
      <c r="O100" s="41">
        <v>2308.0500000000002</v>
      </c>
      <c r="P100" s="41">
        <f t="shared" si="5"/>
        <v>438.52950000000004</v>
      </c>
      <c r="Q100" s="41">
        <f t="shared" si="6"/>
        <v>34136.059499999996</v>
      </c>
      <c r="R100" s="41">
        <v>21420</v>
      </c>
      <c r="S100" s="41">
        <v>3855.6</v>
      </c>
      <c r="T100" s="41">
        <v>642.6</v>
      </c>
      <c r="U100" s="41">
        <v>1071</v>
      </c>
      <c r="V100" s="41">
        <v>203.49</v>
      </c>
      <c r="W100" s="41">
        <f t="shared" si="7"/>
        <v>27192.69</v>
      </c>
    </row>
    <row r="101" spans="1:23" ht="38.25" x14ac:dyDescent="0.25">
      <c r="A101" s="36">
        <v>99</v>
      </c>
      <c r="B101" s="37">
        <v>72151402</v>
      </c>
      <c r="C101" s="38" t="s">
        <v>144</v>
      </c>
      <c r="D101" s="39" t="s">
        <v>30</v>
      </c>
      <c r="E101" s="40">
        <v>1</v>
      </c>
      <c r="F101" s="41">
        <v>5175</v>
      </c>
      <c r="G101" s="41">
        <v>621</v>
      </c>
      <c r="H101" s="41">
        <v>258.75</v>
      </c>
      <c r="I101" s="41">
        <v>517.5</v>
      </c>
      <c r="J101" s="41">
        <v>98.325000000000003</v>
      </c>
      <c r="K101" s="41">
        <f t="shared" si="4"/>
        <v>6670.5749999999998</v>
      </c>
      <c r="L101" s="41">
        <v>7051.1962500000009</v>
      </c>
      <c r="M101" s="41">
        <v>711.04500000000019</v>
      </c>
      <c r="N101" s="41">
        <v>296.26875000000001</v>
      </c>
      <c r="O101" s="41">
        <v>592.53750000000002</v>
      </c>
      <c r="P101" s="41">
        <f t="shared" si="5"/>
        <v>112.582125</v>
      </c>
      <c r="Q101" s="41">
        <f t="shared" si="6"/>
        <v>8763.6296250000014</v>
      </c>
      <c r="R101" s="41">
        <v>5355</v>
      </c>
      <c r="S101" s="41">
        <v>963.9</v>
      </c>
      <c r="T101" s="41">
        <v>160.65</v>
      </c>
      <c r="U101" s="41">
        <v>267.75</v>
      </c>
      <c r="V101" s="41">
        <v>50.872500000000002</v>
      </c>
      <c r="W101" s="41">
        <f t="shared" si="7"/>
        <v>6798.1724999999997</v>
      </c>
    </row>
    <row r="102" spans="1:23" ht="76.5" x14ac:dyDescent="0.25">
      <c r="A102" s="36">
        <v>100</v>
      </c>
      <c r="B102" s="37">
        <v>72152101</v>
      </c>
      <c r="C102" s="38" t="s">
        <v>145</v>
      </c>
      <c r="D102" s="39" t="s">
        <v>37</v>
      </c>
      <c r="E102" s="40">
        <v>1</v>
      </c>
      <c r="F102" s="41">
        <v>13800.000000000002</v>
      </c>
      <c r="G102" s="41">
        <v>1656.0000000000002</v>
      </c>
      <c r="H102" s="41">
        <v>690.00000000000011</v>
      </c>
      <c r="I102" s="41">
        <v>1380.0000000000002</v>
      </c>
      <c r="J102" s="41">
        <v>262.20000000000005</v>
      </c>
      <c r="K102" s="41">
        <f t="shared" si="4"/>
        <v>17788.200000000004</v>
      </c>
      <c r="L102" s="41">
        <v>17078.88</v>
      </c>
      <c r="M102" s="41">
        <v>1722.24</v>
      </c>
      <c r="N102" s="41">
        <v>717.6</v>
      </c>
      <c r="O102" s="41">
        <v>1435.2</v>
      </c>
      <c r="P102" s="41">
        <f t="shared" si="5"/>
        <v>272.68799999999999</v>
      </c>
      <c r="Q102" s="41">
        <f t="shared" si="6"/>
        <v>21226.608</v>
      </c>
      <c r="R102" s="41">
        <v>14280</v>
      </c>
      <c r="S102" s="41">
        <v>2570.4</v>
      </c>
      <c r="T102" s="41">
        <v>428.4</v>
      </c>
      <c r="U102" s="41">
        <v>714</v>
      </c>
      <c r="V102" s="41">
        <v>135.66</v>
      </c>
      <c r="W102" s="41">
        <f t="shared" si="7"/>
        <v>18128.460000000003</v>
      </c>
    </row>
    <row r="103" spans="1:23" ht="38.25" x14ac:dyDescent="0.25">
      <c r="A103" s="36">
        <v>101</v>
      </c>
      <c r="B103" s="37">
        <v>72154032</v>
      </c>
      <c r="C103" s="38" t="s">
        <v>146</v>
      </c>
      <c r="D103" s="39" t="s">
        <v>30</v>
      </c>
      <c r="E103" s="40">
        <v>1</v>
      </c>
      <c r="F103" s="41">
        <v>40250</v>
      </c>
      <c r="G103" s="41">
        <v>4830</v>
      </c>
      <c r="H103" s="41">
        <v>2012.5</v>
      </c>
      <c r="I103" s="41">
        <v>4025</v>
      </c>
      <c r="J103" s="41">
        <v>764.75</v>
      </c>
      <c r="K103" s="41">
        <f t="shared" si="4"/>
        <v>51882.25</v>
      </c>
      <c r="L103" s="41">
        <v>50052.887499999997</v>
      </c>
      <c r="M103" s="41">
        <v>5047.3500000000004</v>
      </c>
      <c r="N103" s="41">
        <v>2103.0625</v>
      </c>
      <c r="O103" s="41">
        <v>4206.125</v>
      </c>
      <c r="P103" s="41">
        <f t="shared" si="5"/>
        <v>799.16375000000005</v>
      </c>
      <c r="Q103" s="41">
        <f t="shared" si="6"/>
        <v>62208.588749999995</v>
      </c>
      <c r="R103" s="41">
        <v>41650</v>
      </c>
      <c r="S103" s="41">
        <v>7497</v>
      </c>
      <c r="T103" s="41">
        <v>1249.5</v>
      </c>
      <c r="U103" s="41">
        <v>2082.5</v>
      </c>
      <c r="V103" s="41">
        <v>395.67500000000001</v>
      </c>
      <c r="W103" s="41">
        <f t="shared" si="7"/>
        <v>52874.675000000003</v>
      </c>
    </row>
    <row r="104" spans="1:23" ht="25.5" x14ac:dyDescent="0.25">
      <c r="A104" s="36">
        <v>102</v>
      </c>
      <c r="B104" s="37">
        <v>72101510</v>
      </c>
      <c r="C104" s="38" t="s">
        <v>147</v>
      </c>
      <c r="D104" s="39" t="s">
        <v>36</v>
      </c>
      <c r="E104" s="40">
        <v>1</v>
      </c>
      <c r="F104" s="41">
        <v>43700</v>
      </c>
      <c r="G104" s="41">
        <v>5244</v>
      </c>
      <c r="H104" s="41">
        <v>2185</v>
      </c>
      <c r="I104" s="41">
        <v>4370</v>
      </c>
      <c r="J104" s="41">
        <v>830.3</v>
      </c>
      <c r="K104" s="41">
        <f t="shared" si="4"/>
        <v>56329.3</v>
      </c>
      <c r="L104" s="41">
        <v>55123.18</v>
      </c>
      <c r="M104" s="41">
        <v>5558.64</v>
      </c>
      <c r="N104" s="41">
        <v>2316.1</v>
      </c>
      <c r="O104" s="41">
        <v>4632.2</v>
      </c>
      <c r="P104" s="41">
        <f t="shared" si="5"/>
        <v>880.11799999999994</v>
      </c>
      <c r="Q104" s="41">
        <f t="shared" si="6"/>
        <v>68510.237999999998</v>
      </c>
      <c r="R104" s="41">
        <v>45220</v>
      </c>
      <c r="S104" s="41">
        <v>8139.6</v>
      </c>
      <c r="T104" s="41">
        <v>1356.6</v>
      </c>
      <c r="U104" s="41">
        <v>2261</v>
      </c>
      <c r="V104" s="41">
        <v>429.59</v>
      </c>
      <c r="W104" s="41">
        <f t="shared" si="7"/>
        <v>57406.789999999994</v>
      </c>
    </row>
    <row r="105" spans="1:23" ht="38.25" x14ac:dyDescent="0.25">
      <c r="A105" s="36">
        <v>103</v>
      </c>
      <c r="B105" s="37">
        <v>72154032</v>
      </c>
      <c r="C105" s="38" t="s">
        <v>148</v>
      </c>
      <c r="D105" s="39" t="s">
        <v>36</v>
      </c>
      <c r="E105" s="40">
        <v>1</v>
      </c>
      <c r="F105" s="41">
        <v>23800</v>
      </c>
      <c r="G105" s="41">
        <v>6624.0000000000009</v>
      </c>
      <c r="H105" s="41">
        <v>2760.0000000000005</v>
      </c>
      <c r="I105" s="41">
        <v>5520.0000000000009</v>
      </c>
      <c r="J105" s="41">
        <v>1048.8000000000002</v>
      </c>
      <c r="K105" s="41">
        <f t="shared" si="4"/>
        <v>39752.800000000003</v>
      </c>
      <c r="L105" s="41">
        <v>28038.78</v>
      </c>
      <c r="M105" s="41">
        <v>6822.7200000000012</v>
      </c>
      <c r="N105" s="41">
        <v>2842.8000000000006</v>
      </c>
      <c r="O105" s="41">
        <v>5685.6000000000013</v>
      </c>
      <c r="P105" s="41">
        <f t="shared" si="5"/>
        <v>1080.2640000000004</v>
      </c>
      <c r="Q105" s="41">
        <f t="shared" si="6"/>
        <v>44470.164000000004</v>
      </c>
      <c r="R105" s="41">
        <v>23800</v>
      </c>
      <c r="S105" s="41">
        <v>10281.6</v>
      </c>
      <c r="T105" s="41">
        <v>1713.6</v>
      </c>
      <c r="U105" s="41">
        <v>2856</v>
      </c>
      <c r="V105" s="41">
        <v>542.64</v>
      </c>
      <c r="W105" s="41">
        <f t="shared" si="7"/>
        <v>39193.839999999997</v>
      </c>
    </row>
    <row r="106" spans="1:23" ht="25.5" x14ac:dyDescent="0.25">
      <c r="A106" s="36">
        <v>104</v>
      </c>
      <c r="B106" s="37">
        <v>72154032</v>
      </c>
      <c r="C106" s="38" t="s">
        <v>149</v>
      </c>
      <c r="D106" s="39" t="s">
        <v>36</v>
      </c>
      <c r="E106" s="40">
        <v>1</v>
      </c>
      <c r="F106" s="41">
        <v>23800</v>
      </c>
      <c r="G106" s="41">
        <v>6210</v>
      </c>
      <c r="H106" s="41">
        <v>2587.5</v>
      </c>
      <c r="I106" s="41">
        <v>5175</v>
      </c>
      <c r="J106" s="41">
        <v>983.25</v>
      </c>
      <c r="K106" s="41">
        <f t="shared" si="4"/>
        <v>38755.75</v>
      </c>
      <c r="L106" s="41">
        <v>28038.78</v>
      </c>
      <c r="M106" s="41">
        <v>6365.25</v>
      </c>
      <c r="N106" s="41">
        <v>2652.1875</v>
      </c>
      <c r="O106" s="41">
        <v>5304.375</v>
      </c>
      <c r="P106" s="41">
        <f t="shared" si="5"/>
        <v>1007.8312500000001</v>
      </c>
      <c r="Q106" s="41">
        <f t="shared" si="6"/>
        <v>43368.423750000002</v>
      </c>
      <c r="R106" s="41">
        <v>23800</v>
      </c>
      <c r="S106" s="41">
        <v>9639</v>
      </c>
      <c r="T106" s="41">
        <v>1606.5</v>
      </c>
      <c r="U106" s="41">
        <v>2677.5</v>
      </c>
      <c r="V106" s="41">
        <v>508.72500000000002</v>
      </c>
      <c r="W106" s="41">
        <f t="shared" si="7"/>
        <v>38231.724999999999</v>
      </c>
    </row>
    <row r="107" spans="1:23" ht="25.5" x14ac:dyDescent="0.25">
      <c r="A107" s="36">
        <v>105</v>
      </c>
      <c r="B107" s="37">
        <v>72154032</v>
      </c>
      <c r="C107" s="38" t="s">
        <v>150</v>
      </c>
      <c r="D107" s="39" t="s">
        <v>36</v>
      </c>
      <c r="E107" s="40">
        <v>1</v>
      </c>
      <c r="F107" s="41">
        <v>35700</v>
      </c>
      <c r="G107" s="41">
        <v>6900</v>
      </c>
      <c r="H107" s="41">
        <v>2875</v>
      </c>
      <c r="I107" s="41">
        <v>5750</v>
      </c>
      <c r="J107" s="41">
        <v>1092.5</v>
      </c>
      <c r="K107" s="41">
        <f t="shared" si="4"/>
        <v>52317.5</v>
      </c>
      <c r="L107" s="41">
        <v>69388.899999999994</v>
      </c>
      <c r="M107" s="41">
        <v>7141.5000000000009</v>
      </c>
      <c r="N107" s="41">
        <v>2975.6250000000005</v>
      </c>
      <c r="O107" s="41">
        <v>5951.2500000000009</v>
      </c>
      <c r="P107" s="41">
        <f t="shared" si="5"/>
        <v>1130.7375000000002</v>
      </c>
      <c r="Q107" s="41">
        <f t="shared" si="6"/>
        <v>86588.012499999997</v>
      </c>
      <c r="R107" s="41">
        <v>32844</v>
      </c>
      <c r="S107" s="41">
        <v>10710</v>
      </c>
      <c r="T107" s="41">
        <v>1785</v>
      </c>
      <c r="U107" s="41">
        <v>2975</v>
      </c>
      <c r="V107" s="41">
        <v>565.25</v>
      </c>
      <c r="W107" s="41">
        <f t="shared" si="7"/>
        <v>48879.25</v>
      </c>
    </row>
    <row r="108" spans="1:23" ht="25.5" x14ac:dyDescent="0.25">
      <c r="A108" s="36">
        <v>106</v>
      </c>
      <c r="B108" s="37">
        <v>72154032</v>
      </c>
      <c r="C108" s="38" t="s">
        <v>151</v>
      </c>
      <c r="D108" s="39" t="s">
        <v>36</v>
      </c>
      <c r="E108" s="40">
        <v>1</v>
      </c>
      <c r="F108" s="41">
        <v>59500</v>
      </c>
      <c r="G108" s="41">
        <v>14490.000000000002</v>
      </c>
      <c r="H108" s="41">
        <v>6037.5000000000009</v>
      </c>
      <c r="I108" s="41">
        <v>12075.000000000002</v>
      </c>
      <c r="J108" s="41">
        <v>2294.2500000000005</v>
      </c>
      <c r="K108" s="41">
        <f t="shared" si="4"/>
        <v>94396.75</v>
      </c>
      <c r="L108" s="41">
        <v>56360.78</v>
      </c>
      <c r="M108" s="41">
        <v>16301.25</v>
      </c>
      <c r="N108" s="41">
        <v>6792.1875</v>
      </c>
      <c r="O108" s="41">
        <v>13584.375</v>
      </c>
      <c r="P108" s="41">
        <f t="shared" si="5"/>
        <v>2581.03125</v>
      </c>
      <c r="Q108" s="41">
        <f t="shared" si="6"/>
        <v>95619.623749999999</v>
      </c>
      <c r="R108" s="41">
        <v>55930</v>
      </c>
      <c r="S108" s="41">
        <v>22491</v>
      </c>
      <c r="T108" s="41">
        <v>3748.5</v>
      </c>
      <c r="U108" s="41">
        <v>6247.5</v>
      </c>
      <c r="V108" s="41">
        <v>1187.0250000000001</v>
      </c>
      <c r="W108" s="41">
        <f t="shared" si="7"/>
        <v>89604.024999999994</v>
      </c>
    </row>
    <row r="109" spans="1:23" ht="38.25" x14ac:dyDescent="0.25">
      <c r="A109" s="36">
        <v>107</v>
      </c>
      <c r="B109" s="37">
        <v>72153606</v>
      </c>
      <c r="C109" s="38" t="s">
        <v>152</v>
      </c>
      <c r="D109" s="39" t="s">
        <v>36</v>
      </c>
      <c r="E109" s="40">
        <v>1</v>
      </c>
      <c r="F109" s="41">
        <v>41650</v>
      </c>
      <c r="G109" s="41">
        <v>8004</v>
      </c>
      <c r="H109" s="41">
        <v>3335</v>
      </c>
      <c r="I109" s="41">
        <v>6670</v>
      </c>
      <c r="J109" s="41">
        <v>1267.3</v>
      </c>
      <c r="K109" s="41">
        <f t="shared" si="4"/>
        <v>60926.3</v>
      </c>
      <c r="L109" s="41">
        <v>56360.78</v>
      </c>
      <c r="M109" s="41">
        <v>8924.4599999999991</v>
      </c>
      <c r="N109" s="41">
        <v>3718.5250000000001</v>
      </c>
      <c r="O109" s="41">
        <v>7437.05</v>
      </c>
      <c r="P109" s="41">
        <f t="shared" si="5"/>
        <v>1413.0395000000001</v>
      </c>
      <c r="Q109" s="41">
        <f t="shared" si="6"/>
        <v>77853.854500000001</v>
      </c>
      <c r="R109" s="41">
        <v>44030</v>
      </c>
      <c r="S109" s="41">
        <v>12423.6</v>
      </c>
      <c r="T109" s="41">
        <v>2070.6</v>
      </c>
      <c r="U109" s="41">
        <v>3451</v>
      </c>
      <c r="V109" s="41">
        <v>655.69</v>
      </c>
      <c r="W109" s="41">
        <f t="shared" si="7"/>
        <v>62630.89</v>
      </c>
    </row>
    <row r="110" spans="1:23" ht="25.5" x14ac:dyDescent="0.25">
      <c r="A110" s="36">
        <v>108</v>
      </c>
      <c r="B110" s="37">
        <v>72153204</v>
      </c>
      <c r="C110" s="38" t="s">
        <v>153</v>
      </c>
      <c r="D110" s="39" t="s">
        <v>30</v>
      </c>
      <c r="E110" s="40">
        <v>1</v>
      </c>
      <c r="F110" s="41">
        <v>41650</v>
      </c>
      <c r="G110" s="41">
        <v>8970</v>
      </c>
      <c r="H110" s="41">
        <v>3737.5</v>
      </c>
      <c r="I110" s="41">
        <v>7475</v>
      </c>
      <c r="J110" s="41">
        <v>1420.25</v>
      </c>
      <c r="K110" s="41">
        <f t="shared" si="4"/>
        <v>63252.75</v>
      </c>
      <c r="L110" s="41">
        <v>101850.6125</v>
      </c>
      <c r="M110" s="41">
        <v>10270.65</v>
      </c>
      <c r="N110" s="41">
        <v>4279.4375</v>
      </c>
      <c r="O110" s="41">
        <v>8558.875</v>
      </c>
      <c r="P110" s="41">
        <f t="shared" si="5"/>
        <v>1626.18625</v>
      </c>
      <c r="Q110" s="41">
        <f t="shared" si="6"/>
        <v>126585.76125</v>
      </c>
      <c r="R110" s="41">
        <v>44030</v>
      </c>
      <c r="S110" s="41">
        <v>13923</v>
      </c>
      <c r="T110" s="41">
        <v>2320.5</v>
      </c>
      <c r="U110" s="41">
        <v>3867.5</v>
      </c>
      <c r="V110" s="41">
        <v>734.82500000000005</v>
      </c>
      <c r="W110" s="41">
        <f t="shared" si="7"/>
        <v>64875.824999999997</v>
      </c>
    </row>
    <row r="111" spans="1:23" ht="25.5" x14ac:dyDescent="0.25">
      <c r="A111" s="36">
        <v>109</v>
      </c>
      <c r="B111" s="37">
        <v>72152604</v>
      </c>
      <c r="C111" s="38" t="s">
        <v>154</v>
      </c>
      <c r="D111" s="39" t="s">
        <v>30</v>
      </c>
      <c r="E111" s="40">
        <v>1</v>
      </c>
      <c r="F111" s="41">
        <v>276000</v>
      </c>
      <c r="G111" s="41">
        <v>33120</v>
      </c>
      <c r="H111" s="41">
        <v>13800</v>
      </c>
      <c r="I111" s="41">
        <v>27600</v>
      </c>
      <c r="J111" s="41">
        <v>5244</v>
      </c>
      <c r="K111" s="41">
        <f t="shared" si="4"/>
        <v>355764</v>
      </c>
      <c r="L111" s="41">
        <v>341577.6</v>
      </c>
      <c r="M111" s="41">
        <v>34444.800000000003</v>
      </c>
      <c r="N111" s="41">
        <v>14352</v>
      </c>
      <c r="O111" s="41">
        <v>28704</v>
      </c>
      <c r="P111" s="41">
        <f t="shared" si="5"/>
        <v>5453.76</v>
      </c>
      <c r="Q111" s="41">
        <f t="shared" si="6"/>
        <v>424532.16</v>
      </c>
      <c r="R111" s="41">
        <v>285600</v>
      </c>
      <c r="S111" s="41">
        <v>51408</v>
      </c>
      <c r="T111" s="41">
        <v>8568</v>
      </c>
      <c r="U111" s="41">
        <v>14280</v>
      </c>
      <c r="V111" s="41">
        <v>2713.2</v>
      </c>
      <c r="W111" s="41">
        <f t="shared" si="7"/>
        <v>362569.2</v>
      </c>
    </row>
    <row r="112" spans="1:23" ht="38.25" x14ac:dyDescent="0.25">
      <c r="A112" s="36">
        <v>110</v>
      </c>
      <c r="B112" s="37">
        <v>72152601</v>
      </c>
      <c r="C112" s="38" t="s">
        <v>155</v>
      </c>
      <c r="D112" s="39" t="s">
        <v>31</v>
      </c>
      <c r="E112" s="40">
        <v>1</v>
      </c>
      <c r="F112" s="41">
        <v>101150</v>
      </c>
      <c r="G112" s="41">
        <v>46920</v>
      </c>
      <c r="H112" s="41">
        <v>19550</v>
      </c>
      <c r="I112" s="41">
        <v>39100</v>
      </c>
      <c r="J112" s="41">
        <v>7429</v>
      </c>
      <c r="K112" s="41">
        <f t="shared" si="4"/>
        <v>214149</v>
      </c>
      <c r="L112" s="41">
        <v>126032.9</v>
      </c>
      <c r="M112" s="41">
        <v>49031.4</v>
      </c>
      <c r="N112" s="41">
        <v>20429.75</v>
      </c>
      <c r="O112" s="41">
        <v>40859.5</v>
      </c>
      <c r="P112" s="41">
        <f t="shared" si="5"/>
        <v>7763.3050000000003</v>
      </c>
      <c r="Q112" s="41">
        <f t="shared" si="6"/>
        <v>244116.85499999998</v>
      </c>
      <c r="R112" s="41">
        <v>95081</v>
      </c>
      <c r="S112" s="41">
        <v>72828</v>
      </c>
      <c r="T112" s="41">
        <v>12138</v>
      </c>
      <c r="U112" s="41">
        <v>20230</v>
      </c>
      <c r="V112" s="41">
        <v>3843.7</v>
      </c>
      <c r="W112" s="41">
        <f t="shared" si="7"/>
        <v>204120.7</v>
      </c>
    </row>
    <row r="113" spans="1:23" ht="38.25" x14ac:dyDescent="0.25">
      <c r="A113" s="36">
        <v>111</v>
      </c>
      <c r="B113" s="37">
        <v>72151401</v>
      </c>
      <c r="C113" s="38" t="s">
        <v>156</v>
      </c>
      <c r="D113" s="39" t="s">
        <v>30</v>
      </c>
      <c r="E113" s="40">
        <v>1</v>
      </c>
      <c r="F113" s="41">
        <v>55200.000000000007</v>
      </c>
      <c r="G113" s="41">
        <v>6624.0000000000009</v>
      </c>
      <c r="H113" s="41">
        <v>2760.0000000000005</v>
      </c>
      <c r="I113" s="41">
        <v>5520.0000000000009</v>
      </c>
      <c r="J113" s="41">
        <v>1048.8000000000002</v>
      </c>
      <c r="K113" s="41">
        <f t="shared" si="4"/>
        <v>71152.800000000017</v>
      </c>
      <c r="L113" s="41">
        <v>69629.279999999999</v>
      </c>
      <c r="M113" s="41">
        <v>7021.44</v>
      </c>
      <c r="N113" s="41">
        <v>2925.6</v>
      </c>
      <c r="O113" s="41">
        <v>5851.2</v>
      </c>
      <c r="P113" s="41">
        <f t="shared" si="5"/>
        <v>1111.7280000000001</v>
      </c>
      <c r="Q113" s="41">
        <f t="shared" si="6"/>
        <v>86539.248000000007</v>
      </c>
      <c r="R113" s="41">
        <v>57120</v>
      </c>
      <c r="S113" s="41">
        <v>10281.6</v>
      </c>
      <c r="T113" s="41">
        <v>1713.6</v>
      </c>
      <c r="U113" s="41">
        <v>2856</v>
      </c>
      <c r="V113" s="41">
        <v>542.64</v>
      </c>
      <c r="W113" s="41">
        <f t="shared" si="7"/>
        <v>72513.840000000011</v>
      </c>
    </row>
    <row r="114" spans="1:23" ht="25.5" x14ac:dyDescent="0.25">
      <c r="A114" s="36">
        <v>112</v>
      </c>
      <c r="B114" s="37">
        <v>72152710</v>
      </c>
      <c r="C114" s="38" t="s">
        <v>157</v>
      </c>
      <c r="D114" s="39" t="s">
        <v>32</v>
      </c>
      <c r="E114" s="40">
        <v>1</v>
      </c>
      <c r="F114" s="41">
        <v>36800</v>
      </c>
      <c r="G114" s="41">
        <v>4416</v>
      </c>
      <c r="H114" s="41">
        <v>1840</v>
      </c>
      <c r="I114" s="41">
        <v>3680</v>
      </c>
      <c r="J114" s="41">
        <v>699.2</v>
      </c>
      <c r="K114" s="41">
        <f t="shared" si="4"/>
        <v>47435.199999999997</v>
      </c>
      <c r="L114" s="41">
        <v>45105.760000000002</v>
      </c>
      <c r="M114" s="41">
        <v>4548.4799999999996</v>
      </c>
      <c r="N114" s="41">
        <v>1895.2</v>
      </c>
      <c r="O114" s="41">
        <v>3790.4</v>
      </c>
      <c r="P114" s="41">
        <f t="shared" si="5"/>
        <v>720.17600000000004</v>
      </c>
      <c r="Q114" s="41">
        <f t="shared" si="6"/>
        <v>56060.016000000003</v>
      </c>
      <c r="R114" s="41">
        <v>38080</v>
      </c>
      <c r="S114" s="41">
        <v>6854.4</v>
      </c>
      <c r="T114" s="41">
        <v>1142.4000000000001</v>
      </c>
      <c r="U114" s="41">
        <v>1904</v>
      </c>
      <c r="V114" s="41">
        <v>361.76</v>
      </c>
      <c r="W114" s="41">
        <f t="shared" si="7"/>
        <v>48342.560000000005</v>
      </c>
    </row>
    <row r="115" spans="1:23" ht="38.25" x14ac:dyDescent="0.25">
      <c r="A115" s="36">
        <v>113</v>
      </c>
      <c r="B115" s="37">
        <v>72153002</v>
      </c>
      <c r="C115" s="38" t="s">
        <v>158</v>
      </c>
      <c r="D115" s="39" t="s">
        <v>30</v>
      </c>
      <c r="E115" s="40">
        <v>1</v>
      </c>
      <c r="F115" s="41">
        <v>9200</v>
      </c>
      <c r="G115" s="41">
        <v>1104</v>
      </c>
      <c r="H115" s="41">
        <v>460</v>
      </c>
      <c r="I115" s="41">
        <v>920</v>
      </c>
      <c r="J115" s="41">
        <v>174.8</v>
      </c>
      <c r="K115" s="41">
        <f t="shared" si="4"/>
        <v>11858.8</v>
      </c>
      <c r="L115" s="41">
        <v>11221.7</v>
      </c>
      <c r="M115" s="41">
        <v>1131.5999999999999</v>
      </c>
      <c r="N115" s="41">
        <v>471.5</v>
      </c>
      <c r="O115" s="41">
        <v>943</v>
      </c>
      <c r="P115" s="41">
        <f t="shared" si="5"/>
        <v>179.17000000000002</v>
      </c>
      <c r="Q115" s="41">
        <f t="shared" si="6"/>
        <v>13946.970000000001</v>
      </c>
      <c r="R115" s="41">
        <v>9520</v>
      </c>
      <c r="S115" s="41">
        <v>1713.6</v>
      </c>
      <c r="T115" s="41">
        <v>285.60000000000002</v>
      </c>
      <c r="U115" s="41">
        <v>476</v>
      </c>
      <c r="V115" s="41">
        <v>90.44</v>
      </c>
      <c r="W115" s="41">
        <f t="shared" si="7"/>
        <v>12085.640000000001</v>
      </c>
    </row>
    <row r="116" spans="1:23" ht="38.25" x14ac:dyDescent="0.25">
      <c r="A116" s="36">
        <v>114</v>
      </c>
      <c r="B116" s="37">
        <v>72153002</v>
      </c>
      <c r="C116" s="38" t="s">
        <v>159</v>
      </c>
      <c r="D116" s="39" t="s">
        <v>30</v>
      </c>
      <c r="E116" s="40">
        <v>1</v>
      </c>
      <c r="F116" s="41">
        <v>21850</v>
      </c>
      <c r="G116" s="41">
        <v>2622</v>
      </c>
      <c r="H116" s="41">
        <v>1092.5</v>
      </c>
      <c r="I116" s="41">
        <v>2185</v>
      </c>
      <c r="J116" s="41">
        <v>415.15</v>
      </c>
      <c r="K116" s="41">
        <f t="shared" si="4"/>
        <v>28164.65</v>
      </c>
      <c r="L116" s="41">
        <v>26911.552499999998</v>
      </c>
      <c r="M116" s="41">
        <v>2713.77</v>
      </c>
      <c r="N116" s="41">
        <v>1130.7375</v>
      </c>
      <c r="O116" s="41">
        <v>2261.4749999999999</v>
      </c>
      <c r="P116" s="41">
        <f t="shared" si="5"/>
        <v>429.68025</v>
      </c>
      <c r="Q116" s="41">
        <f t="shared" si="6"/>
        <v>33447.215249999994</v>
      </c>
      <c r="R116" s="41">
        <v>22610</v>
      </c>
      <c r="S116" s="41">
        <v>4069.8</v>
      </c>
      <c r="T116" s="41">
        <v>678.3</v>
      </c>
      <c r="U116" s="41">
        <v>1130.5</v>
      </c>
      <c r="V116" s="41">
        <v>214.79499999999999</v>
      </c>
      <c r="W116" s="41">
        <f t="shared" si="7"/>
        <v>28703.394999999997</v>
      </c>
    </row>
    <row r="117" spans="1:23" ht="38.25" x14ac:dyDescent="0.25">
      <c r="A117" s="36">
        <v>115</v>
      </c>
      <c r="B117" s="37">
        <v>72153002</v>
      </c>
      <c r="C117" s="38" t="s">
        <v>160</v>
      </c>
      <c r="D117" s="39" t="s">
        <v>30</v>
      </c>
      <c r="E117" s="40">
        <v>1</v>
      </c>
      <c r="F117" s="41">
        <v>440300</v>
      </c>
      <c r="G117" s="41">
        <v>96600</v>
      </c>
      <c r="H117" s="41">
        <v>40250</v>
      </c>
      <c r="I117" s="41">
        <v>80500</v>
      </c>
      <c r="J117" s="41">
        <v>15295</v>
      </c>
      <c r="K117" s="41">
        <f t="shared" si="4"/>
        <v>672945</v>
      </c>
      <c r="L117" s="41">
        <v>523957</v>
      </c>
      <c r="M117" s="41">
        <v>108675</v>
      </c>
      <c r="N117" s="41">
        <v>45281.25</v>
      </c>
      <c r="O117" s="41">
        <v>90562.5</v>
      </c>
      <c r="P117" s="41">
        <f t="shared" si="5"/>
        <v>17206.875</v>
      </c>
      <c r="Q117" s="41">
        <f t="shared" si="6"/>
        <v>785682.625</v>
      </c>
      <c r="R117" s="41">
        <v>464100</v>
      </c>
      <c r="S117" s="41">
        <v>149940</v>
      </c>
      <c r="T117" s="41">
        <v>24990</v>
      </c>
      <c r="U117" s="41">
        <v>41650</v>
      </c>
      <c r="V117" s="41">
        <v>7913.5</v>
      </c>
      <c r="W117" s="41">
        <f t="shared" si="7"/>
        <v>688593.5</v>
      </c>
    </row>
    <row r="118" spans="1:23" ht="25.5" x14ac:dyDescent="0.25">
      <c r="A118" s="36">
        <v>116</v>
      </c>
      <c r="B118" s="37">
        <v>72152604</v>
      </c>
      <c r="C118" s="38" t="s">
        <v>161</v>
      </c>
      <c r="D118" s="39" t="s">
        <v>33</v>
      </c>
      <c r="E118" s="40">
        <v>1</v>
      </c>
      <c r="F118" s="41">
        <v>126500</v>
      </c>
      <c r="G118" s="41">
        <v>15180</v>
      </c>
      <c r="H118" s="41">
        <v>6325</v>
      </c>
      <c r="I118" s="41">
        <v>12650</v>
      </c>
      <c r="J118" s="41">
        <v>2403.5</v>
      </c>
      <c r="K118" s="41">
        <f t="shared" si="4"/>
        <v>163058.5</v>
      </c>
      <c r="L118" s="41">
        <v>167846.52499999999</v>
      </c>
      <c r="M118" s="41">
        <v>16925.7</v>
      </c>
      <c r="N118" s="41">
        <v>7052.375</v>
      </c>
      <c r="O118" s="41">
        <v>14104.75</v>
      </c>
      <c r="P118" s="41">
        <f t="shared" si="5"/>
        <v>2679.9025000000001</v>
      </c>
      <c r="Q118" s="41">
        <f t="shared" si="6"/>
        <v>208609.2525</v>
      </c>
      <c r="R118" s="41">
        <v>130900</v>
      </c>
      <c r="S118" s="41">
        <v>23562</v>
      </c>
      <c r="T118" s="41">
        <v>3927</v>
      </c>
      <c r="U118" s="41">
        <v>6545</v>
      </c>
      <c r="V118" s="41">
        <v>1243.55</v>
      </c>
      <c r="W118" s="41">
        <f t="shared" si="7"/>
        <v>166177.54999999999</v>
      </c>
    </row>
    <row r="119" spans="1:23" ht="51" x14ac:dyDescent="0.25">
      <c r="A119" s="36">
        <v>117</v>
      </c>
      <c r="B119" s="37">
        <v>72152604</v>
      </c>
      <c r="C119" s="38" t="s">
        <v>162</v>
      </c>
      <c r="D119" s="39" t="s">
        <v>30</v>
      </c>
      <c r="E119" s="40">
        <v>1</v>
      </c>
      <c r="F119" s="41">
        <v>110400.00000000001</v>
      </c>
      <c r="G119" s="41">
        <v>13248.000000000002</v>
      </c>
      <c r="H119" s="41">
        <v>5520.0000000000009</v>
      </c>
      <c r="I119" s="41">
        <v>11040.000000000002</v>
      </c>
      <c r="J119" s="41">
        <v>2097.6000000000004</v>
      </c>
      <c r="K119" s="41">
        <f t="shared" si="4"/>
        <v>142305.60000000003</v>
      </c>
      <c r="L119" s="41">
        <v>150425.51999999999</v>
      </c>
      <c r="M119" s="41">
        <v>15168.96</v>
      </c>
      <c r="N119" s="41">
        <v>6320.4</v>
      </c>
      <c r="O119" s="41">
        <v>12640.8</v>
      </c>
      <c r="P119" s="41">
        <f t="shared" si="5"/>
        <v>2401.752</v>
      </c>
      <c r="Q119" s="41">
        <f t="shared" si="6"/>
        <v>186957.43199999997</v>
      </c>
      <c r="R119" s="41">
        <v>114240</v>
      </c>
      <c r="S119" s="41">
        <v>20563.2</v>
      </c>
      <c r="T119" s="41">
        <v>3427.2</v>
      </c>
      <c r="U119" s="41">
        <v>5712</v>
      </c>
      <c r="V119" s="41">
        <v>1085.28</v>
      </c>
      <c r="W119" s="41">
        <f t="shared" si="7"/>
        <v>145027.68000000002</v>
      </c>
    </row>
    <row r="120" spans="1:23" ht="318.75" x14ac:dyDescent="0.25">
      <c r="A120" s="36">
        <v>118</v>
      </c>
      <c r="B120" s="37">
        <v>72153204</v>
      </c>
      <c r="C120" s="38" t="s">
        <v>163</v>
      </c>
      <c r="D120" s="39" t="s">
        <v>38</v>
      </c>
      <c r="E120" s="40">
        <v>1</v>
      </c>
      <c r="F120" s="41">
        <v>126500</v>
      </c>
      <c r="G120" s="41">
        <v>15180</v>
      </c>
      <c r="H120" s="41">
        <v>6325</v>
      </c>
      <c r="I120" s="41">
        <v>12650</v>
      </c>
      <c r="J120" s="41">
        <v>2403.5</v>
      </c>
      <c r="K120" s="41">
        <f t="shared" si="4"/>
        <v>163058.5</v>
      </c>
      <c r="L120" s="41">
        <v>156556.4</v>
      </c>
      <c r="M120" s="41">
        <v>15787.2</v>
      </c>
      <c r="N120" s="41">
        <v>6578</v>
      </c>
      <c r="O120" s="41">
        <v>13156</v>
      </c>
      <c r="P120" s="41">
        <f t="shared" si="5"/>
        <v>2499.64</v>
      </c>
      <c r="Q120" s="41">
        <f t="shared" si="6"/>
        <v>194577.24000000002</v>
      </c>
      <c r="R120" s="41">
        <v>130900</v>
      </c>
      <c r="S120" s="41">
        <v>23562</v>
      </c>
      <c r="T120" s="41">
        <v>3927</v>
      </c>
      <c r="U120" s="41">
        <v>6545</v>
      </c>
      <c r="V120" s="41">
        <v>1243.55</v>
      </c>
      <c r="W120" s="41">
        <f t="shared" si="7"/>
        <v>166177.54999999999</v>
      </c>
    </row>
    <row r="121" spans="1:23" ht="25.5" x14ac:dyDescent="0.25">
      <c r="A121" s="36">
        <v>119</v>
      </c>
      <c r="B121" s="37">
        <v>72151501</v>
      </c>
      <c r="C121" s="38" t="s">
        <v>164</v>
      </c>
      <c r="D121" s="39" t="s">
        <v>37</v>
      </c>
      <c r="E121" s="40">
        <v>1</v>
      </c>
      <c r="F121" s="41">
        <v>34500</v>
      </c>
      <c r="G121" s="41">
        <v>4140</v>
      </c>
      <c r="H121" s="41">
        <v>1725</v>
      </c>
      <c r="I121" s="41">
        <v>3450</v>
      </c>
      <c r="J121" s="41">
        <v>655.5</v>
      </c>
      <c r="K121" s="41">
        <f t="shared" si="4"/>
        <v>44470.5</v>
      </c>
      <c r="L121" s="41">
        <v>42902.474999999999</v>
      </c>
      <c r="M121" s="41">
        <v>4326.3</v>
      </c>
      <c r="N121" s="41">
        <v>1802.625</v>
      </c>
      <c r="O121" s="41">
        <v>3605.25</v>
      </c>
      <c r="P121" s="41">
        <f t="shared" si="5"/>
        <v>684.99750000000006</v>
      </c>
      <c r="Q121" s="41">
        <f t="shared" si="6"/>
        <v>53321.647499999999</v>
      </c>
      <c r="R121" s="41">
        <v>35700</v>
      </c>
      <c r="S121" s="41">
        <v>6426</v>
      </c>
      <c r="T121" s="41">
        <v>1071</v>
      </c>
      <c r="U121" s="41">
        <v>1785</v>
      </c>
      <c r="V121" s="41">
        <v>339.15</v>
      </c>
      <c r="W121" s="41">
        <f t="shared" si="7"/>
        <v>45321.15</v>
      </c>
    </row>
    <row r="122" spans="1:23" ht="38.25" x14ac:dyDescent="0.25">
      <c r="A122" s="36">
        <v>120</v>
      </c>
      <c r="B122" s="37">
        <v>72151501</v>
      </c>
      <c r="C122" s="38" t="s">
        <v>165</v>
      </c>
      <c r="D122" s="39" t="s">
        <v>38</v>
      </c>
      <c r="E122" s="40">
        <v>1</v>
      </c>
      <c r="F122" s="41">
        <v>46000</v>
      </c>
      <c r="G122" s="41">
        <v>5520</v>
      </c>
      <c r="H122" s="41">
        <v>2300</v>
      </c>
      <c r="I122" s="41">
        <v>4600</v>
      </c>
      <c r="J122" s="41">
        <v>874</v>
      </c>
      <c r="K122" s="41">
        <f t="shared" si="4"/>
        <v>59294</v>
      </c>
      <c r="L122" s="41">
        <v>58024.4</v>
      </c>
      <c r="M122" s="41">
        <v>5851.2</v>
      </c>
      <c r="N122" s="41">
        <v>2438</v>
      </c>
      <c r="O122" s="41">
        <v>4876</v>
      </c>
      <c r="P122" s="41">
        <f t="shared" si="5"/>
        <v>926.44</v>
      </c>
      <c r="Q122" s="41">
        <f t="shared" si="6"/>
        <v>72116.040000000008</v>
      </c>
      <c r="R122" s="41">
        <v>47600</v>
      </c>
      <c r="S122" s="41">
        <v>8568</v>
      </c>
      <c r="T122" s="41">
        <v>1428</v>
      </c>
      <c r="U122" s="41">
        <v>2380</v>
      </c>
      <c r="V122" s="41">
        <v>452.2</v>
      </c>
      <c r="W122" s="41">
        <f t="shared" si="7"/>
        <v>60428.2</v>
      </c>
    </row>
    <row r="123" spans="1:23" ht="293.25" x14ac:dyDescent="0.25">
      <c r="A123" s="36">
        <v>121</v>
      </c>
      <c r="B123" s="37">
        <v>72151501</v>
      </c>
      <c r="C123" s="38" t="s">
        <v>166</v>
      </c>
      <c r="D123" s="39" t="s">
        <v>38</v>
      </c>
      <c r="E123" s="40">
        <v>1</v>
      </c>
      <c r="F123" s="41">
        <v>833000</v>
      </c>
      <c r="G123" s="41">
        <v>408000</v>
      </c>
      <c r="H123" s="41">
        <v>170000</v>
      </c>
      <c r="I123" s="41">
        <v>340000</v>
      </c>
      <c r="J123" s="41">
        <v>64600</v>
      </c>
      <c r="K123" s="41">
        <f t="shared" si="4"/>
        <v>1815600</v>
      </c>
      <c r="L123" s="41">
        <v>1182443.5</v>
      </c>
      <c r="M123" s="41">
        <v>420240.00000000006</v>
      </c>
      <c r="N123" s="41">
        <v>175100.00000000003</v>
      </c>
      <c r="O123" s="41">
        <v>350200.00000000006</v>
      </c>
      <c r="P123" s="41">
        <f t="shared" si="5"/>
        <v>66538.000000000015</v>
      </c>
      <c r="Q123" s="41">
        <f t="shared" si="6"/>
        <v>2194521.5</v>
      </c>
      <c r="R123" s="41">
        <v>836677.1</v>
      </c>
      <c r="S123" s="41">
        <v>514080</v>
      </c>
      <c r="T123" s="41">
        <v>85680</v>
      </c>
      <c r="U123" s="41">
        <v>142800</v>
      </c>
      <c r="V123" s="41">
        <v>27132</v>
      </c>
      <c r="W123" s="41">
        <f t="shared" si="7"/>
        <v>1606369.1</v>
      </c>
    </row>
    <row r="124" spans="1:23" ht="51" x14ac:dyDescent="0.25">
      <c r="A124" s="36">
        <v>122</v>
      </c>
      <c r="B124" s="37">
        <v>72151501</v>
      </c>
      <c r="C124" s="38" t="s">
        <v>167</v>
      </c>
      <c r="D124" s="39" t="s">
        <v>38</v>
      </c>
      <c r="E124" s="40">
        <v>1</v>
      </c>
      <c r="F124" s="41">
        <v>833000</v>
      </c>
      <c r="G124" s="41">
        <v>324000</v>
      </c>
      <c r="H124" s="41">
        <v>135000</v>
      </c>
      <c r="I124" s="41">
        <v>270000</v>
      </c>
      <c r="J124" s="41">
        <v>51300</v>
      </c>
      <c r="K124" s="41">
        <f t="shared" si="4"/>
        <v>1613300</v>
      </c>
      <c r="L124" s="41">
        <v>1182443.5</v>
      </c>
      <c r="M124" s="41">
        <v>332100</v>
      </c>
      <c r="N124" s="41">
        <v>138375</v>
      </c>
      <c r="O124" s="41">
        <v>276750</v>
      </c>
      <c r="P124" s="41">
        <f t="shared" si="5"/>
        <v>52582.5</v>
      </c>
      <c r="Q124" s="41">
        <f t="shared" si="6"/>
        <v>1982251</v>
      </c>
      <c r="R124" s="41">
        <v>836677.1</v>
      </c>
      <c r="S124" s="41">
        <v>428400</v>
      </c>
      <c r="T124" s="41">
        <v>71400</v>
      </c>
      <c r="U124" s="41">
        <v>119000</v>
      </c>
      <c r="V124" s="41">
        <v>22610</v>
      </c>
      <c r="W124" s="41">
        <f t="shared" si="7"/>
        <v>1478087.1</v>
      </c>
    </row>
    <row r="125" spans="1:23" ht="38.25" x14ac:dyDescent="0.25">
      <c r="A125" s="36">
        <v>123</v>
      </c>
      <c r="B125" s="37">
        <v>72152601</v>
      </c>
      <c r="C125" s="38" t="s">
        <v>168</v>
      </c>
      <c r="D125" s="39" t="s">
        <v>38</v>
      </c>
      <c r="E125" s="40">
        <v>1</v>
      </c>
      <c r="F125" s="41">
        <v>16100</v>
      </c>
      <c r="G125" s="41">
        <v>1932</v>
      </c>
      <c r="H125" s="41">
        <v>805</v>
      </c>
      <c r="I125" s="41">
        <v>1610</v>
      </c>
      <c r="J125" s="41">
        <v>305.89999999999998</v>
      </c>
      <c r="K125" s="41">
        <f t="shared" si="4"/>
        <v>20752.900000000001</v>
      </c>
      <c r="L125" s="41">
        <v>19829.564999999999</v>
      </c>
      <c r="M125" s="41">
        <v>1999.62</v>
      </c>
      <c r="N125" s="41">
        <v>833.17499999999995</v>
      </c>
      <c r="O125" s="41">
        <v>1666.35</v>
      </c>
      <c r="P125" s="41">
        <f t="shared" si="5"/>
        <v>316.60649999999998</v>
      </c>
      <c r="Q125" s="41">
        <f t="shared" si="6"/>
        <v>24645.316499999997</v>
      </c>
      <c r="R125" s="41">
        <v>16660</v>
      </c>
      <c r="S125" s="41">
        <v>2998.8</v>
      </c>
      <c r="T125" s="41">
        <v>499.8</v>
      </c>
      <c r="U125" s="41">
        <v>833</v>
      </c>
      <c r="V125" s="41">
        <v>158.27000000000001</v>
      </c>
      <c r="W125" s="41">
        <f t="shared" si="7"/>
        <v>21149.87</v>
      </c>
    </row>
    <row r="126" spans="1:23" ht="63.75" x14ac:dyDescent="0.25">
      <c r="A126" s="36">
        <v>124</v>
      </c>
      <c r="B126" s="37">
        <v>72151501</v>
      </c>
      <c r="C126" s="38" t="s">
        <v>169</v>
      </c>
      <c r="D126" s="39" t="s">
        <v>38</v>
      </c>
      <c r="E126" s="40">
        <v>1</v>
      </c>
      <c r="F126" s="41">
        <v>83300</v>
      </c>
      <c r="G126" s="41">
        <v>300000</v>
      </c>
      <c r="H126" s="41">
        <v>125000</v>
      </c>
      <c r="I126" s="41">
        <v>250000</v>
      </c>
      <c r="J126" s="41">
        <v>47500</v>
      </c>
      <c r="K126" s="41">
        <f t="shared" si="4"/>
        <v>805800</v>
      </c>
      <c r="L126" s="41">
        <v>100401.49</v>
      </c>
      <c r="M126" s="41">
        <v>337500</v>
      </c>
      <c r="N126" s="41">
        <v>140625</v>
      </c>
      <c r="O126" s="41">
        <v>281250</v>
      </c>
      <c r="P126" s="41">
        <f t="shared" si="5"/>
        <v>53437.5</v>
      </c>
      <c r="Q126" s="41">
        <f t="shared" si="6"/>
        <v>913213.99</v>
      </c>
      <c r="R126" s="41">
        <v>89250</v>
      </c>
      <c r="S126" s="41">
        <v>471240</v>
      </c>
      <c r="T126" s="41">
        <v>78540</v>
      </c>
      <c r="U126" s="41">
        <v>130900</v>
      </c>
      <c r="V126" s="41">
        <v>24871</v>
      </c>
      <c r="W126" s="41">
        <f t="shared" si="7"/>
        <v>794801</v>
      </c>
    </row>
    <row r="127" spans="1:23" ht="63.75" x14ac:dyDescent="0.25">
      <c r="A127" s="36">
        <v>125</v>
      </c>
      <c r="B127" s="37">
        <v>72151501</v>
      </c>
      <c r="C127" s="38" t="s">
        <v>170</v>
      </c>
      <c r="D127" s="39" t="s">
        <v>31</v>
      </c>
      <c r="E127" s="40">
        <v>1</v>
      </c>
      <c r="F127" s="41">
        <v>166600</v>
      </c>
      <c r="G127" s="41">
        <v>300000</v>
      </c>
      <c r="H127" s="41">
        <v>125000</v>
      </c>
      <c r="I127" s="41">
        <v>250000</v>
      </c>
      <c r="J127" s="41">
        <v>47500</v>
      </c>
      <c r="K127" s="41">
        <f t="shared" si="4"/>
        <v>889100</v>
      </c>
      <c r="L127" s="41">
        <v>185084.27</v>
      </c>
      <c r="M127" s="41">
        <v>334500</v>
      </c>
      <c r="N127" s="41">
        <v>139375</v>
      </c>
      <c r="O127" s="41">
        <v>278750</v>
      </c>
      <c r="P127" s="41">
        <f t="shared" si="5"/>
        <v>52962.5</v>
      </c>
      <c r="Q127" s="41">
        <f t="shared" si="6"/>
        <v>990671.77</v>
      </c>
      <c r="R127" s="41">
        <v>172550</v>
      </c>
      <c r="S127" s="41">
        <v>471240</v>
      </c>
      <c r="T127" s="41">
        <v>78540</v>
      </c>
      <c r="U127" s="41">
        <v>130900</v>
      </c>
      <c r="V127" s="41">
        <v>24871</v>
      </c>
      <c r="W127" s="41">
        <f t="shared" si="7"/>
        <v>878101</v>
      </c>
    </row>
    <row r="128" spans="1:23" ht="63.75" x14ac:dyDescent="0.25">
      <c r="A128" s="36">
        <v>126</v>
      </c>
      <c r="B128" s="37">
        <v>72151501</v>
      </c>
      <c r="C128" s="38" t="s">
        <v>171</v>
      </c>
      <c r="D128" s="39" t="s">
        <v>38</v>
      </c>
      <c r="E128" s="40">
        <v>1</v>
      </c>
      <c r="F128" s="41">
        <v>1190000</v>
      </c>
      <c r="G128" s="41">
        <v>288000</v>
      </c>
      <c r="H128" s="41">
        <v>120000</v>
      </c>
      <c r="I128" s="41">
        <v>240000</v>
      </c>
      <c r="J128" s="41">
        <v>45600</v>
      </c>
      <c r="K128" s="41">
        <f t="shared" si="4"/>
        <v>1883600</v>
      </c>
      <c r="L128" s="41">
        <v>1416100</v>
      </c>
      <c r="M128" s="41">
        <v>329760</v>
      </c>
      <c r="N128" s="41">
        <v>137400</v>
      </c>
      <c r="O128" s="41">
        <v>274800</v>
      </c>
      <c r="P128" s="41">
        <f t="shared" si="5"/>
        <v>52212</v>
      </c>
      <c r="Q128" s="41">
        <f t="shared" si="6"/>
        <v>2210272</v>
      </c>
      <c r="R128" s="41">
        <v>1249500</v>
      </c>
      <c r="S128" s="41">
        <v>471240</v>
      </c>
      <c r="T128" s="41">
        <v>78540</v>
      </c>
      <c r="U128" s="41">
        <v>130900</v>
      </c>
      <c r="V128" s="41">
        <v>24871</v>
      </c>
      <c r="W128" s="41">
        <f t="shared" si="7"/>
        <v>1955051</v>
      </c>
    </row>
    <row r="129" spans="1:23" ht="76.5" x14ac:dyDescent="0.25">
      <c r="A129" s="36">
        <v>127</v>
      </c>
      <c r="B129" s="37">
        <v>72151501</v>
      </c>
      <c r="C129" s="38" t="s">
        <v>172</v>
      </c>
      <c r="D129" s="39" t="s">
        <v>31</v>
      </c>
      <c r="E129" s="40">
        <v>1</v>
      </c>
      <c r="F129" s="41">
        <v>630700</v>
      </c>
      <c r="G129" s="41">
        <v>288000</v>
      </c>
      <c r="H129" s="41">
        <v>120000</v>
      </c>
      <c r="I129" s="41">
        <v>240000</v>
      </c>
      <c r="J129" s="41">
        <v>45600</v>
      </c>
      <c r="K129" s="41">
        <f t="shared" si="4"/>
        <v>1324300</v>
      </c>
      <c r="L129" s="41">
        <v>707908.39</v>
      </c>
      <c r="M129" s="41">
        <v>299520</v>
      </c>
      <c r="N129" s="41">
        <v>124800</v>
      </c>
      <c r="O129" s="41">
        <v>249600</v>
      </c>
      <c r="P129" s="41">
        <f t="shared" si="5"/>
        <v>47424</v>
      </c>
      <c r="Q129" s="41">
        <f t="shared" si="6"/>
        <v>1429252.3900000001</v>
      </c>
      <c r="R129" s="41">
        <v>631295</v>
      </c>
      <c r="S129" s="41">
        <v>449820</v>
      </c>
      <c r="T129" s="41">
        <v>74970</v>
      </c>
      <c r="U129" s="41">
        <v>124950</v>
      </c>
      <c r="V129" s="41">
        <v>23740.5</v>
      </c>
      <c r="W129" s="41">
        <f t="shared" si="7"/>
        <v>1304775.5</v>
      </c>
    </row>
    <row r="130" spans="1:23" ht="76.5" x14ac:dyDescent="0.25">
      <c r="A130" s="36">
        <v>128</v>
      </c>
      <c r="B130" s="37">
        <v>72151501</v>
      </c>
      <c r="C130" s="38" t="s">
        <v>173</v>
      </c>
      <c r="D130" s="39" t="s">
        <v>38</v>
      </c>
      <c r="E130" s="40">
        <v>1</v>
      </c>
      <c r="F130" s="41">
        <v>630700</v>
      </c>
      <c r="G130" s="41">
        <v>300000</v>
      </c>
      <c r="H130" s="41">
        <v>125000</v>
      </c>
      <c r="I130" s="41">
        <v>250000</v>
      </c>
      <c r="J130" s="41">
        <v>47500</v>
      </c>
      <c r="K130" s="41">
        <f t="shared" si="4"/>
        <v>1353200</v>
      </c>
      <c r="L130" s="41">
        <v>707908.39</v>
      </c>
      <c r="M130" s="41">
        <v>313500</v>
      </c>
      <c r="N130" s="41">
        <v>130625</v>
      </c>
      <c r="O130" s="41">
        <v>261250</v>
      </c>
      <c r="P130" s="41">
        <f t="shared" si="5"/>
        <v>49637.5</v>
      </c>
      <c r="Q130" s="41">
        <f t="shared" si="6"/>
        <v>1462920.8900000001</v>
      </c>
      <c r="R130" s="41">
        <v>631295</v>
      </c>
      <c r="S130" s="41">
        <v>481950</v>
      </c>
      <c r="T130" s="41">
        <v>80325</v>
      </c>
      <c r="U130" s="41">
        <v>133875</v>
      </c>
      <c r="V130" s="41">
        <v>25436.25</v>
      </c>
      <c r="W130" s="41">
        <f t="shared" si="7"/>
        <v>1352881.25</v>
      </c>
    </row>
    <row r="131" spans="1:23" ht="76.5" x14ac:dyDescent="0.25">
      <c r="A131" s="36">
        <v>129</v>
      </c>
      <c r="B131" s="37">
        <v>72151501</v>
      </c>
      <c r="C131" s="38" t="s">
        <v>174</v>
      </c>
      <c r="D131" s="39" t="s">
        <v>38</v>
      </c>
      <c r="E131" s="40">
        <v>1</v>
      </c>
      <c r="F131" s="41">
        <v>630700</v>
      </c>
      <c r="G131" s="41">
        <v>300000</v>
      </c>
      <c r="H131" s="41">
        <v>125000</v>
      </c>
      <c r="I131" s="41">
        <v>250000</v>
      </c>
      <c r="J131" s="41">
        <v>47500</v>
      </c>
      <c r="K131" s="41">
        <f t="shared" si="4"/>
        <v>1353200</v>
      </c>
      <c r="L131" s="41">
        <v>707908.39</v>
      </c>
      <c r="M131" s="41">
        <v>318000</v>
      </c>
      <c r="N131" s="41">
        <v>132500</v>
      </c>
      <c r="O131" s="41">
        <v>265000</v>
      </c>
      <c r="P131" s="41">
        <f t="shared" si="5"/>
        <v>50350</v>
      </c>
      <c r="Q131" s="41">
        <f t="shared" si="6"/>
        <v>1473758.3900000001</v>
      </c>
      <c r="R131" s="41">
        <v>631295</v>
      </c>
      <c r="S131" s="41">
        <v>449820</v>
      </c>
      <c r="T131" s="41">
        <v>74970</v>
      </c>
      <c r="U131" s="41">
        <v>124950</v>
      </c>
      <c r="V131" s="41">
        <v>23740.5</v>
      </c>
      <c r="W131" s="41">
        <f t="shared" si="7"/>
        <v>1304775.5</v>
      </c>
    </row>
    <row r="132" spans="1:23" ht="38.25" x14ac:dyDescent="0.25">
      <c r="A132" s="36">
        <v>130</v>
      </c>
      <c r="B132" s="37">
        <v>72151501</v>
      </c>
      <c r="C132" s="38" t="s">
        <v>175</v>
      </c>
      <c r="D132" s="39" t="s">
        <v>38</v>
      </c>
      <c r="E132" s="40">
        <v>1</v>
      </c>
      <c r="F132" s="41">
        <v>178500</v>
      </c>
      <c r="G132" s="41">
        <v>300000</v>
      </c>
      <c r="H132" s="41">
        <v>125000</v>
      </c>
      <c r="I132" s="41">
        <v>250000</v>
      </c>
      <c r="J132" s="41">
        <v>47500</v>
      </c>
      <c r="K132" s="41">
        <f t="shared" ref="K132:K195" si="8">SUM(F132:J132)</f>
        <v>901000</v>
      </c>
      <c r="L132" s="41">
        <v>240737</v>
      </c>
      <c r="M132" s="41">
        <v>309000</v>
      </c>
      <c r="N132" s="41">
        <v>128750</v>
      </c>
      <c r="O132" s="41">
        <v>257500</v>
      </c>
      <c r="P132" s="41">
        <f t="shared" ref="P132:P195" si="9">+O132*0.19</f>
        <v>48925</v>
      </c>
      <c r="Q132" s="41">
        <f t="shared" ref="Q132:Q195" si="10">SUM(L132:P132)</f>
        <v>984912</v>
      </c>
      <c r="R132" s="41">
        <v>178500</v>
      </c>
      <c r="S132" s="41">
        <v>449820</v>
      </c>
      <c r="T132" s="41">
        <v>74970</v>
      </c>
      <c r="U132" s="41">
        <v>124950</v>
      </c>
      <c r="V132" s="41">
        <v>23740.5</v>
      </c>
      <c r="W132" s="41">
        <f t="shared" ref="W132:W195" si="11">SUM(R132:V132)</f>
        <v>851980.5</v>
      </c>
    </row>
    <row r="133" spans="1:23" ht="38.25" x14ac:dyDescent="0.25">
      <c r="A133" s="36">
        <v>131</v>
      </c>
      <c r="B133" s="37">
        <v>72151501</v>
      </c>
      <c r="C133" s="38" t="s">
        <v>176</v>
      </c>
      <c r="D133" s="39" t="s">
        <v>38</v>
      </c>
      <c r="E133" s="40">
        <v>1</v>
      </c>
      <c r="F133" s="41">
        <v>273700</v>
      </c>
      <c r="G133" s="41">
        <v>300000</v>
      </c>
      <c r="H133" s="41">
        <v>125000</v>
      </c>
      <c r="I133" s="41">
        <v>250000</v>
      </c>
      <c r="J133" s="41">
        <v>47500</v>
      </c>
      <c r="K133" s="41">
        <f t="shared" si="8"/>
        <v>996200</v>
      </c>
      <c r="L133" s="41">
        <v>325703</v>
      </c>
      <c r="M133" s="41">
        <v>307500</v>
      </c>
      <c r="N133" s="41">
        <v>128125</v>
      </c>
      <c r="O133" s="41">
        <v>256250</v>
      </c>
      <c r="P133" s="41">
        <f t="shared" si="9"/>
        <v>48687.5</v>
      </c>
      <c r="Q133" s="41">
        <f t="shared" si="10"/>
        <v>1066265.5</v>
      </c>
      <c r="R133" s="41">
        <v>248710</v>
      </c>
      <c r="S133" s="41">
        <v>449820</v>
      </c>
      <c r="T133" s="41">
        <v>74970</v>
      </c>
      <c r="U133" s="41">
        <v>124950</v>
      </c>
      <c r="V133" s="41">
        <v>23740.5</v>
      </c>
      <c r="W133" s="41">
        <f t="shared" si="11"/>
        <v>922190.5</v>
      </c>
    </row>
    <row r="134" spans="1:23" ht="280.5" x14ac:dyDescent="0.25">
      <c r="A134" s="36">
        <v>132</v>
      </c>
      <c r="B134" s="37">
        <v>72151501</v>
      </c>
      <c r="C134" s="38" t="s">
        <v>177</v>
      </c>
      <c r="D134" s="39" t="s">
        <v>38</v>
      </c>
      <c r="E134" s="40">
        <v>1</v>
      </c>
      <c r="F134" s="41">
        <v>630700</v>
      </c>
      <c r="G134" s="41">
        <v>300000</v>
      </c>
      <c r="H134" s="41">
        <v>125000</v>
      </c>
      <c r="I134" s="41">
        <v>250000</v>
      </c>
      <c r="J134" s="41">
        <v>47500</v>
      </c>
      <c r="K134" s="41">
        <f t="shared" si="8"/>
        <v>1353200</v>
      </c>
      <c r="L134" s="41">
        <v>793016</v>
      </c>
      <c r="M134" s="41">
        <v>310500</v>
      </c>
      <c r="N134" s="41">
        <v>129375</v>
      </c>
      <c r="O134" s="41">
        <v>258750</v>
      </c>
      <c r="P134" s="41">
        <f t="shared" si="9"/>
        <v>49162.5</v>
      </c>
      <c r="Q134" s="41">
        <f t="shared" si="10"/>
        <v>1540803.5</v>
      </c>
      <c r="R134" s="41">
        <v>642600</v>
      </c>
      <c r="S134" s="41">
        <v>439110</v>
      </c>
      <c r="T134" s="41">
        <v>73185</v>
      </c>
      <c r="U134" s="41">
        <v>121975</v>
      </c>
      <c r="V134" s="41">
        <v>23175.25</v>
      </c>
      <c r="W134" s="41">
        <f t="shared" si="11"/>
        <v>1300045.25</v>
      </c>
    </row>
    <row r="135" spans="1:23" ht="76.5" x14ac:dyDescent="0.25">
      <c r="A135" s="36">
        <v>133</v>
      </c>
      <c r="B135" s="37">
        <v>72151501</v>
      </c>
      <c r="C135" s="38" t="s">
        <v>178</v>
      </c>
      <c r="D135" s="39" t="s">
        <v>39</v>
      </c>
      <c r="E135" s="40">
        <v>1</v>
      </c>
      <c r="F135" s="41">
        <v>66640</v>
      </c>
      <c r="G135" s="41">
        <v>300000</v>
      </c>
      <c r="H135" s="41">
        <v>125000</v>
      </c>
      <c r="I135" s="41">
        <v>250000</v>
      </c>
      <c r="J135" s="41">
        <v>47500</v>
      </c>
      <c r="K135" s="41">
        <f t="shared" si="8"/>
        <v>789140</v>
      </c>
      <c r="L135" s="41">
        <v>76469.399999999994</v>
      </c>
      <c r="M135" s="41">
        <v>337500</v>
      </c>
      <c r="N135" s="41">
        <v>140625</v>
      </c>
      <c r="O135" s="41">
        <v>281250</v>
      </c>
      <c r="P135" s="41">
        <f t="shared" si="9"/>
        <v>53437.5</v>
      </c>
      <c r="Q135" s="41">
        <f t="shared" si="10"/>
        <v>889281.9</v>
      </c>
      <c r="R135" s="41">
        <v>63070</v>
      </c>
      <c r="S135" s="41">
        <v>471240</v>
      </c>
      <c r="T135" s="41">
        <v>78540</v>
      </c>
      <c r="U135" s="41">
        <v>130900</v>
      </c>
      <c r="V135" s="41">
        <v>24871</v>
      </c>
      <c r="W135" s="41">
        <f t="shared" si="11"/>
        <v>768621</v>
      </c>
    </row>
    <row r="136" spans="1:23" ht="76.5" x14ac:dyDescent="0.25">
      <c r="A136" s="36">
        <v>134</v>
      </c>
      <c r="B136" s="37">
        <v>72151501</v>
      </c>
      <c r="C136" s="38" t="s">
        <v>179</v>
      </c>
      <c r="D136" s="39" t="s">
        <v>31</v>
      </c>
      <c r="E136" s="40">
        <v>1</v>
      </c>
      <c r="F136" s="41">
        <v>202300</v>
      </c>
      <c r="G136" s="41">
        <v>308280</v>
      </c>
      <c r="H136" s="41">
        <v>128450</v>
      </c>
      <c r="I136" s="41">
        <v>256900</v>
      </c>
      <c r="J136" s="41">
        <v>48811</v>
      </c>
      <c r="K136" s="41">
        <f t="shared" si="8"/>
        <v>944741</v>
      </c>
      <c r="L136" s="41">
        <v>212415</v>
      </c>
      <c r="M136" s="41">
        <v>343732.2</v>
      </c>
      <c r="N136" s="41">
        <v>143221.75</v>
      </c>
      <c r="O136" s="41">
        <v>286443.5</v>
      </c>
      <c r="P136" s="41">
        <f t="shared" si="9"/>
        <v>54424.264999999999</v>
      </c>
      <c r="Q136" s="41">
        <f t="shared" si="10"/>
        <v>1040236.715</v>
      </c>
      <c r="R136" s="41">
        <v>213010</v>
      </c>
      <c r="S136" s="41">
        <v>492660</v>
      </c>
      <c r="T136" s="41">
        <v>82110</v>
      </c>
      <c r="U136" s="41">
        <v>136850</v>
      </c>
      <c r="V136" s="41">
        <v>26001.5</v>
      </c>
      <c r="W136" s="41">
        <f t="shared" si="11"/>
        <v>950631.5</v>
      </c>
    </row>
    <row r="137" spans="1:23" ht="51" x14ac:dyDescent="0.25">
      <c r="A137" s="36">
        <v>135</v>
      </c>
      <c r="B137" s="37">
        <v>72151501</v>
      </c>
      <c r="C137" s="38" t="s">
        <v>180</v>
      </c>
      <c r="D137" s="39" t="s">
        <v>39</v>
      </c>
      <c r="E137" s="40">
        <v>1</v>
      </c>
      <c r="F137" s="41">
        <v>3565.0000000000005</v>
      </c>
      <c r="G137" s="41">
        <v>427.80000000000007</v>
      </c>
      <c r="H137" s="41">
        <v>178.25000000000003</v>
      </c>
      <c r="I137" s="41">
        <v>356.50000000000006</v>
      </c>
      <c r="J137" s="41">
        <v>67.735000000000014</v>
      </c>
      <c r="K137" s="41">
        <f t="shared" si="8"/>
        <v>4595.2850000000008</v>
      </c>
      <c r="L137" s="41">
        <v>4857.4907499999999</v>
      </c>
      <c r="M137" s="41">
        <v>489.83100000000007</v>
      </c>
      <c r="N137" s="41">
        <v>204.09625</v>
      </c>
      <c r="O137" s="41">
        <v>408.1925</v>
      </c>
      <c r="P137" s="41">
        <f t="shared" si="9"/>
        <v>77.556574999999995</v>
      </c>
      <c r="Q137" s="41">
        <f t="shared" si="10"/>
        <v>6037.1670749999994</v>
      </c>
      <c r="R137" s="41">
        <v>3689</v>
      </c>
      <c r="S137" s="41">
        <v>664.02</v>
      </c>
      <c r="T137" s="41">
        <v>110.67</v>
      </c>
      <c r="U137" s="41">
        <v>184.45</v>
      </c>
      <c r="V137" s="41">
        <v>35.045499999999997</v>
      </c>
      <c r="W137" s="41">
        <f t="shared" si="11"/>
        <v>4683.1855000000005</v>
      </c>
    </row>
    <row r="138" spans="1:23" ht="51" x14ac:dyDescent="0.25">
      <c r="A138" s="36">
        <v>136</v>
      </c>
      <c r="B138" s="37">
        <v>72151501</v>
      </c>
      <c r="C138" s="38" t="s">
        <v>181</v>
      </c>
      <c r="D138" s="39" t="s">
        <v>39</v>
      </c>
      <c r="E138" s="40">
        <v>1</v>
      </c>
      <c r="F138" s="41">
        <v>2760.0000000000005</v>
      </c>
      <c r="G138" s="41">
        <v>331.20000000000005</v>
      </c>
      <c r="H138" s="41">
        <v>138.00000000000003</v>
      </c>
      <c r="I138" s="41">
        <v>276.00000000000006</v>
      </c>
      <c r="J138" s="41">
        <v>52.440000000000012</v>
      </c>
      <c r="K138" s="41">
        <f t="shared" si="8"/>
        <v>3557.6400000000008</v>
      </c>
      <c r="L138" s="41">
        <v>3415.7760000000007</v>
      </c>
      <c r="M138" s="41">
        <v>344.44800000000004</v>
      </c>
      <c r="N138" s="41">
        <v>143.52000000000004</v>
      </c>
      <c r="O138" s="41">
        <v>287.04000000000008</v>
      </c>
      <c r="P138" s="41">
        <f t="shared" si="9"/>
        <v>54.537600000000012</v>
      </c>
      <c r="Q138" s="41">
        <f t="shared" si="10"/>
        <v>4245.3216000000002</v>
      </c>
      <c r="R138" s="41">
        <v>2856</v>
      </c>
      <c r="S138" s="41">
        <v>514.08000000000004</v>
      </c>
      <c r="T138" s="41">
        <v>85.68</v>
      </c>
      <c r="U138" s="41">
        <v>142.80000000000001</v>
      </c>
      <c r="V138" s="41">
        <v>27.132000000000001</v>
      </c>
      <c r="W138" s="41">
        <f t="shared" si="11"/>
        <v>3625.692</v>
      </c>
    </row>
    <row r="139" spans="1:23" ht="51" x14ac:dyDescent="0.25">
      <c r="A139" s="36">
        <v>137</v>
      </c>
      <c r="B139" s="37">
        <v>72151501</v>
      </c>
      <c r="C139" s="38" t="s">
        <v>182</v>
      </c>
      <c r="D139" s="39" t="s">
        <v>39</v>
      </c>
      <c r="E139" s="40">
        <v>1</v>
      </c>
      <c r="F139" s="41">
        <v>8625</v>
      </c>
      <c r="G139" s="41">
        <v>1035</v>
      </c>
      <c r="H139" s="41">
        <v>431.25</v>
      </c>
      <c r="I139" s="41">
        <v>862.5</v>
      </c>
      <c r="J139" s="41">
        <v>163.875</v>
      </c>
      <c r="K139" s="41">
        <f t="shared" si="8"/>
        <v>11117.625</v>
      </c>
      <c r="L139" s="41">
        <v>10725.61875</v>
      </c>
      <c r="M139" s="41">
        <v>1081.575</v>
      </c>
      <c r="N139" s="41">
        <v>450.65625</v>
      </c>
      <c r="O139" s="41">
        <v>901.3125</v>
      </c>
      <c r="P139" s="41">
        <f t="shared" si="9"/>
        <v>171.24937500000001</v>
      </c>
      <c r="Q139" s="41">
        <f t="shared" si="10"/>
        <v>13330.411875</v>
      </c>
      <c r="R139" s="41">
        <v>8925</v>
      </c>
      <c r="S139" s="41">
        <v>1606.5</v>
      </c>
      <c r="T139" s="41">
        <v>267.75</v>
      </c>
      <c r="U139" s="41">
        <v>446.25</v>
      </c>
      <c r="V139" s="41">
        <v>84.787499999999994</v>
      </c>
      <c r="W139" s="41">
        <f t="shared" si="11"/>
        <v>11330.2875</v>
      </c>
    </row>
    <row r="140" spans="1:23" ht="38.25" x14ac:dyDescent="0.25">
      <c r="A140" s="36">
        <v>138</v>
      </c>
      <c r="B140" s="37">
        <v>72151501</v>
      </c>
      <c r="C140" s="38" t="s">
        <v>183</v>
      </c>
      <c r="D140" s="39" t="s">
        <v>37</v>
      </c>
      <c r="E140" s="40">
        <v>1</v>
      </c>
      <c r="F140" s="41">
        <v>11500</v>
      </c>
      <c r="G140" s="41">
        <v>1380</v>
      </c>
      <c r="H140" s="41">
        <v>575</v>
      </c>
      <c r="I140" s="41">
        <v>1150</v>
      </c>
      <c r="J140" s="41">
        <v>218.5</v>
      </c>
      <c r="K140" s="41">
        <f t="shared" si="8"/>
        <v>14823.5</v>
      </c>
      <c r="L140" s="41">
        <v>14506.1</v>
      </c>
      <c r="M140" s="41">
        <v>1462.8</v>
      </c>
      <c r="N140" s="41">
        <v>609.5</v>
      </c>
      <c r="O140" s="41">
        <v>1219</v>
      </c>
      <c r="P140" s="41">
        <f t="shared" si="9"/>
        <v>231.61</v>
      </c>
      <c r="Q140" s="41">
        <f t="shared" si="10"/>
        <v>18029.010000000002</v>
      </c>
      <c r="R140" s="41">
        <v>11900</v>
      </c>
      <c r="S140" s="41">
        <v>2142</v>
      </c>
      <c r="T140" s="41">
        <v>357</v>
      </c>
      <c r="U140" s="41">
        <v>595</v>
      </c>
      <c r="V140" s="41">
        <v>113.05</v>
      </c>
      <c r="W140" s="41">
        <f t="shared" si="11"/>
        <v>15107.05</v>
      </c>
    </row>
    <row r="141" spans="1:23" ht="63.75" x14ac:dyDescent="0.25">
      <c r="A141" s="36">
        <v>139</v>
      </c>
      <c r="B141" s="37">
        <v>72151501</v>
      </c>
      <c r="C141" s="38" t="s">
        <v>184</v>
      </c>
      <c r="D141" s="39" t="s">
        <v>37</v>
      </c>
      <c r="E141" s="40">
        <v>1</v>
      </c>
      <c r="F141" s="41">
        <v>20230</v>
      </c>
      <c r="G141" s="41">
        <v>17250</v>
      </c>
      <c r="H141" s="41">
        <v>7187.5</v>
      </c>
      <c r="I141" s="41">
        <v>14375</v>
      </c>
      <c r="J141" s="41">
        <v>2731.25</v>
      </c>
      <c r="K141" s="41">
        <f t="shared" si="8"/>
        <v>61773.75</v>
      </c>
      <c r="L141" s="41">
        <v>26905.9</v>
      </c>
      <c r="M141" s="41">
        <v>17767.5</v>
      </c>
      <c r="N141" s="41">
        <v>7403.125</v>
      </c>
      <c r="O141" s="41">
        <v>14806.25</v>
      </c>
      <c r="P141" s="41">
        <f t="shared" si="9"/>
        <v>2813.1875</v>
      </c>
      <c r="Q141" s="41">
        <f t="shared" si="10"/>
        <v>69695.962499999994</v>
      </c>
      <c r="R141" s="41">
        <v>20111</v>
      </c>
      <c r="S141" s="41">
        <v>26775</v>
      </c>
      <c r="T141" s="41">
        <v>4462.5</v>
      </c>
      <c r="U141" s="41">
        <v>7437.5</v>
      </c>
      <c r="V141" s="41">
        <v>1413.125</v>
      </c>
      <c r="W141" s="41">
        <f t="shared" si="11"/>
        <v>60199.125</v>
      </c>
    </row>
    <row r="142" spans="1:23" ht="38.25" x14ac:dyDescent="0.25">
      <c r="A142" s="36">
        <v>140</v>
      </c>
      <c r="B142" s="37">
        <v>72151501</v>
      </c>
      <c r="C142" s="38" t="s">
        <v>185</v>
      </c>
      <c r="D142" s="39" t="s">
        <v>31</v>
      </c>
      <c r="E142" s="40">
        <v>1</v>
      </c>
      <c r="F142" s="41">
        <v>41650</v>
      </c>
      <c r="G142" s="41">
        <v>202800</v>
      </c>
      <c r="H142" s="41">
        <v>84500</v>
      </c>
      <c r="I142" s="41">
        <v>169000</v>
      </c>
      <c r="J142" s="41">
        <v>32110</v>
      </c>
      <c r="K142" s="41">
        <f t="shared" si="8"/>
        <v>530060</v>
      </c>
      <c r="L142" s="41">
        <v>53670.19</v>
      </c>
      <c r="M142" s="41">
        <v>207870</v>
      </c>
      <c r="N142" s="41">
        <v>86612.5</v>
      </c>
      <c r="O142" s="41">
        <v>173225</v>
      </c>
      <c r="P142" s="41">
        <f t="shared" si="9"/>
        <v>32912.75</v>
      </c>
      <c r="Q142" s="41">
        <f t="shared" si="10"/>
        <v>554290.43999999994</v>
      </c>
      <c r="R142" s="41">
        <v>41055</v>
      </c>
      <c r="S142" s="41">
        <v>317016</v>
      </c>
      <c r="T142" s="41">
        <v>52836</v>
      </c>
      <c r="U142" s="41">
        <v>88060</v>
      </c>
      <c r="V142" s="41">
        <v>16731.400000000001</v>
      </c>
      <c r="W142" s="41">
        <f t="shared" si="11"/>
        <v>515698.4</v>
      </c>
    </row>
    <row r="143" spans="1:23" ht="25.5" x14ac:dyDescent="0.25">
      <c r="A143" s="36">
        <v>141</v>
      </c>
      <c r="B143" s="37">
        <v>72151501</v>
      </c>
      <c r="C143" s="38" t="s">
        <v>186</v>
      </c>
      <c r="D143" s="39" t="s">
        <v>31</v>
      </c>
      <c r="E143" s="40">
        <v>1</v>
      </c>
      <c r="F143" s="41">
        <v>41650</v>
      </c>
      <c r="G143" s="41">
        <v>202800</v>
      </c>
      <c r="H143" s="41">
        <v>84500</v>
      </c>
      <c r="I143" s="41">
        <v>169000</v>
      </c>
      <c r="J143" s="41">
        <v>32110</v>
      </c>
      <c r="K143" s="41">
        <f t="shared" si="8"/>
        <v>530060</v>
      </c>
      <c r="L143" s="41">
        <v>53670.19</v>
      </c>
      <c r="M143" s="41">
        <v>209898</v>
      </c>
      <c r="N143" s="41">
        <v>87457.5</v>
      </c>
      <c r="O143" s="41">
        <v>174915</v>
      </c>
      <c r="P143" s="41">
        <f t="shared" si="9"/>
        <v>33233.85</v>
      </c>
      <c r="Q143" s="41">
        <f t="shared" si="10"/>
        <v>559174.53999999992</v>
      </c>
      <c r="R143" s="41">
        <v>41055</v>
      </c>
      <c r="S143" s="41">
        <v>317016</v>
      </c>
      <c r="T143" s="41">
        <v>52836</v>
      </c>
      <c r="U143" s="41">
        <v>88060</v>
      </c>
      <c r="V143" s="41">
        <v>16731.400000000001</v>
      </c>
      <c r="W143" s="41">
        <f t="shared" si="11"/>
        <v>515698.4</v>
      </c>
    </row>
    <row r="144" spans="1:23" ht="38.25" x14ac:dyDescent="0.25">
      <c r="A144" s="36">
        <v>142</v>
      </c>
      <c r="B144" s="37">
        <v>72151501</v>
      </c>
      <c r="C144" s="38" t="s">
        <v>187</v>
      </c>
      <c r="D144" s="39" t="s">
        <v>31</v>
      </c>
      <c r="E144" s="40">
        <v>1</v>
      </c>
      <c r="F144" s="41">
        <v>41650</v>
      </c>
      <c r="G144" s="41">
        <v>202800</v>
      </c>
      <c r="H144" s="41">
        <v>84500</v>
      </c>
      <c r="I144" s="41">
        <v>169000</v>
      </c>
      <c r="J144" s="41">
        <v>32110</v>
      </c>
      <c r="K144" s="41">
        <f t="shared" si="8"/>
        <v>530060</v>
      </c>
      <c r="L144" s="41">
        <v>53670.19</v>
      </c>
      <c r="M144" s="41">
        <v>228150</v>
      </c>
      <c r="N144" s="41">
        <v>95062.5</v>
      </c>
      <c r="O144" s="41">
        <v>190125</v>
      </c>
      <c r="P144" s="41">
        <f t="shared" si="9"/>
        <v>36123.75</v>
      </c>
      <c r="Q144" s="41">
        <f t="shared" si="10"/>
        <v>603131.43999999994</v>
      </c>
      <c r="R144" s="41">
        <v>41055</v>
      </c>
      <c r="S144" s="41">
        <v>317016</v>
      </c>
      <c r="T144" s="41">
        <v>52836</v>
      </c>
      <c r="U144" s="41">
        <v>88060</v>
      </c>
      <c r="V144" s="41">
        <v>16731.400000000001</v>
      </c>
      <c r="W144" s="41">
        <f t="shared" si="11"/>
        <v>515698.4</v>
      </c>
    </row>
    <row r="145" spans="1:23" ht="25.5" x14ac:dyDescent="0.25">
      <c r="A145" s="36">
        <v>143</v>
      </c>
      <c r="B145" s="37">
        <v>72151501</v>
      </c>
      <c r="C145" s="38" t="s">
        <v>188</v>
      </c>
      <c r="D145" s="39" t="s">
        <v>31</v>
      </c>
      <c r="E145" s="40">
        <v>1</v>
      </c>
      <c r="F145" s="41">
        <v>41650</v>
      </c>
      <c r="G145" s="41">
        <v>202800</v>
      </c>
      <c r="H145" s="41">
        <v>84500</v>
      </c>
      <c r="I145" s="41">
        <v>169000</v>
      </c>
      <c r="J145" s="41">
        <v>32110</v>
      </c>
      <c r="K145" s="41">
        <f t="shared" si="8"/>
        <v>530060</v>
      </c>
      <c r="L145" s="41">
        <v>53670.19</v>
      </c>
      <c r="M145" s="41">
        <v>226122</v>
      </c>
      <c r="N145" s="41">
        <v>94217.5</v>
      </c>
      <c r="O145" s="41">
        <v>188435</v>
      </c>
      <c r="P145" s="41">
        <f t="shared" si="9"/>
        <v>35802.65</v>
      </c>
      <c r="Q145" s="41">
        <f t="shared" si="10"/>
        <v>598247.34</v>
      </c>
      <c r="R145" s="41">
        <v>41055</v>
      </c>
      <c r="S145" s="41">
        <v>317016</v>
      </c>
      <c r="T145" s="41">
        <v>52836</v>
      </c>
      <c r="U145" s="41">
        <v>88060</v>
      </c>
      <c r="V145" s="41">
        <v>16731.400000000001</v>
      </c>
      <c r="W145" s="41">
        <f t="shared" si="11"/>
        <v>515698.4</v>
      </c>
    </row>
    <row r="146" spans="1:23" ht="25.5" x14ac:dyDescent="0.25">
      <c r="A146" s="36">
        <v>144</v>
      </c>
      <c r="B146" s="37">
        <v>72151501</v>
      </c>
      <c r="C146" s="38" t="s">
        <v>189</v>
      </c>
      <c r="D146" s="39" t="s">
        <v>31</v>
      </c>
      <c r="E146" s="40">
        <v>1</v>
      </c>
      <c r="F146" s="41">
        <v>41650</v>
      </c>
      <c r="G146" s="41">
        <v>202800</v>
      </c>
      <c r="H146" s="41">
        <v>84500</v>
      </c>
      <c r="I146" s="41">
        <v>169000</v>
      </c>
      <c r="J146" s="41">
        <v>32110</v>
      </c>
      <c r="K146" s="41">
        <f t="shared" si="8"/>
        <v>530060</v>
      </c>
      <c r="L146" s="41">
        <v>53670.19</v>
      </c>
      <c r="M146" s="41">
        <v>232206</v>
      </c>
      <c r="N146" s="41">
        <v>96752.5</v>
      </c>
      <c r="O146" s="41">
        <v>193505</v>
      </c>
      <c r="P146" s="41">
        <f t="shared" si="9"/>
        <v>36765.949999999997</v>
      </c>
      <c r="Q146" s="41">
        <f t="shared" si="10"/>
        <v>612899.6399999999</v>
      </c>
      <c r="R146" s="41">
        <v>41055</v>
      </c>
      <c r="S146" s="41">
        <v>317016</v>
      </c>
      <c r="T146" s="41">
        <v>52836</v>
      </c>
      <c r="U146" s="41">
        <v>88060</v>
      </c>
      <c r="V146" s="41">
        <v>16731.400000000001</v>
      </c>
      <c r="W146" s="41">
        <f t="shared" si="11"/>
        <v>515698.4</v>
      </c>
    </row>
    <row r="147" spans="1:23" ht="25.5" x14ac:dyDescent="0.25">
      <c r="A147" s="36">
        <v>145</v>
      </c>
      <c r="B147" s="37">
        <v>72151501</v>
      </c>
      <c r="C147" s="38" t="s">
        <v>190</v>
      </c>
      <c r="D147" s="39" t="s">
        <v>31</v>
      </c>
      <c r="E147" s="40">
        <v>1</v>
      </c>
      <c r="F147" s="41">
        <v>41650</v>
      </c>
      <c r="G147" s="41">
        <v>202800</v>
      </c>
      <c r="H147" s="41">
        <v>84500</v>
      </c>
      <c r="I147" s="41">
        <v>169000</v>
      </c>
      <c r="J147" s="41">
        <v>32110</v>
      </c>
      <c r="K147" s="41">
        <f t="shared" si="8"/>
        <v>530060</v>
      </c>
      <c r="L147" s="41">
        <v>53670.19</v>
      </c>
      <c r="M147" s="41">
        <v>210912</v>
      </c>
      <c r="N147" s="41">
        <v>87880</v>
      </c>
      <c r="O147" s="41">
        <v>175760</v>
      </c>
      <c r="P147" s="41">
        <f t="shared" si="9"/>
        <v>33394.400000000001</v>
      </c>
      <c r="Q147" s="41">
        <f t="shared" si="10"/>
        <v>561616.59</v>
      </c>
      <c r="R147" s="41">
        <v>41055</v>
      </c>
      <c r="S147" s="41">
        <v>317016</v>
      </c>
      <c r="T147" s="41">
        <v>52836</v>
      </c>
      <c r="U147" s="41">
        <v>88060</v>
      </c>
      <c r="V147" s="41">
        <v>16731.400000000001</v>
      </c>
      <c r="W147" s="41">
        <f t="shared" si="11"/>
        <v>515698.4</v>
      </c>
    </row>
    <row r="148" spans="1:23" ht="38.25" x14ac:dyDescent="0.25">
      <c r="A148" s="36">
        <v>146</v>
      </c>
      <c r="B148" s="37">
        <v>72151501</v>
      </c>
      <c r="C148" s="38" t="s">
        <v>191</v>
      </c>
      <c r="D148" s="39" t="s">
        <v>31</v>
      </c>
      <c r="E148" s="40">
        <v>1</v>
      </c>
      <c r="F148" s="41">
        <v>59500</v>
      </c>
      <c r="G148" s="41">
        <v>202800</v>
      </c>
      <c r="H148" s="41">
        <v>84500</v>
      </c>
      <c r="I148" s="41">
        <v>169000</v>
      </c>
      <c r="J148" s="41">
        <v>32110</v>
      </c>
      <c r="K148" s="41">
        <f t="shared" si="8"/>
        <v>547910</v>
      </c>
      <c r="L148" s="41">
        <v>71371.44</v>
      </c>
      <c r="M148" s="41">
        <v>211926</v>
      </c>
      <c r="N148" s="41">
        <v>88302.5</v>
      </c>
      <c r="O148" s="41">
        <v>176605</v>
      </c>
      <c r="P148" s="41">
        <f t="shared" si="9"/>
        <v>33554.949999999997</v>
      </c>
      <c r="Q148" s="41">
        <f t="shared" si="10"/>
        <v>581759.8899999999</v>
      </c>
      <c r="R148" s="41">
        <v>58905</v>
      </c>
      <c r="S148" s="41">
        <v>312732</v>
      </c>
      <c r="T148" s="41">
        <v>52122</v>
      </c>
      <c r="U148" s="41">
        <v>86870</v>
      </c>
      <c r="V148" s="41">
        <v>16505.3</v>
      </c>
      <c r="W148" s="41">
        <f t="shared" si="11"/>
        <v>527134.30000000005</v>
      </c>
    </row>
    <row r="149" spans="1:23" ht="25.5" x14ac:dyDescent="0.25">
      <c r="A149" s="36">
        <v>147</v>
      </c>
      <c r="B149" s="37">
        <v>72151501</v>
      </c>
      <c r="C149" s="38" t="s">
        <v>192</v>
      </c>
      <c r="D149" s="39" t="s">
        <v>31</v>
      </c>
      <c r="E149" s="40">
        <v>1</v>
      </c>
      <c r="F149" s="41">
        <v>59500</v>
      </c>
      <c r="G149" s="41">
        <v>202800</v>
      </c>
      <c r="H149" s="41">
        <v>84500</v>
      </c>
      <c r="I149" s="41">
        <v>169000</v>
      </c>
      <c r="J149" s="41">
        <v>32110</v>
      </c>
      <c r="K149" s="41">
        <f t="shared" si="8"/>
        <v>547910</v>
      </c>
      <c r="L149" s="41">
        <v>71371.44</v>
      </c>
      <c r="M149" s="41">
        <v>214967.99999999997</v>
      </c>
      <c r="N149" s="41">
        <v>89569.999999999985</v>
      </c>
      <c r="O149" s="41">
        <v>179139.99999999997</v>
      </c>
      <c r="P149" s="41">
        <f t="shared" si="9"/>
        <v>34036.599999999991</v>
      </c>
      <c r="Q149" s="41">
        <f t="shared" si="10"/>
        <v>589086.03999999992</v>
      </c>
      <c r="R149" s="41">
        <v>58905</v>
      </c>
      <c r="S149" s="41">
        <v>312732</v>
      </c>
      <c r="T149" s="41">
        <v>52122</v>
      </c>
      <c r="U149" s="41">
        <v>86870</v>
      </c>
      <c r="V149" s="41">
        <v>16505.3</v>
      </c>
      <c r="W149" s="41">
        <f t="shared" si="11"/>
        <v>527134.30000000005</v>
      </c>
    </row>
    <row r="150" spans="1:23" ht="38.25" x14ac:dyDescent="0.25">
      <c r="A150" s="36">
        <v>148</v>
      </c>
      <c r="B150" s="37">
        <v>72151501</v>
      </c>
      <c r="C150" s="38" t="s">
        <v>193</v>
      </c>
      <c r="D150" s="39" t="s">
        <v>31</v>
      </c>
      <c r="E150" s="40">
        <v>1</v>
      </c>
      <c r="F150" s="41">
        <v>59500</v>
      </c>
      <c r="G150" s="41">
        <v>202800</v>
      </c>
      <c r="H150" s="41">
        <v>84500</v>
      </c>
      <c r="I150" s="41">
        <v>169000</v>
      </c>
      <c r="J150" s="41">
        <v>32110</v>
      </c>
      <c r="K150" s="41">
        <f t="shared" si="8"/>
        <v>547910</v>
      </c>
      <c r="L150" s="41">
        <v>71371.44</v>
      </c>
      <c r="M150" s="41">
        <v>208884</v>
      </c>
      <c r="N150" s="41">
        <v>87035</v>
      </c>
      <c r="O150" s="41">
        <v>174070</v>
      </c>
      <c r="P150" s="41">
        <f t="shared" si="9"/>
        <v>33073.300000000003</v>
      </c>
      <c r="Q150" s="41">
        <f t="shared" si="10"/>
        <v>574433.74</v>
      </c>
      <c r="R150" s="41">
        <v>58905</v>
      </c>
      <c r="S150" s="41">
        <v>312732</v>
      </c>
      <c r="T150" s="41">
        <v>52122</v>
      </c>
      <c r="U150" s="41">
        <v>86870</v>
      </c>
      <c r="V150" s="41">
        <v>16505.3</v>
      </c>
      <c r="W150" s="41">
        <f t="shared" si="11"/>
        <v>527134.30000000005</v>
      </c>
    </row>
    <row r="151" spans="1:23" ht="25.5" x14ac:dyDescent="0.25">
      <c r="A151" s="36">
        <v>149</v>
      </c>
      <c r="B151" s="37">
        <v>72151501</v>
      </c>
      <c r="C151" s="38" t="s">
        <v>194</v>
      </c>
      <c r="D151" s="39" t="s">
        <v>31</v>
      </c>
      <c r="E151" s="40">
        <v>1</v>
      </c>
      <c r="F151" s="41">
        <v>59500</v>
      </c>
      <c r="G151" s="41">
        <v>202800</v>
      </c>
      <c r="H151" s="41">
        <v>84500</v>
      </c>
      <c r="I151" s="41">
        <v>169000</v>
      </c>
      <c r="J151" s="41">
        <v>32110</v>
      </c>
      <c r="K151" s="41">
        <f t="shared" si="8"/>
        <v>547910</v>
      </c>
      <c r="L151" s="41">
        <v>71371.44</v>
      </c>
      <c r="M151" s="41">
        <v>207870</v>
      </c>
      <c r="N151" s="41">
        <v>86612.5</v>
      </c>
      <c r="O151" s="41">
        <v>173225</v>
      </c>
      <c r="P151" s="41">
        <f t="shared" si="9"/>
        <v>32912.75</v>
      </c>
      <c r="Q151" s="41">
        <f t="shared" si="10"/>
        <v>571991.68999999994</v>
      </c>
      <c r="R151" s="41">
        <v>58905</v>
      </c>
      <c r="S151" s="41">
        <v>312732</v>
      </c>
      <c r="T151" s="41">
        <v>52122</v>
      </c>
      <c r="U151" s="41">
        <v>86870</v>
      </c>
      <c r="V151" s="41">
        <v>16505.3</v>
      </c>
      <c r="W151" s="41">
        <f t="shared" si="11"/>
        <v>527134.30000000005</v>
      </c>
    </row>
    <row r="152" spans="1:23" ht="25.5" x14ac:dyDescent="0.25">
      <c r="A152" s="36">
        <v>150</v>
      </c>
      <c r="B152" s="37">
        <v>72151501</v>
      </c>
      <c r="C152" s="38" t="s">
        <v>195</v>
      </c>
      <c r="D152" s="39" t="s">
        <v>31</v>
      </c>
      <c r="E152" s="40">
        <v>1</v>
      </c>
      <c r="F152" s="41">
        <v>59500</v>
      </c>
      <c r="G152" s="41">
        <v>202800</v>
      </c>
      <c r="H152" s="41">
        <v>84500</v>
      </c>
      <c r="I152" s="41">
        <v>169000</v>
      </c>
      <c r="J152" s="41">
        <v>32110</v>
      </c>
      <c r="K152" s="41">
        <f t="shared" si="8"/>
        <v>547910</v>
      </c>
      <c r="L152" s="41">
        <v>71371.44</v>
      </c>
      <c r="M152" s="41">
        <v>209898</v>
      </c>
      <c r="N152" s="41">
        <v>87457.5</v>
      </c>
      <c r="O152" s="41">
        <v>174915</v>
      </c>
      <c r="P152" s="41">
        <f t="shared" si="9"/>
        <v>33233.85</v>
      </c>
      <c r="Q152" s="41">
        <f t="shared" si="10"/>
        <v>576875.78999999992</v>
      </c>
      <c r="R152" s="41">
        <v>58905</v>
      </c>
      <c r="S152" s="41">
        <v>312732</v>
      </c>
      <c r="T152" s="41">
        <v>52122</v>
      </c>
      <c r="U152" s="41">
        <v>86870</v>
      </c>
      <c r="V152" s="41">
        <v>16505.3</v>
      </c>
      <c r="W152" s="41">
        <f t="shared" si="11"/>
        <v>527134.30000000005</v>
      </c>
    </row>
    <row r="153" spans="1:23" ht="25.5" x14ac:dyDescent="0.25">
      <c r="A153" s="36">
        <v>151</v>
      </c>
      <c r="B153" s="37">
        <v>72151501</v>
      </c>
      <c r="C153" s="38" t="s">
        <v>196</v>
      </c>
      <c r="D153" s="39" t="s">
        <v>31</v>
      </c>
      <c r="E153" s="40">
        <v>1</v>
      </c>
      <c r="F153" s="41">
        <v>59500</v>
      </c>
      <c r="G153" s="41">
        <v>202800</v>
      </c>
      <c r="H153" s="41">
        <v>84500</v>
      </c>
      <c r="I153" s="41">
        <v>169000</v>
      </c>
      <c r="J153" s="41">
        <v>32110</v>
      </c>
      <c r="K153" s="41">
        <f t="shared" si="8"/>
        <v>547910</v>
      </c>
      <c r="L153" s="41">
        <v>71371.44</v>
      </c>
      <c r="M153" s="41">
        <v>228150</v>
      </c>
      <c r="N153" s="41">
        <v>95062.5</v>
      </c>
      <c r="O153" s="41">
        <v>190125</v>
      </c>
      <c r="P153" s="41">
        <f t="shared" si="9"/>
        <v>36123.75</v>
      </c>
      <c r="Q153" s="41">
        <f t="shared" si="10"/>
        <v>620832.68999999994</v>
      </c>
      <c r="R153" s="41">
        <v>58905</v>
      </c>
      <c r="S153" s="41">
        <v>312732</v>
      </c>
      <c r="T153" s="41">
        <v>52122</v>
      </c>
      <c r="U153" s="41">
        <v>86870</v>
      </c>
      <c r="V153" s="41">
        <v>16505.3</v>
      </c>
      <c r="W153" s="41">
        <f t="shared" si="11"/>
        <v>527134.30000000005</v>
      </c>
    </row>
    <row r="154" spans="1:23" ht="25.5" x14ac:dyDescent="0.25">
      <c r="A154" s="36">
        <v>152</v>
      </c>
      <c r="B154" s="37">
        <v>72151501</v>
      </c>
      <c r="C154" s="38" t="s">
        <v>197</v>
      </c>
      <c r="D154" s="39" t="s">
        <v>31</v>
      </c>
      <c r="E154" s="40">
        <v>1</v>
      </c>
      <c r="F154" s="41">
        <v>107100</v>
      </c>
      <c r="G154" s="41">
        <v>202800</v>
      </c>
      <c r="H154" s="41">
        <v>84500</v>
      </c>
      <c r="I154" s="41">
        <v>169000</v>
      </c>
      <c r="J154" s="41">
        <v>32110</v>
      </c>
      <c r="K154" s="41">
        <f t="shared" si="8"/>
        <v>595510</v>
      </c>
      <c r="L154" s="41">
        <v>113429.61</v>
      </c>
      <c r="M154" s="41">
        <v>226122</v>
      </c>
      <c r="N154" s="41">
        <v>94217.5</v>
      </c>
      <c r="O154" s="41">
        <v>188435</v>
      </c>
      <c r="P154" s="41">
        <f t="shared" si="9"/>
        <v>35802.65</v>
      </c>
      <c r="Q154" s="41">
        <f t="shared" si="10"/>
        <v>658006.76</v>
      </c>
      <c r="R154" s="41">
        <v>100674</v>
      </c>
      <c r="S154" s="41">
        <v>385560</v>
      </c>
      <c r="T154" s="41">
        <v>64260</v>
      </c>
      <c r="U154" s="41">
        <v>107100</v>
      </c>
      <c r="V154" s="41">
        <v>20349</v>
      </c>
      <c r="W154" s="41">
        <f t="shared" si="11"/>
        <v>677943</v>
      </c>
    </row>
    <row r="155" spans="1:23" ht="38.25" x14ac:dyDescent="0.25">
      <c r="A155" s="36">
        <v>153</v>
      </c>
      <c r="B155" s="37">
        <v>72151501</v>
      </c>
      <c r="C155" s="38" t="s">
        <v>198</v>
      </c>
      <c r="D155" s="39" t="s">
        <v>31</v>
      </c>
      <c r="E155" s="40">
        <v>1</v>
      </c>
      <c r="F155" s="41">
        <v>107100</v>
      </c>
      <c r="G155" s="41">
        <v>202800</v>
      </c>
      <c r="H155" s="41">
        <v>84500</v>
      </c>
      <c r="I155" s="41">
        <v>169000</v>
      </c>
      <c r="J155" s="41">
        <v>32110</v>
      </c>
      <c r="K155" s="41">
        <f t="shared" si="8"/>
        <v>595510</v>
      </c>
      <c r="L155" s="41">
        <v>113429.61</v>
      </c>
      <c r="M155" s="41">
        <v>232206</v>
      </c>
      <c r="N155" s="41">
        <v>96752.5</v>
      </c>
      <c r="O155" s="41">
        <v>193505</v>
      </c>
      <c r="P155" s="41">
        <f t="shared" si="9"/>
        <v>36765.949999999997</v>
      </c>
      <c r="Q155" s="41">
        <f t="shared" si="10"/>
        <v>672659.05999999994</v>
      </c>
      <c r="R155" s="41">
        <v>100674</v>
      </c>
      <c r="S155" s="41">
        <v>302022</v>
      </c>
      <c r="T155" s="41">
        <v>50337</v>
      </c>
      <c r="U155" s="41">
        <v>83895</v>
      </c>
      <c r="V155" s="41">
        <v>15940.05</v>
      </c>
      <c r="W155" s="41">
        <f t="shared" si="11"/>
        <v>552868.05000000005</v>
      </c>
    </row>
    <row r="156" spans="1:23" ht="25.5" x14ac:dyDescent="0.25">
      <c r="A156" s="36">
        <v>154</v>
      </c>
      <c r="B156" s="37">
        <v>72151501</v>
      </c>
      <c r="C156" s="38" t="s">
        <v>199</v>
      </c>
      <c r="D156" s="39" t="s">
        <v>31</v>
      </c>
      <c r="E156" s="40">
        <v>1</v>
      </c>
      <c r="F156" s="41">
        <v>107100</v>
      </c>
      <c r="G156" s="41">
        <v>202800</v>
      </c>
      <c r="H156" s="41">
        <v>84500</v>
      </c>
      <c r="I156" s="41">
        <v>169000</v>
      </c>
      <c r="J156" s="41">
        <v>32110</v>
      </c>
      <c r="K156" s="41">
        <f t="shared" si="8"/>
        <v>595510</v>
      </c>
      <c r="L156" s="41">
        <v>113429.61</v>
      </c>
      <c r="M156" s="41">
        <v>210912</v>
      </c>
      <c r="N156" s="41">
        <v>87880</v>
      </c>
      <c r="O156" s="41">
        <v>175760</v>
      </c>
      <c r="P156" s="41">
        <f t="shared" si="9"/>
        <v>33394.400000000001</v>
      </c>
      <c r="Q156" s="41">
        <f t="shared" si="10"/>
        <v>621376.01</v>
      </c>
      <c r="R156" s="41">
        <v>100674</v>
      </c>
      <c r="S156" s="41">
        <v>302022</v>
      </c>
      <c r="T156" s="41">
        <v>50337</v>
      </c>
      <c r="U156" s="41">
        <v>83895</v>
      </c>
      <c r="V156" s="41">
        <v>15940.05</v>
      </c>
      <c r="W156" s="41">
        <f t="shared" si="11"/>
        <v>552868.05000000005</v>
      </c>
    </row>
    <row r="157" spans="1:23" ht="25.5" x14ac:dyDescent="0.25">
      <c r="A157" s="36">
        <v>155</v>
      </c>
      <c r="B157" s="37">
        <v>72151501</v>
      </c>
      <c r="C157" s="38" t="s">
        <v>200</v>
      </c>
      <c r="D157" s="39" t="s">
        <v>31</v>
      </c>
      <c r="E157" s="40">
        <v>1</v>
      </c>
      <c r="F157" s="41">
        <v>107100</v>
      </c>
      <c r="G157" s="41">
        <v>202800</v>
      </c>
      <c r="H157" s="41">
        <v>84500</v>
      </c>
      <c r="I157" s="41">
        <v>169000</v>
      </c>
      <c r="J157" s="41">
        <v>32110</v>
      </c>
      <c r="K157" s="41">
        <f t="shared" si="8"/>
        <v>595510</v>
      </c>
      <c r="L157" s="41">
        <v>113429.61</v>
      </c>
      <c r="M157" s="41">
        <v>211926</v>
      </c>
      <c r="N157" s="41">
        <v>88302.5</v>
      </c>
      <c r="O157" s="41">
        <v>176605</v>
      </c>
      <c r="P157" s="41">
        <f t="shared" si="9"/>
        <v>33554.949999999997</v>
      </c>
      <c r="Q157" s="41">
        <f t="shared" si="10"/>
        <v>623818.05999999994</v>
      </c>
      <c r="R157" s="41">
        <v>100674</v>
      </c>
      <c r="S157" s="41">
        <v>302022</v>
      </c>
      <c r="T157" s="41">
        <v>50337</v>
      </c>
      <c r="U157" s="41">
        <v>83895</v>
      </c>
      <c r="V157" s="41">
        <v>15940.05</v>
      </c>
      <c r="W157" s="41">
        <f t="shared" si="11"/>
        <v>552868.05000000005</v>
      </c>
    </row>
    <row r="158" spans="1:23" ht="25.5" x14ac:dyDescent="0.25">
      <c r="A158" s="36">
        <v>156</v>
      </c>
      <c r="B158" s="37">
        <v>72151501</v>
      </c>
      <c r="C158" s="38" t="s">
        <v>201</v>
      </c>
      <c r="D158" s="39" t="s">
        <v>31</v>
      </c>
      <c r="E158" s="40">
        <v>1</v>
      </c>
      <c r="F158" s="41">
        <v>107100</v>
      </c>
      <c r="G158" s="41">
        <v>202800</v>
      </c>
      <c r="H158" s="41">
        <v>84500</v>
      </c>
      <c r="I158" s="41">
        <v>169000</v>
      </c>
      <c r="J158" s="41">
        <v>32110</v>
      </c>
      <c r="K158" s="41">
        <f t="shared" si="8"/>
        <v>595510</v>
      </c>
      <c r="L158" s="41">
        <v>113429.61</v>
      </c>
      <c r="M158" s="41">
        <v>214967.99999999997</v>
      </c>
      <c r="N158" s="41">
        <v>89569.999999999985</v>
      </c>
      <c r="O158" s="41">
        <v>179139.99999999997</v>
      </c>
      <c r="P158" s="41">
        <f t="shared" si="9"/>
        <v>34036.599999999991</v>
      </c>
      <c r="Q158" s="41">
        <f t="shared" si="10"/>
        <v>631144.21</v>
      </c>
      <c r="R158" s="41">
        <v>100674</v>
      </c>
      <c r="S158" s="41">
        <v>302022</v>
      </c>
      <c r="T158" s="41">
        <v>50337</v>
      </c>
      <c r="U158" s="41">
        <v>83895</v>
      </c>
      <c r="V158" s="41">
        <v>15940.05</v>
      </c>
      <c r="W158" s="41">
        <f t="shared" si="11"/>
        <v>552868.05000000005</v>
      </c>
    </row>
    <row r="159" spans="1:23" ht="25.5" x14ac:dyDescent="0.25">
      <c r="A159" s="36">
        <v>157</v>
      </c>
      <c r="B159" s="37">
        <v>72151501</v>
      </c>
      <c r="C159" s="38" t="s">
        <v>202</v>
      </c>
      <c r="D159" s="39" t="s">
        <v>31</v>
      </c>
      <c r="E159" s="40">
        <v>1</v>
      </c>
      <c r="F159" s="41">
        <v>107100</v>
      </c>
      <c r="G159" s="41">
        <v>202800</v>
      </c>
      <c r="H159" s="41">
        <v>84500</v>
      </c>
      <c r="I159" s="41">
        <v>169000</v>
      </c>
      <c r="J159" s="41">
        <v>32110</v>
      </c>
      <c r="K159" s="41">
        <f t="shared" si="8"/>
        <v>595510</v>
      </c>
      <c r="L159" s="41">
        <v>113429.61</v>
      </c>
      <c r="M159" s="41">
        <v>208884</v>
      </c>
      <c r="N159" s="41">
        <v>87035</v>
      </c>
      <c r="O159" s="41">
        <v>174070</v>
      </c>
      <c r="P159" s="41">
        <f t="shared" si="9"/>
        <v>33073.300000000003</v>
      </c>
      <c r="Q159" s="41">
        <f t="shared" si="10"/>
        <v>616491.91</v>
      </c>
      <c r="R159" s="41">
        <v>100674</v>
      </c>
      <c r="S159" s="41">
        <v>302022</v>
      </c>
      <c r="T159" s="41">
        <v>50337</v>
      </c>
      <c r="U159" s="41">
        <v>83895</v>
      </c>
      <c r="V159" s="41">
        <v>15940.05</v>
      </c>
      <c r="W159" s="41">
        <f t="shared" si="11"/>
        <v>552868.05000000005</v>
      </c>
    </row>
    <row r="160" spans="1:23" ht="25.5" x14ac:dyDescent="0.25">
      <c r="A160" s="36">
        <v>158</v>
      </c>
      <c r="B160" s="37">
        <v>72151501</v>
      </c>
      <c r="C160" s="38" t="s">
        <v>203</v>
      </c>
      <c r="D160" s="39" t="s">
        <v>31</v>
      </c>
      <c r="E160" s="40">
        <v>1</v>
      </c>
      <c r="F160" s="41">
        <v>107100</v>
      </c>
      <c r="G160" s="41">
        <v>202800</v>
      </c>
      <c r="H160" s="41">
        <v>84500</v>
      </c>
      <c r="I160" s="41">
        <v>169000</v>
      </c>
      <c r="J160" s="41">
        <v>32110</v>
      </c>
      <c r="K160" s="41">
        <f t="shared" si="8"/>
        <v>595510</v>
      </c>
      <c r="L160" s="41">
        <v>113429.61</v>
      </c>
      <c r="M160" s="41">
        <v>207870</v>
      </c>
      <c r="N160" s="41">
        <v>86612.5</v>
      </c>
      <c r="O160" s="41">
        <v>173225</v>
      </c>
      <c r="P160" s="41">
        <f t="shared" si="9"/>
        <v>32912.75</v>
      </c>
      <c r="Q160" s="41">
        <f t="shared" si="10"/>
        <v>614049.86</v>
      </c>
      <c r="R160" s="41">
        <v>100674</v>
      </c>
      <c r="S160" s="41">
        <v>302022</v>
      </c>
      <c r="T160" s="41">
        <v>50337</v>
      </c>
      <c r="U160" s="41">
        <v>83895</v>
      </c>
      <c r="V160" s="41">
        <v>15940.05</v>
      </c>
      <c r="W160" s="41">
        <f t="shared" si="11"/>
        <v>552868.05000000005</v>
      </c>
    </row>
    <row r="161" spans="1:23" ht="25.5" x14ac:dyDescent="0.25">
      <c r="A161" s="36">
        <v>159</v>
      </c>
      <c r="B161" s="37">
        <v>72151501</v>
      </c>
      <c r="C161" s="38" t="s">
        <v>204</v>
      </c>
      <c r="D161" s="39" t="s">
        <v>31</v>
      </c>
      <c r="E161" s="40">
        <v>1</v>
      </c>
      <c r="F161" s="41">
        <v>107100</v>
      </c>
      <c r="G161" s="41">
        <v>202800</v>
      </c>
      <c r="H161" s="41">
        <v>84500</v>
      </c>
      <c r="I161" s="41">
        <v>169000</v>
      </c>
      <c r="J161" s="41">
        <v>32110</v>
      </c>
      <c r="K161" s="41">
        <f t="shared" si="8"/>
        <v>595510</v>
      </c>
      <c r="L161" s="41">
        <v>113429.61</v>
      </c>
      <c r="M161" s="41">
        <v>209898</v>
      </c>
      <c r="N161" s="41">
        <v>87457.5</v>
      </c>
      <c r="O161" s="41">
        <v>174915</v>
      </c>
      <c r="P161" s="41">
        <f t="shared" si="9"/>
        <v>33233.85</v>
      </c>
      <c r="Q161" s="41">
        <f t="shared" si="10"/>
        <v>618933.96</v>
      </c>
      <c r="R161" s="41">
        <v>100674</v>
      </c>
      <c r="S161" s="41">
        <v>332010</v>
      </c>
      <c r="T161" s="41">
        <v>55335</v>
      </c>
      <c r="U161" s="41">
        <v>92225</v>
      </c>
      <c r="V161" s="41">
        <v>17522.75</v>
      </c>
      <c r="W161" s="41">
        <f t="shared" si="11"/>
        <v>597766.75</v>
      </c>
    </row>
    <row r="162" spans="1:23" ht="25.5" x14ac:dyDescent="0.25">
      <c r="A162" s="36">
        <v>160</v>
      </c>
      <c r="B162" s="37">
        <v>72151501</v>
      </c>
      <c r="C162" s="38" t="s">
        <v>205</v>
      </c>
      <c r="D162" s="39" t="s">
        <v>31</v>
      </c>
      <c r="E162" s="40">
        <v>1</v>
      </c>
      <c r="F162" s="41">
        <v>59500</v>
      </c>
      <c r="G162" s="41">
        <v>202800</v>
      </c>
      <c r="H162" s="41">
        <v>84500</v>
      </c>
      <c r="I162" s="41">
        <v>169000</v>
      </c>
      <c r="J162" s="41">
        <v>32110</v>
      </c>
      <c r="K162" s="41">
        <f t="shared" si="8"/>
        <v>547910</v>
      </c>
      <c r="L162" s="41">
        <v>71513.05</v>
      </c>
      <c r="M162" s="41">
        <v>228150</v>
      </c>
      <c r="N162" s="41">
        <v>95062.5</v>
      </c>
      <c r="O162" s="41">
        <v>190125</v>
      </c>
      <c r="P162" s="41">
        <f t="shared" si="9"/>
        <v>36123.75</v>
      </c>
      <c r="Q162" s="41">
        <f t="shared" si="10"/>
        <v>620974.30000000005</v>
      </c>
      <c r="R162" s="41">
        <v>59857</v>
      </c>
      <c r="S162" s="41">
        <v>321300</v>
      </c>
      <c r="T162" s="41">
        <v>53550</v>
      </c>
      <c r="U162" s="41">
        <v>89250</v>
      </c>
      <c r="V162" s="41">
        <v>16957.5</v>
      </c>
      <c r="W162" s="41">
        <f t="shared" si="11"/>
        <v>540914.5</v>
      </c>
    </row>
    <row r="163" spans="1:23" ht="25.5" x14ac:dyDescent="0.25">
      <c r="A163" s="36">
        <v>161</v>
      </c>
      <c r="B163" s="37">
        <v>72151501</v>
      </c>
      <c r="C163" s="38" t="s">
        <v>206</v>
      </c>
      <c r="D163" s="39" t="s">
        <v>31</v>
      </c>
      <c r="E163" s="40">
        <v>1</v>
      </c>
      <c r="F163" s="41">
        <v>59500</v>
      </c>
      <c r="G163" s="41">
        <v>202800</v>
      </c>
      <c r="H163" s="41">
        <v>84500</v>
      </c>
      <c r="I163" s="41">
        <v>169000</v>
      </c>
      <c r="J163" s="41">
        <v>32110</v>
      </c>
      <c r="K163" s="41">
        <f t="shared" si="8"/>
        <v>547910</v>
      </c>
      <c r="L163" s="41">
        <v>71513.05</v>
      </c>
      <c r="M163" s="41">
        <v>226122</v>
      </c>
      <c r="N163" s="41">
        <v>94217.5</v>
      </c>
      <c r="O163" s="41">
        <v>188435</v>
      </c>
      <c r="P163" s="41">
        <f t="shared" si="9"/>
        <v>35802.65</v>
      </c>
      <c r="Q163" s="41">
        <f t="shared" si="10"/>
        <v>616090.20000000007</v>
      </c>
      <c r="R163" s="41">
        <v>59857</v>
      </c>
      <c r="S163" s="41">
        <v>310590</v>
      </c>
      <c r="T163" s="41">
        <v>51765</v>
      </c>
      <c r="U163" s="41">
        <v>86275</v>
      </c>
      <c r="V163" s="41">
        <v>16392.25</v>
      </c>
      <c r="W163" s="41">
        <f t="shared" si="11"/>
        <v>524879.25</v>
      </c>
    </row>
    <row r="164" spans="1:23" ht="38.25" x14ac:dyDescent="0.25">
      <c r="A164" s="36">
        <v>162</v>
      </c>
      <c r="B164" s="37">
        <v>72151501</v>
      </c>
      <c r="C164" s="38" t="s">
        <v>207</v>
      </c>
      <c r="D164" s="39" t="s">
        <v>39</v>
      </c>
      <c r="E164" s="40">
        <v>1</v>
      </c>
      <c r="F164" s="41">
        <v>3680</v>
      </c>
      <c r="G164" s="41">
        <v>441.6</v>
      </c>
      <c r="H164" s="41">
        <v>184</v>
      </c>
      <c r="I164" s="41">
        <v>368</v>
      </c>
      <c r="J164" s="41">
        <v>69.92</v>
      </c>
      <c r="K164" s="41">
        <f t="shared" si="8"/>
        <v>4743.5200000000004</v>
      </c>
      <c r="L164" s="41">
        <v>5014.1839999999993</v>
      </c>
      <c r="M164" s="41">
        <v>505.63199999999995</v>
      </c>
      <c r="N164" s="41">
        <v>210.67999999999995</v>
      </c>
      <c r="O164" s="41">
        <v>421.3599999999999</v>
      </c>
      <c r="P164" s="41">
        <f t="shared" si="9"/>
        <v>80.058399999999978</v>
      </c>
      <c r="Q164" s="41">
        <f t="shared" si="10"/>
        <v>6231.9143999999987</v>
      </c>
      <c r="R164" s="41">
        <v>3808</v>
      </c>
      <c r="S164" s="41">
        <v>685.44</v>
      </c>
      <c r="T164" s="41">
        <v>114.24</v>
      </c>
      <c r="U164" s="41">
        <v>190.4</v>
      </c>
      <c r="V164" s="41">
        <v>36.176000000000002</v>
      </c>
      <c r="W164" s="41">
        <f t="shared" si="11"/>
        <v>4834.2560000000003</v>
      </c>
    </row>
    <row r="165" spans="1:23" ht="38.25" x14ac:dyDescent="0.25">
      <c r="A165" s="36">
        <v>163</v>
      </c>
      <c r="B165" s="37">
        <v>72151501</v>
      </c>
      <c r="C165" s="38" t="s">
        <v>208</v>
      </c>
      <c r="D165" s="39" t="s">
        <v>39</v>
      </c>
      <c r="E165" s="40">
        <v>1</v>
      </c>
      <c r="F165" s="41">
        <v>5175</v>
      </c>
      <c r="G165" s="41">
        <v>621</v>
      </c>
      <c r="H165" s="41">
        <v>258.75</v>
      </c>
      <c r="I165" s="41">
        <v>517.5</v>
      </c>
      <c r="J165" s="41">
        <v>98.325000000000003</v>
      </c>
      <c r="K165" s="41">
        <f t="shared" si="8"/>
        <v>6670.5749999999998</v>
      </c>
      <c r="L165" s="41">
        <v>6404.5800000000008</v>
      </c>
      <c r="M165" s="41">
        <v>645.84000000000015</v>
      </c>
      <c r="N165" s="41">
        <v>269.10000000000002</v>
      </c>
      <c r="O165" s="41">
        <v>538.20000000000005</v>
      </c>
      <c r="P165" s="41">
        <f t="shared" si="9"/>
        <v>102.25800000000001</v>
      </c>
      <c r="Q165" s="41">
        <f t="shared" si="10"/>
        <v>7959.978000000001</v>
      </c>
      <c r="R165" s="41">
        <v>5355</v>
      </c>
      <c r="S165" s="41">
        <v>963.9</v>
      </c>
      <c r="T165" s="41">
        <v>160.65</v>
      </c>
      <c r="U165" s="41">
        <v>267.75</v>
      </c>
      <c r="V165" s="41">
        <v>50.872500000000002</v>
      </c>
      <c r="W165" s="41">
        <f t="shared" si="11"/>
        <v>6798.1724999999997</v>
      </c>
    </row>
    <row r="166" spans="1:23" ht="38.25" x14ac:dyDescent="0.25">
      <c r="A166" s="36">
        <v>164</v>
      </c>
      <c r="B166" s="37">
        <v>72151501</v>
      </c>
      <c r="C166" s="38" t="s">
        <v>209</v>
      </c>
      <c r="D166" s="39" t="s">
        <v>36</v>
      </c>
      <c r="E166" s="40">
        <v>1</v>
      </c>
      <c r="F166" s="41">
        <v>41170</v>
      </c>
      <c r="G166" s="41">
        <v>4940.3999999999996</v>
      </c>
      <c r="H166" s="41">
        <v>2058.5</v>
      </c>
      <c r="I166" s="41">
        <v>4117</v>
      </c>
      <c r="J166" s="41">
        <v>782.23</v>
      </c>
      <c r="K166" s="41">
        <f t="shared" si="8"/>
        <v>53068.130000000005</v>
      </c>
      <c r="L166" s="41">
        <v>51196.953500000003</v>
      </c>
      <c r="M166" s="41">
        <v>5162.7180000000008</v>
      </c>
      <c r="N166" s="41">
        <v>2151.1325000000002</v>
      </c>
      <c r="O166" s="41">
        <v>4302.2650000000003</v>
      </c>
      <c r="P166" s="41">
        <f t="shared" si="9"/>
        <v>817.43035000000009</v>
      </c>
      <c r="Q166" s="41">
        <f t="shared" si="10"/>
        <v>63630.499350000006</v>
      </c>
      <c r="R166" s="41">
        <v>42602</v>
      </c>
      <c r="S166" s="41">
        <v>7668.36</v>
      </c>
      <c r="T166" s="41">
        <v>1278.06</v>
      </c>
      <c r="U166" s="41">
        <v>2130.1</v>
      </c>
      <c r="V166" s="41">
        <v>404.71899999999999</v>
      </c>
      <c r="W166" s="41">
        <f t="shared" si="11"/>
        <v>54083.238999999994</v>
      </c>
    </row>
    <row r="167" spans="1:23" ht="38.25" x14ac:dyDescent="0.25">
      <c r="A167" s="36">
        <v>165</v>
      </c>
      <c r="B167" s="37">
        <v>72151501</v>
      </c>
      <c r="C167" s="38" t="s">
        <v>210</v>
      </c>
      <c r="D167" s="39" t="s">
        <v>37</v>
      </c>
      <c r="E167" s="40">
        <v>1</v>
      </c>
      <c r="F167" s="41">
        <v>86250</v>
      </c>
      <c r="G167" s="41">
        <v>10350</v>
      </c>
      <c r="H167" s="41">
        <v>4312.5</v>
      </c>
      <c r="I167" s="41">
        <v>8625</v>
      </c>
      <c r="J167" s="41">
        <v>1638.75</v>
      </c>
      <c r="K167" s="41">
        <f t="shared" si="8"/>
        <v>111176.25</v>
      </c>
      <c r="L167" s="41">
        <v>108795.75</v>
      </c>
      <c r="M167" s="41">
        <v>10971</v>
      </c>
      <c r="N167" s="41">
        <v>4571.25</v>
      </c>
      <c r="O167" s="41">
        <v>9142.5</v>
      </c>
      <c r="P167" s="41">
        <f t="shared" si="9"/>
        <v>1737.075</v>
      </c>
      <c r="Q167" s="41">
        <f t="shared" si="10"/>
        <v>135217.57500000001</v>
      </c>
      <c r="R167" s="41">
        <v>89250</v>
      </c>
      <c r="S167" s="41">
        <v>16065</v>
      </c>
      <c r="T167" s="41">
        <v>2677.5</v>
      </c>
      <c r="U167" s="41">
        <v>4462.5</v>
      </c>
      <c r="V167" s="41">
        <v>847.875</v>
      </c>
      <c r="W167" s="41">
        <f t="shared" si="11"/>
        <v>113302.875</v>
      </c>
    </row>
    <row r="168" spans="1:23" ht="38.25" x14ac:dyDescent="0.25">
      <c r="A168" s="36">
        <v>166</v>
      </c>
      <c r="B168" s="37">
        <v>72151501</v>
      </c>
      <c r="C168" s="38" t="s">
        <v>211</v>
      </c>
      <c r="D168" s="39" t="s">
        <v>39</v>
      </c>
      <c r="E168" s="40">
        <v>1</v>
      </c>
      <c r="F168" s="41">
        <v>87170</v>
      </c>
      <c r="G168" s="41">
        <v>10460.4</v>
      </c>
      <c r="H168" s="41">
        <v>4358.5</v>
      </c>
      <c r="I168" s="41">
        <v>8717</v>
      </c>
      <c r="J168" s="41">
        <v>1656.23</v>
      </c>
      <c r="K168" s="41">
        <f t="shared" si="8"/>
        <v>112362.12999999999</v>
      </c>
      <c r="L168" s="41">
        <v>106844.26899999999</v>
      </c>
      <c r="M168" s="41">
        <v>10774.212</v>
      </c>
      <c r="N168" s="41">
        <v>4489.2549999999992</v>
      </c>
      <c r="O168" s="41">
        <v>8978.5099999999984</v>
      </c>
      <c r="P168" s="41">
        <f t="shared" si="9"/>
        <v>1705.9168999999997</v>
      </c>
      <c r="Q168" s="41">
        <f t="shared" si="10"/>
        <v>132792.1629</v>
      </c>
      <c r="R168" s="41">
        <v>90202</v>
      </c>
      <c r="S168" s="41">
        <v>16236.36</v>
      </c>
      <c r="T168" s="41">
        <v>2706.06</v>
      </c>
      <c r="U168" s="41">
        <v>4510.1000000000004</v>
      </c>
      <c r="V168" s="41">
        <v>856.9190000000001</v>
      </c>
      <c r="W168" s="41">
        <f t="shared" si="11"/>
        <v>114511.439</v>
      </c>
    </row>
    <row r="169" spans="1:23" ht="25.5" x14ac:dyDescent="0.25">
      <c r="A169" s="36">
        <v>167</v>
      </c>
      <c r="B169" s="37">
        <v>72151501</v>
      </c>
      <c r="C169" s="38" t="s">
        <v>212</v>
      </c>
      <c r="D169" s="39" t="s">
        <v>37</v>
      </c>
      <c r="E169" s="40">
        <v>1</v>
      </c>
      <c r="F169" s="41">
        <v>5175</v>
      </c>
      <c r="G169" s="41">
        <v>621</v>
      </c>
      <c r="H169" s="41">
        <v>258.75</v>
      </c>
      <c r="I169" s="41">
        <v>517.5</v>
      </c>
      <c r="J169" s="41">
        <v>98.325000000000003</v>
      </c>
      <c r="K169" s="41">
        <f t="shared" si="8"/>
        <v>6670.5749999999998</v>
      </c>
      <c r="L169" s="41">
        <v>6312.2062500000011</v>
      </c>
      <c r="M169" s="41">
        <v>636.52500000000009</v>
      </c>
      <c r="N169" s="41">
        <v>265.21875000000006</v>
      </c>
      <c r="O169" s="41">
        <v>530.43750000000011</v>
      </c>
      <c r="P169" s="41">
        <f t="shared" si="9"/>
        <v>100.78312500000003</v>
      </c>
      <c r="Q169" s="41">
        <f t="shared" si="10"/>
        <v>7845.1706250000007</v>
      </c>
      <c r="R169" s="41">
        <v>5355</v>
      </c>
      <c r="S169" s="41">
        <v>963.9</v>
      </c>
      <c r="T169" s="41">
        <v>160.65</v>
      </c>
      <c r="U169" s="41">
        <v>267.75</v>
      </c>
      <c r="V169" s="41">
        <v>50.872500000000002</v>
      </c>
      <c r="W169" s="41">
        <f t="shared" si="11"/>
        <v>6798.1724999999997</v>
      </c>
    </row>
    <row r="170" spans="1:23" ht="38.25" x14ac:dyDescent="0.25">
      <c r="A170" s="36">
        <v>168</v>
      </c>
      <c r="B170" s="37">
        <v>72151501</v>
      </c>
      <c r="C170" s="38" t="s">
        <v>213</v>
      </c>
      <c r="D170" s="39" t="s">
        <v>39</v>
      </c>
      <c r="E170" s="40">
        <v>1</v>
      </c>
      <c r="F170" s="41">
        <v>5175</v>
      </c>
      <c r="G170" s="41">
        <v>621</v>
      </c>
      <c r="H170" s="41">
        <v>258.75</v>
      </c>
      <c r="I170" s="41">
        <v>517.5</v>
      </c>
      <c r="J170" s="41">
        <v>98.325000000000003</v>
      </c>
      <c r="K170" s="41">
        <f t="shared" si="8"/>
        <v>6670.5749999999998</v>
      </c>
      <c r="L170" s="41">
        <v>6373.7887500000015</v>
      </c>
      <c r="M170" s="41">
        <v>642.73500000000013</v>
      </c>
      <c r="N170" s="41">
        <v>267.80625000000003</v>
      </c>
      <c r="O170" s="41">
        <v>535.61250000000007</v>
      </c>
      <c r="P170" s="41">
        <f t="shared" si="9"/>
        <v>101.76637500000001</v>
      </c>
      <c r="Q170" s="41">
        <f t="shared" si="10"/>
        <v>7921.7088750000021</v>
      </c>
      <c r="R170" s="41">
        <v>5355</v>
      </c>
      <c r="S170" s="41">
        <v>963.9</v>
      </c>
      <c r="T170" s="41">
        <v>160.65</v>
      </c>
      <c r="U170" s="41">
        <v>267.75</v>
      </c>
      <c r="V170" s="41">
        <v>50.872500000000002</v>
      </c>
      <c r="W170" s="41">
        <f t="shared" si="11"/>
        <v>6798.1724999999997</v>
      </c>
    </row>
    <row r="171" spans="1:23" ht="140.25" x14ac:dyDescent="0.25">
      <c r="A171" s="36">
        <v>169</v>
      </c>
      <c r="B171" s="37">
        <v>72151501</v>
      </c>
      <c r="C171" s="38" t="s">
        <v>214</v>
      </c>
      <c r="D171" s="39" t="s">
        <v>37</v>
      </c>
      <c r="E171" s="40">
        <v>1</v>
      </c>
      <c r="F171" s="41">
        <v>94300</v>
      </c>
      <c r="G171" s="41">
        <v>11316</v>
      </c>
      <c r="H171" s="41">
        <v>4715</v>
      </c>
      <c r="I171" s="41">
        <v>9430</v>
      </c>
      <c r="J171" s="41">
        <v>1791.7</v>
      </c>
      <c r="K171" s="41">
        <f t="shared" si="8"/>
        <v>121552.7</v>
      </c>
      <c r="L171" s="41">
        <v>126244.125</v>
      </c>
      <c r="M171" s="41">
        <v>12730.5</v>
      </c>
      <c r="N171" s="41">
        <v>5304.375</v>
      </c>
      <c r="O171" s="41">
        <v>10608.75</v>
      </c>
      <c r="P171" s="41">
        <f t="shared" si="9"/>
        <v>2015.6625000000001</v>
      </c>
      <c r="Q171" s="41">
        <f t="shared" si="10"/>
        <v>156903.41250000001</v>
      </c>
      <c r="R171" s="41">
        <v>97580</v>
      </c>
      <c r="S171" s="41">
        <v>17564.400000000001</v>
      </c>
      <c r="T171" s="41">
        <v>2927.4</v>
      </c>
      <c r="U171" s="41">
        <v>4879</v>
      </c>
      <c r="V171" s="41">
        <v>927.01</v>
      </c>
      <c r="W171" s="41">
        <f t="shared" si="11"/>
        <v>123877.80999999998</v>
      </c>
    </row>
    <row r="172" spans="1:23" ht="140.25" x14ac:dyDescent="0.25">
      <c r="A172" s="36">
        <v>170</v>
      </c>
      <c r="B172" s="37">
        <v>72151501</v>
      </c>
      <c r="C172" s="38" t="s">
        <v>215</v>
      </c>
      <c r="D172" s="39" t="s">
        <v>37</v>
      </c>
      <c r="E172" s="40">
        <v>1</v>
      </c>
      <c r="F172" s="41">
        <v>476000</v>
      </c>
      <c r="G172" s="41">
        <v>308148.00000000006</v>
      </c>
      <c r="H172" s="41">
        <v>128395.00000000001</v>
      </c>
      <c r="I172" s="41">
        <v>256790.00000000003</v>
      </c>
      <c r="J172" s="41">
        <v>48790.100000000006</v>
      </c>
      <c r="K172" s="41">
        <f t="shared" si="8"/>
        <v>1218123.1000000001</v>
      </c>
      <c r="L172" s="41">
        <v>581875.49</v>
      </c>
      <c r="M172" s="41">
        <v>343585.02000000008</v>
      </c>
      <c r="N172" s="41">
        <v>143160.42500000002</v>
      </c>
      <c r="O172" s="41">
        <v>286320.85000000003</v>
      </c>
      <c r="P172" s="41">
        <f t="shared" si="9"/>
        <v>54400.961500000005</v>
      </c>
      <c r="Q172" s="41">
        <f t="shared" si="10"/>
        <v>1409342.7465000001</v>
      </c>
      <c r="R172" s="41">
        <v>478380</v>
      </c>
      <c r="S172" s="41">
        <v>514080</v>
      </c>
      <c r="T172" s="41">
        <v>85680</v>
      </c>
      <c r="U172" s="41">
        <v>142800</v>
      </c>
      <c r="V172" s="41">
        <v>27132</v>
      </c>
      <c r="W172" s="41">
        <f t="shared" si="11"/>
        <v>1248072</v>
      </c>
    </row>
    <row r="173" spans="1:23" ht="127.5" x14ac:dyDescent="0.25">
      <c r="A173" s="36">
        <v>171</v>
      </c>
      <c r="B173" s="37">
        <v>72151501</v>
      </c>
      <c r="C173" s="38" t="s">
        <v>216</v>
      </c>
      <c r="D173" s="39" t="s">
        <v>37</v>
      </c>
      <c r="E173" s="40">
        <v>1</v>
      </c>
      <c r="F173" s="41">
        <v>476000</v>
      </c>
      <c r="G173" s="41">
        <v>308148.00000000006</v>
      </c>
      <c r="H173" s="41">
        <v>128395.00000000001</v>
      </c>
      <c r="I173" s="41">
        <v>256790.00000000003</v>
      </c>
      <c r="J173" s="41">
        <v>48790.100000000006</v>
      </c>
      <c r="K173" s="41">
        <f t="shared" si="8"/>
        <v>1218123.1000000001</v>
      </c>
      <c r="L173" s="41">
        <v>581875.49</v>
      </c>
      <c r="M173" s="41">
        <v>352829.46000000008</v>
      </c>
      <c r="N173" s="41">
        <v>147012.27500000002</v>
      </c>
      <c r="O173" s="41">
        <v>294024.55000000005</v>
      </c>
      <c r="P173" s="41">
        <f t="shared" si="9"/>
        <v>55864.664500000006</v>
      </c>
      <c r="Q173" s="41">
        <f t="shared" si="10"/>
        <v>1431606.4395000001</v>
      </c>
      <c r="R173" s="41">
        <v>478380</v>
      </c>
      <c r="S173" s="41">
        <v>524790</v>
      </c>
      <c r="T173" s="41">
        <v>87465</v>
      </c>
      <c r="U173" s="41">
        <v>145775</v>
      </c>
      <c r="V173" s="41">
        <v>27697.25</v>
      </c>
      <c r="W173" s="41">
        <f t="shared" si="11"/>
        <v>1264107.25</v>
      </c>
    </row>
    <row r="174" spans="1:23" ht="178.5" x14ac:dyDescent="0.25">
      <c r="A174" s="36">
        <v>172</v>
      </c>
      <c r="B174" s="37">
        <v>72151501</v>
      </c>
      <c r="C174" s="38" t="s">
        <v>217</v>
      </c>
      <c r="D174" s="39" t="s">
        <v>37</v>
      </c>
      <c r="E174" s="40">
        <v>1</v>
      </c>
      <c r="F174" s="41">
        <v>345100</v>
      </c>
      <c r="G174" s="41">
        <v>308148.00000000006</v>
      </c>
      <c r="H174" s="41">
        <v>128395.00000000001</v>
      </c>
      <c r="I174" s="41">
        <v>256790.00000000003</v>
      </c>
      <c r="J174" s="41">
        <v>48790.100000000006</v>
      </c>
      <c r="K174" s="41">
        <f t="shared" si="8"/>
        <v>1087223.1000000001</v>
      </c>
      <c r="L174" s="41">
        <v>411943.49</v>
      </c>
      <c r="M174" s="41">
        <v>320473.9200000001</v>
      </c>
      <c r="N174" s="41">
        <v>133530.80000000002</v>
      </c>
      <c r="O174" s="41">
        <v>267061.60000000003</v>
      </c>
      <c r="P174" s="41">
        <f t="shared" si="9"/>
        <v>50741.704000000005</v>
      </c>
      <c r="Q174" s="41">
        <f t="shared" si="10"/>
        <v>1183751.5140000002</v>
      </c>
      <c r="R174" s="41">
        <v>346052</v>
      </c>
      <c r="S174" s="41">
        <v>503370</v>
      </c>
      <c r="T174" s="41">
        <v>83895</v>
      </c>
      <c r="U174" s="41">
        <v>139825</v>
      </c>
      <c r="V174" s="41">
        <v>26566.75</v>
      </c>
      <c r="W174" s="41">
        <f t="shared" si="11"/>
        <v>1099708.75</v>
      </c>
    </row>
    <row r="175" spans="1:23" ht="280.5" x14ac:dyDescent="0.25">
      <c r="A175" s="36">
        <v>173</v>
      </c>
      <c r="B175" s="37">
        <v>72151501</v>
      </c>
      <c r="C175" s="38" t="s">
        <v>218</v>
      </c>
      <c r="D175" s="39" t="s">
        <v>37</v>
      </c>
      <c r="E175" s="40">
        <v>1</v>
      </c>
      <c r="F175" s="41">
        <v>476000</v>
      </c>
      <c r="G175" s="41">
        <v>308148.00000000006</v>
      </c>
      <c r="H175" s="41">
        <v>128395.00000000001</v>
      </c>
      <c r="I175" s="41">
        <v>256790.00000000003</v>
      </c>
      <c r="J175" s="41">
        <v>48790.100000000006</v>
      </c>
      <c r="K175" s="41">
        <f t="shared" si="8"/>
        <v>1218123.1000000001</v>
      </c>
      <c r="L175" s="41">
        <v>594762</v>
      </c>
      <c r="M175" s="41">
        <v>322014.65999999997</v>
      </c>
      <c r="N175" s="41">
        <v>134172.77499999999</v>
      </c>
      <c r="O175" s="41">
        <v>268345.55</v>
      </c>
      <c r="P175" s="41">
        <f t="shared" si="9"/>
        <v>50985.654499999997</v>
      </c>
      <c r="Q175" s="41">
        <f t="shared" si="10"/>
        <v>1370280.6394999998</v>
      </c>
      <c r="R175" s="41">
        <v>478380</v>
      </c>
      <c r="S175" s="41">
        <v>524790</v>
      </c>
      <c r="T175" s="41">
        <v>87465</v>
      </c>
      <c r="U175" s="41">
        <v>145775</v>
      </c>
      <c r="V175" s="41">
        <v>27697.25</v>
      </c>
      <c r="W175" s="41">
        <f t="shared" si="11"/>
        <v>1264107.25</v>
      </c>
    </row>
    <row r="176" spans="1:23" ht="140.25" x14ac:dyDescent="0.25">
      <c r="A176" s="36">
        <v>174</v>
      </c>
      <c r="B176" s="37">
        <v>72151501</v>
      </c>
      <c r="C176" s="38" t="s">
        <v>219</v>
      </c>
      <c r="D176" s="39" t="s">
        <v>37</v>
      </c>
      <c r="E176" s="40">
        <v>1</v>
      </c>
      <c r="F176" s="41">
        <v>476000</v>
      </c>
      <c r="G176" s="41">
        <v>308148.00000000006</v>
      </c>
      <c r="H176" s="41">
        <v>128395.00000000001</v>
      </c>
      <c r="I176" s="41">
        <v>256790.00000000003</v>
      </c>
      <c r="J176" s="41">
        <v>48790.100000000006</v>
      </c>
      <c r="K176" s="41">
        <f t="shared" si="8"/>
        <v>1218123.1000000001</v>
      </c>
      <c r="L176" s="41">
        <v>594762</v>
      </c>
      <c r="M176" s="41">
        <v>326636.88000000006</v>
      </c>
      <c r="N176" s="41">
        <v>136098.70000000001</v>
      </c>
      <c r="O176" s="41">
        <v>272197.40000000002</v>
      </c>
      <c r="P176" s="41">
        <f t="shared" si="9"/>
        <v>51717.506000000008</v>
      </c>
      <c r="Q176" s="41">
        <f t="shared" si="10"/>
        <v>1381412.486</v>
      </c>
      <c r="R176" s="41">
        <v>478380</v>
      </c>
      <c r="S176" s="41">
        <v>546210</v>
      </c>
      <c r="T176" s="41">
        <v>91035</v>
      </c>
      <c r="U176" s="41">
        <v>151725</v>
      </c>
      <c r="V176" s="41">
        <v>28827.75</v>
      </c>
      <c r="W176" s="41">
        <f t="shared" si="11"/>
        <v>1296177.75</v>
      </c>
    </row>
    <row r="177" spans="1:23" ht="127.5" x14ac:dyDescent="0.25">
      <c r="A177" s="36">
        <v>175</v>
      </c>
      <c r="B177" s="37">
        <v>72151501</v>
      </c>
      <c r="C177" s="38" t="s">
        <v>220</v>
      </c>
      <c r="D177" s="39" t="s">
        <v>37</v>
      </c>
      <c r="E177" s="40">
        <v>1</v>
      </c>
      <c r="F177" s="41">
        <v>476000</v>
      </c>
      <c r="G177" s="41">
        <v>308148.00000000006</v>
      </c>
      <c r="H177" s="41">
        <v>128395.00000000001</v>
      </c>
      <c r="I177" s="41">
        <v>256790.00000000003</v>
      </c>
      <c r="J177" s="41">
        <v>48790.100000000006</v>
      </c>
      <c r="K177" s="41">
        <f t="shared" si="8"/>
        <v>1218123.1000000001</v>
      </c>
      <c r="L177" s="41">
        <v>594762</v>
      </c>
      <c r="M177" s="41">
        <v>317392.44000000006</v>
      </c>
      <c r="N177" s="41">
        <v>132246.85</v>
      </c>
      <c r="O177" s="41">
        <v>264493.7</v>
      </c>
      <c r="P177" s="41">
        <f t="shared" si="9"/>
        <v>50253.803</v>
      </c>
      <c r="Q177" s="41">
        <f t="shared" si="10"/>
        <v>1359148.7930000001</v>
      </c>
      <c r="R177" s="41">
        <v>478380</v>
      </c>
      <c r="S177" s="41">
        <v>503370</v>
      </c>
      <c r="T177" s="41">
        <v>83895</v>
      </c>
      <c r="U177" s="41">
        <v>139825</v>
      </c>
      <c r="V177" s="41">
        <v>26566.75</v>
      </c>
      <c r="W177" s="41">
        <f t="shared" si="11"/>
        <v>1232036.75</v>
      </c>
    </row>
    <row r="178" spans="1:23" ht="140.25" x14ac:dyDescent="0.25">
      <c r="A178" s="36">
        <v>176</v>
      </c>
      <c r="B178" s="37">
        <v>72151501</v>
      </c>
      <c r="C178" s="38" t="s">
        <v>221</v>
      </c>
      <c r="D178" s="39" t="s">
        <v>37</v>
      </c>
      <c r="E178" s="40">
        <v>1</v>
      </c>
      <c r="F178" s="41">
        <v>476000</v>
      </c>
      <c r="G178" s="41">
        <v>308148.00000000006</v>
      </c>
      <c r="H178" s="41">
        <v>128395.00000000001</v>
      </c>
      <c r="I178" s="41">
        <v>256790.00000000003</v>
      </c>
      <c r="J178" s="41">
        <v>48790.100000000006</v>
      </c>
      <c r="K178" s="41">
        <f t="shared" si="8"/>
        <v>1218123.1000000001</v>
      </c>
      <c r="L178" s="41">
        <v>594762</v>
      </c>
      <c r="M178" s="41">
        <v>315851.7</v>
      </c>
      <c r="N178" s="41">
        <v>131604.875</v>
      </c>
      <c r="O178" s="41">
        <v>263209.75</v>
      </c>
      <c r="P178" s="41">
        <f t="shared" si="9"/>
        <v>50009.852500000001</v>
      </c>
      <c r="Q178" s="41">
        <f t="shared" si="10"/>
        <v>1355438.1775</v>
      </c>
      <c r="R178" s="41">
        <v>478380</v>
      </c>
      <c r="S178" s="41">
        <v>524790</v>
      </c>
      <c r="T178" s="41">
        <v>87465</v>
      </c>
      <c r="U178" s="41">
        <v>145775</v>
      </c>
      <c r="V178" s="41">
        <v>27697.25</v>
      </c>
      <c r="W178" s="41">
        <f t="shared" si="11"/>
        <v>1264107.25</v>
      </c>
    </row>
    <row r="179" spans="1:23" ht="114.75" x14ac:dyDescent="0.25">
      <c r="A179" s="36">
        <v>177</v>
      </c>
      <c r="B179" s="37">
        <v>72151501</v>
      </c>
      <c r="C179" s="38" t="s">
        <v>222</v>
      </c>
      <c r="D179" s="39" t="s">
        <v>37</v>
      </c>
      <c r="E179" s="40">
        <v>1</v>
      </c>
      <c r="F179" s="41">
        <v>357000</v>
      </c>
      <c r="G179" s="41">
        <v>308148.00000000006</v>
      </c>
      <c r="H179" s="41">
        <v>128395.00000000001</v>
      </c>
      <c r="I179" s="41">
        <v>256790.00000000003</v>
      </c>
      <c r="J179" s="41">
        <v>48790.100000000006</v>
      </c>
      <c r="K179" s="41">
        <f t="shared" si="8"/>
        <v>1099123.1000000001</v>
      </c>
      <c r="L179" s="41">
        <v>410669</v>
      </c>
      <c r="M179" s="41">
        <v>318933.18</v>
      </c>
      <c r="N179" s="41">
        <v>132888.82500000001</v>
      </c>
      <c r="O179" s="41">
        <v>265777.65000000002</v>
      </c>
      <c r="P179" s="41">
        <f t="shared" si="9"/>
        <v>50497.753500000006</v>
      </c>
      <c r="Q179" s="41">
        <f t="shared" si="10"/>
        <v>1178766.4084999999</v>
      </c>
      <c r="R179" s="41">
        <v>346052</v>
      </c>
      <c r="S179" s="41">
        <v>524790</v>
      </c>
      <c r="T179" s="41">
        <v>87465</v>
      </c>
      <c r="U179" s="41">
        <v>145775</v>
      </c>
      <c r="V179" s="41">
        <v>27697.25</v>
      </c>
      <c r="W179" s="41">
        <f t="shared" si="11"/>
        <v>1131779.25</v>
      </c>
    </row>
    <row r="180" spans="1:23" ht="114.75" x14ac:dyDescent="0.25">
      <c r="A180" s="36">
        <v>178</v>
      </c>
      <c r="B180" s="37">
        <v>72151501</v>
      </c>
      <c r="C180" s="38" t="s">
        <v>223</v>
      </c>
      <c r="D180" s="39" t="s">
        <v>37</v>
      </c>
      <c r="E180" s="40">
        <v>1</v>
      </c>
      <c r="F180" s="41">
        <v>357000</v>
      </c>
      <c r="G180" s="41">
        <v>308148.00000000006</v>
      </c>
      <c r="H180" s="41">
        <v>128395.00000000001</v>
      </c>
      <c r="I180" s="41">
        <v>256790.00000000003</v>
      </c>
      <c r="J180" s="41">
        <v>48790.100000000006</v>
      </c>
      <c r="K180" s="41">
        <f t="shared" si="8"/>
        <v>1099123.1000000001</v>
      </c>
      <c r="L180" s="41">
        <v>410669</v>
      </c>
      <c r="M180" s="41">
        <v>346666.50000000006</v>
      </c>
      <c r="N180" s="41">
        <v>144444.37500000003</v>
      </c>
      <c r="O180" s="41">
        <v>288888.75000000006</v>
      </c>
      <c r="P180" s="41">
        <f t="shared" si="9"/>
        <v>54888.86250000001</v>
      </c>
      <c r="Q180" s="41">
        <f t="shared" si="10"/>
        <v>1245557.4875</v>
      </c>
      <c r="R180" s="41">
        <v>346052</v>
      </c>
      <c r="S180" s="41">
        <v>546210</v>
      </c>
      <c r="T180" s="41">
        <v>91035</v>
      </c>
      <c r="U180" s="41">
        <v>151725</v>
      </c>
      <c r="V180" s="41">
        <v>28827.75</v>
      </c>
      <c r="W180" s="41">
        <f t="shared" si="11"/>
        <v>1163849.75</v>
      </c>
    </row>
    <row r="181" spans="1:23" ht="114.75" x14ac:dyDescent="0.25">
      <c r="A181" s="36">
        <v>179</v>
      </c>
      <c r="B181" s="37">
        <v>72151501</v>
      </c>
      <c r="C181" s="38" t="s">
        <v>224</v>
      </c>
      <c r="D181" s="39" t="s">
        <v>37</v>
      </c>
      <c r="E181" s="40">
        <v>1</v>
      </c>
      <c r="F181" s="41">
        <v>476000</v>
      </c>
      <c r="G181" s="41">
        <v>308148.00000000006</v>
      </c>
      <c r="H181" s="41">
        <v>128395.00000000001</v>
      </c>
      <c r="I181" s="41">
        <v>256790.00000000003</v>
      </c>
      <c r="J181" s="41">
        <v>48790.100000000006</v>
      </c>
      <c r="K181" s="41">
        <f t="shared" si="8"/>
        <v>1218123.1000000001</v>
      </c>
      <c r="L181" s="41">
        <v>594762</v>
      </c>
      <c r="M181" s="41">
        <v>343585.02000000008</v>
      </c>
      <c r="N181" s="41">
        <v>143160.42500000002</v>
      </c>
      <c r="O181" s="41">
        <v>286320.85000000003</v>
      </c>
      <c r="P181" s="41">
        <f t="shared" si="9"/>
        <v>54400.961500000005</v>
      </c>
      <c r="Q181" s="41">
        <f t="shared" si="10"/>
        <v>1422229.2565000001</v>
      </c>
      <c r="R181" s="41">
        <v>478261</v>
      </c>
      <c r="S181" s="41">
        <v>567630</v>
      </c>
      <c r="T181" s="41">
        <v>94605</v>
      </c>
      <c r="U181" s="41">
        <v>157675</v>
      </c>
      <c r="V181" s="41">
        <v>29958.25</v>
      </c>
      <c r="W181" s="41">
        <f t="shared" si="11"/>
        <v>1328129.25</v>
      </c>
    </row>
    <row r="182" spans="1:23" ht="114.75" x14ac:dyDescent="0.25">
      <c r="A182" s="36">
        <v>180</v>
      </c>
      <c r="B182" s="37">
        <v>72151501</v>
      </c>
      <c r="C182" s="38" t="s">
        <v>225</v>
      </c>
      <c r="D182" s="39" t="s">
        <v>37</v>
      </c>
      <c r="E182" s="40">
        <v>1</v>
      </c>
      <c r="F182" s="41">
        <v>357000</v>
      </c>
      <c r="G182" s="41">
        <v>308148.00000000006</v>
      </c>
      <c r="H182" s="41">
        <v>128395.00000000001</v>
      </c>
      <c r="I182" s="41">
        <v>256790.00000000003</v>
      </c>
      <c r="J182" s="41">
        <v>48790.100000000006</v>
      </c>
      <c r="K182" s="41">
        <f t="shared" si="8"/>
        <v>1099123.1000000001</v>
      </c>
      <c r="L182" s="41">
        <v>393675.8</v>
      </c>
      <c r="M182" s="41">
        <v>352829.46000000008</v>
      </c>
      <c r="N182" s="41">
        <v>147012.27500000002</v>
      </c>
      <c r="O182" s="41">
        <v>294024.55000000005</v>
      </c>
      <c r="P182" s="41">
        <f t="shared" si="9"/>
        <v>55864.664500000006</v>
      </c>
      <c r="Q182" s="41">
        <f t="shared" si="10"/>
        <v>1243406.7494999999</v>
      </c>
      <c r="R182" s="41">
        <v>331891</v>
      </c>
      <c r="S182" s="41">
        <v>524790</v>
      </c>
      <c r="T182" s="41">
        <v>87465</v>
      </c>
      <c r="U182" s="41">
        <v>145775</v>
      </c>
      <c r="V182" s="41">
        <v>27697.25</v>
      </c>
      <c r="W182" s="41">
        <f t="shared" si="11"/>
        <v>1117618.25</v>
      </c>
    </row>
    <row r="183" spans="1:23" ht="127.5" x14ac:dyDescent="0.25">
      <c r="A183" s="36">
        <v>181</v>
      </c>
      <c r="B183" s="37">
        <v>72151501</v>
      </c>
      <c r="C183" s="38" t="s">
        <v>226</v>
      </c>
      <c r="D183" s="39" t="s">
        <v>37</v>
      </c>
      <c r="E183" s="40">
        <v>1</v>
      </c>
      <c r="F183" s="41">
        <v>476000</v>
      </c>
      <c r="G183" s="41">
        <v>308148.00000000006</v>
      </c>
      <c r="H183" s="41">
        <v>128395.00000000001</v>
      </c>
      <c r="I183" s="41">
        <v>256790.00000000003</v>
      </c>
      <c r="J183" s="41">
        <v>48790.100000000006</v>
      </c>
      <c r="K183" s="41">
        <f t="shared" si="8"/>
        <v>1218123.1000000001</v>
      </c>
      <c r="L183" s="41">
        <v>567856.1</v>
      </c>
      <c r="M183" s="41">
        <v>320473.9200000001</v>
      </c>
      <c r="N183" s="41">
        <v>133530.80000000002</v>
      </c>
      <c r="O183" s="41">
        <v>267061.60000000003</v>
      </c>
      <c r="P183" s="41">
        <f t="shared" si="9"/>
        <v>50741.704000000005</v>
      </c>
      <c r="Q183" s="41">
        <f t="shared" si="10"/>
        <v>1339664.1240000001</v>
      </c>
      <c r="R183" s="41">
        <v>477071</v>
      </c>
      <c r="S183" s="41">
        <v>546210</v>
      </c>
      <c r="T183" s="41">
        <v>91035</v>
      </c>
      <c r="U183" s="41">
        <v>151725</v>
      </c>
      <c r="V183" s="41">
        <v>28827.75</v>
      </c>
      <c r="W183" s="41">
        <f t="shared" si="11"/>
        <v>1294868.75</v>
      </c>
    </row>
    <row r="184" spans="1:23" ht="280.5" x14ac:dyDescent="0.25">
      <c r="A184" s="36">
        <v>182</v>
      </c>
      <c r="B184" s="37">
        <v>72151501</v>
      </c>
      <c r="C184" s="38" t="s">
        <v>227</v>
      </c>
      <c r="D184" s="39" t="s">
        <v>37</v>
      </c>
      <c r="E184" s="40">
        <v>1</v>
      </c>
      <c r="F184" s="41">
        <v>476000</v>
      </c>
      <c r="G184" s="41">
        <v>308148.00000000006</v>
      </c>
      <c r="H184" s="41">
        <v>128395.00000000001</v>
      </c>
      <c r="I184" s="41">
        <v>256790.00000000003</v>
      </c>
      <c r="J184" s="41">
        <v>48790.100000000006</v>
      </c>
      <c r="K184" s="41">
        <f t="shared" si="8"/>
        <v>1218123.1000000001</v>
      </c>
      <c r="L184" s="41">
        <v>553411.88</v>
      </c>
      <c r="M184" s="41">
        <v>322014.65999999997</v>
      </c>
      <c r="N184" s="41">
        <v>134172.77499999999</v>
      </c>
      <c r="O184" s="41">
        <v>268345.55</v>
      </c>
      <c r="P184" s="41">
        <f t="shared" si="9"/>
        <v>50985.654499999997</v>
      </c>
      <c r="Q184" s="41">
        <f t="shared" si="10"/>
        <v>1328930.5194999999</v>
      </c>
      <c r="R184" s="41">
        <v>487662</v>
      </c>
      <c r="S184" s="41">
        <v>610470</v>
      </c>
      <c r="T184" s="41">
        <v>101745</v>
      </c>
      <c r="U184" s="41">
        <v>169575</v>
      </c>
      <c r="V184" s="41">
        <v>32219.25</v>
      </c>
      <c r="W184" s="41">
        <f t="shared" si="11"/>
        <v>1401671.25</v>
      </c>
    </row>
    <row r="185" spans="1:23" ht="153" x14ac:dyDescent="0.25">
      <c r="A185" s="36">
        <v>183</v>
      </c>
      <c r="B185" s="37">
        <v>72151501</v>
      </c>
      <c r="C185" s="38" t="s">
        <v>228</v>
      </c>
      <c r="D185" s="39" t="s">
        <v>37</v>
      </c>
      <c r="E185" s="40">
        <v>1</v>
      </c>
      <c r="F185" s="41">
        <v>357000</v>
      </c>
      <c r="G185" s="41">
        <v>308148.00000000006</v>
      </c>
      <c r="H185" s="41">
        <v>128395.00000000001</v>
      </c>
      <c r="I185" s="41">
        <v>256790.00000000003</v>
      </c>
      <c r="J185" s="41">
        <v>48790.100000000006</v>
      </c>
      <c r="K185" s="41">
        <f t="shared" si="8"/>
        <v>1099123.1000000001</v>
      </c>
      <c r="L185" s="41">
        <v>406420.7</v>
      </c>
      <c r="M185" s="41">
        <v>326636.88000000006</v>
      </c>
      <c r="N185" s="41">
        <v>136098.70000000001</v>
      </c>
      <c r="O185" s="41">
        <v>272197.40000000002</v>
      </c>
      <c r="P185" s="41">
        <f t="shared" si="9"/>
        <v>51717.506000000008</v>
      </c>
      <c r="Q185" s="41">
        <f t="shared" si="10"/>
        <v>1193071.1860000002</v>
      </c>
      <c r="R185" s="41">
        <v>357000</v>
      </c>
      <c r="S185" s="41">
        <v>824670</v>
      </c>
      <c r="T185" s="41">
        <v>137445</v>
      </c>
      <c r="U185" s="41">
        <v>229075</v>
      </c>
      <c r="V185" s="41">
        <v>43524.25</v>
      </c>
      <c r="W185" s="41">
        <f t="shared" si="11"/>
        <v>1591714.25</v>
      </c>
    </row>
    <row r="186" spans="1:23" ht="102" x14ac:dyDescent="0.25">
      <c r="A186" s="36">
        <v>184</v>
      </c>
      <c r="B186" s="37">
        <v>72151501</v>
      </c>
      <c r="C186" s="38" t="s">
        <v>229</v>
      </c>
      <c r="D186" s="39" t="s">
        <v>37</v>
      </c>
      <c r="E186" s="40">
        <v>1</v>
      </c>
      <c r="F186" s="41">
        <v>357000</v>
      </c>
      <c r="G186" s="41">
        <v>308148.00000000006</v>
      </c>
      <c r="H186" s="41">
        <v>128395.00000000001</v>
      </c>
      <c r="I186" s="41">
        <v>256790.00000000003</v>
      </c>
      <c r="J186" s="41">
        <v>48790.100000000006</v>
      </c>
      <c r="K186" s="41">
        <f t="shared" si="8"/>
        <v>1099123.1000000001</v>
      </c>
      <c r="L186" s="41">
        <v>406420.7</v>
      </c>
      <c r="M186" s="41">
        <v>317392.44000000006</v>
      </c>
      <c r="N186" s="41">
        <v>132246.85</v>
      </c>
      <c r="O186" s="41">
        <v>264493.7</v>
      </c>
      <c r="P186" s="41">
        <f t="shared" si="9"/>
        <v>50253.803</v>
      </c>
      <c r="Q186" s="41">
        <f t="shared" si="10"/>
        <v>1170807.4930000002</v>
      </c>
      <c r="R186" s="41">
        <v>357000</v>
      </c>
      <c r="S186" s="41">
        <v>610470</v>
      </c>
      <c r="T186" s="41">
        <v>101745</v>
      </c>
      <c r="U186" s="41">
        <v>169575</v>
      </c>
      <c r="V186" s="41">
        <v>32219.25</v>
      </c>
      <c r="W186" s="41">
        <f t="shared" si="11"/>
        <v>1271009.25</v>
      </c>
    </row>
    <row r="187" spans="1:23" ht="25.5" x14ac:dyDescent="0.25">
      <c r="A187" s="36">
        <v>185</v>
      </c>
      <c r="B187" s="37">
        <v>72151501</v>
      </c>
      <c r="C187" s="38" t="s">
        <v>230</v>
      </c>
      <c r="D187" s="39" t="s">
        <v>40</v>
      </c>
      <c r="E187" s="40">
        <v>1</v>
      </c>
      <c r="F187" s="41">
        <v>642600</v>
      </c>
      <c r="G187" s="41">
        <v>237360</v>
      </c>
      <c r="H187" s="41">
        <v>98900</v>
      </c>
      <c r="I187" s="41">
        <v>197800</v>
      </c>
      <c r="J187" s="41">
        <v>37582</v>
      </c>
      <c r="K187" s="41">
        <f t="shared" si="8"/>
        <v>1214242</v>
      </c>
      <c r="L187" s="41">
        <v>739062.59</v>
      </c>
      <c r="M187" s="41">
        <v>243294</v>
      </c>
      <c r="N187" s="41">
        <v>101372.5</v>
      </c>
      <c r="O187" s="41">
        <v>202745</v>
      </c>
      <c r="P187" s="41">
        <f t="shared" si="9"/>
        <v>38521.550000000003</v>
      </c>
      <c r="Q187" s="41">
        <f t="shared" si="10"/>
        <v>1324995.6399999999</v>
      </c>
      <c r="R187" s="41">
        <v>641886</v>
      </c>
      <c r="S187" s="41">
        <v>396270</v>
      </c>
      <c r="T187" s="41">
        <v>66045</v>
      </c>
      <c r="U187" s="41">
        <v>110075</v>
      </c>
      <c r="V187" s="41">
        <v>20914.25</v>
      </c>
      <c r="W187" s="41">
        <f t="shared" si="11"/>
        <v>1235190.25</v>
      </c>
    </row>
    <row r="188" spans="1:23" ht="25.5" x14ac:dyDescent="0.25">
      <c r="A188" s="36">
        <v>186</v>
      </c>
      <c r="B188" s="37">
        <v>72151501</v>
      </c>
      <c r="C188" s="38" t="s">
        <v>231</v>
      </c>
      <c r="D188" s="39" t="s">
        <v>31</v>
      </c>
      <c r="E188" s="40">
        <v>1</v>
      </c>
      <c r="F188" s="41">
        <v>59500</v>
      </c>
      <c r="G188" s="41">
        <v>237360</v>
      </c>
      <c r="H188" s="41">
        <v>98900</v>
      </c>
      <c r="I188" s="41">
        <v>197800</v>
      </c>
      <c r="J188" s="41">
        <v>37582</v>
      </c>
      <c r="K188" s="41">
        <f t="shared" si="8"/>
        <v>631142</v>
      </c>
      <c r="L188" s="41">
        <v>70096.95</v>
      </c>
      <c r="M188" s="41">
        <v>245667.6</v>
      </c>
      <c r="N188" s="41">
        <v>102361.5</v>
      </c>
      <c r="O188" s="41">
        <v>204723</v>
      </c>
      <c r="P188" s="41">
        <f t="shared" si="9"/>
        <v>38897.370000000003</v>
      </c>
      <c r="Q188" s="41">
        <f t="shared" si="10"/>
        <v>661746.42000000004</v>
      </c>
      <c r="R188" s="41">
        <v>55930</v>
      </c>
      <c r="S188" s="41">
        <v>374850</v>
      </c>
      <c r="T188" s="41">
        <v>62475</v>
      </c>
      <c r="U188" s="41">
        <v>104125</v>
      </c>
      <c r="V188" s="41">
        <v>19783.75</v>
      </c>
      <c r="W188" s="41">
        <f t="shared" si="11"/>
        <v>617163.75</v>
      </c>
    </row>
    <row r="189" spans="1:23" ht="38.25" x14ac:dyDescent="0.25">
      <c r="A189" s="36">
        <v>187</v>
      </c>
      <c r="B189" s="37">
        <v>72151501</v>
      </c>
      <c r="C189" s="38" t="s">
        <v>232</v>
      </c>
      <c r="D189" s="39" t="s">
        <v>36</v>
      </c>
      <c r="E189" s="40">
        <v>1</v>
      </c>
      <c r="F189" s="41">
        <v>69020</v>
      </c>
      <c r="G189" s="41">
        <v>237360</v>
      </c>
      <c r="H189" s="41">
        <v>98900</v>
      </c>
      <c r="I189" s="41">
        <v>197800</v>
      </c>
      <c r="J189" s="41">
        <v>37582</v>
      </c>
      <c r="K189" s="41">
        <f t="shared" si="8"/>
        <v>640662</v>
      </c>
      <c r="L189" s="41">
        <v>76469.399999999994</v>
      </c>
      <c r="M189" s="41">
        <v>267030</v>
      </c>
      <c r="N189" s="41">
        <v>111262.5</v>
      </c>
      <c r="O189" s="41">
        <v>222525</v>
      </c>
      <c r="P189" s="41">
        <f t="shared" si="9"/>
        <v>42279.75</v>
      </c>
      <c r="Q189" s="41">
        <f t="shared" si="10"/>
        <v>719566.65</v>
      </c>
      <c r="R189" s="41">
        <v>63070</v>
      </c>
      <c r="S189" s="41">
        <v>426258</v>
      </c>
      <c r="T189" s="41">
        <v>71043</v>
      </c>
      <c r="U189" s="41">
        <v>118405</v>
      </c>
      <c r="V189" s="41">
        <v>22496.95</v>
      </c>
      <c r="W189" s="41">
        <f t="shared" si="11"/>
        <v>701272.95</v>
      </c>
    </row>
    <row r="190" spans="1:23" ht="38.25" x14ac:dyDescent="0.25">
      <c r="A190" s="36">
        <v>188</v>
      </c>
      <c r="B190" s="37">
        <v>72151501</v>
      </c>
      <c r="C190" s="38" t="s">
        <v>233</v>
      </c>
      <c r="D190" s="39" t="s">
        <v>37</v>
      </c>
      <c r="E190" s="40">
        <v>1</v>
      </c>
      <c r="F190" s="41">
        <v>69020</v>
      </c>
      <c r="G190" s="41">
        <v>237360</v>
      </c>
      <c r="H190" s="41">
        <v>98900</v>
      </c>
      <c r="I190" s="41">
        <v>197800</v>
      </c>
      <c r="J190" s="41">
        <v>37582</v>
      </c>
      <c r="K190" s="41">
        <f t="shared" si="8"/>
        <v>640662</v>
      </c>
      <c r="L190" s="41">
        <v>76469.399999999994</v>
      </c>
      <c r="M190" s="41">
        <v>264656.40000000002</v>
      </c>
      <c r="N190" s="41">
        <v>110273.5</v>
      </c>
      <c r="O190" s="41">
        <v>220547</v>
      </c>
      <c r="P190" s="41">
        <f t="shared" si="9"/>
        <v>41903.93</v>
      </c>
      <c r="Q190" s="41">
        <f t="shared" si="10"/>
        <v>713850.2300000001</v>
      </c>
      <c r="R190" s="41">
        <v>63070</v>
      </c>
      <c r="S190" s="41">
        <v>417690</v>
      </c>
      <c r="T190" s="41">
        <v>69615</v>
      </c>
      <c r="U190" s="41">
        <v>116025</v>
      </c>
      <c r="V190" s="41">
        <v>22044.75</v>
      </c>
      <c r="W190" s="41">
        <f t="shared" si="11"/>
        <v>688444.75</v>
      </c>
    </row>
    <row r="191" spans="1:23" ht="51" x14ac:dyDescent="0.25">
      <c r="A191" s="36">
        <v>189</v>
      </c>
      <c r="B191" s="37">
        <v>72151501</v>
      </c>
      <c r="C191" s="38" t="s">
        <v>234</v>
      </c>
      <c r="D191" s="39" t="s">
        <v>37</v>
      </c>
      <c r="E191" s="40">
        <v>1</v>
      </c>
      <c r="F191" s="41">
        <v>53550</v>
      </c>
      <c r="G191" s="41">
        <v>15952.8</v>
      </c>
      <c r="H191" s="41">
        <v>6647</v>
      </c>
      <c r="I191" s="41">
        <v>13294</v>
      </c>
      <c r="J191" s="41">
        <v>2525.86</v>
      </c>
      <c r="K191" s="41">
        <f t="shared" si="8"/>
        <v>91969.66</v>
      </c>
      <c r="L191" s="41">
        <v>69388.899999999994</v>
      </c>
      <c r="M191" s="41">
        <v>18265.956000000002</v>
      </c>
      <c r="N191" s="41">
        <v>7610.8150000000014</v>
      </c>
      <c r="O191" s="41">
        <v>15221.630000000003</v>
      </c>
      <c r="P191" s="41">
        <f t="shared" si="9"/>
        <v>2892.1097000000004</v>
      </c>
      <c r="Q191" s="41">
        <f t="shared" si="10"/>
        <v>113379.41070000001</v>
      </c>
      <c r="R191" s="41">
        <v>55692</v>
      </c>
      <c r="S191" s="41">
        <v>24761.52</v>
      </c>
      <c r="T191" s="41">
        <v>4126.92</v>
      </c>
      <c r="U191" s="41">
        <v>6878.2</v>
      </c>
      <c r="V191" s="41">
        <v>1306.8579999999999</v>
      </c>
      <c r="W191" s="41">
        <f t="shared" si="11"/>
        <v>92765.497999999992</v>
      </c>
    </row>
    <row r="192" spans="1:23" ht="25.5" x14ac:dyDescent="0.25">
      <c r="A192" s="36">
        <v>190</v>
      </c>
      <c r="B192" s="37">
        <v>72151501</v>
      </c>
      <c r="C192" s="38" t="s">
        <v>235</v>
      </c>
      <c r="D192" s="39" t="s">
        <v>31</v>
      </c>
      <c r="E192" s="40">
        <v>1</v>
      </c>
      <c r="F192" s="41">
        <v>7475</v>
      </c>
      <c r="G192" s="41">
        <v>897</v>
      </c>
      <c r="H192" s="41">
        <v>373.75</v>
      </c>
      <c r="I192" s="41">
        <v>747.5</v>
      </c>
      <c r="J192" s="41">
        <v>142.02500000000001</v>
      </c>
      <c r="K192" s="41">
        <f t="shared" si="8"/>
        <v>9635.2749999999996</v>
      </c>
      <c r="L192" s="41">
        <v>9251.06</v>
      </c>
      <c r="M192" s="41">
        <v>932.88</v>
      </c>
      <c r="N192" s="41">
        <v>388.7</v>
      </c>
      <c r="O192" s="41">
        <v>777.4</v>
      </c>
      <c r="P192" s="41">
        <f t="shared" si="9"/>
        <v>147.70599999999999</v>
      </c>
      <c r="Q192" s="41">
        <f t="shared" si="10"/>
        <v>11497.745999999999</v>
      </c>
      <c r="R192" s="41">
        <v>7735</v>
      </c>
      <c r="S192" s="41">
        <v>1392.3</v>
      </c>
      <c r="T192" s="41">
        <v>232.05</v>
      </c>
      <c r="U192" s="41">
        <v>386.75</v>
      </c>
      <c r="V192" s="41">
        <v>73.482500000000002</v>
      </c>
      <c r="W192" s="41">
        <f t="shared" si="11"/>
        <v>9819.5824999999986</v>
      </c>
    </row>
    <row r="193" spans="1:23" ht="25.5" x14ac:dyDescent="0.25">
      <c r="A193" s="36">
        <v>191</v>
      </c>
      <c r="B193" s="37">
        <v>72151501</v>
      </c>
      <c r="C193" s="38" t="s">
        <v>236</v>
      </c>
      <c r="D193" s="39" t="s">
        <v>31</v>
      </c>
      <c r="E193" s="40">
        <v>1</v>
      </c>
      <c r="F193" s="41">
        <v>4025</v>
      </c>
      <c r="G193" s="41">
        <v>483</v>
      </c>
      <c r="H193" s="41">
        <v>201.25</v>
      </c>
      <c r="I193" s="41">
        <v>402.5</v>
      </c>
      <c r="J193" s="41">
        <v>76.474999999999994</v>
      </c>
      <c r="K193" s="41">
        <f t="shared" si="8"/>
        <v>5188.2250000000004</v>
      </c>
      <c r="L193" s="41">
        <v>5005.2887499999997</v>
      </c>
      <c r="M193" s="41">
        <v>504.73500000000001</v>
      </c>
      <c r="N193" s="41">
        <v>210.30625000000001</v>
      </c>
      <c r="O193" s="41">
        <v>420.61250000000001</v>
      </c>
      <c r="P193" s="41">
        <f t="shared" si="9"/>
        <v>79.916375000000002</v>
      </c>
      <c r="Q193" s="41">
        <f t="shared" si="10"/>
        <v>6220.858874999999</v>
      </c>
      <c r="R193" s="41">
        <v>4165</v>
      </c>
      <c r="S193" s="41">
        <v>749.7</v>
      </c>
      <c r="T193" s="41">
        <v>124.95</v>
      </c>
      <c r="U193" s="41">
        <v>208.25</v>
      </c>
      <c r="V193" s="41">
        <v>39.567500000000003</v>
      </c>
      <c r="W193" s="41">
        <f t="shared" si="11"/>
        <v>5287.4674999999997</v>
      </c>
    </row>
    <row r="194" spans="1:23" ht="25.5" x14ac:dyDescent="0.25">
      <c r="A194" s="36">
        <v>192</v>
      </c>
      <c r="B194" s="37">
        <v>72151501</v>
      </c>
      <c r="C194" s="38" t="s">
        <v>237</v>
      </c>
      <c r="D194" s="39" t="s">
        <v>31</v>
      </c>
      <c r="E194" s="40">
        <v>1</v>
      </c>
      <c r="F194" s="41">
        <v>5175</v>
      </c>
      <c r="G194" s="41">
        <v>621</v>
      </c>
      <c r="H194" s="41">
        <v>258.75</v>
      </c>
      <c r="I194" s="41">
        <v>517.5</v>
      </c>
      <c r="J194" s="41">
        <v>98.325000000000003</v>
      </c>
      <c r="K194" s="41">
        <f t="shared" si="8"/>
        <v>6670.5749999999998</v>
      </c>
      <c r="L194" s="41">
        <v>6527.7450000000008</v>
      </c>
      <c r="M194" s="41">
        <v>658.2600000000001</v>
      </c>
      <c r="N194" s="41">
        <v>274.27500000000003</v>
      </c>
      <c r="O194" s="41">
        <v>548.55000000000007</v>
      </c>
      <c r="P194" s="41">
        <f t="shared" si="9"/>
        <v>104.22450000000002</v>
      </c>
      <c r="Q194" s="41">
        <f t="shared" si="10"/>
        <v>8113.0545000000011</v>
      </c>
      <c r="R194" s="41">
        <v>5355</v>
      </c>
      <c r="S194" s="41">
        <v>963.9</v>
      </c>
      <c r="T194" s="41">
        <v>160.65</v>
      </c>
      <c r="U194" s="41">
        <v>267.75</v>
      </c>
      <c r="V194" s="41">
        <v>50.872500000000002</v>
      </c>
      <c r="W194" s="41">
        <f t="shared" si="11"/>
        <v>6798.1724999999997</v>
      </c>
    </row>
    <row r="195" spans="1:23" ht="38.25" x14ac:dyDescent="0.25">
      <c r="A195" s="36">
        <v>193</v>
      </c>
      <c r="B195" s="37">
        <v>72151501</v>
      </c>
      <c r="C195" s="38" t="s">
        <v>238</v>
      </c>
      <c r="D195" s="39" t="s">
        <v>39</v>
      </c>
      <c r="E195" s="40">
        <v>1</v>
      </c>
      <c r="F195" s="41">
        <v>13225</v>
      </c>
      <c r="G195" s="41">
        <v>1587</v>
      </c>
      <c r="H195" s="41">
        <v>661.25</v>
      </c>
      <c r="I195" s="41">
        <v>1322.5</v>
      </c>
      <c r="J195" s="41">
        <v>251.27500000000001</v>
      </c>
      <c r="K195" s="41">
        <f t="shared" si="8"/>
        <v>17047.025000000001</v>
      </c>
      <c r="L195" s="41">
        <v>16209.8825</v>
      </c>
      <c r="M195" s="41">
        <v>1634.61</v>
      </c>
      <c r="N195" s="41">
        <v>681.08749999999998</v>
      </c>
      <c r="O195" s="41">
        <v>1362.175</v>
      </c>
      <c r="P195" s="41">
        <f t="shared" si="9"/>
        <v>258.81324999999998</v>
      </c>
      <c r="Q195" s="41">
        <f t="shared" si="10"/>
        <v>20146.56825</v>
      </c>
      <c r="R195" s="41">
        <v>13685</v>
      </c>
      <c r="S195" s="41">
        <v>2463.3000000000002</v>
      </c>
      <c r="T195" s="41">
        <v>410.55</v>
      </c>
      <c r="U195" s="41">
        <v>684.25</v>
      </c>
      <c r="V195" s="41">
        <v>130.00749999999999</v>
      </c>
      <c r="W195" s="41">
        <f t="shared" si="11"/>
        <v>17373.107499999998</v>
      </c>
    </row>
    <row r="196" spans="1:23" ht="25.5" x14ac:dyDescent="0.25">
      <c r="A196" s="36">
        <v>194</v>
      </c>
      <c r="B196" s="37">
        <v>72151501</v>
      </c>
      <c r="C196" s="38" t="s">
        <v>239</v>
      </c>
      <c r="D196" s="39" t="s">
        <v>33</v>
      </c>
      <c r="E196" s="40">
        <v>1</v>
      </c>
      <c r="F196" s="41">
        <v>28750</v>
      </c>
      <c r="G196" s="41">
        <v>3450</v>
      </c>
      <c r="H196" s="41">
        <v>1437.5</v>
      </c>
      <c r="I196" s="41">
        <v>2875</v>
      </c>
      <c r="J196" s="41">
        <v>546.25</v>
      </c>
      <c r="K196" s="41">
        <f t="shared" ref="K196:K259" si="12">SUM(F196:J196)</f>
        <v>37058.75</v>
      </c>
      <c r="L196" s="41">
        <v>35067.8125</v>
      </c>
      <c r="M196" s="41">
        <v>3536.25</v>
      </c>
      <c r="N196" s="41">
        <v>1473.4375</v>
      </c>
      <c r="O196" s="41">
        <v>2946.875</v>
      </c>
      <c r="P196" s="41">
        <f t="shared" ref="P196:P259" si="13">+O196*0.19</f>
        <v>559.90625</v>
      </c>
      <c r="Q196" s="41">
        <f t="shared" ref="Q196:Q259" si="14">SUM(L196:P196)</f>
        <v>43584.28125</v>
      </c>
      <c r="R196" s="41">
        <v>29750</v>
      </c>
      <c r="S196" s="41">
        <v>5355</v>
      </c>
      <c r="T196" s="41">
        <v>892.5</v>
      </c>
      <c r="U196" s="41">
        <v>1487.5</v>
      </c>
      <c r="V196" s="41">
        <v>282.625</v>
      </c>
      <c r="W196" s="41">
        <f t="shared" ref="W196:W259" si="15">SUM(R196:V196)</f>
        <v>37767.625</v>
      </c>
    </row>
    <row r="197" spans="1:23" ht="51" x14ac:dyDescent="0.25">
      <c r="A197" s="36">
        <v>195</v>
      </c>
      <c r="B197" s="37">
        <v>72151501</v>
      </c>
      <c r="C197" s="38" t="s">
        <v>240</v>
      </c>
      <c r="D197" s="39" t="s">
        <v>36</v>
      </c>
      <c r="E197" s="40">
        <v>1</v>
      </c>
      <c r="F197" s="41">
        <v>1978000</v>
      </c>
      <c r="G197" s="41">
        <v>237360</v>
      </c>
      <c r="H197" s="41">
        <v>98900</v>
      </c>
      <c r="I197" s="41">
        <v>197800</v>
      </c>
      <c r="J197" s="41">
        <v>37582</v>
      </c>
      <c r="K197" s="41">
        <f t="shared" si="12"/>
        <v>2549642</v>
      </c>
      <c r="L197" s="41">
        <v>2436203.7000000002</v>
      </c>
      <c r="M197" s="41">
        <v>245667.6</v>
      </c>
      <c r="N197" s="41">
        <v>102361.5</v>
      </c>
      <c r="O197" s="41">
        <v>204723</v>
      </c>
      <c r="P197" s="41">
        <f t="shared" si="13"/>
        <v>38897.370000000003</v>
      </c>
      <c r="Q197" s="41">
        <f t="shared" si="14"/>
        <v>3027853.1700000004</v>
      </c>
      <c r="R197" s="41">
        <v>1963500</v>
      </c>
      <c r="S197" s="41">
        <v>353430</v>
      </c>
      <c r="T197" s="41">
        <v>58905</v>
      </c>
      <c r="U197" s="41">
        <v>98175</v>
      </c>
      <c r="V197" s="41">
        <v>18653.25</v>
      </c>
      <c r="W197" s="41">
        <f t="shared" si="15"/>
        <v>2492663.25</v>
      </c>
    </row>
    <row r="198" spans="1:23" ht="38.25" x14ac:dyDescent="0.25">
      <c r="A198" s="36">
        <v>196</v>
      </c>
      <c r="B198" s="37">
        <v>72151501</v>
      </c>
      <c r="C198" s="38" t="s">
        <v>241</v>
      </c>
      <c r="D198" s="39" t="s">
        <v>37</v>
      </c>
      <c r="E198" s="40">
        <v>1</v>
      </c>
      <c r="F198" s="41">
        <v>416500</v>
      </c>
      <c r="G198" s="41">
        <v>237360</v>
      </c>
      <c r="H198" s="41">
        <v>98900</v>
      </c>
      <c r="I198" s="41">
        <v>197800</v>
      </c>
      <c r="J198" s="41">
        <v>37582</v>
      </c>
      <c r="K198" s="41">
        <f t="shared" si="12"/>
        <v>988142</v>
      </c>
      <c r="L198" s="41">
        <v>489970.6</v>
      </c>
      <c r="M198" s="41">
        <v>267030</v>
      </c>
      <c r="N198" s="41">
        <v>111262.5</v>
      </c>
      <c r="O198" s="41">
        <v>222525</v>
      </c>
      <c r="P198" s="41">
        <f t="shared" si="13"/>
        <v>42279.75</v>
      </c>
      <c r="Q198" s="41">
        <f t="shared" si="14"/>
        <v>1133067.8500000001</v>
      </c>
      <c r="R198" s="41">
        <v>415310</v>
      </c>
      <c r="S198" s="41">
        <v>374850</v>
      </c>
      <c r="T198" s="41">
        <v>62475</v>
      </c>
      <c r="U198" s="41">
        <v>104125</v>
      </c>
      <c r="V198" s="41">
        <v>19783.75</v>
      </c>
      <c r="W198" s="41">
        <f t="shared" si="15"/>
        <v>976543.75</v>
      </c>
    </row>
    <row r="199" spans="1:23" ht="51" x14ac:dyDescent="0.25">
      <c r="A199" s="36">
        <v>197</v>
      </c>
      <c r="B199" s="37">
        <v>72151501</v>
      </c>
      <c r="C199" s="38" t="s">
        <v>242</v>
      </c>
      <c r="D199" s="39" t="s">
        <v>37</v>
      </c>
      <c r="E199" s="40">
        <v>1</v>
      </c>
      <c r="F199" s="41">
        <v>95200</v>
      </c>
      <c r="G199" s="41">
        <v>237360</v>
      </c>
      <c r="H199" s="41">
        <v>98900</v>
      </c>
      <c r="I199" s="41">
        <v>197800</v>
      </c>
      <c r="J199" s="41">
        <v>37582</v>
      </c>
      <c r="K199" s="41">
        <f t="shared" si="12"/>
        <v>666842</v>
      </c>
      <c r="L199" s="41">
        <v>93320.99</v>
      </c>
      <c r="M199" s="41">
        <v>264656.40000000002</v>
      </c>
      <c r="N199" s="41">
        <v>110273.5</v>
      </c>
      <c r="O199" s="41">
        <v>220547</v>
      </c>
      <c r="P199" s="41">
        <f t="shared" si="13"/>
        <v>41903.93</v>
      </c>
      <c r="Q199" s="41">
        <f t="shared" si="14"/>
        <v>730701.82000000007</v>
      </c>
      <c r="R199" s="41">
        <v>83300</v>
      </c>
      <c r="S199" s="41">
        <v>385560</v>
      </c>
      <c r="T199" s="41">
        <v>64260</v>
      </c>
      <c r="U199" s="41">
        <v>107100</v>
      </c>
      <c r="V199" s="41">
        <v>20349</v>
      </c>
      <c r="W199" s="41">
        <f t="shared" si="15"/>
        <v>660569</v>
      </c>
    </row>
    <row r="200" spans="1:23" ht="51" x14ac:dyDescent="0.25">
      <c r="A200" s="36">
        <v>198</v>
      </c>
      <c r="B200" s="37">
        <v>72151501</v>
      </c>
      <c r="C200" s="38" t="s">
        <v>243</v>
      </c>
      <c r="D200" s="39" t="s">
        <v>37</v>
      </c>
      <c r="E200" s="40">
        <v>1</v>
      </c>
      <c r="F200" s="41">
        <v>66640</v>
      </c>
      <c r="G200" s="41">
        <v>237360</v>
      </c>
      <c r="H200" s="41">
        <v>98900</v>
      </c>
      <c r="I200" s="41">
        <v>197800</v>
      </c>
      <c r="J200" s="41">
        <v>37582</v>
      </c>
      <c r="K200" s="41">
        <f t="shared" si="12"/>
        <v>638282</v>
      </c>
      <c r="L200" s="41">
        <v>76469.399999999994</v>
      </c>
      <c r="M200" s="41">
        <v>271777.2</v>
      </c>
      <c r="N200" s="41">
        <v>113240.5</v>
      </c>
      <c r="O200" s="41">
        <v>226481</v>
      </c>
      <c r="P200" s="41">
        <f t="shared" si="13"/>
        <v>43031.39</v>
      </c>
      <c r="Q200" s="41">
        <f t="shared" si="14"/>
        <v>730999.49</v>
      </c>
      <c r="R200" s="41">
        <v>63070</v>
      </c>
      <c r="S200" s="41">
        <v>385560</v>
      </c>
      <c r="T200" s="41">
        <v>64260</v>
      </c>
      <c r="U200" s="41">
        <v>107100</v>
      </c>
      <c r="V200" s="41">
        <v>20349</v>
      </c>
      <c r="W200" s="41">
        <f t="shared" si="15"/>
        <v>640339</v>
      </c>
    </row>
    <row r="201" spans="1:23" ht="127.5" x14ac:dyDescent="0.25">
      <c r="A201" s="36">
        <v>199</v>
      </c>
      <c r="B201" s="37">
        <v>72151501</v>
      </c>
      <c r="C201" s="38" t="s">
        <v>244</v>
      </c>
      <c r="D201" s="39" t="s">
        <v>37</v>
      </c>
      <c r="E201" s="40">
        <v>1</v>
      </c>
      <c r="F201" s="41">
        <v>87400</v>
      </c>
      <c r="G201" s="41">
        <v>10488</v>
      </c>
      <c r="H201" s="41">
        <v>4370</v>
      </c>
      <c r="I201" s="41">
        <v>8740</v>
      </c>
      <c r="J201" s="41">
        <v>1660.6</v>
      </c>
      <c r="K201" s="41">
        <f t="shared" si="12"/>
        <v>112658.6</v>
      </c>
      <c r="L201" s="41">
        <v>108166.24</v>
      </c>
      <c r="M201" s="41">
        <v>10907.52</v>
      </c>
      <c r="N201" s="41">
        <v>4544.8</v>
      </c>
      <c r="O201" s="41">
        <v>9089.6</v>
      </c>
      <c r="P201" s="41">
        <f t="shared" si="13"/>
        <v>1727.0240000000001</v>
      </c>
      <c r="Q201" s="41">
        <f t="shared" si="14"/>
        <v>134435.18400000001</v>
      </c>
      <c r="R201" s="41">
        <v>90440</v>
      </c>
      <c r="S201" s="41">
        <v>16279.2</v>
      </c>
      <c r="T201" s="41">
        <v>2713.2</v>
      </c>
      <c r="U201" s="41">
        <v>4522</v>
      </c>
      <c r="V201" s="41">
        <v>859.18</v>
      </c>
      <c r="W201" s="41">
        <f t="shared" si="15"/>
        <v>114813.57999999999</v>
      </c>
    </row>
    <row r="202" spans="1:23" ht="63.75" x14ac:dyDescent="0.25">
      <c r="A202" s="36">
        <v>200</v>
      </c>
      <c r="B202" s="37">
        <v>72151501</v>
      </c>
      <c r="C202" s="38" t="s">
        <v>245</v>
      </c>
      <c r="D202" s="39" t="s">
        <v>37</v>
      </c>
      <c r="E202" s="40">
        <v>1</v>
      </c>
      <c r="F202" s="41">
        <v>63070</v>
      </c>
      <c r="G202" s="41">
        <v>104880</v>
      </c>
      <c r="H202" s="41">
        <v>43700</v>
      </c>
      <c r="I202" s="41">
        <v>87400</v>
      </c>
      <c r="J202" s="41">
        <v>16606</v>
      </c>
      <c r="K202" s="41">
        <f t="shared" si="12"/>
        <v>315656</v>
      </c>
      <c r="L202" s="41">
        <v>77885.5</v>
      </c>
      <c r="M202" s="41">
        <v>109599.6</v>
      </c>
      <c r="N202" s="41">
        <v>45666.5</v>
      </c>
      <c r="O202" s="41">
        <v>91333</v>
      </c>
      <c r="P202" s="41">
        <f t="shared" si="13"/>
        <v>17353.27</v>
      </c>
      <c r="Q202" s="41">
        <f t="shared" si="14"/>
        <v>341837.87</v>
      </c>
      <c r="R202" s="41">
        <v>65450</v>
      </c>
      <c r="S202" s="41">
        <v>162792</v>
      </c>
      <c r="T202" s="41">
        <v>27132</v>
      </c>
      <c r="U202" s="41">
        <v>45220</v>
      </c>
      <c r="V202" s="41">
        <v>8591.7999999999993</v>
      </c>
      <c r="W202" s="41">
        <f t="shared" si="15"/>
        <v>309185.8</v>
      </c>
    </row>
    <row r="203" spans="1:23" ht="140.25" x14ac:dyDescent="0.25">
      <c r="A203" s="36">
        <v>201</v>
      </c>
      <c r="B203" s="37">
        <v>72151501</v>
      </c>
      <c r="C203" s="38" t="s">
        <v>246</v>
      </c>
      <c r="D203" s="39" t="s">
        <v>37</v>
      </c>
      <c r="E203" s="40">
        <v>1</v>
      </c>
      <c r="F203" s="41">
        <v>40460</v>
      </c>
      <c r="G203" s="41">
        <v>7783.2000000000007</v>
      </c>
      <c r="H203" s="41">
        <v>3243.0000000000005</v>
      </c>
      <c r="I203" s="41">
        <v>6486.0000000000009</v>
      </c>
      <c r="J203" s="41">
        <v>1232.3400000000001</v>
      </c>
      <c r="K203" s="41">
        <f t="shared" si="12"/>
        <v>59204.539999999994</v>
      </c>
      <c r="L203" s="41">
        <v>50837.99</v>
      </c>
      <c r="M203" s="41">
        <v>8250.1920000000009</v>
      </c>
      <c r="N203" s="41">
        <v>3437.58</v>
      </c>
      <c r="O203" s="41">
        <v>6875.16</v>
      </c>
      <c r="P203" s="41">
        <f t="shared" si="13"/>
        <v>1306.2804000000001</v>
      </c>
      <c r="Q203" s="41">
        <f t="shared" si="14"/>
        <v>70707.202400000009</v>
      </c>
      <c r="R203" s="41">
        <v>43911</v>
      </c>
      <c r="S203" s="41">
        <v>12080.88</v>
      </c>
      <c r="T203" s="41">
        <v>2013.48</v>
      </c>
      <c r="U203" s="41">
        <v>3355.8</v>
      </c>
      <c r="V203" s="41">
        <v>637.60200000000009</v>
      </c>
      <c r="W203" s="41">
        <f t="shared" si="15"/>
        <v>61998.762000000002</v>
      </c>
    </row>
    <row r="204" spans="1:23" ht="38.25" x14ac:dyDescent="0.25">
      <c r="A204" s="36">
        <v>202</v>
      </c>
      <c r="B204" s="37">
        <v>72151501</v>
      </c>
      <c r="C204" s="38" t="s">
        <v>247</v>
      </c>
      <c r="D204" s="39" t="s">
        <v>37</v>
      </c>
      <c r="E204" s="40">
        <v>1</v>
      </c>
      <c r="F204" s="41">
        <v>65450</v>
      </c>
      <c r="G204" s="41">
        <v>15952.8</v>
      </c>
      <c r="H204" s="41">
        <v>6647</v>
      </c>
      <c r="I204" s="41">
        <v>13294</v>
      </c>
      <c r="J204" s="41">
        <v>2525.86</v>
      </c>
      <c r="K204" s="41">
        <f t="shared" si="12"/>
        <v>103869.66</v>
      </c>
      <c r="L204" s="41">
        <v>76894.23</v>
      </c>
      <c r="M204" s="41">
        <v>16431.384000000002</v>
      </c>
      <c r="N204" s="41">
        <v>6846.41</v>
      </c>
      <c r="O204" s="41">
        <v>13692.82</v>
      </c>
      <c r="P204" s="41">
        <f t="shared" si="13"/>
        <v>2601.6358</v>
      </c>
      <c r="Q204" s="41">
        <f t="shared" si="14"/>
        <v>116466.47980000002</v>
      </c>
      <c r="R204" s="41">
        <v>66640</v>
      </c>
      <c r="S204" s="41">
        <v>24761.52</v>
      </c>
      <c r="T204" s="41">
        <v>4126.92</v>
      </c>
      <c r="U204" s="41">
        <v>6878.2</v>
      </c>
      <c r="V204" s="41">
        <v>1306.8579999999999</v>
      </c>
      <c r="W204" s="41">
        <f t="shared" si="15"/>
        <v>103713.49799999999</v>
      </c>
    </row>
    <row r="205" spans="1:23" ht="38.25" x14ac:dyDescent="0.25">
      <c r="A205" s="36">
        <v>203</v>
      </c>
      <c r="B205" s="37">
        <v>72151501</v>
      </c>
      <c r="C205" s="38" t="s">
        <v>248</v>
      </c>
      <c r="D205" s="39" t="s">
        <v>37</v>
      </c>
      <c r="E205" s="40">
        <v>1</v>
      </c>
      <c r="F205" s="41">
        <v>46410</v>
      </c>
      <c r="G205" s="41">
        <v>15870</v>
      </c>
      <c r="H205" s="41">
        <v>6612.5</v>
      </c>
      <c r="I205" s="41">
        <v>13225</v>
      </c>
      <c r="J205" s="41">
        <v>2512.75</v>
      </c>
      <c r="K205" s="41">
        <f t="shared" si="12"/>
        <v>84630.25</v>
      </c>
      <c r="L205" s="41">
        <v>48147.4</v>
      </c>
      <c r="M205" s="41">
        <v>16266.75</v>
      </c>
      <c r="N205" s="41">
        <v>6777.8125</v>
      </c>
      <c r="O205" s="41">
        <v>13555.625</v>
      </c>
      <c r="P205" s="41">
        <f t="shared" si="13"/>
        <v>2575.5687499999999</v>
      </c>
      <c r="Q205" s="41">
        <f t="shared" si="14"/>
        <v>87323.15625</v>
      </c>
      <c r="R205" s="41">
        <v>44625</v>
      </c>
      <c r="S205" s="41">
        <v>24633</v>
      </c>
      <c r="T205" s="41">
        <v>4105.5</v>
      </c>
      <c r="U205" s="41">
        <v>6842.5</v>
      </c>
      <c r="V205" s="41">
        <v>1300.075</v>
      </c>
      <c r="W205" s="41">
        <f t="shared" si="15"/>
        <v>81506.074999999997</v>
      </c>
    </row>
    <row r="206" spans="1:23" ht="51" x14ac:dyDescent="0.25">
      <c r="A206" s="36">
        <v>204</v>
      </c>
      <c r="B206" s="37">
        <v>72151501</v>
      </c>
      <c r="C206" s="38" t="s">
        <v>249</v>
      </c>
      <c r="D206" s="39" t="s">
        <v>37</v>
      </c>
      <c r="E206" s="40">
        <v>1</v>
      </c>
      <c r="F206" s="41">
        <v>41650</v>
      </c>
      <c r="G206" s="41">
        <v>17250</v>
      </c>
      <c r="H206" s="41">
        <v>7187.5</v>
      </c>
      <c r="I206" s="41">
        <v>14375</v>
      </c>
      <c r="J206" s="41">
        <v>2731.25</v>
      </c>
      <c r="K206" s="41">
        <f t="shared" si="12"/>
        <v>83193.75</v>
      </c>
      <c r="L206" s="41">
        <v>48147.4</v>
      </c>
      <c r="M206" s="41">
        <v>17853.75</v>
      </c>
      <c r="N206" s="41">
        <v>7439.0625</v>
      </c>
      <c r="O206" s="41">
        <v>14878.125</v>
      </c>
      <c r="P206" s="41">
        <f t="shared" si="13"/>
        <v>2826.84375</v>
      </c>
      <c r="Q206" s="41">
        <f t="shared" si="14"/>
        <v>91145.181249999994</v>
      </c>
      <c r="R206" s="41">
        <v>44625</v>
      </c>
      <c r="S206" s="41">
        <v>26775</v>
      </c>
      <c r="T206" s="41">
        <v>4462.5</v>
      </c>
      <c r="U206" s="41">
        <v>7437.5</v>
      </c>
      <c r="V206" s="41">
        <v>1413.125</v>
      </c>
      <c r="W206" s="41">
        <f t="shared" si="15"/>
        <v>84713.125</v>
      </c>
    </row>
    <row r="207" spans="1:23" ht="63.75" x14ac:dyDescent="0.25">
      <c r="A207" s="36">
        <v>205</v>
      </c>
      <c r="B207" s="37">
        <v>72151501</v>
      </c>
      <c r="C207" s="38" t="s">
        <v>250</v>
      </c>
      <c r="D207" s="39" t="s">
        <v>37</v>
      </c>
      <c r="E207" s="40">
        <v>1</v>
      </c>
      <c r="F207" s="41">
        <v>40460</v>
      </c>
      <c r="G207" s="41">
        <v>17250</v>
      </c>
      <c r="H207" s="41">
        <v>7187.5</v>
      </c>
      <c r="I207" s="41">
        <v>14375</v>
      </c>
      <c r="J207" s="41">
        <v>2731.25</v>
      </c>
      <c r="K207" s="41">
        <f t="shared" si="12"/>
        <v>82003.75</v>
      </c>
      <c r="L207" s="41">
        <v>48147.4</v>
      </c>
      <c r="M207" s="41">
        <v>19406.25</v>
      </c>
      <c r="N207" s="41">
        <v>8085.9375</v>
      </c>
      <c r="O207" s="41">
        <v>16171.875</v>
      </c>
      <c r="P207" s="41">
        <f t="shared" si="13"/>
        <v>3072.65625</v>
      </c>
      <c r="Q207" s="41">
        <f t="shared" si="14"/>
        <v>94884.118749999994</v>
      </c>
      <c r="R207" s="41">
        <v>44625</v>
      </c>
      <c r="S207" s="41">
        <v>26775</v>
      </c>
      <c r="T207" s="41">
        <v>4462.5</v>
      </c>
      <c r="U207" s="41">
        <v>7437.5</v>
      </c>
      <c r="V207" s="41">
        <v>1413.125</v>
      </c>
      <c r="W207" s="41">
        <f t="shared" si="15"/>
        <v>84713.125</v>
      </c>
    </row>
    <row r="208" spans="1:23" ht="51" x14ac:dyDescent="0.25">
      <c r="A208" s="36">
        <v>206</v>
      </c>
      <c r="B208" s="37">
        <v>72101510</v>
      </c>
      <c r="C208" s="38" t="s">
        <v>251</v>
      </c>
      <c r="D208" s="39" t="s">
        <v>36</v>
      </c>
      <c r="E208" s="40">
        <v>1</v>
      </c>
      <c r="F208" s="41">
        <v>59500</v>
      </c>
      <c r="G208" s="41">
        <v>20700</v>
      </c>
      <c r="H208" s="41">
        <v>8625</v>
      </c>
      <c r="I208" s="41">
        <v>17250</v>
      </c>
      <c r="J208" s="41">
        <v>3277.5</v>
      </c>
      <c r="K208" s="41">
        <f t="shared" si="12"/>
        <v>109352.5</v>
      </c>
      <c r="L208" s="41">
        <v>66535.458500000008</v>
      </c>
      <c r="M208" s="41">
        <v>23080.5</v>
      </c>
      <c r="N208" s="41">
        <v>9616.875</v>
      </c>
      <c r="O208" s="41">
        <v>19233.75</v>
      </c>
      <c r="P208" s="41">
        <f t="shared" si="13"/>
        <v>3654.4124999999999</v>
      </c>
      <c r="Q208" s="41">
        <f t="shared" si="14"/>
        <v>122120.99600000001</v>
      </c>
      <c r="R208" s="41">
        <v>55811</v>
      </c>
      <c r="S208" s="41">
        <v>32130</v>
      </c>
      <c r="T208" s="41">
        <v>5355</v>
      </c>
      <c r="U208" s="41">
        <v>8925</v>
      </c>
      <c r="V208" s="41">
        <v>1695.75</v>
      </c>
      <c r="W208" s="41">
        <f t="shared" si="15"/>
        <v>103916.75</v>
      </c>
    </row>
    <row r="209" spans="1:23" x14ac:dyDescent="0.25">
      <c r="A209" s="36">
        <v>207</v>
      </c>
      <c r="B209" s="37">
        <v>72101510</v>
      </c>
      <c r="C209" s="38" t="s">
        <v>252</v>
      </c>
      <c r="D209" s="39" t="s">
        <v>39</v>
      </c>
      <c r="E209" s="40">
        <v>1</v>
      </c>
      <c r="F209" s="41">
        <v>57500</v>
      </c>
      <c r="G209" s="41">
        <v>6900</v>
      </c>
      <c r="H209" s="41">
        <v>2875</v>
      </c>
      <c r="I209" s="41">
        <v>5750</v>
      </c>
      <c r="J209" s="41">
        <v>1092.5</v>
      </c>
      <c r="K209" s="41">
        <f t="shared" si="12"/>
        <v>74117.5</v>
      </c>
      <c r="L209" s="41">
        <v>78346.625</v>
      </c>
      <c r="M209" s="41">
        <v>7900.5</v>
      </c>
      <c r="N209" s="41">
        <v>3291.875</v>
      </c>
      <c r="O209" s="41">
        <v>6583.75</v>
      </c>
      <c r="P209" s="41">
        <f t="shared" si="13"/>
        <v>1250.9124999999999</v>
      </c>
      <c r="Q209" s="41">
        <f t="shared" si="14"/>
        <v>97373.662500000006</v>
      </c>
      <c r="R209" s="41">
        <v>59500</v>
      </c>
      <c r="S209" s="41">
        <v>10710</v>
      </c>
      <c r="T209" s="41">
        <v>1785</v>
      </c>
      <c r="U209" s="41">
        <v>2975</v>
      </c>
      <c r="V209" s="41">
        <v>565.25</v>
      </c>
      <c r="W209" s="41">
        <f t="shared" si="15"/>
        <v>75535.25</v>
      </c>
    </row>
    <row r="210" spans="1:23" ht="51" x14ac:dyDescent="0.25">
      <c r="A210" s="36">
        <v>208</v>
      </c>
      <c r="B210" s="37">
        <v>72101510</v>
      </c>
      <c r="C210" s="38" t="s">
        <v>253</v>
      </c>
      <c r="D210" s="39" t="s">
        <v>36</v>
      </c>
      <c r="E210" s="40">
        <v>1</v>
      </c>
      <c r="F210" s="41">
        <v>41650</v>
      </c>
      <c r="G210" s="41">
        <v>15180</v>
      </c>
      <c r="H210" s="41">
        <v>6325</v>
      </c>
      <c r="I210" s="41">
        <v>12650</v>
      </c>
      <c r="J210" s="41">
        <v>2403.5</v>
      </c>
      <c r="K210" s="41">
        <f t="shared" si="12"/>
        <v>78208.5</v>
      </c>
      <c r="L210" s="41">
        <v>48005.79</v>
      </c>
      <c r="M210" s="41">
        <v>15787.2</v>
      </c>
      <c r="N210" s="41">
        <v>6578</v>
      </c>
      <c r="O210" s="41">
        <v>13156</v>
      </c>
      <c r="P210" s="41">
        <f t="shared" si="13"/>
        <v>2499.64</v>
      </c>
      <c r="Q210" s="41">
        <f t="shared" si="14"/>
        <v>86026.63</v>
      </c>
      <c r="R210" s="41">
        <v>40460</v>
      </c>
      <c r="S210" s="41">
        <v>23562</v>
      </c>
      <c r="T210" s="41">
        <v>3927</v>
      </c>
      <c r="U210" s="41">
        <v>6545</v>
      </c>
      <c r="V210" s="41">
        <v>1243.55</v>
      </c>
      <c r="W210" s="41">
        <f t="shared" si="15"/>
        <v>75737.55</v>
      </c>
    </row>
    <row r="211" spans="1:23" x14ac:dyDescent="0.25">
      <c r="A211" s="36">
        <v>209</v>
      </c>
      <c r="B211" s="37">
        <v>72101510</v>
      </c>
      <c r="C211" s="38" t="s">
        <v>254</v>
      </c>
      <c r="D211" s="39" t="s">
        <v>36</v>
      </c>
      <c r="E211" s="40">
        <v>1</v>
      </c>
      <c r="F211" s="41">
        <v>40250</v>
      </c>
      <c r="G211" s="41">
        <v>4830</v>
      </c>
      <c r="H211" s="41">
        <v>2012.5</v>
      </c>
      <c r="I211" s="41">
        <v>4025</v>
      </c>
      <c r="J211" s="41">
        <v>764.75</v>
      </c>
      <c r="K211" s="41">
        <f t="shared" si="12"/>
        <v>51882.25</v>
      </c>
      <c r="L211" s="41">
        <v>50052.887499999997</v>
      </c>
      <c r="M211" s="41">
        <v>5047.3500000000004</v>
      </c>
      <c r="N211" s="41">
        <v>2103.0625</v>
      </c>
      <c r="O211" s="41">
        <v>4206.125</v>
      </c>
      <c r="P211" s="41">
        <f t="shared" si="13"/>
        <v>799.16375000000005</v>
      </c>
      <c r="Q211" s="41">
        <f t="shared" si="14"/>
        <v>62208.588749999995</v>
      </c>
      <c r="R211" s="41">
        <v>41650</v>
      </c>
      <c r="S211" s="41">
        <v>7497</v>
      </c>
      <c r="T211" s="41">
        <v>1249.5</v>
      </c>
      <c r="U211" s="41">
        <v>2082.5</v>
      </c>
      <c r="V211" s="41">
        <v>395.67500000000001</v>
      </c>
      <c r="W211" s="41">
        <f t="shared" si="15"/>
        <v>52874.675000000003</v>
      </c>
    </row>
    <row r="212" spans="1:23" ht="51" x14ac:dyDescent="0.25">
      <c r="A212" s="36">
        <v>210</v>
      </c>
      <c r="B212" s="37">
        <v>72101510</v>
      </c>
      <c r="C212" s="38" t="s">
        <v>255</v>
      </c>
      <c r="D212" s="39" t="s">
        <v>36</v>
      </c>
      <c r="E212" s="40">
        <v>1</v>
      </c>
      <c r="F212" s="41">
        <v>103500</v>
      </c>
      <c r="G212" s="41">
        <v>12420</v>
      </c>
      <c r="H212" s="41">
        <v>5175</v>
      </c>
      <c r="I212" s="41">
        <v>10350</v>
      </c>
      <c r="J212" s="41">
        <v>1966.5</v>
      </c>
      <c r="K212" s="41">
        <f t="shared" si="12"/>
        <v>133411.5</v>
      </c>
      <c r="L212" s="41">
        <v>130554.9</v>
      </c>
      <c r="M212" s="41">
        <v>13165.2</v>
      </c>
      <c r="N212" s="41">
        <v>5485.5</v>
      </c>
      <c r="O212" s="41">
        <v>10971</v>
      </c>
      <c r="P212" s="41">
        <f t="shared" si="13"/>
        <v>2084.4900000000002</v>
      </c>
      <c r="Q212" s="41">
        <f t="shared" si="14"/>
        <v>162261.09</v>
      </c>
      <c r="R212" s="41">
        <v>107100</v>
      </c>
      <c r="S212" s="41">
        <v>19278</v>
      </c>
      <c r="T212" s="41">
        <v>3213</v>
      </c>
      <c r="U212" s="41">
        <v>5355</v>
      </c>
      <c r="V212" s="41">
        <v>1017.45</v>
      </c>
      <c r="W212" s="41">
        <f t="shared" si="15"/>
        <v>135963.45000000001</v>
      </c>
    </row>
    <row r="213" spans="1:23" ht="63.75" x14ac:dyDescent="0.25">
      <c r="A213" s="36">
        <v>211</v>
      </c>
      <c r="B213" s="37">
        <v>72101510</v>
      </c>
      <c r="C213" s="38" t="s">
        <v>256</v>
      </c>
      <c r="D213" s="39" t="s">
        <v>36</v>
      </c>
      <c r="E213" s="40">
        <v>1</v>
      </c>
      <c r="F213" s="41">
        <v>40250</v>
      </c>
      <c r="G213" s="41">
        <v>4830</v>
      </c>
      <c r="H213" s="41">
        <v>2012.5</v>
      </c>
      <c r="I213" s="41">
        <v>4025</v>
      </c>
      <c r="J213" s="41">
        <v>764.75</v>
      </c>
      <c r="K213" s="41">
        <f t="shared" si="12"/>
        <v>51882.25</v>
      </c>
      <c r="L213" s="41">
        <v>49334.42500000001</v>
      </c>
      <c r="M213" s="41">
        <v>4974.9000000000015</v>
      </c>
      <c r="N213" s="41">
        <v>2072.8750000000005</v>
      </c>
      <c r="O213" s="41">
        <v>4145.7500000000009</v>
      </c>
      <c r="P213" s="41">
        <f t="shared" si="13"/>
        <v>787.69250000000022</v>
      </c>
      <c r="Q213" s="41">
        <f t="shared" si="14"/>
        <v>61315.642500000009</v>
      </c>
      <c r="R213" s="41">
        <v>41650</v>
      </c>
      <c r="S213" s="41">
        <v>7497</v>
      </c>
      <c r="T213" s="41">
        <v>1249.5</v>
      </c>
      <c r="U213" s="41">
        <v>2082.5</v>
      </c>
      <c r="V213" s="41">
        <v>395.67500000000001</v>
      </c>
      <c r="W213" s="41">
        <f t="shared" si="15"/>
        <v>52874.675000000003</v>
      </c>
    </row>
    <row r="214" spans="1:23" ht="38.25" x14ac:dyDescent="0.25">
      <c r="A214" s="36">
        <v>212</v>
      </c>
      <c r="B214" s="37">
        <v>72101510</v>
      </c>
      <c r="C214" s="38" t="s">
        <v>257</v>
      </c>
      <c r="D214" s="39" t="s">
        <v>31</v>
      </c>
      <c r="E214" s="40">
        <v>1</v>
      </c>
      <c r="F214" s="41">
        <v>24150.000000000004</v>
      </c>
      <c r="G214" s="41">
        <v>2898.0000000000005</v>
      </c>
      <c r="H214" s="41">
        <v>1207.5000000000002</v>
      </c>
      <c r="I214" s="41">
        <v>2415.0000000000005</v>
      </c>
      <c r="J214" s="41">
        <v>458.85000000000008</v>
      </c>
      <c r="K214" s="41">
        <f t="shared" si="12"/>
        <v>31129.350000000002</v>
      </c>
      <c r="L214" s="41">
        <v>29456.962500000005</v>
      </c>
      <c r="M214" s="41">
        <v>2970.4500000000007</v>
      </c>
      <c r="N214" s="41">
        <v>1237.6875000000002</v>
      </c>
      <c r="O214" s="41">
        <v>2475.3750000000005</v>
      </c>
      <c r="P214" s="41">
        <f t="shared" si="13"/>
        <v>470.32125000000008</v>
      </c>
      <c r="Q214" s="41">
        <f t="shared" si="14"/>
        <v>36610.796250000007</v>
      </c>
      <c r="R214" s="41">
        <v>24990</v>
      </c>
      <c r="S214" s="41">
        <v>4498.2</v>
      </c>
      <c r="T214" s="41">
        <v>749.7</v>
      </c>
      <c r="U214" s="41">
        <v>1249.5</v>
      </c>
      <c r="V214" s="41">
        <v>237.405</v>
      </c>
      <c r="W214" s="41">
        <f t="shared" si="15"/>
        <v>31724.805</v>
      </c>
    </row>
    <row r="215" spans="1:23" ht="25.5" x14ac:dyDescent="0.25">
      <c r="A215" s="36">
        <v>213</v>
      </c>
      <c r="B215" s="37">
        <v>72101510</v>
      </c>
      <c r="C215" s="38" t="s">
        <v>258</v>
      </c>
      <c r="D215" s="39" t="s">
        <v>31</v>
      </c>
      <c r="E215" s="40">
        <v>1</v>
      </c>
      <c r="F215" s="41">
        <v>52670.000000000007</v>
      </c>
      <c r="G215" s="41">
        <v>6320.4000000000015</v>
      </c>
      <c r="H215" s="41">
        <v>2633.5000000000005</v>
      </c>
      <c r="I215" s="41">
        <v>5267.0000000000009</v>
      </c>
      <c r="J215" s="41">
        <v>1000.7300000000001</v>
      </c>
      <c r="K215" s="41">
        <f t="shared" si="12"/>
        <v>67891.63</v>
      </c>
      <c r="L215" s="41">
        <v>64871.005500000014</v>
      </c>
      <c r="M215" s="41">
        <v>6541.6140000000014</v>
      </c>
      <c r="N215" s="41">
        <v>2725.6725000000006</v>
      </c>
      <c r="O215" s="41">
        <v>5451.3450000000012</v>
      </c>
      <c r="P215" s="41">
        <f t="shared" si="13"/>
        <v>1035.7555500000003</v>
      </c>
      <c r="Q215" s="41">
        <f t="shared" si="14"/>
        <v>80625.392550000019</v>
      </c>
      <c r="R215" s="41">
        <v>54502</v>
      </c>
      <c r="S215" s="41">
        <v>9810.36</v>
      </c>
      <c r="T215" s="41">
        <v>1635.06</v>
      </c>
      <c r="U215" s="41">
        <v>2725.1</v>
      </c>
      <c r="V215" s="41">
        <v>517.76900000000001</v>
      </c>
      <c r="W215" s="41">
        <f t="shared" si="15"/>
        <v>69190.289000000004</v>
      </c>
    </row>
    <row r="216" spans="1:23" ht="25.5" x14ac:dyDescent="0.25">
      <c r="A216" s="36">
        <v>214</v>
      </c>
      <c r="B216" s="37">
        <v>72101510</v>
      </c>
      <c r="C216" s="38" t="s">
        <v>259</v>
      </c>
      <c r="D216" s="39" t="s">
        <v>36</v>
      </c>
      <c r="E216" s="40">
        <v>1</v>
      </c>
      <c r="F216" s="41">
        <v>40250</v>
      </c>
      <c r="G216" s="41">
        <v>4830</v>
      </c>
      <c r="H216" s="41">
        <v>2012.5</v>
      </c>
      <c r="I216" s="41">
        <v>4025</v>
      </c>
      <c r="J216" s="41">
        <v>764.75</v>
      </c>
      <c r="K216" s="41">
        <f t="shared" si="12"/>
        <v>51882.25</v>
      </c>
      <c r="L216" s="41">
        <v>53884.6875</v>
      </c>
      <c r="M216" s="41">
        <v>5433.75</v>
      </c>
      <c r="N216" s="41">
        <v>2264.0625</v>
      </c>
      <c r="O216" s="41">
        <v>4528.125</v>
      </c>
      <c r="P216" s="41">
        <f t="shared" si="13"/>
        <v>860.34375</v>
      </c>
      <c r="Q216" s="41">
        <f t="shared" si="14"/>
        <v>66970.96875</v>
      </c>
      <c r="R216" s="41">
        <v>41650</v>
      </c>
      <c r="S216" s="41">
        <v>7497</v>
      </c>
      <c r="T216" s="41">
        <v>1249.5</v>
      </c>
      <c r="U216" s="41">
        <v>2082.5</v>
      </c>
      <c r="V216" s="41">
        <v>395.67500000000001</v>
      </c>
      <c r="W216" s="41">
        <f t="shared" si="15"/>
        <v>52874.675000000003</v>
      </c>
    </row>
    <row r="217" spans="1:23" ht="51" x14ac:dyDescent="0.25">
      <c r="A217" s="36">
        <v>215</v>
      </c>
      <c r="B217" s="37">
        <v>72101510</v>
      </c>
      <c r="C217" s="38" t="s">
        <v>260</v>
      </c>
      <c r="D217" s="39" t="s">
        <v>36</v>
      </c>
      <c r="E217" s="40">
        <v>1</v>
      </c>
      <c r="F217" s="41">
        <v>67830</v>
      </c>
      <c r="G217" s="41">
        <v>34500</v>
      </c>
      <c r="H217" s="41">
        <v>14375</v>
      </c>
      <c r="I217" s="41">
        <v>28750</v>
      </c>
      <c r="J217" s="41">
        <v>5462.5</v>
      </c>
      <c r="K217" s="41">
        <f t="shared" si="12"/>
        <v>150917.5</v>
      </c>
      <c r="L217" s="41">
        <v>74911.69</v>
      </c>
      <c r="M217" s="41">
        <v>38467.5</v>
      </c>
      <c r="N217" s="41">
        <v>16028.125</v>
      </c>
      <c r="O217" s="41">
        <v>32056.25</v>
      </c>
      <c r="P217" s="41">
        <f t="shared" si="13"/>
        <v>6090.6875</v>
      </c>
      <c r="Q217" s="41">
        <f t="shared" si="14"/>
        <v>167554.2525</v>
      </c>
      <c r="R217" s="41">
        <v>67711</v>
      </c>
      <c r="S217" s="41">
        <v>53550</v>
      </c>
      <c r="T217" s="41">
        <v>8925</v>
      </c>
      <c r="U217" s="41">
        <v>14875</v>
      </c>
      <c r="V217" s="41">
        <v>2826.25</v>
      </c>
      <c r="W217" s="41">
        <f t="shared" si="15"/>
        <v>147887.25</v>
      </c>
    </row>
    <row r="218" spans="1:23" ht="51" x14ac:dyDescent="0.25">
      <c r="A218" s="36">
        <v>216</v>
      </c>
      <c r="B218" s="37">
        <v>72101510</v>
      </c>
      <c r="C218" s="38" t="s">
        <v>261</v>
      </c>
      <c r="D218" s="39" t="s">
        <v>36</v>
      </c>
      <c r="E218" s="40">
        <v>1</v>
      </c>
      <c r="F218" s="41">
        <v>172500</v>
      </c>
      <c r="G218" s="41">
        <v>20700</v>
      </c>
      <c r="H218" s="41">
        <v>8625</v>
      </c>
      <c r="I218" s="41">
        <v>17250</v>
      </c>
      <c r="J218" s="41">
        <v>3277.5</v>
      </c>
      <c r="K218" s="41">
        <f t="shared" si="12"/>
        <v>222352.5</v>
      </c>
      <c r="L218" s="41">
        <v>235039.87500000003</v>
      </c>
      <c r="M218" s="41">
        <v>23701.500000000004</v>
      </c>
      <c r="N218" s="41">
        <v>9875.6250000000018</v>
      </c>
      <c r="O218" s="41">
        <v>19751.250000000004</v>
      </c>
      <c r="P218" s="41">
        <f t="shared" si="13"/>
        <v>3752.7375000000006</v>
      </c>
      <c r="Q218" s="41">
        <f t="shared" si="14"/>
        <v>292120.98750000005</v>
      </c>
      <c r="R218" s="41">
        <v>178500</v>
      </c>
      <c r="S218" s="41">
        <v>32130</v>
      </c>
      <c r="T218" s="41">
        <v>5355</v>
      </c>
      <c r="U218" s="41">
        <v>8925</v>
      </c>
      <c r="V218" s="41">
        <v>1695.75</v>
      </c>
      <c r="W218" s="41">
        <f t="shared" si="15"/>
        <v>226605.75</v>
      </c>
    </row>
    <row r="219" spans="1:23" ht="25.5" x14ac:dyDescent="0.25">
      <c r="A219" s="36">
        <v>217</v>
      </c>
      <c r="B219" s="37">
        <v>72101510</v>
      </c>
      <c r="C219" s="38" t="s">
        <v>262</v>
      </c>
      <c r="D219" s="39" t="s">
        <v>36</v>
      </c>
      <c r="E219" s="40">
        <v>1</v>
      </c>
      <c r="F219" s="41">
        <v>207000</v>
      </c>
      <c r="G219" s="41">
        <v>24840</v>
      </c>
      <c r="H219" s="41">
        <v>10350</v>
      </c>
      <c r="I219" s="41">
        <v>20700</v>
      </c>
      <c r="J219" s="41">
        <v>3933</v>
      </c>
      <c r="K219" s="41">
        <f t="shared" si="12"/>
        <v>266823</v>
      </c>
      <c r="L219" s="41">
        <v>256183.20000000004</v>
      </c>
      <c r="M219" s="41">
        <v>25833.600000000006</v>
      </c>
      <c r="N219" s="41">
        <v>10764.000000000002</v>
      </c>
      <c r="O219" s="41">
        <v>21528.000000000004</v>
      </c>
      <c r="P219" s="41">
        <f t="shared" si="13"/>
        <v>4090.3200000000006</v>
      </c>
      <c r="Q219" s="41">
        <f t="shared" si="14"/>
        <v>318399.12000000005</v>
      </c>
      <c r="R219" s="41">
        <v>214200</v>
      </c>
      <c r="S219" s="41">
        <v>38556</v>
      </c>
      <c r="T219" s="41">
        <v>6426</v>
      </c>
      <c r="U219" s="41">
        <v>10710</v>
      </c>
      <c r="V219" s="41">
        <v>2034.9</v>
      </c>
      <c r="W219" s="41">
        <f t="shared" si="15"/>
        <v>271926.90000000002</v>
      </c>
    </row>
    <row r="220" spans="1:23" ht="25.5" x14ac:dyDescent="0.25">
      <c r="A220" s="36">
        <v>218</v>
      </c>
      <c r="B220" s="37">
        <v>72101510</v>
      </c>
      <c r="C220" s="38" t="s">
        <v>263</v>
      </c>
      <c r="D220" s="39" t="s">
        <v>36</v>
      </c>
      <c r="E220" s="40">
        <v>1</v>
      </c>
      <c r="F220" s="41">
        <v>58310</v>
      </c>
      <c r="G220" s="41">
        <v>33810</v>
      </c>
      <c r="H220" s="41">
        <v>14087.5</v>
      </c>
      <c r="I220" s="41">
        <v>28175</v>
      </c>
      <c r="J220" s="41">
        <v>5353.25</v>
      </c>
      <c r="K220" s="41">
        <f t="shared" si="12"/>
        <v>139735.75</v>
      </c>
      <c r="L220" s="41">
        <v>70210</v>
      </c>
      <c r="M220" s="41">
        <v>35331.449999999997</v>
      </c>
      <c r="N220" s="41">
        <v>14721.4375</v>
      </c>
      <c r="O220" s="41">
        <v>29442.875</v>
      </c>
      <c r="P220" s="41">
        <f t="shared" si="13"/>
        <v>5594.1462499999998</v>
      </c>
      <c r="Q220" s="41">
        <f t="shared" si="14"/>
        <v>155299.90875</v>
      </c>
      <c r="R220" s="41">
        <v>58310</v>
      </c>
      <c r="S220" s="41">
        <v>52479</v>
      </c>
      <c r="T220" s="41">
        <v>8746.5</v>
      </c>
      <c r="U220" s="41">
        <v>14577.5</v>
      </c>
      <c r="V220" s="41">
        <v>2769.7249999999999</v>
      </c>
      <c r="W220" s="41">
        <f t="shared" si="15"/>
        <v>136882.72500000001</v>
      </c>
    </row>
    <row r="221" spans="1:23" ht="38.25" x14ac:dyDescent="0.25">
      <c r="A221" s="36">
        <v>219</v>
      </c>
      <c r="B221" s="37">
        <v>72101510</v>
      </c>
      <c r="C221" s="38" t="s">
        <v>264</v>
      </c>
      <c r="D221" s="39" t="s">
        <v>36</v>
      </c>
      <c r="E221" s="40">
        <v>1</v>
      </c>
      <c r="F221" s="41">
        <v>178500</v>
      </c>
      <c r="G221" s="41">
        <v>48300</v>
      </c>
      <c r="H221" s="41">
        <v>20125</v>
      </c>
      <c r="I221" s="41">
        <v>40250</v>
      </c>
      <c r="J221" s="41">
        <v>7647.5</v>
      </c>
      <c r="K221" s="41">
        <f t="shared" si="12"/>
        <v>294822.5</v>
      </c>
      <c r="L221" s="41">
        <v>205334.5</v>
      </c>
      <c r="M221" s="41">
        <v>51197.999999999993</v>
      </c>
      <c r="N221" s="41">
        <v>21332.499999999996</v>
      </c>
      <c r="O221" s="41">
        <v>42664.999999999993</v>
      </c>
      <c r="P221" s="41">
        <f t="shared" si="13"/>
        <v>8106.3499999999985</v>
      </c>
      <c r="Q221" s="41">
        <f t="shared" si="14"/>
        <v>328636.34999999998</v>
      </c>
      <c r="R221" s="41">
        <v>225505</v>
      </c>
      <c r="S221" s="41">
        <v>74970</v>
      </c>
      <c r="T221" s="41">
        <v>12495</v>
      </c>
      <c r="U221" s="41">
        <v>20825</v>
      </c>
      <c r="V221" s="41">
        <v>3956.75</v>
      </c>
      <c r="W221" s="41">
        <f t="shared" si="15"/>
        <v>337751.75</v>
      </c>
    </row>
    <row r="222" spans="1:23" ht="76.5" x14ac:dyDescent="0.25">
      <c r="A222" s="36">
        <v>220</v>
      </c>
      <c r="B222" s="37">
        <v>72101510</v>
      </c>
      <c r="C222" s="38" t="s">
        <v>265</v>
      </c>
      <c r="D222" s="39" t="s">
        <v>36</v>
      </c>
      <c r="E222" s="40">
        <v>1</v>
      </c>
      <c r="F222" s="41">
        <v>172500</v>
      </c>
      <c r="G222" s="41">
        <v>20700</v>
      </c>
      <c r="H222" s="41">
        <v>8625</v>
      </c>
      <c r="I222" s="41">
        <v>17250</v>
      </c>
      <c r="J222" s="41">
        <v>3277.5</v>
      </c>
      <c r="K222" s="41">
        <f t="shared" si="12"/>
        <v>222352.5</v>
      </c>
      <c r="L222" s="41">
        <v>205334.5</v>
      </c>
      <c r="M222" s="41">
        <v>21321</v>
      </c>
      <c r="N222" s="41">
        <v>8883.75</v>
      </c>
      <c r="O222" s="41">
        <v>17767.5</v>
      </c>
      <c r="P222" s="41">
        <f t="shared" si="13"/>
        <v>3375.8249999999998</v>
      </c>
      <c r="Q222" s="41">
        <f t="shared" si="14"/>
        <v>256682.57500000001</v>
      </c>
      <c r="R222" s="41">
        <v>225505</v>
      </c>
      <c r="S222" s="41">
        <v>32130</v>
      </c>
      <c r="T222" s="41">
        <v>5355</v>
      </c>
      <c r="U222" s="41">
        <v>8925</v>
      </c>
      <c r="V222" s="41">
        <v>1695.75</v>
      </c>
      <c r="W222" s="41">
        <f t="shared" si="15"/>
        <v>273610.75</v>
      </c>
    </row>
    <row r="223" spans="1:23" ht="25.5" x14ac:dyDescent="0.25">
      <c r="A223" s="36">
        <v>221</v>
      </c>
      <c r="B223" s="37">
        <v>72101510</v>
      </c>
      <c r="C223" s="38" t="s">
        <v>266</v>
      </c>
      <c r="D223" s="39" t="s">
        <v>36</v>
      </c>
      <c r="E223" s="40">
        <v>1</v>
      </c>
      <c r="F223" s="41">
        <v>281750</v>
      </c>
      <c r="G223" s="41">
        <v>33810</v>
      </c>
      <c r="H223" s="41">
        <v>14087.5</v>
      </c>
      <c r="I223" s="41">
        <v>28175</v>
      </c>
      <c r="J223" s="41">
        <v>5353.25</v>
      </c>
      <c r="K223" s="41">
        <f t="shared" si="12"/>
        <v>363175.75</v>
      </c>
      <c r="L223" s="41">
        <v>343664.5625</v>
      </c>
      <c r="M223" s="41">
        <v>34655.25</v>
      </c>
      <c r="N223" s="41">
        <v>14439.6875</v>
      </c>
      <c r="O223" s="41">
        <v>28879.375</v>
      </c>
      <c r="P223" s="41">
        <f t="shared" si="13"/>
        <v>5487.0812500000002</v>
      </c>
      <c r="Q223" s="41">
        <f t="shared" si="14"/>
        <v>427125.95624999999</v>
      </c>
      <c r="R223" s="41">
        <v>291550</v>
      </c>
      <c r="S223" s="41">
        <v>52479</v>
      </c>
      <c r="T223" s="41">
        <v>8746.5</v>
      </c>
      <c r="U223" s="41">
        <v>14577.5</v>
      </c>
      <c r="V223" s="41">
        <v>2769.7249999999999</v>
      </c>
      <c r="W223" s="41">
        <f t="shared" si="15"/>
        <v>370122.72499999998</v>
      </c>
    </row>
    <row r="224" spans="1:23" ht="38.25" x14ac:dyDescent="0.25">
      <c r="A224" s="36">
        <v>222</v>
      </c>
      <c r="B224" s="37">
        <v>72101510</v>
      </c>
      <c r="C224" s="38" t="s">
        <v>267</v>
      </c>
      <c r="D224" s="39" t="s">
        <v>36</v>
      </c>
      <c r="E224" s="40">
        <v>1</v>
      </c>
      <c r="F224" s="41">
        <v>281750</v>
      </c>
      <c r="G224" s="41">
        <v>33810</v>
      </c>
      <c r="H224" s="41">
        <v>14087.5</v>
      </c>
      <c r="I224" s="41">
        <v>28175</v>
      </c>
      <c r="J224" s="41">
        <v>5353.25</v>
      </c>
      <c r="K224" s="41">
        <f t="shared" si="12"/>
        <v>363175.75</v>
      </c>
      <c r="L224" s="41">
        <v>347017.38750000001</v>
      </c>
      <c r="M224" s="41">
        <v>34993.35</v>
      </c>
      <c r="N224" s="41">
        <v>14580.5625</v>
      </c>
      <c r="O224" s="41">
        <v>29161.125</v>
      </c>
      <c r="P224" s="41">
        <f t="shared" si="13"/>
        <v>5540.6137500000004</v>
      </c>
      <c r="Q224" s="41">
        <f t="shared" si="14"/>
        <v>431293.03875000001</v>
      </c>
      <c r="R224" s="41">
        <v>291550</v>
      </c>
      <c r="S224" s="41">
        <v>52479</v>
      </c>
      <c r="T224" s="41">
        <v>8746.5</v>
      </c>
      <c r="U224" s="41">
        <v>14577.5</v>
      </c>
      <c r="V224" s="41">
        <v>2769.7249999999999</v>
      </c>
      <c r="W224" s="41">
        <f t="shared" si="15"/>
        <v>370122.72499999998</v>
      </c>
    </row>
    <row r="225" spans="1:23" ht="38.25" x14ac:dyDescent="0.25">
      <c r="A225" s="36">
        <v>223</v>
      </c>
      <c r="B225" s="37">
        <v>72101510</v>
      </c>
      <c r="C225" s="38" t="s">
        <v>268</v>
      </c>
      <c r="D225" s="39" t="s">
        <v>36</v>
      </c>
      <c r="E225" s="40">
        <v>1</v>
      </c>
      <c r="F225" s="41">
        <v>172500</v>
      </c>
      <c r="G225" s="41">
        <v>20700</v>
      </c>
      <c r="H225" s="41">
        <v>8625</v>
      </c>
      <c r="I225" s="41">
        <v>17250</v>
      </c>
      <c r="J225" s="41">
        <v>3277.5</v>
      </c>
      <c r="K225" s="41">
        <f t="shared" si="12"/>
        <v>222352.5</v>
      </c>
      <c r="L225" s="41">
        <v>230934.37500000003</v>
      </c>
      <c r="M225" s="41">
        <v>23287.500000000004</v>
      </c>
      <c r="N225" s="41">
        <v>9703.1250000000018</v>
      </c>
      <c r="O225" s="41">
        <v>19406.250000000004</v>
      </c>
      <c r="P225" s="41">
        <f t="shared" si="13"/>
        <v>3687.1875000000009</v>
      </c>
      <c r="Q225" s="41">
        <f t="shared" si="14"/>
        <v>287018.43750000006</v>
      </c>
      <c r="R225" s="41">
        <v>178500</v>
      </c>
      <c r="S225" s="41">
        <v>32130</v>
      </c>
      <c r="T225" s="41">
        <v>5355</v>
      </c>
      <c r="U225" s="41">
        <v>8925</v>
      </c>
      <c r="V225" s="41">
        <v>1695.75</v>
      </c>
      <c r="W225" s="41">
        <f t="shared" si="15"/>
        <v>226605.75</v>
      </c>
    </row>
    <row r="226" spans="1:23" ht="25.5" x14ac:dyDescent="0.25">
      <c r="A226" s="36">
        <v>224</v>
      </c>
      <c r="B226" s="37">
        <v>72101510</v>
      </c>
      <c r="C226" s="38" t="s">
        <v>269</v>
      </c>
      <c r="D226" s="39" t="s">
        <v>36</v>
      </c>
      <c r="E226" s="40">
        <v>1</v>
      </c>
      <c r="F226" s="41">
        <v>172500</v>
      </c>
      <c r="G226" s="41">
        <v>20700</v>
      </c>
      <c r="H226" s="41">
        <v>8625</v>
      </c>
      <c r="I226" s="41">
        <v>17250</v>
      </c>
      <c r="J226" s="41">
        <v>3277.5</v>
      </c>
      <c r="K226" s="41">
        <f t="shared" si="12"/>
        <v>222352.5</v>
      </c>
      <c r="L226" s="41">
        <v>228881.625</v>
      </c>
      <c r="M226" s="41">
        <v>23080.5</v>
      </c>
      <c r="N226" s="41">
        <v>9616.875</v>
      </c>
      <c r="O226" s="41">
        <v>19233.75</v>
      </c>
      <c r="P226" s="41">
        <f t="shared" si="13"/>
        <v>3654.4124999999999</v>
      </c>
      <c r="Q226" s="41">
        <f t="shared" si="14"/>
        <v>284467.16249999998</v>
      </c>
      <c r="R226" s="41">
        <v>178500</v>
      </c>
      <c r="S226" s="41">
        <v>32130</v>
      </c>
      <c r="T226" s="41">
        <v>5355</v>
      </c>
      <c r="U226" s="41">
        <v>8925</v>
      </c>
      <c r="V226" s="41">
        <v>1695.75</v>
      </c>
      <c r="W226" s="41">
        <f t="shared" si="15"/>
        <v>226605.75</v>
      </c>
    </row>
    <row r="227" spans="1:23" ht="63.75" x14ac:dyDescent="0.25">
      <c r="A227" s="36">
        <v>225</v>
      </c>
      <c r="B227" s="37">
        <v>72101510</v>
      </c>
      <c r="C227" s="38" t="s">
        <v>270</v>
      </c>
      <c r="D227" s="39" t="s">
        <v>36</v>
      </c>
      <c r="E227" s="40">
        <v>1</v>
      </c>
      <c r="F227" s="41">
        <v>547400</v>
      </c>
      <c r="G227" s="41">
        <v>82800</v>
      </c>
      <c r="H227" s="41">
        <v>34500</v>
      </c>
      <c r="I227" s="41">
        <v>69000</v>
      </c>
      <c r="J227" s="41">
        <v>13110</v>
      </c>
      <c r="K227" s="41">
        <f t="shared" si="12"/>
        <v>746810</v>
      </c>
      <c r="L227" s="41">
        <v>608923</v>
      </c>
      <c r="M227" s="41">
        <v>94806.000000000015</v>
      </c>
      <c r="N227" s="41">
        <v>39502.500000000007</v>
      </c>
      <c r="O227" s="41">
        <v>79005.000000000015</v>
      </c>
      <c r="P227" s="41">
        <f t="shared" si="13"/>
        <v>15010.950000000003</v>
      </c>
      <c r="Q227" s="41">
        <f t="shared" si="14"/>
        <v>837247.45</v>
      </c>
      <c r="R227" s="41">
        <v>595000</v>
      </c>
      <c r="S227" s="41">
        <v>128520</v>
      </c>
      <c r="T227" s="41">
        <v>21420</v>
      </c>
      <c r="U227" s="41">
        <v>35700</v>
      </c>
      <c r="V227" s="41">
        <v>6783</v>
      </c>
      <c r="W227" s="41">
        <f t="shared" si="15"/>
        <v>787423</v>
      </c>
    </row>
    <row r="228" spans="1:23" ht="25.5" x14ac:dyDescent="0.25">
      <c r="A228" s="36">
        <v>226</v>
      </c>
      <c r="B228" s="37">
        <v>72101510</v>
      </c>
      <c r="C228" s="38" t="s">
        <v>271</v>
      </c>
      <c r="D228" s="42" t="s">
        <v>36</v>
      </c>
      <c r="E228" s="40">
        <v>1</v>
      </c>
      <c r="F228" s="41">
        <v>57500</v>
      </c>
      <c r="G228" s="41">
        <v>6900</v>
      </c>
      <c r="H228" s="41">
        <v>2875</v>
      </c>
      <c r="I228" s="41">
        <v>5750</v>
      </c>
      <c r="J228" s="41">
        <v>1092.5</v>
      </c>
      <c r="K228" s="41">
        <f t="shared" si="12"/>
        <v>74117.5</v>
      </c>
      <c r="L228" s="41">
        <v>71162</v>
      </c>
      <c r="M228" s="41">
        <v>7176</v>
      </c>
      <c r="N228" s="41">
        <v>2990</v>
      </c>
      <c r="O228" s="41">
        <v>5980</v>
      </c>
      <c r="P228" s="41">
        <f t="shared" si="13"/>
        <v>1136.2</v>
      </c>
      <c r="Q228" s="41">
        <f t="shared" si="14"/>
        <v>88444.2</v>
      </c>
      <c r="R228" s="41">
        <v>59500</v>
      </c>
      <c r="S228" s="41">
        <v>10710</v>
      </c>
      <c r="T228" s="41">
        <v>1785</v>
      </c>
      <c r="U228" s="41">
        <v>2975</v>
      </c>
      <c r="V228" s="41">
        <v>565.25</v>
      </c>
      <c r="W228" s="41">
        <f t="shared" si="15"/>
        <v>75535.25</v>
      </c>
    </row>
    <row r="229" spans="1:23" ht="51" x14ac:dyDescent="0.25">
      <c r="A229" s="36">
        <v>227</v>
      </c>
      <c r="B229" s="37">
        <v>72101510</v>
      </c>
      <c r="C229" s="38" t="s">
        <v>272</v>
      </c>
      <c r="D229" s="42" t="s">
        <v>36</v>
      </c>
      <c r="E229" s="40">
        <v>1</v>
      </c>
      <c r="F229" s="41">
        <v>108100</v>
      </c>
      <c r="G229" s="41">
        <v>12972</v>
      </c>
      <c r="H229" s="41">
        <v>5405</v>
      </c>
      <c r="I229" s="41">
        <v>10810</v>
      </c>
      <c r="J229" s="41">
        <v>2053.9</v>
      </c>
      <c r="K229" s="41">
        <f t="shared" si="12"/>
        <v>139340.9</v>
      </c>
      <c r="L229" s="41">
        <v>134427.755</v>
      </c>
      <c r="M229" s="41">
        <v>13555.74</v>
      </c>
      <c r="N229" s="41">
        <v>5648.2250000000004</v>
      </c>
      <c r="O229" s="41">
        <v>11296.45</v>
      </c>
      <c r="P229" s="41">
        <f t="shared" si="13"/>
        <v>2146.3255000000004</v>
      </c>
      <c r="Q229" s="41">
        <f t="shared" si="14"/>
        <v>167074.49550000002</v>
      </c>
      <c r="R229" s="41">
        <v>111860</v>
      </c>
      <c r="S229" s="41">
        <v>20134.8</v>
      </c>
      <c r="T229" s="41">
        <v>3355.8</v>
      </c>
      <c r="U229" s="41">
        <v>5593</v>
      </c>
      <c r="V229" s="41">
        <v>1062.67</v>
      </c>
      <c r="W229" s="41">
        <f t="shared" si="15"/>
        <v>142006.26999999999</v>
      </c>
    </row>
    <row r="230" spans="1:23" ht="51" x14ac:dyDescent="0.25">
      <c r="A230" s="36">
        <v>228</v>
      </c>
      <c r="B230" s="37">
        <v>72101510</v>
      </c>
      <c r="C230" s="38" t="s">
        <v>273</v>
      </c>
      <c r="D230" s="42" t="s">
        <v>37</v>
      </c>
      <c r="E230" s="40">
        <v>1</v>
      </c>
      <c r="F230" s="41">
        <v>488750</v>
      </c>
      <c r="G230" s="41">
        <v>58650</v>
      </c>
      <c r="H230" s="41">
        <v>24437.5</v>
      </c>
      <c r="I230" s="41">
        <v>48875</v>
      </c>
      <c r="J230" s="41">
        <v>9286.25</v>
      </c>
      <c r="K230" s="41">
        <f t="shared" si="12"/>
        <v>629998.75</v>
      </c>
      <c r="L230" s="41">
        <v>616509.25000000012</v>
      </c>
      <c r="M230" s="41">
        <v>62169.000000000007</v>
      </c>
      <c r="N230" s="41">
        <v>25903.750000000004</v>
      </c>
      <c r="O230" s="41">
        <v>51807.500000000007</v>
      </c>
      <c r="P230" s="41">
        <f t="shared" si="13"/>
        <v>9843.4250000000011</v>
      </c>
      <c r="Q230" s="41">
        <f t="shared" si="14"/>
        <v>766232.92500000016</v>
      </c>
      <c r="R230" s="41">
        <v>505750</v>
      </c>
      <c r="S230" s="41">
        <v>91035</v>
      </c>
      <c r="T230" s="41">
        <v>15172.5</v>
      </c>
      <c r="U230" s="41">
        <v>25287.5</v>
      </c>
      <c r="V230" s="41">
        <v>4804.625</v>
      </c>
      <c r="W230" s="41">
        <f t="shared" si="15"/>
        <v>642049.625</v>
      </c>
    </row>
    <row r="231" spans="1:23" ht="38.25" x14ac:dyDescent="0.25">
      <c r="A231" s="36">
        <v>229</v>
      </c>
      <c r="B231" s="37">
        <v>72101510</v>
      </c>
      <c r="C231" s="38" t="s">
        <v>274</v>
      </c>
      <c r="D231" s="42" t="s">
        <v>37</v>
      </c>
      <c r="E231" s="40">
        <v>1</v>
      </c>
      <c r="F231" s="41">
        <v>46000</v>
      </c>
      <c r="G231" s="41">
        <v>5520</v>
      </c>
      <c r="H231" s="41">
        <v>2300</v>
      </c>
      <c r="I231" s="41">
        <v>4600</v>
      </c>
      <c r="J231" s="41">
        <v>874</v>
      </c>
      <c r="K231" s="41">
        <f t="shared" si="12"/>
        <v>59294</v>
      </c>
      <c r="L231" s="41">
        <v>56382.19999999999</v>
      </c>
      <c r="M231" s="41">
        <v>5685.5999999999985</v>
      </c>
      <c r="N231" s="41">
        <v>2368.9999999999995</v>
      </c>
      <c r="O231" s="41">
        <v>4737.9999999999991</v>
      </c>
      <c r="P231" s="41">
        <f t="shared" si="13"/>
        <v>900.2199999999998</v>
      </c>
      <c r="Q231" s="41">
        <f t="shared" si="14"/>
        <v>70075.01999999999</v>
      </c>
      <c r="R231" s="41">
        <v>47600</v>
      </c>
      <c r="S231" s="41">
        <v>8568</v>
      </c>
      <c r="T231" s="41">
        <v>1428</v>
      </c>
      <c r="U231" s="41">
        <v>2380</v>
      </c>
      <c r="V231" s="41">
        <v>452.2</v>
      </c>
      <c r="W231" s="41">
        <f t="shared" si="15"/>
        <v>60428.2</v>
      </c>
    </row>
    <row r="232" spans="1:23" ht="25.5" x14ac:dyDescent="0.25">
      <c r="A232" s="36">
        <v>230</v>
      </c>
      <c r="B232" s="37">
        <v>72101510</v>
      </c>
      <c r="C232" s="38" t="s">
        <v>275</v>
      </c>
      <c r="D232" s="37" t="s">
        <v>37</v>
      </c>
      <c r="E232" s="40">
        <v>1</v>
      </c>
      <c r="F232" s="41">
        <v>23000</v>
      </c>
      <c r="G232" s="41">
        <v>2760</v>
      </c>
      <c r="H232" s="41">
        <v>1150</v>
      </c>
      <c r="I232" s="41">
        <v>2300</v>
      </c>
      <c r="J232" s="41">
        <v>437</v>
      </c>
      <c r="K232" s="41">
        <f t="shared" si="12"/>
        <v>29647</v>
      </c>
      <c r="L232" s="41">
        <v>28054.25</v>
      </c>
      <c r="M232" s="41">
        <v>2829</v>
      </c>
      <c r="N232" s="41">
        <v>1178.75</v>
      </c>
      <c r="O232" s="41">
        <v>2357.5</v>
      </c>
      <c r="P232" s="41">
        <f t="shared" si="13"/>
        <v>447.92500000000001</v>
      </c>
      <c r="Q232" s="41">
        <f t="shared" si="14"/>
        <v>34867.425000000003</v>
      </c>
      <c r="R232" s="41">
        <v>23800</v>
      </c>
      <c r="S232" s="41">
        <v>4284</v>
      </c>
      <c r="T232" s="41">
        <v>714</v>
      </c>
      <c r="U232" s="41">
        <v>1190</v>
      </c>
      <c r="V232" s="41">
        <v>226.1</v>
      </c>
      <c r="W232" s="41">
        <f t="shared" si="15"/>
        <v>30214.1</v>
      </c>
    </row>
    <row r="233" spans="1:23" ht="63.75" x14ac:dyDescent="0.25">
      <c r="A233" s="36">
        <v>231</v>
      </c>
      <c r="B233" s="37">
        <v>72101510</v>
      </c>
      <c r="C233" s="38" t="s">
        <v>276</v>
      </c>
      <c r="D233" s="37" t="s">
        <v>37</v>
      </c>
      <c r="E233" s="40">
        <v>1</v>
      </c>
      <c r="F233" s="41">
        <v>212750</v>
      </c>
      <c r="G233" s="41">
        <v>25530</v>
      </c>
      <c r="H233" s="41">
        <v>10637.5</v>
      </c>
      <c r="I233" s="41">
        <v>21275</v>
      </c>
      <c r="J233" s="41">
        <v>4042.25</v>
      </c>
      <c r="K233" s="41">
        <f t="shared" si="12"/>
        <v>274234.75</v>
      </c>
      <c r="L233" s="41">
        <v>262033.53750000001</v>
      </c>
      <c r="M233" s="41">
        <v>26423.55</v>
      </c>
      <c r="N233" s="41">
        <v>11009.8125</v>
      </c>
      <c r="O233" s="41">
        <v>22019.625</v>
      </c>
      <c r="P233" s="41">
        <f t="shared" si="13"/>
        <v>4183.7287500000002</v>
      </c>
      <c r="Q233" s="41">
        <f t="shared" si="14"/>
        <v>325670.25375000003</v>
      </c>
      <c r="R233" s="41">
        <v>220150</v>
      </c>
      <c r="S233" s="41">
        <v>39627</v>
      </c>
      <c r="T233" s="41">
        <v>6604.5</v>
      </c>
      <c r="U233" s="41">
        <v>11007.5</v>
      </c>
      <c r="V233" s="41">
        <v>2091.4250000000002</v>
      </c>
      <c r="W233" s="41">
        <f t="shared" si="15"/>
        <v>279480.42499999999</v>
      </c>
    </row>
    <row r="234" spans="1:23" ht="51" x14ac:dyDescent="0.25">
      <c r="A234" s="36">
        <v>232</v>
      </c>
      <c r="B234" s="37">
        <v>72101510</v>
      </c>
      <c r="C234" s="38" t="s">
        <v>277</v>
      </c>
      <c r="D234" s="37" t="s">
        <v>37</v>
      </c>
      <c r="E234" s="40">
        <v>1</v>
      </c>
      <c r="F234" s="41">
        <v>212750</v>
      </c>
      <c r="G234" s="41">
        <v>25530</v>
      </c>
      <c r="H234" s="41">
        <v>10637.5</v>
      </c>
      <c r="I234" s="41">
        <v>21275</v>
      </c>
      <c r="J234" s="41">
        <v>4042.25</v>
      </c>
      <c r="K234" s="41">
        <f t="shared" si="12"/>
        <v>274234.75</v>
      </c>
      <c r="L234" s="41">
        <v>284819.0625</v>
      </c>
      <c r="M234" s="41">
        <v>28721.25</v>
      </c>
      <c r="N234" s="41">
        <v>11967.1875</v>
      </c>
      <c r="O234" s="41">
        <v>23934.375</v>
      </c>
      <c r="P234" s="41">
        <f t="shared" si="13"/>
        <v>4547.53125</v>
      </c>
      <c r="Q234" s="41">
        <f t="shared" si="14"/>
        <v>353989.40625</v>
      </c>
      <c r="R234" s="41">
        <v>220150</v>
      </c>
      <c r="S234" s="41">
        <v>39627</v>
      </c>
      <c r="T234" s="41">
        <v>6604.5</v>
      </c>
      <c r="U234" s="41">
        <v>11007.5</v>
      </c>
      <c r="V234" s="41">
        <v>2091.4250000000002</v>
      </c>
      <c r="W234" s="41">
        <f t="shared" si="15"/>
        <v>279480.42499999999</v>
      </c>
    </row>
    <row r="235" spans="1:23" ht="38.25" x14ac:dyDescent="0.25">
      <c r="A235" s="36">
        <v>233</v>
      </c>
      <c r="B235" s="37">
        <v>72101510</v>
      </c>
      <c r="C235" s="38" t="s">
        <v>278</v>
      </c>
      <c r="D235" s="37" t="s">
        <v>37</v>
      </c>
      <c r="E235" s="40">
        <v>1</v>
      </c>
      <c r="F235" s="41">
        <v>64170</v>
      </c>
      <c r="G235" s="41">
        <v>7700.4</v>
      </c>
      <c r="H235" s="41">
        <v>3208.5</v>
      </c>
      <c r="I235" s="41">
        <v>6417</v>
      </c>
      <c r="J235" s="41">
        <v>1219.23</v>
      </c>
      <c r="K235" s="41">
        <f t="shared" si="12"/>
        <v>82715.12999999999</v>
      </c>
      <c r="L235" s="41">
        <v>85143.964500000002</v>
      </c>
      <c r="M235" s="41">
        <v>8585.9460000000017</v>
      </c>
      <c r="N235" s="41">
        <v>3577.4775</v>
      </c>
      <c r="O235" s="41">
        <v>7154.9549999999999</v>
      </c>
      <c r="P235" s="41">
        <f t="shared" si="13"/>
        <v>1359.44145</v>
      </c>
      <c r="Q235" s="41">
        <f t="shared" si="14"/>
        <v>105821.78444999999</v>
      </c>
      <c r="R235" s="41">
        <v>66402</v>
      </c>
      <c r="S235" s="41">
        <v>11952.36</v>
      </c>
      <c r="T235" s="41">
        <v>1992.06</v>
      </c>
      <c r="U235" s="41">
        <v>3320.1</v>
      </c>
      <c r="V235" s="41">
        <v>630.81899999999996</v>
      </c>
      <c r="W235" s="41">
        <f t="shared" si="15"/>
        <v>84297.339000000007</v>
      </c>
    </row>
    <row r="236" spans="1:23" ht="38.25" x14ac:dyDescent="0.25">
      <c r="A236" s="36">
        <v>234</v>
      </c>
      <c r="B236" s="37">
        <v>72101510</v>
      </c>
      <c r="C236" s="38" t="s">
        <v>279</v>
      </c>
      <c r="D236" s="37" t="s">
        <v>37</v>
      </c>
      <c r="E236" s="40">
        <v>1</v>
      </c>
      <c r="F236" s="41">
        <v>81650</v>
      </c>
      <c r="G236" s="41">
        <v>9798</v>
      </c>
      <c r="H236" s="41">
        <v>4082.5</v>
      </c>
      <c r="I236" s="41">
        <v>8165</v>
      </c>
      <c r="J236" s="41">
        <v>1551.35</v>
      </c>
      <c r="K236" s="41">
        <f t="shared" si="12"/>
        <v>105246.85</v>
      </c>
      <c r="L236" s="41">
        <v>111252.20749999999</v>
      </c>
      <c r="M236" s="41">
        <v>11218.709999999997</v>
      </c>
      <c r="N236" s="41">
        <v>4674.4624999999996</v>
      </c>
      <c r="O236" s="41">
        <v>9348.9249999999993</v>
      </c>
      <c r="P236" s="41">
        <f t="shared" si="13"/>
        <v>1776.2957499999998</v>
      </c>
      <c r="Q236" s="41">
        <f t="shared" si="14"/>
        <v>138270.60074999995</v>
      </c>
      <c r="R236" s="41">
        <v>84490</v>
      </c>
      <c r="S236" s="41">
        <v>15208.2</v>
      </c>
      <c r="T236" s="41">
        <v>2534.6999999999998</v>
      </c>
      <c r="U236" s="41">
        <v>4224.5</v>
      </c>
      <c r="V236" s="41">
        <v>802.65499999999997</v>
      </c>
      <c r="W236" s="41">
        <f t="shared" si="15"/>
        <v>107260.05499999999</v>
      </c>
    </row>
    <row r="237" spans="1:23" ht="38.25" x14ac:dyDescent="0.25">
      <c r="A237" s="36">
        <v>235</v>
      </c>
      <c r="B237" s="37">
        <v>72101510</v>
      </c>
      <c r="C237" s="38" t="s">
        <v>280</v>
      </c>
      <c r="D237" s="37" t="s">
        <v>31</v>
      </c>
      <c r="E237" s="40">
        <v>1</v>
      </c>
      <c r="F237" s="41">
        <v>23000</v>
      </c>
      <c r="G237" s="41">
        <v>2760</v>
      </c>
      <c r="H237" s="41">
        <v>1150</v>
      </c>
      <c r="I237" s="41">
        <v>2300</v>
      </c>
      <c r="J237" s="41">
        <v>437</v>
      </c>
      <c r="K237" s="41">
        <f t="shared" si="12"/>
        <v>29647</v>
      </c>
      <c r="L237" s="41">
        <v>28464.799999999999</v>
      </c>
      <c r="M237" s="41">
        <v>2870.4</v>
      </c>
      <c r="N237" s="41">
        <v>1196</v>
      </c>
      <c r="O237" s="41">
        <v>2392</v>
      </c>
      <c r="P237" s="41">
        <f t="shared" si="13"/>
        <v>454.48</v>
      </c>
      <c r="Q237" s="41">
        <f t="shared" si="14"/>
        <v>35377.68</v>
      </c>
      <c r="R237" s="41">
        <v>23800</v>
      </c>
      <c r="S237" s="41">
        <v>4284</v>
      </c>
      <c r="T237" s="41">
        <v>714</v>
      </c>
      <c r="U237" s="41">
        <v>1190</v>
      </c>
      <c r="V237" s="41">
        <v>226.1</v>
      </c>
      <c r="W237" s="41">
        <f t="shared" si="15"/>
        <v>30214.1</v>
      </c>
    </row>
    <row r="238" spans="1:23" ht="51" x14ac:dyDescent="0.25">
      <c r="A238" s="36">
        <v>236</v>
      </c>
      <c r="B238" s="37">
        <v>72101510</v>
      </c>
      <c r="C238" s="38" t="s">
        <v>281</v>
      </c>
      <c r="D238" s="37" t="s">
        <v>31</v>
      </c>
      <c r="E238" s="40">
        <v>1</v>
      </c>
      <c r="F238" s="41">
        <v>23000</v>
      </c>
      <c r="G238" s="41">
        <v>2760</v>
      </c>
      <c r="H238" s="41">
        <v>1150</v>
      </c>
      <c r="I238" s="41">
        <v>2300</v>
      </c>
      <c r="J238" s="41">
        <v>437</v>
      </c>
      <c r="K238" s="41">
        <f t="shared" si="12"/>
        <v>29647</v>
      </c>
      <c r="L238" s="41">
        <v>28601.65</v>
      </c>
      <c r="M238" s="41">
        <v>2884.2</v>
      </c>
      <c r="N238" s="41">
        <v>1201.75</v>
      </c>
      <c r="O238" s="41">
        <v>2403.5</v>
      </c>
      <c r="P238" s="41">
        <f t="shared" si="13"/>
        <v>456.66500000000002</v>
      </c>
      <c r="Q238" s="41">
        <f t="shared" si="14"/>
        <v>35547.765000000007</v>
      </c>
      <c r="R238" s="41">
        <v>23800</v>
      </c>
      <c r="S238" s="41">
        <v>4284</v>
      </c>
      <c r="T238" s="41">
        <v>714</v>
      </c>
      <c r="U238" s="41">
        <v>1190</v>
      </c>
      <c r="V238" s="41">
        <v>226.1</v>
      </c>
      <c r="W238" s="41">
        <f t="shared" si="15"/>
        <v>30214.1</v>
      </c>
    </row>
    <row r="239" spans="1:23" ht="51" x14ac:dyDescent="0.25">
      <c r="A239" s="36">
        <v>237</v>
      </c>
      <c r="B239" s="37">
        <v>72101510</v>
      </c>
      <c r="C239" s="38" t="s">
        <v>282</v>
      </c>
      <c r="D239" s="39" t="s">
        <v>37</v>
      </c>
      <c r="E239" s="40">
        <v>1</v>
      </c>
      <c r="F239" s="41">
        <v>98900</v>
      </c>
      <c r="G239" s="41">
        <v>11868</v>
      </c>
      <c r="H239" s="41">
        <v>4945</v>
      </c>
      <c r="I239" s="41">
        <v>9890</v>
      </c>
      <c r="J239" s="41">
        <v>1879.1</v>
      </c>
      <c r="K239" s="41">
        <f t="shared" si="12"/>
        <v>127482.1</v>
      </c>
      <c r="L239" s="41">
        <v>124752.45999999999</v>
      </c>
      <c r="M239" s="41">
        <v>12580.08</v>
      </c>
      <c r="N239" s="41">
        <v>5241.7</v>
      </c>
      <c r="O239" s="41">
        <v>10483.4</v>
      </c>
      <c r="P239" s="41">
        <f t="shared" si="13"/>
        <v>1991.846</v>
      </c>
      <c r="Q239" s="41">
        <f t="shared" si="14"/>
        <v>155049.48599999998</v>
      </c>
      <c r="R239" s="41">
        <v>102340</v>
      </c>
      <c r="S239" s="41">
        <v>18421.2</v>
      </c>
      <c r="T239" s="41">
        <v>3070.2</v>
      </c>
      <c r="U239" s="41">
        <v>5117</v>
      </c>
      <c r="V239" s="41">
        <v>972.23</v>
      </c>
      <c r="W239" s="41">
        <f t="shared" si="15"/>
        <v>129920.62999999999</v>
      </c>
    </row>
    <row r="240" spans="1:23" ht="51" x14ac:dyDescent="0.25">
      <c r="A240" s="36">
        <v>238</v>
      </c>
      <c r="B240" s="37">
        <v>72101510</v>
      </c>
      <c r="C240" s="38" t="s">
        <v>283</v>
      </c>
      <c r="D240" s="39" t="s">
        <v>37</v>
      </c>
      <c r="E240" s="40">
        <v>1</v>
      </c>
      <c r="F240" s="41">
        <v>28750</v>
      </c>
      <c r="G240" s="41">
        <v>3450</v>
      </c>
      <c r="H240" s="41">
        <v>1437.5</v>
      </c>
      <c r="I240" s="41">
        <v>2875</v>
      </c>
      <c r="J240" s="41">
        <v>546.25</v>
      </c>
      <c r="K240" s="41">
        <f t="shared" si="12"/>
        <v>37058.75</v>
      </c>
      <c r="L240" s="41">
        <v>35238.875</v>
      </c>
      <c r="M240" s="41">
        <v>3553.5</v>
      </c>
      <c r="N240" s="41">
        <v>1480.625</v>
      </c>
      <c r="O240" s="41">
        <v>2961.25</v>
      </c>
      <c r="P240" s="41">
        <f t="shared" si="13"/>
        <v>562.63750000000005</v>
      </c>
      <c r="Q240" s="41">
        <f t="shared" si="14"/>
        <v>43796.887499999997</v>
      </c>
      <c r="R240" s="41">
        <v>29750</v>
      </c>
      <c r="S240" s="41">
        <v>5355</v>
      </c>
      <c r="T240" s="41">
        <v>892.5</v>
      </c>
      <c r="U240" s="41">
        <v>1487.5</v>
      </c>
      <c r="V240" s="41">
        <v>282.625</v>
      </c>
      <c r="W240" s="41">
        <f t="shared" si="15"/>
        <v>37767.625</v>
      </c>
    </row>
    <row r="241" spans="1:23" ht="51" x14ac:dyDescent="0.25">
      <c r="A241" s="36">
        <v>239</v>
      </c>
      <c r="B241" s="37">
        <v>72101510</v>
      </c>
      <c r="C241" s="38" t="s">
        <v>284</v>
      </c>
      <c r="D241" s="39" t="s">
        <v>37</v>
      </c>
      <c r="E241" s="40">
        <v>1</v>
      </c>
      <c r="F241" s="41">
        <v>28750</v>
      </c>
      <c r="G241" s="41">
        <v>3450</v>
      </c>
      <c r="H241" s="41">
        <v>1437.5</v>
      </c>
      <c r="I241" s="41">
        <v>2875</v>
      </c>
      <c r="J241" s="41">
        <v>546.25</v>
      </c>
      <c r="K241" s="41">
        <f t="shared" si="12"/>
        <v>37058.75</v>
      </c>
      <c r="L241" s="41">
        <v>35067.8125</v>
      </c>
      <c r="M241" s="41">
        <v>3536.25</v>
      </c>
      <c r="N241" s="41">
        <v>1473.4375</v>
      </c>
      <c r="O241" s="41">
        <v>2946.875</v>
      </c>
      <c r="P241" s="41">
        <f t="shared" si="13"/>
        <v>559.90625</v>
      </c>
      <c r="Q241" s="41">
        <f t="shared" si="14"/>
        <v>43584.28125</v>
      </c>
      <c r="R241" s="41">
        <v>29750</v>
      </c>
      <c r="S241" s="41">
        <v>5355</v>
      </c>
      <c r="T241" s="41">
        <v>892.5</v>
      </c>
      <c r="U241" s="41">
        <v>1487.5</v>
      </c>
      <c r="V241" s="41">
        <v>282.625</v>
      </c>
      <c r="W241" s="41">
        <f t="shared" si="15"/>
        <v>37767.625</v>
      </c>
    </row>
    <row r="242" spans="1:23" ht="51" x14ac:dyDescent="0.25">
      <c r="A242" s="36">
        <v>240</v>
      </c>
      <c r="B242" s="37">
        <v>72101510</v>
      </c>
      <c r="C242" s="38" t="s">
        <v>285</v>
      </c>
      <c r="D242" s="39" t="s">
        <v>37</v>
      </c>
      <c r="E242" s="40">
        <v>1</v>
      </c>
      <c r="F242" s="41">
        <v>34500</v>
      </c>
      <c r="G242" s="41">
        <v>4140</v>
      </c>
      <c r="H242" s="41">
        <v>1725</v>
      </c>
      <c r="I242" s="41">
        <v>3450</v>
      </c>
      <c r="J242" s="41">
        <v>655.5</v>
      </c>
      <c r="K242" s="41">
        <f t="shared" si="12"/>
        <v>44470.5</v>
      </c>
      <c r="L242" s="41">
        <v>42491.925000000003</v>
      </c>
      <c r="M242" s="41">
        <v>4284.8999999999996</v>
      </c>
      <c r="N242" s="41">
        <v>1785.375</v>
      </c>
      <c r="O242" s="41">
        <v>3570.75</v>
      </c>
      <c r="P242" s="41">
        <f t="shared" si="13"/>
        <v>678.4425</v>
      </c>
      <c r="Q242" s="41">
        <f t="shared" si="14"/>
        <v>52811.392500000002</v>
      </c>
      <c r="R242" s="41">
        <v>35700</v>
      </c>
      <c r="S242" s="41">
        <v>6426</v>
      </c>
      <c r="T242" s="41">
        <v>1071</v>
      </c>
      <c r="U242" s="41">
        <v>1785</v>
      </c>
      <c r="V242" s="41">
        <v>339.15</v>
      </c>
      <c r="W242" s="41">
        <f t="shared" si="15"/>
        <v>45321.15</v>
      </c>
    </row>
    <row r="243" spans="1:23" ht="51" x14ac:dyDescent="0.25">
      <c r="A243" s="36">
        <v>241</v>
      </c>
      <c r="B243" s="37">
        <v>72101510</v>
      </c>
      <c r="C243" s="38" t="s">
        <v>286</v>
      </c>
      <c r="D243" s="39" t="s">
        <v>37</v>
      </c>
      <c r="E243" s="40">
        <v>1</v>
      </c>
      <c r="F243" s="41">
        <v>34500</v>
      </c>
      <c r="G243" s="41">
        <v>4140</v>
      </c>
      <c r="H243" s="41">
        <v>1725</v>
      </c>
      <c r="I243" s="41">
        <v>3450</v>
      </c>
      <c r="J243" s="41">
        <v>655.5</v>
      </c>
      <c r="K243" s="41">
        <f t="shared" si="12"/>
        <v>44470.5</v>
      </c>
      <c r="L243" s="41">
        <v>46186.875</v>
      </c>
      <c r="M243" s="41">
        <v>4657.5</v>
      </c>
      <c r="N243" s="41">
        <v>1940.625</v>
      </c>
      <c r="O243" s="41">
        <v>3881.25</v>
      </c>
      <c r="P243" s="41">
        <f t="shared" si="13"/>
        <v>737.4375</v>
      </c>
      <c r="Q243" s="41">
        <f t="shared" si="14"/>
        <v>57403.6875</v>
      </c>
      <c r="R243" s="41">
        <v>35700</v>
      </c>
      <c r="S243" s="41">
        <v>6426</v>
      </c>
      <c r="T243" s="41">
        <v>1071</v>
      </c>
      <c r="U243" s="41">
        <v>1785</v>
      </c>
      <c r="V243" s="41">
        <v>339.15</v>
      </c>
      <c r="W243" s="41">
        <f t="shared" si="15"/>
        <v>45321.15</v>
      </c>
    </row>
    <row r="244" spans="1:23" ht="51" x14ac:dyDescent="0.25">
      <c r="A244" s="36">
        <v>242</v>
      </c>
      <c r="B244" s="37">
        <v>72101510</v>
      </c>
      <c r="C244" s="38" t="s">
        <v>287</v>
      </c>
      <c r="D244" s="39" t="s">
        <v>37</v>
      </c>
      <c r="E244" s="40">
        <v>1</v>
      </c>
      <c r="F244" s="41">
        <v>34500</v>
      </c>
      <c r="G244" s="41">
        <v>4140</v>
      </c>
      <c r="H244" s="41">
        <v>1725</v>
      </c>
      <c r="I244" s="41">
        <v>3450</v>
      </c>
      <c r="J244" s="41">
        <v>655.5</v>
      </c>
      <c r="K244" s="41">
        <f t="shared" si="12"/>
        <v>44470.5</v>
      </c>
      <c r="L244" s="41">
        <v>45776.325000000012</v>
      </c>
      <c r="M244" s="41">
        <v>4616.1000000000013</v>
      </c>
      <c r="N244" s="41">
        <v>1923.3750000000002</v>
      </c>
      <c r="O244" s="41">
        <v>3846.7500000000005</v>
      </c>
      <c r="P244" s="41">
        <f t="shared" si="13"/>
        <v>730.88250000000005</v>
      </c>
      <c r="Q244" s="41">
        <f t="shared" si="14"/>
        <v>56893.43250000001</v>
      </c>
      <c r="R244" s="41">
        <v>35700</v>
      </c>
      <c r="S244" s="41">
        <v>6426</v>
      </c>
      <c r="T244" s="41">
        <v>1071</v>
      </c>
      <c r="U244" s="41">
        <v>1785</v>
      </c>
      <c r="V244" s="41">
        <v>339.15</v>
      </c>
      <c r="W244" s="41">
        <f t="shared" si="15"/>
        <v>45321.15</v>
      </c>
    </row>
    <row r="245" spans="1:23" ht="51" x14ac:dyDescent="0.25">
      <c r="A245" s="36">
        <v>243</v>
      </c>
      <c r="B245" s="37">
        <v>72101510</v>
      </c>
      <c r="C245" s="38" t="s">
        <v>288</v>
      </c>
      <c r="D245" s="39" t="s">
        <v>37</v>
      </c>
      <c r="E245" s="40">
        <v>1</v>
      </c>
      <c r="F245" s="41">
        <v>51750</v>
      </c>
      <c r="G245" s="41">
        <v>6210</v>
      </c>
      <c r="H245" s="41">
        <v>2587.5</v>
      </c>
      <c r="I245" s="41">
        <v>5175</v>
      </c>
      <c r="J245" s="41">
        <v>983.25</v>
      </c>
      <c r="K245" s="41">
        <f t="shared" si="12"/>
        <v>66705.75</v>
      </c>
      <c r="L245" s="41">
        <v>70511.962499999994</v>
      </c>
      <c r="M245" s="41">
        <v>7110.45</v>
      </c>
      <c r="N245" s="41">
        <v>2962.6875</v>
      </c>
      <c r="O245" s="41">
        <v>5925.375</v>
      </c>
      <c r="P245" s="41">
        <f t="shared" si="13"/>
        <v>1125.82125</v>
      </c>
      <c r="Q245" s="41">
        <f t="shared" si="14"/>
        <v>87636.296249999985</v>
      </c>
      <c r="R245" s="41">
        <v>53550</v>
      </c>
      <c r="S245" s="41">
        <v>9639</v>
      </c>
      <c r="T245" s="41">
        <v>1606.5</v>
      </c>
      <c r="U245" s="41">
        <v>2677.5</v>
      </c>
      <c r="V245" s="41">
        <v>508.72500000000002</v>
      </c>
      <c r="W245" s="41">
        <f t="shared" si="15"/>
        <v>67981.725000000006</v>
      </c>
    </row>
    <row r="246" spans="1:23" ht="51" x14ac:dyDescent="0.25">
      <c r="A246" s="36">
        <v>244</v>
      </c>
      <c r="B246" s="37">
        <v>72101510</v>
      </c>
      <c r="C246" s="38" t="s">
        <v>289</v>
      </c>
      <c r="D246" s="39" t="s">
        <v>37</v>
      </c>
      <c r="E246" s="40">
        <v>1</v>
      </c>
      <c r="F246" s="41">
        <v>66640</v>
      </c>
      <c r="G246" s="41">
        <v>336565.32</v>
      </c>
      <c r="H246" s="41">
        <v>140235.54999999999</v>
      </c>
      <c r="I246" s="41">
        <v>280471.09999999998</v>
      </c>
      <c r="J246" s="41">
        <v>53289.508999999991</v>
      </c>
      <c r="K246" s="41">
        <f t="shared" si="12"/>
        <v>877201.47899999993</v>
      </c>
      <c r="L246" s="41">
        <v>76469.399999999994</v>
      </c>
      <c r="M246" s="41">
        <v>493631.04</v>
      </c>
      <c r="N246" s="41">
        <v>205679.6</v>
      </c>
      <c r="O246" s="41">
        <v>411359.2</v>
      </c>
      <c r="P246" s="41">
        <f t="shared" si="13"/>
        <v>78158.248000000007</v>
      </c>
      <c r="Q246" s="41">
        <f t="shared" si="14"/>
        <v>1265297.4879999999</v>
      </c>
      <c r="R246" s="41">
        <v>0</v>
      </c>
      <c r="S246" s="41">
        <v>0</v>
      </c>
      <c r="T246" s="41">
        <v>0</v>
      </c>
      <c r="U246" s="41">
        <v>0</v>
      </c>
      <c r="V246" s="41">
        <v>0</v>
      </c>
      <c r="W246" s="41">
        <f t="shared" si="15"/>
        <v>0</v>
      </c>
    </row>
    <row r="247" spans="1:23" ht="38.25" x14ac:dyDescent="0.25">
      <c r="A247" s="36">
        <v>245</v>
      </c>
      <c r="B247" s="37">
        <v>72101510</v>
      </c>
      <c r="C247" s="38" t="s">
        <v>290</v>
      </c>
      <c r="D247" s="39" t="s">
        <v>36</v>
      </c>
      <c r="E247" s="40">
        <v>1</v>
      </c>
      <c r="F247" s="41">
        <v>74750</v>
      </c>
      <c r="G247" s="41">
        <v>7800</v>
      </c>
      <c r="H247" s="41">
        <v>3250</v>
      </c>
      <c r="I247" s="41">
        <v>6500</v>
      </c>
      <c r="J247" s="41">
        <v>1235</v>
      </c>
      <c r="K247" s="41">
        <f t="shared" si="12"/>
        <v>93535</v>
      </c>
      <c r="L247" s="41">
        <v>92955.362500000017</v>
      </c>
      <c r="M247" s="41">
        <v>7800</v>
      </c>
      <c r="N247" s="41">
        <v>3250</v>
      </c>
      <c r="O247" s="41">
        <v>6500</v>
      </c>
      <c r="P247" s="41">
        <f t="shared" si="13"/>
        <v>1235</v>
      </c>
      <c r="Q247" s="41">
        <f t="shared" si="14"/>
        <v>111740.36250000002</v>
      </c>
      <c r="R247" s="41">
        <v>77350</v>
      </c>
      <c r="S247" s="41">
        <v>13923</v>
      </c>
      <c r="T247" s="41">
        <v>2320.5</v>
      </c>
      <c r="U247" s="41">
        <v>3867.5</v>
      </c>
      <c r="V247" s="41">
        <v>734.82500000000005</v>
      </c>
      <c r="W247" s="41">
        <f t="shared" si="15"/>
        <v>98195.824999999997</v>
      </c>
    </row>
    <row r="248" spans="1:23" ht="76.5" x14ac:dyDescent="0.25">
      <c r="A248" s="36">
        <v>246</v>
      </c>
      <c r="B248" s="37">
        <v>72101510</v>
      </c>
      <c r="C248" s="38" t="s">
        <v>291</v>
      </c>
      <c r="D248" s="39" t="s">
        <v>31</v>
      </c>
      <c r="E248" s="40">
        <v>1</v>
      </c>
      <c r="F248" s="41">
        <v>29210</v>
      </c>
      <c r="G248" s="41">
        <v>3048</v>
      </c>
      <c r="H248" s="41">
        <v>1270</v>
      </c>
      <c r="I248" s="41">
        <v>2540</v>
      </c>
      <c r="J248" s="41">
        <v>482.6</v>
      </c>
      <c r="K248" s="41">
        <f t="shared" si="12"/>
        <v>36550.6</v>
      </c>
      <c r="L248" s="41">
        <v>36845.494000000006</v>
      </c>
      <c r="M248" s="41">
        <v>3048</v>
      </c>
      <c r="N248" s="41">
        <v>1270</v>
      </c>
      <c r="O248" s="41">
        <v>2540</v>
      </c>
      <c r="P248" s="41">
        <f t="shared" si="13"/>
        <v>482.6</v>
      </c>
      <c r="Q248" s="41">
        <f t="shared" si="14"/>
        <v>44186.094000000005</v>
      </c>
      <c r="R248" s="41">
        <v>30226</v>
      </c>
      <c r="S248" s="41">
        <v>5440.68</v>
      </c>
      <c r="T248" s="41">
        <v>906.78</v>
      </c>
      <c r="U248" s="41">
        <v>1511.3</v>
      </c>
      <c r="V248" s="41">
        <v>287.14699999999999</v>
      </c>
      <c r="W248" s="41">
        <f t="shared" si="15"/>
        <v>38371.906999999999</v>
      </c>
    </row>
    <row r="249" spans="1:23" ht="76.5" x14ac:dyDescent="0.25">
      <c r="A249" s="36">
        <v>247</v>
      </c>
      <c r="B249" s="37">
        <v>72101510</v>
      </c>
      <c r="C249" s="38" t="s">
        <v>292</v>
      </c>
      <c r="D249" s="39" t="s">
        <v>31</v>
      </c>
      <c r="E249" s="40">
        <v>1</v>
      </c>
      <c r="F249" s="41">
        <v>33350</v>
      </c>
      <c r="G249" s="41">
        <v>3480</v>
      </c>
      <c r="H249" s="41">
        <v>1450</v>
      </c>
      <c r="I249" s="41">
        <v>2900</v>
      </c>
      <c r="J249" s="41">
        <v>551</v>
      </c>
      <c r="K249" s="41">
        <f t="shared" si="12"/>
        <v>41731</v>
      </c>
      <c r="L249" s="41">
        <v>40877.095000000001</v>
      </c>
      <c r="M249" s="41">
        <v>3480</v>
      </c>
      <c r="N249" s="41">
        <v>1450</v>
      </c>
      <c r="O249" s="41">
        <v>2900</v>
      </c>
      <c r="P249" s="41">
        <f t="shared" si="13"/>
        <v>551</v>
      </c>
      <c r="Q249" s="41">
        <f t="shared" si="14"/>
        <v>49258.095000000001</v>
      </c>
      <c r="R249" s="41">
        <v>34510</v>
      </c>
      <c r="S249" s="41">
        <v>6211.8</v>
      </c>
      <c r="T249" s="41">
        <v>1035.3</v>
      </c>
      <c r="U249" s="41">
        <v>1725.5</v>
      </c>
      <c r="V249" s="41">
        <v>327.84500000000003</v>
      </c>
      <c r="W249" s="41">
        <f t="shared" si="15"/>
        <v>43810.445000000007</v>
      </c>
    </row>
    <row r="250" spans="1:23" ht="76.5" x14ac:dyDescent="0.25">
      <c r="A250" s="36">
        <v>248</v>
      </c>
      <c r="B250" s="37">
        <v>72101510</v>
      </c>
      <c r="C250" s="38" t="s">
        <v>293</v>
      </c>
      <c r="D250" s="39" t="s">
        <v>31</v>
      </c>
      <c r="E250" s="40">
        <v>1</v>
      </c>
      <c r="F250" s="41">
        <v>39675</v>
      </c>
      <c r="G250" s="41">
        <v>4140</v>
      </c>
      <c r="H250" s="41">
        <v>1725</v>
      </c>
      <c r="I250" s="41">
        <v>3450</v>
      </c>
      <c r="J250" s="41">
        <v>655.5</v>
      </c>
      <c r="K250" s="41">
        <f t="shared" si="12"/>
        <v>49645.5</v>
      </c>
      <c r="L250" s="41">
        <v>48393.58125000001</v>
      </c>
      <c r="M250" s="41">
        <v>4140</v>
      </c>
      <c r="N250" s="41">
        <v>1725</v>
      </c>
      <c r="O250" s="41">
        <v>3450</v>
      </c>
      <c r="P250" s="41">
        <f t="shared" si="13"/>
        <v>655.5</v>
      </c>
      <c r="Q250" s="41">
        <f t="shared" si="14"/>
        <v>58364.08125000001</v>
      </c>
      <c r="R250" s="41">
        <v>41055</v>
      </c>
      <c r="S250" s="41">
        <v>7389.9</v>
      </c>
      <c r="T250" s="41">
        <v>1231.6500000000001</v>
      </c>
      <c r="U250" s="41">
        <v>2052.75</v>
      </c>
      <c r="V250" s="41">
        <v>390.02249999999998</v>
      </c>
      <c r="W250" s="41">
        <f t="shared" si="15"/>
        <v>52119.322500000002</v>
      </c>
    </row>
    <row r="251" spans="1:23" ht="76.5" x14ac:dyDescent="0.25">
      <c r="A251" s="36">
        <v>249</v>
      </c>
      <c r="B251" s="37">
        <v>72101510</v>
      </c>
      <c r="C251" s="38" t="s">
        <v>294</v>
      </c>
      <c r="D251" s="39" t="s">
        <v>31</v>
      </c>
      <c r="E251" s="40">
        <v>1</v>
      </c>
      <c r="F251" s="41">
        <v>53475.000000000007</v>
      </c>
      <c r="G251" s="41">
        <v>5580</v>
      </c>
      <c r="H251" s="41">
        <v>2325</v>
      </c>
      <c r="I251" s="41">
        <v>4650</v>
      </c>
      <c r="J251" s="41">
        <v>883.5</v>
      </c>
      <c r="K251" s="41">
        <f t="shared" si="12"/>
        <v>66913.5</v>
      </c>
      <c r="L251" s="41">
        <v>65862.483749999999</v>
      </c>
      <c r="M251" s="41">
        <v>5580</v>
      </c>
      <c r="N251" s="41">
        <v>2325</v>
      </c>
      <c r="O251" s="41">
        <v>4650</v>
      </c>
      <c r="P251" s="41">
        <f t="shared" si="13"/>
        <v>883.5</v>
      </c>
      <c r="Q251" s="41">
        <f t="shared" si="14"/>
        <v>79300.983749999999</v>
      </c>
      <c r="R251" s="41">
        <v>55335</v>
      </c>
      <c r="S251" s="41">
        <v>9960.2999999999993</v>
      </c>
      <c r="T251" s="41">
        <v>1660.05</v>
      </c>
      <c r="U251" s="41">
        <v>2766.75</v>
      </c>
      <c r="V251" s="41">
        <v>525.6825</v>
      </c>
      <c r="W251" s="41">
        <f t="shared" si="15"/>
        <v>70247.782500000001</v>
      </c>
    </row>
    <row r="252" spans="1:23" ht="25.5" x14ac:dyDescent="0.25">
      <c r="A252" s="36">
        <v>250</v>
      </c>
      <c r="B252" s="37">
        <v>72152602</v>
      </c>
      <c r="C252" s="38" t="s">
        <v>295</v>
      </c>
      <c r="D252" s="39" t="s">
        <v>31</v>
      </c>
      <c r="E252" s="40">
        <v>1</v>
      </c>
      <c r="F252" s="41">
        <v>17250</v>
      </c>
      <c r="G252" s="41">
        <v>1800</v>
      </c>
      <c r="H252" s="41">
        <v>750</v>
      </c>
      <c r="I252" s="41">
        <v>1500</v>
      </c>
      <c r="J252" s="41">
        <v>285</v>
      </c>
      <c r="K252" s="41">
        <f t="shared" si="12"/>
        <v>21585</v>
      </c>
      <c r="L252" s="41">
        <v>23093.4375</v>
      </c>
      <c r="M252" s="41">
        <v>1800</v>
      </c>
      <c r="N252" s="41">
        <v>750</v>
      </c>
      <c r="O252" s="41">
        <v>1500</v>
      </c>
      <c r="P252" s="41">
        <f t="shared" si="13"/>
        <v>285</v>
      </c>
      <c r="Q252" s="41">
        <f t="shared" si="14"/>
        <v>27428.4375</v>
      </c>
      <c r="R252" s="41">
        <v>17850</v>
      </c>
      <c r="S252" s="41">
        <v>3213</v>
      </c>
      <c r="T252" s="41">
        <v>535.5</v>
      </c>
      <c r="U252" s="41">
        <v>892.5</v>
      </c>
      <c r="V252" s="41">
        <v>169.57499999999999</v>
      </c>
      <c r="W252" s="41">
        <f t="shared" si="15"/>
        <v>22660.575000000001</v>
      </c>
    </row>
    <row r="253" spans="1:23" ht="76.5" x14ac:dyDescent="0.25">
      <c r="A253" s="36">
        <v>251</v>
      </c>
      <c r="B253" s="37">
        <v>72101510</v>
      </c>
      <c r="C253" s="38" t="s">
        <v>296</v>
      </c>
      <c r="D253" s="39" t="s">
        <v>31</v>
      </c>
      <c r="E253" s="40">
        <v>1</v>
      </c>
      <c r="F253" s="41">
        <v>71300</v>
      </c>
      <c r="G253" s="41">
        <v>7440</v>
      </c>
      <c r="H253" s="41">
        <v>3100</v>
      </c>
      <c r="I253" s="41">
        <v>6200</v>
      </c>
      <c r="J253" s="41">
        <v>1178</v>
      </c>
      <c r="K253" s="41">
        <f t="shared" si="12"/>
        <v>89218</v>
      </c>
      <c r="L253" s="41">
        <v>94604.404999999999</v>
      </c>
      <c r="M253" s="41">
        <v>7440</v>
      </c>
      <c r="N253" s="41">
        <v>3100</v>
      </c>
      <c r="O253" s="41">
        <v>6200</v>
      </c>
      <c r="P253" s="41">
        <f t="shared" si="13"/>
        <v>1178</v>
      </c>
      <c r="Q253" s="41">
        <f t="shared" si="14"/>
        <v>112522.405</v>
      </c>
      <c r="R253" s="41">
        <v>73780</v>
      </c>
      <c r="S253" s="41">
        <v>13280.4</v>
      </c>
      <c r="T253" s="41">
        <v>2213.4</v>
      </c>
      <c r="U253" s="41">
        <v>3689</v>
      </c>
      <c r="V253" s="41">
        <v>700.91</v>
      </c>
      <c r="W253" s="41">
        <f t="shared" si="15"/>
        <v>93663.709999999992</v>
      </c>
    </row>
    <row r="254" spans="1:23" ht="76.5" x14ac:dyDescent="0.25">
      <c r="A254" s="36">
        <v>252</v>
      </c>
      <c r="B254" s="37">
        <v>72101510</v>
      </c>
      <c r="C254" s="38" t="s">
        <v>297</v>
      </c>
      <c r="D254" s="39" t="s">
        <v>31</v>
      </c>
      <c r="E254" s="40">
        <v>1</v>
      </c>
      <c r="F254" s="41">
        <v>86710.000000000015</v>
      </c>
      <c r="G254" s="41">
        <v>9048</v>
      </c>
      <c r="H254" s="41">
        <v>3770</v>
      </c>
      <c r="I254" s="41">
        <v>7540</v>
      </c>
      <c r="J254" s="41">
        <v>1432.6</v>
      </c>
      <c r="K254" s="41">
        <f t="shared" si="12"/>
        <v>108500.60000000002</v>
      </c>
      <c r="L254" s="41">
        <v>118146.71050000002</v>
      </c>
      <c r="M254" s="41">
        <v>9048</v>
      </c>
      <c r="N254" s="41">
        <v>3770</v>
      </c>
      <c r="O254" s="41">
        <v>7540</v>
      </c>
      <c r="P254" s="41">
        <f t="shared" si="13"/>
        <v>1432.6</v>
      </c>
      <c r="Q254" s="41">
        <f t="shared" si="14"/>
        <v>139937.31050000002</v>
      </c>
      <c r="R254" s="41">
        <v>89726</v>
      </c>
      <c r="S254" s="41">
        <v>16150.68</v>
      </c>
      <c r="T254" s="41">
        <v>2691.78</v>
      </c>
      <c r="U254" s="41">
        <v>4486.3</v>
      </c>
      <c r="V254" s="41">
        <v>852.39699999999993</v>
      </c>
      <c r="W254" s="41">
        <f t="shared" si="15"/>
        <v>113907.15699999999</v>
      </c>
    </row>
    <row r="255" spans="1:23" ht="63.75" x14ac:dyDescent="0.25">
      <c r="A255" s="36">
        <v>253</v>
      </c>
      <c r="B255" s="37">
        <v>72101510</v>
      </c>
      <c r="C255" s="38" t="s">
        <v>298</v>
      </c>
      <c r="D255" s="39" t="s">
        <v>31</v>
      </c>
      <c r="E255" s="40">
        <v>1</v>
      </c>
      <c r="F255" s="41">
        <v>24149.999999999971</v>
      </c>
      <c r="G255" s="41">
        <v>2520</v>
      </c>
      <c r="H255" s="41">
        <v>1050</v>
      </c>
      <c r="I255" s="41">
        <v>2100</v>
      </c>
      <c r="J255" s="41">
        <v>399</v>
      </c>
      <c r="K255" s="41">
        <f t="shared" si="12"/>
        <v>30218.999999999971</v>
      </c>
      <c r="L255" s="41">
        <v>29888.040000000005</v>
      </c>
      <c r="M255" s="41">
        <v>2520</v>
      </c>
      <c r="N255" s="41">
        <v>1050</v>
      </c>
      <c r="O255" s="41">
        <v>2100</v>
      </c>
      <c r="P255" s="41">
        <f t="shared" si="13"/>
        <v>399</v>
      </c>
      <c r="Q255" s="41">
        <f t="shared" si="14"/>
        <v>35957.040000000008</v>
      </c>
      <c r="R255" s="41">
        <v>24990</v>
      </c>
      <c r="S255" s="41">
        <v>4498.2</v>
      </c>
      <c r="T255" s="41">
        <v>749.7</v>
      </c>
      <c r="U255" s="41">
        <v>1249.5</v>
      </c>
      <c r="V255" s="41">
        <v>237.405</v>
      </c>
      <c r="W255" s="41">
        <f t="shared" si="15"/>
        <v>31724.805</v>
      </c>
    </row>
    <row r="256" spans="1:23" ht="51" x14ac:dyDescent="0.25">
      <c r="A256" s="36">
        <v>254</v>
      </c>
      <c r="B256" s="37">
        <v>72101510</v>
      </c>
      <c r="C256" s="38" t="s">
        <v>299</v>
      </c>
      <c r="D256" s="39" t="s">
        <v>31</v>
      </c>
      <c r="E256" s="40">
        <v>1</v>
      </c>
      <c r="F256" s="41">
        <v>40020</v>
      </c>
      <c r="G256" s="41">
        <v>4176</v>
      </c>
      <c r="H256" s="41">
        <v>1740</v>
      </c>
      <c r="I256" s="41">
        <v>3480</v>
      </c>
      <c r="J256" s="41">
        <v>661.2</v>
      </c>
      <c r="K256" s="41">
        <f t="shared" si="12"/>
        <v>50077.2</v>
      </c>
      <c r="L256" s="41">
        <v>49766.870999999992</v>
      </c>
      <c r="M256" s="41">
        <v>4176</v>
      </c>
      <c r="N256" s="41">
        <v>1740</v>
      </c>
      <c r="O256" s="41">
        <v>3480</v>
      </c>
      <c r="P256" s="41">
        <f t="shared" si="13"/>
        <v>661.2</v>
      </c>
      <c r="Q256" s="41">
        <f t="shared" si="14"/>
        <v>59824.070999999989</v>
      </c>
      <c r="R256" s="41">
        <v>41412</v>
      </c>
      <c r="S256" s="41">
        <v>7454.16</v>
      </c>
      <c r="T256" s="41">
        <v>1242.3599999999999</v>
      </c>
      <c r="U256" s="41">
        <v>2070.6</v>
      </c>
      <c r="V256" s="41">
        <v>393.41399999999999</v>
      </c>
      <c r="W256" s="41">
        <f t="shared" si="15"/>
        <v>52572.534</v>
      </c>
    </row>
    <row r="257" spans="1:23" ht="51" x14ac:dyDescent="0.25">
      <c r="A257" s="36">
        <v>255</v>
      </c>
      <c r="B257" s="37">
        <v>72101510</v>
      </c>
      <c r="C257" s="38" t="s">
        <v>300</v>
      </c>
      <c r="D257" s="39" t="s">
        <v>31</v>
      </c>
      <c r="E257" s="40">
        <v>1</v>
      </c>
      <c r="F257" s="41">
        <v>52670.000000000007</v>
      </c>
      <c r="G257" s="41">
        <v>5496</v>
      </c>
      <c r="H257" s="41">
        <v>2290</v>
      </c>
      <c r="I257" s="41">
        <v>4580</v>
      </c>
      <c r="J257" s="41">
        <v>870.2</v>
      </c>
      <c r="K257" s="41">
        <f t="shared" si="12"/>
        <v>65906.200000000012</v>
      </c>
      <c r="L257" s="41">
        <v>66437.938000000009</v>
      </c>
      <c r="M257" s="41">
        <v>5496</v>
      </c>
      <c r="N257" s="41">
        <v>2290</v>
      </c>
      <c r="O257" s="41">
        <v>4580</v>
      </c>
      <c r="P257" s="41">
        <f t="shared" si="13"/>
        <v>870.2</v>
      </c>
      <c r="Q257" s="41">
        <f t="shared" si="14"/>
        <v>79674.138000000006</v>
      </c>
      <c r="R257" s="41">
        <v>54502</v>
      </c>
      <c r="S257" s="41">
        <v>9810.36</v>
      </c>
      <c r="T257" s="41">
        <v>1635.06</v>
      </c>
      <c r="U257" s="41">
        <v>2725.1</v>
      </c>
      <c r="V257" s="41">
        <v>517.76900000000001</v>
      </c>
      <c r="W257" s="41">
        <f t="shared" si="15"/>
        <v>69190.289000000004</v>
      </c>
    </row>
    <row r="258" spans="1:23" ht="51" x14ac:dyDescent="0.25">
      <c r="A258" s="36">
        <v>256</v>
      </c>
      <c r="B258" s="37">
        <v>72101510</v>
      </c>
      <c r="C258" s="38" t="s">
        <v>301</v>
      </c>
      <c r="D258" s="39" t="s">
        <v>31</v>
      </c>
      <c r="E258" s="40">
        <v>1</v>
      </c>
      <c r="F258" s="41">
        <v>69920</v>
      </c>
      <c r="G258" s="41">
        <v>7296</v>
      </c>
      <c r="H258" s="41">
        <v>3040</v>
      </c>
      <c r="I258" s="41">
        <v>6080</v>
      </c>
      <c r="J258" s="41">
        <v>1155.2</v>
      </c>
      <c r="K258" s="41">
        <f t="shared" si="12"/>
        <v>87491.199999999997</v>
      </c>
      <c r="L258" s="41">
        <v>85700.944000000003</v>
      </c>
      <c r="M258" s="41">
        <v>7296</v>
      </c>
      <c r="N258" s="41">
        <v>3040</v>
      </c>
      <c r="O258" s="41">
        <v>6080</v>
      </c>
      <c r="P258" s="41">
        <f t="shared" si="13"/>
        <v>1155.2</v>
      </c>
      <c r="Q258" s="41">
        <f t="shared" si="14"/>
        <v>103272.144</v>
      </c>
      <c r="R258" s="41">
        <v>72352</v>
      </c>
      <c r="S258" s="41">
        <v>13023.36</v>
      </c>
      <c r="T258" s="41">
        <v>2170.56</v>
      </c>
      <c r="U258" s="41">
        <v>3617.6</v>
      </c>
      <c r="V258" s="41">
        <v>687.34399999999994</v>
      </c>
      <c r="W258" s="41">
        <f t="shared" si="15"/>
        <v>91850.864000000001</v>
      </c>
    </row>
    <row r="259" spans="1:23" ht="51" x14ac:dyDescent="0.25">
      <c r="A259" s="36">
        <v>257</v>
      </c>
      <c r="B259" s="37">
        <v>72101510</v>
      </c>
      <c r="C259" s="38" t="s">
        <v>302</v>
      </c>
      <c r="D259" s="39" t="s">
        <v>31</v>
      </c>
      <c r="E259" s="40">
        <v>1</v>
      </c>
      <c r="F259" s="41">
        <v>86710.000000000015</v>
      </c>
      <c r="G259" s="41">
        <v>9048</v>
      </c>
      <c r="H259" s="41">
        <v>3770</v>
      </c>
      <c r="I259" s="41">
        <v>7540</v>
      </c>
      <c r="J259" s="41">
        <v>1432.6</v>
      </c>
      <c r="K259" s="41">
        <f t="shared" si="12"/>
        <v>108500.60000000002</v>
      </c>
      <c r="L259" s="41">
        <v>105764.52250000002</v>
      </c>
      <c r="M259" s="41">
        <v>9048</v>
      </c>
      <c r="N259" s="41">
        <v>3770</v>
      </c>
      <c r="O259" s="41">
        <v>7540</v>
      </c>
      <c r="P259" s="41">
        <f t="shared" si="13"/>
        <v>1432.6</v>
      </c>
      <c r="Q259" s="41">
        <f t="shared" si="14"/>
        <v>127555.12250000003</v>
      </c>
      <c r="R259" s="41">
        <v>89726</v>
      </c>
      <c r="S259" s="41">
        <v>16150.68</v>
      </c>
      <c r="T259" s="41">
        <v>2691.78</v>
      </c>
      <c r="U259" s="41">
        <v>4486.3</v>
      </c>
      <c r="V259" s="41">
        <v>852.39699999999993</v>
      </c>
      <c r="W259" s="41">
        <f t="shared" si="15"/>
        <v>113907.15699999999</v>
      </c>
    </row>
    <row r="260" spans="1:23" ht="38.25" x14ac:dyDescent="0.25">
      <c r="A260" s="36">
        <v>258</v>
      </c>
      <c r="B260" s="37">
        <v>72101510</v>
      </c>
      <c r="C260" s="38" t="s">
        <v>303</v>
      </c>
      <c r="D260" s="39" t="s">
        <v>31</v>
      </c>
      <c r="E260" s="40">
        <v>1</v>
      </c>
      <c r="F260" s="41">
        <v>24150.002799999998</v>
      </c>
      <c r="G260" s="41">
        <v>9048</v>
      </c>
      <c r="H260" s="41">
        <v>3770</v>
      </c>
      <c r="I260" s="41">
        <v>7540</v>
      </c>
      <c r="J260" s="41">
        <v>1432.6</v>
      </c>
      <c r="K260" s="41">
        <f t="shared" ref="K260:K323" si="16">SUM(F260:J260)</f>
        <v>45940.602800000001</v>
      </c>
      <c r="L260" s="41">
        <v>29888.040000000005</v>
      </c>
      <c r="M260" s="41">
        <v>9048</v>
      </c>
      <c r="N260" s="41">
        <v>3770</v>
      </c>
      <c r="O260" s="41">
        <v>7540</v>
      </c>
      <c r="P260" s="41">
        <f t="shared" ref="P260:P323" si="17">+O260*0.19</f>
        <v>1432.6</v>
      </c>
      <c r="Q260" s="41">
        <f t="shared" ref="Q260:Q323" si="18">SUM(L260:P260)</f>
        <v>51678.640000000007</v>
      </c>
      <c r="R260" s="41">
        <v>24990</v>
      </c>
      <c r="S260" s="41">
        <v>16150.68</v>
      </c>
      <c r="T260" s="41">
        <v>2691.78</v>
      </c>
      <c r="U260" s="41">
        <v>4486.3</v>
      </c>
      <c r="V260" s="41">
        <v>852.39699999999993</v>
      </c>
      <c r="W260" s="41">
        <f t="shared" ref="W260:W323" si="19">SUM(R260:V260)</f>
        <v>49171.156999999999</v>
      </c>
    </row>
    <row r="261" spans="1:23" ht="38.25" x14ac:dyDescent="0.25">
      <c r="A261" s="36">
        <v>259</v>
      </c>
      <c r="B261" s="37">
        <v>72101510</v>
      </c>
      <c r="C261" s="38" t="s">
        <v>304</v>
      </c>
      <c r="D261" s="39" t="s">
        <v>37</v>
      </c>
      <c r="E261" s="40">
        <v>1</v>
      </c>
      <c r="F261" s="41">
        <v>51750</v>
      </c>
      <c r="G261" s="41">
        <v>5400</v>
      </c>
      <c r="H261" s="41">
        <v>2250</v>
      </c>
      <c r="I261" s="41">
        <v>4500</v>
      </c>
      <c r="J261" s="41">
        <v>855</v>
      </c>
      <c r="K261" s="41">
        <f t="shared" si="16"/>
        <v>64755</v>
      </c>
      <c r="L261" s="41">
        <v>69280.3125</v>
      </c>
      <c r="M261" s="41">
        <v>5400</v>
      </c>
      <c r="N261" s="41">
        <v>2250</v>
      </c>
      <c r="O261" s="41">
        <v>4500</v>
      </c>
      <c r="P261" s="41">
        <f t="shared" si="17"/>
        <v>855</v>
      </c>
      <c r="Q261" s="41">
        <f t="shared" si="18"/>
        <v>82285.3125</v>
      </c>
      <c r="R261" s="41">
        <v>53550</v>
      </c>
      <c r="S261" s="41">
        <v>9639</v>
      </c>
      <c r="T261" s="41">
        <v>1606.5</v>
      </c>
      <c r="U261" s="41">
        <v>2677.5</v>
      </c>
      <c r="V261" s="41">
        <v>508.72500000000002</v>
      </c>
      <c r="W261" s="41">
        <f t="shared" si="19"/>
        <v>67981.725000000006</v>
      </c>
    </row>
    <row r="262" spans="1:23" ht="38.25" x14ac:dyDescent="0.25">
      <c r="A262" s="36">
        <v>260</v>
      </c>
      <c r="B262" s="37">
        <v>72101510</v>
      </c>
      <c r="C262" s="38" t="s">
        <v>305</v>
      </c>
      <c r="D262" s="39" t="s">
        <v>37</v>
      </c>
      <c r="E262" s="40">
        <v>1</v>
      </c>
      <c r="F262" s="41">
        <v>58650.000000000007</v>
      </c>
      <c r="G262" s="41">
        <v>6120</v>
      </c>
      <c r="H262" s="41">
        <v>2550</v>
      </c>
      <c r="I262" s="41">
        <v>5100</v>
      </c>
      <c r="J262" s="41">
        <v>969</v>
      </c>
      <c r="K262" s="41">
        <f t="shared" si="16"/>
        <v>73389</v>
      </c>
      <c r="L262" s="41">
        <v>77819.752500000002</v>
      </c>
      <c r="M262" s="41">
        <v>6120</v>
      </c>
      <c r="N262" s="41">
        <v>2550</v>
      </c>
      <c r="O262" s="41">
        <v>5100</v>
      </c>
      <c r="P262" s="41">
        <f t="shared" si="17"/>
        <v>969</v>
      </c>
      <c r="Q262" s="41">
        <f t="shared" si="18"/>
        <v>92558.752500000002</v>
      </c>
      <c r="R262" s="41">
        <v>60690</v>
      </c>
      <c r="S262" s="41">
        <v>10924.2</v>
      </c>
      <c r="T262" s="41">
        <v>1820.7</v>
      </c>
      <c r="U262" s="41">
        <v>3034.5</v>
      </c>
      <c r="V262" s="41">
        <v>576.55499999999995</v>
      </c>
      <c r="W262" s="41">
        <f t="shared" si="19"/>
        <v>77045.954999999987</v>
      </c>
    </row>
    <row r="263" spans="1:23" ht="38.25" x14ac:dyDescent="0.25">
      <c r="A263" s="36">
        <v>261</v>
      </c>
      <c r="B263" s="37">
        <v>72152602</v>
      </c>
      <c r="C263" s="38" t="s">
        <v>306</v>
      </c>
      <c r="D263" s="39" t="s">
        <v>31</v>
      </c>
      <c r="E263" s="40">
        <v>1</v>
      </c>
      <c r="F263" s="41">
        <v>52900</v>
      </c>
      <c r="G263" s="41">
        <v>5520</v>
      </c>
      <c r="H263" s="41">
        <v>2300</v>
      </c>
      <c r="I263" s="41">
        <v>4600</v>
      </c>
      <c r="J263" s="41">
        <v>874</v>
      </c>
      <c r="K263" s="41">
        <f t="shared" si="16"/>
        <v>66194</v>
      </c>
      <c r="L263" s="41">
        <v>72078.895000000004</v>
      </c>
      <c r="M263" s="41">
        <v>5520</v>
      </c>
      <c r="N263" s="41">
        <v>2300</v>
      </c>
      <c r="O263" s="41">
        <v>4600</v>
      </c>
      <c r="P263" s="41">
        <f t="shared" si="17"/>
        <v>874</v>
      </c>
      <c r="Q263" s="41">
        <f t="shared" si="18"/>
        <v>85372.895000000004</v>
      </c>
      <c r="R263" s="41">
        <v>54740</v>
      </c>
      <c r="S263" s="41">
        <v>9853.2000000000007</v>
      </c>
      <c r="T263" s="41">
        <v>1642.2</v>
      </c>
      <c r="U263" s="41">
        <v>2737</v>
      </c>
      <c r="V263" s="41">
        <v>520.03</v>
      </c>
      <c r="W263" s="41">
        <f t="shared" si="19"/>
        <v>69492.429999999993</v>
      </c>
    </row>
    <row r="264" spans="1:23" ht="38.25" x14ac:dyDescent="0.25">
      <c r="A264" s="36">
        <v>262</v>
      </c>
      <c r="B264" s="37">
        <v>72152602</v>
      </c>
      <c r="C264" s="38" t="s">
        <v>307</v>
      </c>
      <c r="D264" s="39" t="s">
        <v>31</v>
      </c>
      <c r="E264" s="40">
        <v>1</v>
      </c>
      <c r="F264" s="41">
        <v>59800</v>
      </c>
      <c r="G264" s="41">
        <v>6240</v>
      </c>
      <c r="H264" s="41">
        <v>2600</v>
      </c>
      <c r="I264" s="41">
        <v>5200</v>
      </c>
      <c r="J264" s="41">
        <v>988</v>
      </c>
      <c r="K264" s="41">
        <f t="shared" si="16"/>
        <v>74828</v>
      </c>
      <c r="L264" s="41">
        <v>74008.479999999996</v>
      </c>
      <c r="M264" s="41">
        <v>6240</v>
      </c>
      <c r="N264" s="41">
        <v>2600</v>
      </c>
      <c r="O264" s="41">
        <v>5200</v>
      </c>
      <c r="P264" s="41">
        <f t="shared" si="17"/>
        <v>988</v>
      </c>
      <c r="Q264" s="41">
        <f t="shared" si="18"/>
        <v>89036.479999999996</v>
      </c>
      <c r="R264" s="41">
        <v>61880</v>
      </c>
      <c r="S264" s="41">
        <v>11138.4</v>
      </c>
      <c r="T264" s="41">
        <v>1856.4</v>
      </c>
      <c r="U264" s="41">
        <v>3094</v>
      </c>
      <c r="V264" s="41">
        <v>587.86</v>
      </c>
      <c r="W264" s="41">
        <f t="shared" si="19"/>
        <v>78556.659999999989</v>
      </c>
    </row>
    <row r="265" spans="1:23" ht="38.25" x14ac:dyDescent="0.25">
      <c r="A265" s="36">
        <v>263</v>
      </c>
      <c r="B265" s="37">
        <v>72152602</v>
      </c>
      <c r="C265" s="38" t="s">
        <v>308</v>
      </c>
      <c r="D265" s="39" t="s">
        <v>31</v>
      </c>
      <c r="E265" s="40">
        <v>1</v>
      </c>
      <c r="F265" s="41">
        <v>71300</v>
      </c>
      <c r="G265" s="41">
        <v>7440</v>
      </c>
      <c r="H265" s="41">
        <v>3100</v>
      </c>
      <c r="I265" s="41">
        <v>6200</v>
      </c>
      <c r="J265" s="41">
        <v>1178</v>
      </c>
      <c r="K265" s="41">
        <f t="shared" si="16"/>
        <v>89218</v>
      </c>
      <c r="L265" s="41">
        <v>88665.115000000005</v>
      </c>
      <c r="M265" s="41">
        <v>7440</v>
      </c>
      <c r="N265" s="41">
        <v>3100</v>
      </c>
      <c r="O265" s="41">
        <v>6200</v>
      </c>
      <c r="P265" s="41">
        <f t="shared" si="17"/>
        <v>1178</v>
      </c>
      <c r="Q265" s="41">
        <f t="shared" si="18"/>
        <v>106583.11500000001</v>
      </c>
      <c r="R265" s="41">
        <v>73780</v>
      </c>
      <c r="S265" s="41">
        <v>13280.4</v>
      </c>
      <c r="T265" s="41">
        <v>2213.4</v>
      </c>
      <c r="U265" s="41">
        <v>3689</v>
      </c>
      <c r="V265" s="41">
        <v>700.91</v>
      </c>
      <c r="W265" s="41">
        <f t="shared" si="19"/>
        <v>93663.709999999992</v>
      </c>
    </row>
    <row r="266" spans="1:23" ht="38.25" x14ac:dyDescent="0.25">
      <c r="A266" s="36">
        <v>264</v>
      </c>
      <c r="B266" s="37">
        <v>72152602</v>
      </c>
      <c r="C266" s="38" t="s">
        <v>309</v>
      </c>
      <c r="D266" s="39" t="s">
        <v>31</v>
      </c>
      <c r="E266" s="40">
        <v>1</v>
      </c>
      <c r="F266" s="41">
        <v>20700</v>
      </c>
      <c r="G266" s="41">
        <v>2160</v>
      </c>
      <c r="H266" s="41">
        <v>900</v>
      </c>
      <c r="I266" s="41">
        <v>1800</v>
      </c>
      <c r="J266" s="41">
        <v>342</v>
      </c>
      <c r="K266" s="41">
        <f t="shared" si="16"/>
        <v>25902</v>
      </c>
      <c r="L266" s="41">
        <v>26110.980000000003</v>
      </c>
      <c r="M266" s="41">
        <v>2160</v>
      </c>
      <c r="N266" s="41">
        <v>900</v>
      </c>
      <c r="O266" s="41">
        <v>1800</v>
      </c>
      <c r="P266" s="41">
        <f t="shared" si="17"/>
        <v>342</v>
      </c>
      <c r="Q266" s="41">
        <f t="shared" si="18"/>
        <v>31312.980000000003</v>
      </c>
      <c r="R266" s="41">
        <v>21420</v>
      </c>
      <c r="S266" s="41">
        <v>3855.6</v>
      </c>
      <c r="T266" s="41">
        <v>642.6</v>
      </c>
      <c r="U266" s="41">
        <v>1071</v>
      </c>
      <c r="V266" s="41">
        <v>203.49</v>
      </c>
      <c r="W266" s="41">
        <f t="shared" si="19"/>
        <v>27192.69</v>
      </c>
    </row>
    <row r="267" spans="1:23" ht="38.25" x14ac:dyDescent="0.25">
      <c r="A267" s="36">
        <v>265</v>
      </c>
      <c r="B267" s="37">
        <v>72152602</v>
      </c>
      <c r="C267" s="38" t="s">
        <v>310</v>
      </c>
      <c r="D267" s="39" t="s">
        <v>31</v>
      </c>
      <c r="E267" s="40">
        <v>1</v>
      </c>
      <c r="F267" s="41">
        <v>59570.000000000007</v>
      </c>
      <c r="G267" s="41">
        <v>6216</v>
      </c>
      <c r="H267" s="41">
        <v>2590</v>
      </c>
      <c r="I267" s="41">
        <v>5180</v>
      </c>
      <c r="J267" s="41">
        <v>984.2</v>
      </c>
      <c r="K267" s="41">
        <f t="shared" si="16"/>
        <v>74540.2</v>
      </c>
      <c r="L267" s="41">
        <v>73014.949000000008</v>
      </c>
      <c r="M267" s="41">
        <v>6216</v>
      </c>
      <c r="N267" s="41">
        <v>2590</v>
      </c>
      <c r="O267" s="41">
        <v>5180</v>
      </c>
      <c r="P267" s="41">
        <f t="shared" si="17"/>
        <v>984.2</v>
      </c>
      <c r="Q267" s="41">
        <f t="shared" si="18"/>
        <v>87985.149000000005</v>
      </c>
      <c r="R267" s="41">
        <v>61642</v>
      </c>
      <c r="S267" s="41">
        <v>11095.56</v>
      </c>
      <c r="T267" s="41">
        <v>1849.26</v>
      </c>
      <c r="U267" s="41">
        <v>3082.1</v>
      </c>
      <c r="V267" s="41">
        <v>585.59900000000005</v>
      </c>
      <c r="W267" s="41">
        <f t="shared" si="19"/>
        <v>78254.519</v>
      </c>
    </row>
    <row r="268" spans="1:23" ht="38.25" x14ac:dyDescent="0.25">
      <c r="A268" s="36">
        <v>266</v>
      </c>
      <c r="B268" s="37">
        <v>72152602</v>
      </c>
      <c r="C268" s="38" t="s">
        <v>311</v>
      </c>
      <c r="D268" s="39" t="s">
        <v>31</v>
      </c>
      <c r="E268" s="40">
        <v>1</v>
      </c>
      <c r="F268" s="41">
        <v>71300</v>
      </c>
      <c r="G268" s="41">
        <v>7440</v>
      </c>
      <c r="H268" s="41">
        <v>3100</v>
      </c>
      <c r="I268" s="41">
        <v>6200</v>
      </c>
      <c r="J268" s="41">
        <v>1178</v>
      </c>
      <c r="K268" s="41">
        <f t="shared" si="16"/>
        <v>89218</v>
      </c>
      <c r="L268" s="41">
        <v>86968.175000000003</v>
      </c>
      <c r="M268" s="41">
        <v>7440</v>
      </c>
      <c r="N268" s="41">
        <v>3100</v>
      </c>
      <c r="O268" s="41">
        <v>6200</v>
      </c>
      <c r="P268" s="41">
        <f t="shared" si="17"/>
        <v>1178</v>
      </c>
      <c r="Q268" s="41">
        <f t="shared" si="18"/>
        <v>104886.175</v>
      </c>
      <c r="R268" s="41">
        <v>73780</v>
      </c>
      <c r="S268" s="41">
        <v>13280.4</v>
      </c>
      <c r="T268" s="41">
        <v>2213.4</v>
      </c>
      <c r="U268" s="41">
        <v>3689</v>
      </c>
      <c r="V268" s="41">
        <v>700.91</v>
      </c>
      <c r="W268" s="41">
        <f t="shared" si="19"/>
        <v>93663.709999999992</v>
      </c>
    </row>
    <row r="269" spans="1:23" ht="51" x14ac:dyDescent="0.25">
      <c r="A269" s="36">
        <v>267</v>
      </c>
      <c r="B269" s="37">
        <v>72152602</v>
      </c>
      <c r="C269" s="38" t="s">
        <v>312</v>
      </c>
      <c r="D269" s="39" t="s">
        <v>31</v>
      </c>
      <c r="E269" s="40">
        <v>1</v>
      </c>
      <c r="F269" s="41">
        <v>48760</v>
      </c>
      <c r="G269" s="41">
        <v>5088</v>
      </c>
      <c r="H269" s="41">
        <v>2120</v>
      </c>
      <c r="I269" s="41">
        <v>4240</v>
      </c>
      <c r="J269" s="41">
        <v>805.6</v>
      </c>
      <c r="K269" s="41">
        <f t="shared" si="16"/>
        <v>61013.599999999999</v>
      </c>
      <c r="L269" s="41">
        <v>60055.254000000008</v>
      </c>
      <c r="M269" s="41">
        <v>5088</v>
      </c>
      <c r="N269" s="41">
        <v>2120</v>
      </c>
      <c r="O269" s="41">
        <v>4240</v>
      </c>
      <c r="P269" s="41">
        <f t="shared" si="17"/>
        <v>805.6</v>
      </c>
      <c r="Q269" s="41">
        <f t="shared" si="18"/>
        <v>72308.854000000021</v>
      </c>
      <c r="R269" s="41">
        <v>50456</v>
      </c>
      <c r="S269" s="41">
        <v>9082.08</v>
      </c>
      <c r="T269" s="41">
        <v>1513.68</v>
      </c>
      <c r="U269" s="41">
        <v>2522.8000000000002</v>
      </c>
      <c r="V269" s="41">
        <v>479.33200000000005</v>
      </c>
      <c r="W269" s="41">
        <f t="shared" si="19"/>
        <v>64053.892000000007</v>
      </c>
    </row>
    <row r="270" spans="1:23" ht="51" x14ac:dyDescent="0.25">
      <c r="A270" s="36">
        <v>268</v>
      </c>
      <c r="B270" s="37">
        <v>72152602</v>
      </c>
      <c r="C270" s="38" t="s">
        <v>313</v>
      </c>
      <c r="D270" s="39" t="s">
        <v>31</v>
      </c>
      <c r="E270" s="40">
        <v>1</v>
      </c>
      <c r="F270" s="41">
        <v>1978000</v>
      </c>
      <c r="G270" s="41">
        <v>237360</v>
      </c>
      <c r="H270" s="41">
        <v>98900</v>
      </c>
      <c r="I270" s="41">
        <v>197800</v>
      </c>
      <c r="J270" s="41">
        <v>37582</v>
      </c>
      <c r="K270" s="41">
        <f t="shared" si="16"/>
        <v>2549642</v>
      </c>
      <c r="L270" s="41">
        <v>2648047.5</v>
      </c>
      <c r="M270" s="41">
        <v>237360</v>
      </c>
      <c r="N270" s="41">
        <v>98900</v>
      </c>
      <c r="O270" s="41">
        <v>197800</v>
      </c>
      <c r="P270" s="41">
        <f t="shared" si="17"/>
        <v>37582</v>
      </c>
      <c r="Q270" s="41">
        <f t="shared" si="18"/>
        <v>3219689.5</v>
      </c>
      <c r="R270" s="41">
        <v>0</v>
      </c>
      <c r="S270" s="41">
        <v>0</v>
      </c>
      <c r="T270" s="41">
        <v>0</v>
      </c>
      <c r="U270" s="41">
        <v>0</v>
      </c>
      <c r="V270" s="41">
        <v>0</v>
      </c>
      <c r="W270" s="41">
        <f t="shared" si="19"/>
        <v>0</v>
      </c>
    </row>
    <row r="271" spans="1:23" ht="38.25" x14ac:dyDescent="0.25">
      <c r="A271" s="36">
        <v>269</v>
      </c>
      <c r="B271" s="37">
        <v>72152602</v>
      </c>
      <c r="C271" s="38" t="s">
        <v>314</v>
      </c>
      <c r="D271" s="39" t="s">
        <v>37</v>
      </c>
      <c r="E271" s="40">
        <v>1</v>
      </c>
      <c r="F271" s="41">
        <v>59500</v>
      </c>
      <c r="G271" s="41">
        <v>237360</v>
      </c>
      <c r="H271" s="41">
        <v>98900</v>
      </c>
      <c r="I271" s="41">
        <v>197800</v>
      </c>
      <c r="J271" s="41">
        <v>37582</v>
      </c>
      <c r="K271" s="41">
        <f t="shared" si="16"/>
        <v>631142</v>
      </c>
      <c r="L271" s="41">
        <v>69388.899999999994</v>
      </c>
      <c r="M271" s="41">
        <v>237360</v>
      </c>
      <c r="N271" s="41">
        <v>98900</v>
      </c>
      <c r="O271" s="41">
        <v>197800</v>
      </c>
      <c r="P271" s="41">
        <f t="shared" si="17"/>
        <v>37582</v>
      </c>
      <c r="Q271" s="41">
        <f t="shared" si="18"/>
        <v>641030.9</v>
      </c>
      <c r="R271" s="41">
        <v>0</v>
      </c>
      <c r="S271" s="41">
        <v>0</v>
      </c>
      <c r="T271" s="41">
        <v>0</v>
      </c>
      <c r="U271" s="41">
        <v>0</v>
      </c>
      <c r="V271" s="41">
        <v>0</v>
      </c>
      <c r="W271" s="41">
        <f t="shared" si="19"/>
        <v>0</v>
      </c>
    </row>
    <row r="272" spans="1:23" ht="38.25" x14ac:dyDescent="0.25">
      <c r="A272" s="36">
        <v>270</v>
      </c>
      <c r="B272" s="37">
        <v>72152602</v>
      </c>
      <c r="C272" s="38" t="s">
        <v>315</v>
      </c>
      <c r="D272" s="39" t="s">
        <v>37</v>
      </c>
      <c r="E272" s="40">
        <v>1</v>
      </c>
      <c r="F272" s="41">
        <v>58650.000000000007</v>
      </c>
      <c r="G272" s="41">
        <v>6120</v>
      </c>
      <c r="H272" s="41">
        <v>2550</v>
      </c>
      <c r="I272" s="41">
        <v>5100</v>
      </c>
      <c r="J272" s="41">
        <v>969</v>
      </c>
      <c r="K272" s="41">
        <f t="shared" si="16"/>
        <v>73389</v>
      </c>
      <c r="L272" s="41">
        <v>79913.557499999995</v>
      </c>
      <c r="M272" s="41">
        <v>6120</v>
      </c>
      <c r="N272" s="41">
        <v>2550</v>
      </c>
      <c r="O272" s="41">
        <v>5100</v>
      </c>
      <c r="P272" s="41">
        <f t="shared" si="17"/>
        <v>969</v>
      </c>
      <c r="Q272" s="41">
        <f t="shared" si="18"/>
        <v>94652.557499999995</v>
      </c>
      <c r="R272" s="41">
        <v>60690</v>
      </c>
      <c r="S272" s="41">
        <v>10924.2</v>
      </c>
      <c r="T272" s="41">
        <v>1820.7</v>
      </c>
      <c r="U272" s="41">
        <v>3034.5</v>
      </c>
      <c r="V272" s="41">
        <v>576.55499999999995</v>
      </c>
      <c r="W272" s="41">
        <f t="shared" si="19"/>
        <v>77045.954999999987</v>
      </c>
    </row>
    <row r="273" spans="1:23" ht="51" x14ac:dyDescent="0.25">
      <c r="A273" s="36">
        <v>271</v>
      </c>
      <c r="B273" s="37">
        <v>72152602</v>
      </c>
      <c r="C273" s="38" t="s">
        <v>316</v>
      </c>
      <c r="D273" s="39" t="s">
        <v>37</v>
      </c>
      <c r="E273" s="40">
        <v>1</v>
      </c>
      <c r="F273" s="41">
        <v>69000</v>
      </c>
      <c r="G273" s="41">
        <v>7200</v>
      </c>
      <c r="H273" s="41">
        <v>3000</v>
      </c>
      <c r="I273" s="41">
        <v>6000</v>
      </c>
      <c r="J273" s="41">
        <v>1140</v>
      </c>
      <c r="K273" s="41">
        <f t="shared" si="16"/>
        <v>86340</v>
      </c>
      <c r="L273" s="41">
        <v>85394.4</v>
      </c>
      <c r="M273" s="41">
        <v>7200</v>
      </c>
      <c r="N273" s="41">
        <v>3000</v>
      </c>
      <c r="O273" s="41">
        <v>6000</v>
      </c>
      <c r="P273" s="41">
        <f t="shared" si="17"/>
        <v>1140</v>
      </c>
      <c r="Q273" s="41">
        <f t="shared" si="18"/>
        <v>102734.39999999999</v>
      </c>
      <c r="R273" s="41">
        <v>71400</v>
      </c>
      <c r="S273" s="41">
        <v>12852</v>
      </c>
      <c r="T273" s="41">
        <v>2142</v>
      </c>
      <c r="U273" s="41">
        <v>3570</v>
      </c>
      <c r="V273" s="41">
        <v>678.3</v>
      </c>
      <c r="W273" s="41">
        <f t="shared" si="19"/>
        <v>90642.3</v>
      </c>
    </row>
    <row r="274" spans="1:23" ht="63.75" x14ac:dyDescent="0.25">
      <c r="A274" s="36">
        <v>272</v>
      </c>
      <c r="B274" s="37">
        <v>72152602</v>
      </c>
      <c r="C274" s="38" t="s">
        <v>317</v>
      </c>
      <c r="D274" s="39" t="s">
        <v>31</v>
      </c>
      <c r="E274" s="40">
        <v>1</v>
      </c>
      <c r="F274" s="41">
        <v>40250</v>
      </c>
      <c r="G274" s="41">
        <v>4200</v>
      </c>
      <c r="H274" s="41">
        <v>1750</v>
      </c>
      <c r="I274" s="41">
        <v>3500</v>
      </c>
      <c r="J274" s="41">
        <v>665</v>
      </c>
      <c r="K274" s="41">
        <f t="shared" si="16"/>
        <v>50365</v>
      </c>
      <c r="L274" s="41">
        <v>50052.887499999997</v>
      </c>
      <c r="M274" s="41">
        <v>4200</v>
      </c>
      <c r="N274" s="41">
        <v>1750</v>
      </c>
      <c r="O274" s="41">
        <v>3500</v>
      </c>
      <c r="P274" s="41">
        <f t="shared" si="17"/>
        <v>665</v>
      </c>
      <c r="Q274" s="41">
        <f t="shared" si="18"/>
        <v>60167.887499999997</v>
      </c>
      <c r="R274" s="41">
        <v>41650</v>
      </c>
      <c r="S274" s="41">
        <v>7497</v>
      </c>
      <c r="T274" s="41">
        <v>1249.5</v>
      </c>
      <c r="U274" s="41">
        <v>2082.5</v>
      </c>
      <c r="V274" s="41">
        <v>395.67500000000001</v>
      </c>
      <c r="W274" s="41">
        <f t="shared" si="19"/>
        <v>52874.675000000003</v>
      </c>
    </row>
    <row r="275" spans="1:23" ht="63.75" x14ac:dyDescent="0.25">
      <c r="A275" s="36">
        <v>273</v>
      </c>
      <c r="B275" s="37">
        <v>72152602</v>
      </c>
      <c r="C275" s="38" t="s">
        <v>318</v>
      </c>
      <c r="D275" s="39" t="s">
        <v>31</v>
      </c>
      <c r="E275" s="40">
        <v>1</v>
      </c>
      <c r="F275" s="41">
        <v>48070</v>
      </c>
      <c r="G275" s="41">
        <v>5016</v>
      </c>
      <c r="H275" s="41">
        <v>2090</v>
      </c>
      <c r="I275" s="41">
        <v>4180</v>
      </c>
      <c r="J275" s="41">
        <v>794.2</v>
      </c>
      <c r="K275" s="41">
        <f t="shared" si="16"/>
        <v>60150.2</v>
      </c>
      <c r="L275" s="41">
        <v>60635.498000000007</v>
      </c>
      <c r="M275" s="41">
        <v>5016</v>
      </c>
      <c r="N275" s="41">
        <v>2090</v>
      </c>
      <c r="O275" s="41">
        <v>4180</v>
      </c>
      <c r="P275" s="41">
        <f t="shared" si="17"/>
        <v>794.2</v>
      </c>
      <c r="Q275" s="41">
        <f t="shared" si="18"/>
        <v>72715.698000000004</v>
      </c>
      <c r="R275" s="41">
        <v>49742</v>
      </c>
      <c r="S275" s="41">
        <v>8953.56</v>
      </c>
      <c r="T275" s="41">
        <v>1492.26</v>
      </c>
      <c r="U275" s="41">
        <v>2487.1</v>
      </c>
      <c r="V275" s="41">
        <v>472.54900000000004</v>
      </c>
      <c r="W275" s="41">
        <f t="shared" si="19"/>
        <v>63147.468999999997</v>
      </c>
    </row>
    <row r="276" spans="1:23" ht="51" x14ac:dyDescent="0.25">
      <c r="A276" s="36">
        <v>274</v>
      </c>
      <c r="B276" s="37">
        <v>72152602</v>
      </c>
      <c r="C276" s="38" t="s">
        <v>319</v>
      </c>
      <c r="D276" s="39" t="s">
        <v>31</v>
      </c>
      <c r="E276" s="40">
        <v>1</v>
      </c>
      <c r="F276" s="41">
        <v>57500</v>
      </c>
      <c r="G276" s="41">
        <v>6000</v>
      </c>
      <c r="H276" s="41">
        <v>2500</v>
      </c>
      <c r="I276" s="41">
        <v>5000</v>
      </c>
      <c r="J276" s="41">
        <v>950</v>
      </c>
      <c r="K276" s="41">
        <f t="shared" si="16"/>
        <v>71950</v>
      </c>
      <c r="L276" s="41">
        <v>70477.75</v>
      </c>
      <c r="M276" s="41">
        <v>6000</v>
      </c>
      <c r="N276" s="41">
        <v>2500</v>
      </c>
      <c r="O276" s="41">
        <v>5000</v>
      </c>
      <c r="P276" s="41">
        <f t="shared" si="17"/>
        <v>950</v>
      </c>
      <c r="Q276" s="41">
        <f t="shared" si="18"/>
        <v>84927.75</v>
      </c>
      <c r="R276" s="41">
        <v>59500</v>
      </c>
      <c r="S276" s="41">
        <v>10710</v>
      </c>
      <c r="T276" s="41">
        <v>1785</v>
      </c>
      <c r="U276" s="41">
        <v>2975</v>
      </c>
      <c r="V276" s="41">
        <v>565.25</v>
      </c>
      <c r="W276" s="41">
        <f t="shared" si="19"/>
        <v>75535.25</v>
      </c>
    </row>
    <row r="277" spans="1:23" ht="63.75" x14ac:dyDescent="0.25">
      <c r="A277" s="36">
        <v>275</v>
      </c>
      <c r="B277" s="37">
        <v>72152602</v>
      </c>
      <c r="C277" s="38" t="s">
        <v>320</v>
      </c>
      <c r="D277" s="39" t="s">
        <v>31</v>
      </c>
      <c r="E277" s="40">
        <v>1</v>
      </c>
      <c r="F277" s="41">
        <v>57500</v>
      </c>
      <c r="G277" s="41">
        <v>6000</v>
      </c>
      <c r="H277" s="41">
        <v>2500</v>
      </c>
      <c r="I277" s="41">
        <v>5000</v>
      </c>
      <c r="J277" s="41">
        <v>950</v>
      </c>
      <c r="K277" s="41">
        <f t="shared" si="16"/>
        <v>71950</v>
      </c>
      <c r="L277" s="41">
        <v>70135.625</v>
      </c>
      <c r="M277" s="41">
        <v>6000</v>
      </c>
      <c r="N277" s="41">
        <v>2500</v>
      </c>
      <c r="O277" s="41">
        <v>5000</v>
      </c>
      <c r="P277" s="41">
        <f t="shared" si="17"/>
        <v>950</v>
      </c>
      <c r="Q277" s="41">
        <f t="shared" si="18"/>
        <v>84585.625</v>
      </c>
      <c r="R277" s="41">
        <v>59500</v>
      </c>
      <c r="S277" s="41">
        <v>10710</v>
      </c>
      <c r="T277" s="41">
        <v>1785</v>
      </c>
      <c r="U277" s="41">
        <v>2975</v>
      </c>
      <c r="V277" s="41">
        <v>565.25</v>
      </c>
      <c r="W277" s="41">
        <f t="shared" si="19"/>
        <v>75535.25</v>
      </c>
    </row>
    <row r="278" spans="1:23" ht="51" x14ac:dyDescent="0.25">
      <c r="A278" s="36">
        <v>276</v>
      </c>
      <c r="B278" s="37">
        <v>72152602</v>
      </c>
      <c r="C278" s="38" t="s">
        <v>321</v>
      </c>
      <c r="D278" s="39" t="s">
        <v>31</v>
      </c>
      <c r="E278" s="40">
        <v>1</v>
      </c>
      <c r="F278" s="41">
        <v>71300</v>
      </c>
      <c r="G278" s="41">
        <v>7440</v>
      </c>
      <c r="H278" s="41">
        <v>3100</v>
      </c>
      <c r="I278" s="41">
        <v>6200</v>
      </c>
      <c r="J278" s="41">
        <v>1178</v>
      </c>
      <c r="K278" s="41">
        <f t="shared" si="16"/>
        <v>89218</v>
      </c>
      <c r="L278" s="41">
        <v>87816.645000000004</v>
      </c>
      <c r="M278" s="41">
        <v>7440</v>
      </c>
      <c r="N278" s="41">
        <v>3100</v>
      </c>
      <c r="O278" s="41">
        <v>6200</v>
      </c>
      <c r="P278" s="41">
        <f t="shared" si="17"/>
        <v>1178</v>
      </c>
      <c r="Q278" s="41">
        <f t="shared" si="18"/>
        <v>105734.645</v>
      </c>
      <c r="R278" s="41">
        <v>73780</v>
      </c>
      <c r="S278" s="41">
        <v>13280.4</v>
      </c>
      <c r="T278" s="41">
        <v>2213.4</v>
      </c>
      <c r="U278" s="41">
        <v>3689</v>
      </c>
      <c r="V278" s="41">
        <v>700.91</v>
      </c>
      <c r="W278" s="41">
        <f t="shared" si="19"/>
        <v>93663.709999999992</v>
      </c>
    </row>
    <row r="279" spans="1:23" ht="63.75" x14ac:dyDescent="0.25">
      <c r="A279" s="36">
        <v>277</v>
      </c>
      <c r="B279" s="37">
        <v>72152602</v>
      </c>
      <c r="C279" s="38" t="s">
        <v>322</v>
      </c>
      <c r="D279" s="39" t="s">
        <v>31</v>
      </c>
      <c r="E279" s="40">
        <v>1</v>
      </c>
      <c r="F279" s="41">
        <v>71300</v>
      </c>
      <c r="G279" s="41">
        <v>7440</v>
      </c>
      <c r="H279" s="41">
        <v>3100</v>
      </c>
      <c r="I279" s="41">
        <v>6200</v>
      </c>
      <c r="J279" s="41">
        <v>1178</v>
      </c>
      <c r="K279" s="41">
        <f t="shared" si="16"/>
        <v>89218</v>
      </c>
      <c r="L279" s="41">
        <v>95452.875</v>
      </c>
      <c r="M279" s="41">
        <v>7440</v>
      </c>
      <c r="N279" s="41">
        <v>3100</v>
      </c>
      <c r="O279" s="41">
        <v>6200</v>
      </c>
      <c r="P279" s="41">
        <f t="shared" si="17"/>
        <v>1178</v>
      </c>
      <c r="Q279" s="41">
        <f t="shared" si="18"/>
        <v>113370.875</v>
      </c>
      <c r="R279" s="41">
        <v>73780</v>
      </c>
      <c r="S279" s="41">
        <v>13280.4</v>
      </c>
      <c r="T279" s="41">
        <v>2213.4</v>
      </c>
      <c r="U279" s="41">
        <v>3689</v>
      </c>
      <c r="V279" s="41">
        <v>700.91</v>
      </c>
      <c r="W279" s="41">
        <f t="shared" si="19"/>
        <v>93663.709999999992</v>
      </c>
    </row>
    <row r="280" spans="1:23" ht="63.75" x14ac:dyDescent="0.25">
      <c r="A280" s="36">
        <v>278</v>
      </c>
      <c r="B280" s="37">
        <v>72152602</v>
      </c>
      <c r="C280" s="38" t="s">
        <v>323</v>
      </c>
      <c r="D280" s="39" t="s">
        <v>31</v>
      </c>
      <c r="E280" s="40">
        <v>1</v>
      </c>
      <c r="F280" s="41">
        <v>46000</v>
      </c>
      <c r="G280" s="41">
        <v>4800</v>
      </c>
      <c r="H280" s="41">
        <v>2000</v>
      </c>
      <c r="I280" s="41">
        <v>4000</v>
      </c>
      <c r="J280" s="41">
        <v>760</v>
      </c>
      <c r="K280" s="41">
        <f t="shared" si="16"/>
        <v>57560</v>
      </c>
      <c r="L280" s="41">
        <v>61035.1</v>
      </c>
      <c r="M280" s="41">
        <v>4800</v>
      </c>
      <c r="N280" s="41">
        <v>2000</v>
      </c>
      <c r="O280" s="41">
        <v>4000</v>
      </c>
      <c r="P280" s="41">
        <f t="shared" si="17"/>
        <v>760</v>
      </c>
      <c r="Q280" s="41">
        <f t="shared" si="18"/>
        <v>72595.100000000006</v>
      </c>
      <c r="R280" s="41">
        <v>47600</v>
      </c>
      <c r="S280" s="41">
        <v>8568</v>
      </c>
      <c r="T280" s="41">
        <v>1428</v>
      </c>
      <c r="U280" s="41">
        <v>2380</v>
      </c>
      <c r="V280" s="41">
        <v>452.2</v>
      </c>
      <c r="W280" s="41">
        <f t="shared" si="19"/>
        <v>60428.2</v>
      </c>
    </row>
    <row r="281" spans="1:23" ht="38.25" x14ac:dyDescent="0.25">
      <c r="A281" s="36">
        <v>279</v>
      </c>
      <c r="B281" s="37">
        <v>72152302</v>
      </c>
      <c r="C281" s="38" t="s">
        <v>324</v>
      </c>
      <c r="D281" s="39" t="s">
        <v>37</v>
      </c>
      <c r="E281" s="40">
        <v>1</v>
      </c>
      <c r="F281" s="41">
        <v>59570.000000000007</v>
      </c>
      <c r="G281" s="41">
        <v>6216</v>
      </c>
      <c r="H281" s="41">
        <v>2590</v>
      </c>
      <c r="I281" s="41">
        <v>5180</v>
      </c>
      <c r="J281" s="41">
        <v>984.2</v>
      </c>
      <c r="K281" s="41">
        <f t="shared" si="16"/>
        <v>74540.2</v>
      </c>
      <c r="L281" s="41">
        <v>81167.103500000012</v>
      </c>
      <c r="M281" s="41">
        <v>6216</v>
      </c>
      <c r="N281" s="41">
        <v>2590</v>
      </c>
      <c r="O281" s="41">
        <v>5180</v>
      </c>
      <c r="P281" s="41">
        <f t="shared" si="17"/>
        <v>984.2</v>
      </c>
      <c r="Q281" s="41">
        <f t="shared" si="18"/>
        <v>96137.303500000009</v>
      </c>
      <c r="R281" s="41">
        <v>61642</v>
      </c>
      <c r="S281" s="41">
        <v>11095.56</v>
      </c>
      <c r="T281" s="41">
        <v>1849.26</v>
      </c>
      <c r="U281" s="41">
        <v>3082.1</v>
      </c>
      <c r="V281" s="41">
        <v>585.59900000000005</v>
      </c>
      <c r="W281" s="41">
        <f t="shared" si="19"/>
        <v>78254.519</v>
      </c>
    </row>
    <row r="282" spans="1:23" ht="51" x14ac:dyDescent="0.25">
      <c r="A282" s="36">
        <v>280</v>
      </c>
      <c r="B282" s="37">
        <v>72153605</v>
      </c>
      <c r="C282" s="38" t="s">
        <v>325</v>
      </c>
      <c r="D282" s="39" t="s">
        <v>37</v>
      </c>
      <c r="E282" s="40">
        <v>1</v>
      </c>
      <c r="F282" s="41">
        <v>46000</v>
      </c>
      <c r="G282" s="41">
        <v>4800</v>
      </c>
      <c r="H282" s="41">
        <v>2000</v>
      </c>
      <c r="I282" s="41">
        <v>4000</v>
      </c>
      <c r="J282" s="41">
        <v>760</v>
      </c>
      <c r="K282" s="41">
        <f t="shared" si="16"/>
        <v>57560</v>
      </c>
      <c r="L282" s="41">
        <v>56929.599999999999</v>
      </c>
      <c r="M282" s="41">
        <v>4800</v>
      </c>
      <c r="N282" s="41">
        <v>2000</v>
      </c>
      <c r="O282" s="41">
        <v>4000</v>
      </c>
      <c r="P282" s="41">
        <f t="shared" si="17"/>
        <v>760</v>
      </c>
      <c r="Q282" s="41">
        <f t="shared" si="18"/>
        <v>68489.600000000006</v>
      </c>
      <c r="R282" s="41">
        <v>47600</v>
      </c>
      <c r="S282" s="41">
        <v>8568</v>
      </c>
      <c r="T282" s="41">
        <v>1428</v>
      </c>
      <c r="U282" s="41">
        <v>2380</v>
      </c>
      <c r="V282" s="41">
        <v>452.2</v>
      </c>
      <c r="W282" s="41">
        <f t="shared" si="19"/>
        <v>60428.2</v>
      </c>
    </row>
    <row r="283" spans="1:23" ht="25.5" x14ac:dyDescent="0.25">
      <c r="A283" s="36">
        <v>281</v>
      </c>
      <c r="B283" s="37">
        <v>72153000</v>
      </c>
      <c r="C283" s="38" t="s">
        <v>326</v>
      </c>
      <c r="D283" s="39" t="s">
        <v>30</v>
      </c>
      <c r="E283" s="40">
        <v>1</v>
      </c>
      <c r="F283" s="41">
        <v>80500</v>
      </c>
      <c r="G283" s="41">
        <v>8400</v>
      </c>
      <c r="H283" s="41">
        <v>3500</v>
      </c>
      <c r="I283" s="41">
        <v>7000</v>
      </c>
      <c r="J283" s="41">
        <v>1330</v>
      </c>
      <c r="K283" s="41">
        <f t="shared" si="16"/>
        <v>100730</v>
      </c>
      <c r="L283" s="41">
        <v>100105.77499999999</v>
      </c>
      <c r="M283" s="41">
        <v>8400</v>
      </c>
      <c r="N283" s="41">
        <v>3500</v>
      </c>
      <c r="O283" s="41">
        <v>7000</v>
      </c>
      <c r="P283" s="41">
        <f t="shared" si="17"/>
        <v>1330</v>
      </c>
      <c r="Q283" s="41">
        <f t="shared" si="18"/>
        <v>120335.77499999999</v>
      </c>
      <c r="R283" s="41">
        <v>83300</v>
      </c>
      <c r="S283" s="41">
        <v>14994</v>
      </c>
      <c r="T283" s="41">
        <v>2499</v>
      </c>
      <c r="U283" s="41">
        <v>4165</v>
      </c>
      <c r="V283" s="41">
        <v>791.35</v>
      </c>
      <c r="W283" s="41">
        <f t="shared" si="19"/>
        <v>105749.35</v>
      </c>
    </row>
    <row r="284" spans="1:23" ht="25.5" x14ac:dyDescent="0.25">
      <c r="A284" s="36">
        <v>282</v>
      </c>
      <c r="B284" s="37">
        <v>72153605</v>
      </c>
      <c r="C284" s="38" t="s">
        <v>327</v>
      </c>
      <c r="D284" s="39" t="s">
        <v>37</v>
      </c>
      <c r="E284" s="40">
        <v>1</v>
      </c>
      <c r="F284" s="41">
        <v>34500</v>
      </c>
      <c r="G284" s="41">
        <v>3600</v>
      </c>
      <c r="H284" s="41">
        <v>1500</v>
      </c>
      <c r="I284" s="41">
        <v>3000</v>
      </c>
      <c r="J284" s="41">
        <v>570</v>
      </c>
      <c r="K284" s="41">
        <f t="shared" si="16"/>
        <v>43170</v>
      </c>
      <c r="L284" s="41">
        <v>43518.3</v>
      </c>
      <c r="M284" s="41">
        <v>3600</v>
      </c>
      <c r="N284" s="41">
        <v>1500</v>
      </c>
      <c r="O284" s="41">
        <v>3000</v>
      </c>
      <c r="P284" s="41">
        <f t="shared" si="17"/>
        <v>570</v>
      </c>
      <c r="Q284" s="41">
        <f t="shared" si="18"/>
        <v>52188.3</v>
      </c>
      <c r="R284" s="41">
        <v>35700</v>
      </c>
      <c r="S284" s="41">
        <v>6426</v>
      </c>
      <c r="T284" s="41">
        <v>1071</v>
      </c>
      <c r="U284" s="41">
        <v>1785</v>
      </c>
      <c r="V284" s="41">
        <v>339.15</v>
      </c>
      <c r="W284" s="41">
        <f t="shared" si="19"/>
        <v>45321.15</v>
      </c>
    </row>
    <row r="285" spans="1:23" ht="76.5" x14ac:dyDescent="0.25">
      <c r="A285" s="36">
        <v>283</v>
      </c>
      <c r="B285" s="37">
        <v>72153605</v>
      </c>
      <c r="C285" s="38" t="s">
        <v>328</v>
      </c>
      <c r="D285" s="39" t="s">
        <v>37</v>
      </c>
      <c r="E285" s="40">
        <v>1</v>
      </c>
      <c r="F285" s="41">
        <v>46000</v>
      </c>
      <c r="G285" s="41">
        <v>4800</v>
      </c>
      <c r="H285" s="41">
        <v>2000</v>
      </c>
      <c r="I285" s="41">
        <v>4000</v>
      </c>
      <c r="J285" s="41">
        <v>760</v>
      </c>
      <c r="K285" s="41">
        <f t="shared" si="16"/>
        <v>57560</v>
      </c>
      <c r="L285" s="41">
        <v>56382.19999999999</v>
      </c>
      <c r="M285" s="41">
        <v>4800</v>
      </c>
      <c r="N285" s="41">
        <v>2000</v>
      </c>
      <c r="O285" s="41">
        <v>4000</v>
      </c>
      <c r="P285" s="41">
        <f t="shared" si="17"/>
        <v>760</v>
      </c>
      <c r="Q285" s="41">
        <f t="shared" si="18"/>
        <v>67942.199999999983</v>
      </c>
      <c r="R285" s="41">
        <v>47600</v>
      </c>
      <c r="S285" s="41">
        <v>8568</v>
      </c>
      <c r="T285" s="41">
        <v>1428</v>
      </c>
      <c r="U285" s="41">
        <v>2380</v>
      </c>
      <c r="V285" s="41">
        <v>452.2</v>
      </c>
      <c r="W285" s="41">
        <f t="shared" si="19"/>
        <v>60428.2</v>
      </c>
    </row>
    <row r="286" spans="1:23" ht="165.75" x14ac:dyDescent="0.25">
      <c r="A286" s="36">
        <v>284</v>
      </c>
      <c r="B286" s="37">
        <v>72152303</v>
      </c>
      <c r="C286" s="38" t="s">
        <v>329</v>
      </c>
      <c r="D286" s="39" t="s">
        <v>37</v>
      </c>
      <c r="E286" s="40">
        <v>1</v>
      </c>
      <c r="F286" s="41">
        <v>535500</v>
      </c>
      <c r="G286" s="41">
        <v>90000</v>
      </c>
      <c r="H286" s="41">
        <v>37500</v>
      </c>
      <c r="I286" s="41">
        <v>75000</v>
      </c>
      <c r="J286" s="41">
        <v>14250</v>
      </c>
      <c r="K286" s="41">
        <f t="shared" si="16"/>
        <v>752250</v>
      </c>
      <c r="L286" s="41">
        <v>566440</v>
      </c>
      <c r="M286" s="41">
        <v>90000</v>
      </c>
      <c r="N286" s="41">
        <v>37500</v>
      </c>
      <c r="O286" s="41">
        <v>75000</v>
      </c>
      <c r="P286" s="41">
        <f t="shared" si="17"/>
        <v>14250</v>
      </c>
      <c r="Q286" s="41">
        <f t="shared" si="18"/>
        <v>783190</v>
      </c>
      <c r="R286" s="41">
        <v>487662</v>
      </c>
      <c r="S286" s="41">
        <v>160650</v>
      </c>
      <c r="T286" s="41">
        <v>26775</v>
      </c>
      <c r="U286" s="41">
        <v>44625</v>
      </c>
      <c r="V286" s="41">
        <v>8478.75</v>
      </c>
      <c r="W286" s="41">
        <f t="shared" si="19"/>
        <v>728190.75</v>
      </c>
    </row>
    <row r="287" spans="1:23" ht="114.75" x14ac:dyDescent="0.25">
      <c r="A287" s="36">
        <v>285</v>
      </c>
      <c r="B287" s="37">
        <v>72152303</v>
      </c>
      <c r="C287" s="38" t="s">
        <v>330</v>
      </c>
      <c r="D287" s="39" t="s">
        <v>37</v>
      </c>
      <c r="E287" s="40">
        <v>1</v>
      </c>
      <c r="F287" s="41">
        <v>499800</v>
      </c>
      <c r="G287" s="41">
        <v>72000</v>
      </c>
      <c r="H287" s="41">
        <v>30000</v>
      </c>
      <c r="I287" s="41">
        <v>60000</v>
      </c>
      <c r="J287" s="41">
        <v>11400</v>
      </c>
      <c r="K287" s="41">
        <f t="shared" si="16"/>
        <v>673200</v>
      </c>
      <c r="L287" s="41">
        <v>566440</v>
      </c>
      <c r="M287" s="41">
        <v>72000</v>
      </c>
      <c r="N287" s="41">
        <v>30000</v>
      </c>
      <c r="O287" s="41">
        <v>60000</v>
      </c>
      <c r="P287" s="41">
        <f t="shared" si="17"/>
        <v>11400</v>
      </c>
      <c r="Q287" s="41">
        <f t="shared" si="18"/>
        <v>739840</v>
      </c>
      <c r="R287" s="41">
        <v>487662</v>
      </c>
      <c r="S287" s="41">
        <v>128520</v>
      </c>
      <c r="T287" s="41">
        <v>21420</v>
      </c>
      <c r="U287" s="41">
        <v>35700</v>
      </c>
      <c r="V287" s="41">
        <v>6783</v>
      </c>
      <c r="W287" s="41">
        <f t="shared" si="19"/>
        <v>680085</v>
      </c>
    </row>
    <row r="288" spans="1:23" ht="114.75" x14ac:dyDescent="0.25">
      <c r="A288" s="36">
        <v>286</v>
      </c>
      <c r="B288" s="37">
        <v>72152303</v>
      </c>
      <c r="C288" s="38" t="s">
        <v>331</v>
      </c>
      <c r="D288" s="39" t="s">
        <v>37</v>
      </c>
      <c r="E288" s="40">
        <v>1</v>
      </c>
      <c r="F288" s="41">
        <v>402500</v>
      </c>
      <c r="G288" s="41">
        <v>42000</v>
      </c>
      <c r="H288" s="41">
        <v>17500</v>
      </c>
      <c r="I288" s="41">
        <v>35000</v>
      </c>
      <c r="J288" s="41">
        <v>6650</v>
      </c>
      <c r="K288" s="41">
        <f t="shared" si="16"/>
        <v>503650</v>
      </c>
      <c r="L288" s="41">
        <v>538846.875</v>
      </c>
      <c r="M288" s="41">
        <v>42000</v>
      </c>
      <c r="N288" s="41">
        <v>17500</v>
      </c>
      <c r="O288" s="41">
        <v>35000</v>
      </c>
      <c r="P288" s="41">
        <f t="shared" si="17"/>
        <v>6650</v>
      </c>
      <c r="Q288" s="41">
        <f t="shared" si="18"/>
        <v>639996.875</v>
      </c>
      <c r="R288" s="41">
        <v>416500</v>
      </c>
      <c r="S288" s="41">
        <v>74970</v>
      </c>
      <c r="T288" s="41">
        <v>12495</v>
      </c>
      <c r="U288" s="41">
        <v>20825</v>
      </c>
      <c r="V288" s="41">
        <v>3956.75</v>
      </c>
      <c r="W288" s="41">
        <f t="shared" si="19"/>
        <v>528746.75</v>
      </c>
    </row>
    <row r="289" spans="1:23" ht="114.75" x14ac:dyDescent="0.25">
      <c r="A289" s="36">
        <v>287</v>
      </c>
      <c r="B289" s="37">
        <v>72152303</v>
      </c>
      <c r="C289" s="38" t="s">
        <v>332</v>
      </c>
      <c r="D289" s="39" t="s">
        <v>37</v>
      </c>
      <c r="E289" s="40">
        <v>1</v>
      </c>
      <c r="F289" s="41">
        <v>416500</v>
      </c>
      <c r="G289" s="41">
        <v>90000</v>
      </c>
      <c r="H289" s="41">
        <v>37500</v>
      </c>
      <c r="I289" s="41">
        <v>75000</v>
      </c>
      <c r="J289" s="41">
        <v>14250</v>
      </c>
      <c r="K289" s="41">
        <f t="shared" si="16"/>
        <v>633250</v>
      </c>
      <c r="L289" s="41">
        <v>467313</v>
      </c>
      <c r="M289" s="41">
        <v>90000</v>
      </c>
      <c r="N289" s="41">
        <v>37500</v>
      </c>
      <c r="O289" s="41">
        <v>75000</v>
      </c>
      <c r="P289" s="41">
        <f t="shared" si="17"/>
        <v>14250</v>
      </c>
      <c r="Q289" s="41">
        <f t="shared" si="18"/>
        <v>684063</v>
      </c>
      <c r="R289" s="41">
        <v>404600</v>
      </c>
      <c r="S289" s="41">
        <v>160650</v>
      </c>
      <c r="T289" s="41">
        <v>26775</v>
      </c>
      <c r="U289" s="41">
        <v>44625</v>
      </c>
      <c r="V289" s="41">
        <v>8478.75</v>
      </c>
      <c r="W289" s="41">
        <f t="shared" si="19"/>
        <v>645128.75</v>
      </c>
    </row>
    <row r="290" spans="1:23" ht="114.75" x14ac:dyDescent="0.25">
      <c r="A290" s="36">
        <v>288</v>
      </c>
      <c r="B290" s="37">
        <v>72152303</v>
      </c>
      <c r="C290" s="38" t="s">
        <v>333</v>
      </c>
      <c r="D290" s="39" t="s">
        <v>37</v>
      </c>
      <c r="E290" s="40">
        <v>1</v>
      </c>
      <c r="F290" s="41">
        <v>416500</v>
      </c>
      <c r="G290" s="41">
        <v>78000</v>
      </c>
      <c r="H290" s="41">
        <v>32500</v>
      </c>
      <c r="I290" s="41">
        <v>65000</v>
      </c>
      <c r="J290" s="41">
        <v>12350</v>
      </c>
      <c r="K290" s="41">
        <f t="shared" si="16"/>
        <v>604350</v>
      </c>
      <c r="L290" s="41">
        <v>467313</v>
      </c>
      <c r="M290" s="41">
        <v>78000</v>
      </c>
      <c r="N290" s="41">
        <v>32500</v>
      </c>
      <c r="O290" s="41">
        <v>65000</v>
      </c>
      <c r="P290" s="41">
        <f t="shared" si="17"/>
        <v>12350</v>
      </c>
      <c r="Q290" s="41">
        <f t="shared" si="18"/>
        <v>655163</v>
      </c>
      <c r="R290" s="41">
        <v>404600</v>
      </c>
      <c r="S290" s="41">
        <v>139230</v>
      </c>
      <c r="T290" s="41">
        <v>23205</v>
      </c>
      <c r="U290" s="41">
        <v>38675</v>
      </c>
      <c r="V290" s="41">
        <v>7348.25</v>
      </c>
      <c r="W290" s="41">
        <f t="shared" si="19"/>
        <v>613058.25</v>
      </c>
    </row>
    <row r="291" spans="1:23" ht="114.75" x14ac:dyDescent="0.25">
      <c r="A291" s="36">
        <v>289</v>
      </c>
      <c r="B291" s="37">
        <v>72152303</v>
      </c>
      <c r="C291" s="38" t="s">
        <v>334</v>
      </c>
      <c r="D291" s="39" t="s">
        <v>37</v>
      </c>
      <c r="E291" s="40">
        <v>1</v>
      </c>
      <c r="F291" s="41">
        <v>402500</v>
      </c>
      <c r="G291" s="41">
        <v>42000</v>
      </c>
      <c r="H291" s="41">
        <v>17500</v>
      </c>
      <c r="I291" s="41">
        <v>35000</v>
      </c>
      <c r="J291" s="41">
        <v>6650</v>
      </c>
      <c r="K291" s="41">
        <f t="shared" si="16"/>
        <v>503650</v>
      </c>
      <c r="L291" s="41">
        <v>498134</v>
      </c>
      <c r="M291" s="41">
        <v>42000</v>
      </c>
      <c r="N291" s="41">
        <v>17500</v>
      </c>
      <c r="O291" s="41">
        <v>35000</v>
      </c>
      <c r="P291" s="41">
        <f t="shared" si="17"/>
        <v>6650</v>
      </c>
      <c r="Q291" s="41">
        <f t="shared" si="18"/>
        <v>599284</v>
      </c>
      <c r="R291" s="41">
        <v>416500</v>
      </c>
      <c r="S291" s="41">
        <v>74970</v>
      </c>
      <c r="T291" s="41">
        <v>12495</v>
      </c>
      <c r="U291" s="41">
        <v>20825</v>
      </c>
      <c r="V291" s="41">
        <v>3956.75</v>
      </c>
      <c r="W291" s="41">
        <f t="shared" si="19"/>
        <v>528746.75</v>
      </c>
    </row>
    <row r="292" spans="1:23" ht="114.75" x14ac:dyDescent="0.25">
      <c r="A292" s="36">
        <v>290</v>
      </c>
      <c r="B292" s="37">
        <v>72152303</v>
      </c>
      <c r="C292" s="38" t="s">
        <v>335</v>
      </c>
      <c r="D292" s="39" t="s">
        <v>37</v>
      </c>
      <c r="E292" s="40">
        <v>1</v>
      </c>
      <c r="F292" s="41">
        <v>517500.00000000006</v>
      </c>
      <c r="G292" s="41">
        <v>54000</v>
      </c>
      <c r="H292" s="41">
        <v>22500</v>
      </c>
      <c r="I292" s="41">
        <v>45000</v>
      </c>
      <c r="J292" s="41">
        <v>8550</v>
      </c>
      <c r="K292" s="41">
        <f t="shared" si="16"/>
        <v>647550</v>
      </c>
      <c r="L292" s="41">
        <v>643537.12500000012</v>
      </c>
      <c r="M292" s="41">
        <v>54000</v>
      </c>
      <c r="N292" s="41">
        <v>22500</v>
      </c>
      <c r="O292" s="41">
        <v>45000</v>
      </c>
      <c r="P292" s="41">
        <f t="shared" si="17"/>
        <v>8550</v>
      </c>
      <c r="Q292" s="41">
        <f t="shared" si="18"/>
        <v>773587.12500000012</v>
      </c>
      <c r="R292" s="41">
        <v>535500</v>
      </c>
      <c r="S292" s="41">
        <v>96390</v>
      </c>
      <c r="T292" s="41">
        <v>16065</v>
      </c>
      <c r="U292" s="41">
        <v>26775</v>
      </c>
      <c r="V292" s="41">
        <v>5087.25</v>
      </c>
      <c r="W292" s="41">
        <f t="shared" si="19"/>
        <v>679817.25</v>
      </c>
    </row>
    <row r="293" spans="1:23" ht="76.5" x14ac:dyDescent="0.25">
      <c r="A293" s="36">
        <v>291</v>
      </c>
      <c r="B293" s="37">
        <v>72152303</v>
      </c>
      <c r="C293" s="38" t="s">
        <v>336</v>
      </c>
      <c r="D293" s="39" t="s">
        <v>37</v>
      </c>
      <c r="E293" s="40">
        <v>1</v>
      </c>
      <c r="F293" s="41">
        <v>476000</v>
      </c>
      <c r="G293" s="41">
        <v>114000</v>
      </c>
      <c r="H293" s="41">
        <v>47500</v>
      </c>
      <c r="I293" s="41">
        <v>95000</v>
      </c>
      <c r="J293" s="41">
        <v>18050</v>
      </c>
      <c r="K293" s="41">
        <f t="shared" si="16"/>
        <v>750550</v>
      </c>
      <c r="L293" s="41">
        <v>567856.1</v>
      </c>
      <c r="M293" s="41">
        <v>114000</v>
      </c>
      <c r="N293" s="41">
        <v>47500</v>
      </c>
      <c r="O293" s="41">
        <v>95000</v>
      </c>
      <c r="P293" s="41">
        <f t="shared" si="17"/>
        <v>18050</v>
      </c>
      <c r="Q293" s="41">
        <f t="shared" si="18"/>
        <v>842406.1</v>
      </c>
      <c r="R293" s="41">
        <v>476000</v>
      </c>
      <c r="S293" s="41">
        <v>203490</v>
      </c>
      <c r="T293" s="41">
        <v>33915</v>
      </c>
      <c r="U293" s="41">
        <v>56525</v>
      </c>
      <c r="V293" s="41">
        <v>10739.75</v>
      </c>
      <c r="W293" s="41">
        <f t="shared" si="19"/>
        <v>780669.75</v>
      </c>
    </row>
    <row r="294" spans="1:23" ht="102" x14ac:dyDescent="0.25">
      <c r="A294" s="36">
        <v>292</v>
      </c>
      <c r="B294" s="43">
        <v>72152303</v>
      </c>
      <c r="C294" s="38" t="s">
        <v>337</v>
      </c>
      <c r="D294" s="42" t="s">
        <v>37</v>
      </c>
      <c r="E294" s="40">
        <v>1</v>
      </c>
      <c r="F294" s="41">
        <v>476000</v>
      </c>
      <c r="G294" s="41">
        <v>114000</v>
      </c>
      <c r="H294" s="41">
        <v>47500</v>
      </c>
      <c r="I294" s="41">
        <v>95000</v>
      </c>
      <c r="J294" s="41">
        <v>18050</v>
      </c>
      <c r="K294" s="41">
        <f t="shared" si="16"/>
        <v>750550</v>
      </c>
      <c r="L294" s="41">
        <v>567856.1</v>
      </c>
      <c r="M294" s="41">
        <v>114000</v>
      </c>
      <c r="N294" s="41">
        <v>47500</v>
      </c>
      <c r="O294" s="41">
        <v>95000</v>
      </c>
      <c r="P294" s="41">
        <f t="shared" si="17"/>
        <v>18050</v>
      </c>
      <c r="Q294" s="41">
        <f t="shared" si="18"/>
        <v>842406.1</v>
      </c>
      <c r="R294" s="41">
        <v>476000</v>
      </c>
      <c r="S294" s="41">
        <v>203490</v>
      </c>
      <c r="T294" s="41">
        <v>33915</v>
      </c>
      <c r="U294" s="41">
        <v>56525</v>
      </c>
      <c r="V294" s="41">
        <v>10739.75</v>
      </c>
      <c r="W294" s="41">
        <f t="shared" si="19"/>
        <v>780669.75</v>
      </c>
    </row>
    <row r="295" spans="1:23" ht="102" x14ac:dyDescent="0.25">
      <c r="A295" s="36">
        <v>293</v>
      </c>
      <c r="B295" s="43">
        <v>72152303</v>
      </c>
      <c r="C295" s="38" t="s">
        <v>338</v>
      </c>
      <c r="D295" s="42" t="s">
        <v>37</v>
      </c>
      <c r="E295" s="40">
        <v>1</v>
      </c>
      <c r="F295" s="41">
        <v>238000</v>
      </c>
      <c r="G295" s="41">
        <v>54000</v>
      </c>
      <c r="H295" s="41">
        <v>22500</v>
      </c>
      <c r="I295" s="41">
        <v>45000</v>
      </c>
      <c r="J295" s="41">
        <v>8550</v>
      </c>
      <c r="K295" s="41">
        <f t="shared" si="16"/>
        <v>368050</v>
      </c>
      <c r="L295" s="41">
        <v>287468.3</v>
      </c>
      <c r="M295" s="41">
        <v>54000</v>
      </c>
      <c r="N295" s="41">
        <v>22500</v>
      </c>
      <c r="O295" s="41">
        <v>45000</v>
      </c>
      <c r="P295" s="41">
        <f t="shared" si="17"/>
        <v>8550</v>
      </c>
      <c r="Q295" s="41">
        <f t="shared" si="18"/>
        <v>417518.3</v>
      </c>
      <c r="R295" s="41">
        <v>239190</v>
      </c>
      <c r="S295" s="41">
        <v>96390</v>
      </c>
      <c r="T295" s="41">
        <v>16065</v>
      </c>
      <c r="U295" s="41">
        <v>26775</v>
      </c>
      <c r="V295" s="41">
        <v>5087.25</v>
      </c>
      <c r="W295" s="41">
        <f t="shared" si="19"/>
        <v>383507.25</v>
      </c>
    </row>
    <row r="296" spans="1:23" ht="63.75" x14ac:dyDescent="0.25">
      <c r="A296" s="36">
        <v>294</v>
      </c>
      <c r="B296" s="43">
        <v>72151509</v>
      </c>
      <c r="C296" s="38" t="s">
        <v>339</v>
      </c>
      <c r="D296" s="42" t="s">
        <v>36</v>
      </c>
      <c r="E296" s="40">
        <v>1</v>
      </c>
      <c r="F296" s="41">
        <v>34500</v>
      </c>
      <c r="G296" s="41">
        <v>3600</v>
      </c>
      <c r="H296" s="41">
        <v>1500</v>
      </c>
      <c r="I296" s="41">
        <v>3000</v>
      </c>
      <c r="J296" s="41">
        <v>570</v>
      </c>
      <c r="K296" s="41">
        <f t="shared" si="16"/>
        <v>43170</v>
      </c>
      <c r="L296" s="41">
        <v>42491.925000000003</v>
      </c>
      <c r="M296" s="41">
        <v>3600</v>
      </c>
      <c r="N296" s="41">
        <v>1500</v>
      </c>
      <c r="O296" s="41">
        <v>3000</v>
      </c>
      <c r="P296" s="41">
        <f t="shared" si="17"/>
        <v>570</v>
      </c>
      <c r="Q296" s="41">
        <f t="shared" si="18"/>
        <v>51161.925000000003</v>
      </c>
      <c r="R296" s="41">
        <v>35700</v>
      </c>
      <c r="S296" s="41">
        <v>6426</v>
      </c>
      <c r="T296" s="41">
        <v>1071</v>
      </c>
      <c r="U296" s="41">
        <v>1785</v>
      </c>
      <c r="V296" s="41">
        <v>339.15</v>
      </c>
      <c r="W296" s="41">
        <f t="shared" si="19"/>
        <v>45321.15</v>
      </c>
    </row>
    <row r="297" spans="1:23" ht="25.5" x14ac:dyDescent="0.25">
      <c r="A297" s="36">
        <v>295</v>
      </c>
      <c r="B297" s="37">
        <v>72151509</v>
      </c>
      <c r="C297" s="38" t="s">
        <v>340</v>
      </c>
      <c r="D297" s="42" t="s">
        <v>36</v>
      </c>
      <c r="E297" s="40">
        <v>1</v>
      </c>
      <c r="F297" s="41">
        <v>69000</v>
      </c>
      <c r="G297" s="41">
        <v>7200</v>
      </c>
      <c r="H297" s="41">
        <v>3000</v>
      </c>
      <c r="I297" s="41">
        <v>6000</v>
      </c>
      <c r="J297" s="41">
        <v>1140</v>
      </c>
      <c r="K297" s="41">
        <f t="shared" si="16"/>
        <v>86340</v>
      </c>
      <c r="L297" s="41">
        <v>92373.75</v>
      </c>
      <c r="M297" s="41">
        <v>7200</v>
      </c>
      <c r="N297" s="41">
        <v>3000</v>
      </c>
      <c r="O297" s="41">
        <v>6000</v>
      </c>
      <c r="P297" s="41">
        <f t="shared" si="17"/>
        <v>1140</v>
      </c>
      <c r="Q297" s="41">
        <f t="shared" si="18"/>
        <v>109713.75</v>
      </c>
      <c r="R297" s="41">
        <v>71400</v>
      </c>
      <c r="S297" s="41">
        <v>12852</v>
      </c>
      <c r="T297" s="41">
        <v>2142</v>
      </c>
      <c r="U297" s="41">
        <v>3570</v>
      </c>
      <c r="V297" s="41">
        <v>678.3</v>
      </c>
      <c r="W297" s="41">
        <f t="shared" si="19"/>
        <v>90642.3</v>
      </c>
    </row>
    <row r="298" spans="1:23" ht="51" x14ac:dyDescent="0.25">
      <c r="A298" s="36">
        <v>296</v>
      </c>
      <c r="B298" s="43">
        <v>72151511</v>
      </c>
      <c r="C298" s="38" t="s">
        <v>341</v>
      </c>
      <c r="D298" s="42" t="s">
        <v>34</v>
      </c>
      <c r="E298" s="40">
        <v>1</v>
      </c>
      <c r="F298" s="41">
        <v>487900</v>
      </c>
      <c r="G298" s="41">
        <v>276000</v>
      </c>
      <c r="H298" s="41">
        <v>115000</v>
      </c>
      <c r="I298" s="41">
        <v>230000</v>
      </c>
      <c r="J298" s="41">
        <v>43700</v>
      </c>
      <c r="K298" s="41">
        <f t="shared" si="16"/>
        <v>1152600</v>
      </c>
      <c r="L298" s="41">
        <v>570546.68999999994</v>
      </c>
      <c r="M298" s="41">
        <v>276000</v>
      </c>
      <c r="N298" s="41">
        <v>115000</v>
      </c>
      <c r="O298" s="41">
        <v>230000</v>
      </c>
      <c r="P298" s="41">
        <f t="shared" si="17"/>
        <v>43700</v>
      </c>
      <c r="Q298" s="41">
        <f t="shared" si="18"/>
        <v>1235246.69</v>
      </c>
      <c r="R298" s="41">
        <v>476000</v>
      </c>
      <c r="S298" s="41">
        <v>460530</v>
      </c>
      <c r="T298" s="41">
        <v>76755</v>
      </c>
      <c r="U298" s="41">
        <v>127925</v>
      </c>
      <c r="V298" s="41">
        <v>24305.75</v>
      </c>
      <c r="W298" s="41">
        <f t="shared" si="19"/>
        <v>1165515.75</v>
      </c>
    </row>
    <row r="299" spans="1:23" ht="127.5" x14ac:dyDescent="0.25">
      <c r="A299" s="36">
        <v>297</v>
      </c>
      <c r="B299" s="37">
        <v>72151511</v>
      </c>
      <c r="C299" s="38" t="s">
        <v>342</v>
      </c>
      <c r="D299" s="39" t="s">
        <v>36</v>
      </c>
      <c r="E299" s="40">
        <v>1</v>
      </c>
      <c r="F299" s="41">
        <v>69000</v>
      </c>
      <c r="G299" s="41">
        <v>7200</v>
      </c>
      <c r="H299" s="41">
        <v>3000</v>
      </c>
      <c r="I299" s="41">
        <v>6000</v>
      </c>
      <c r="J299" s="41">
        <v>1140</v>
      </c>
      <c r="K299" s="41">
        <f t="shared" si="16"/>
        <v>86340</v>
      </c>
      <c r="L299" s="41">
        <v>94015.95</v>
      </c>
      <c r="M299" s="41">
        <v>7200</v>
      </c>
      <c r="N299" s="41">
        <v>3000</v>
      </c>
      <c r="O299" s="41">
        <v>6000</v>
      </c>
      <c r="P299" s="41">
        <f t="shared" si="17"/>
        <v>1140</v>
      </c>
      <c r="Q299" s="41">
        <f t="shared" si="18"/>
        <v>111355.95</v>
      </c>
      <c r="R299" s="41">
        <v>71400</v>
      </c>
      <c r="S299" s="41">
        <v>12852</v>
      </c>
      <c r="T299" s="41">
        <v>2142</v>
      </c>
      <c r="U299" s="41">
        <v>3570</v>
      </c>
      <c r="V299" s="41">
        <v>678.3</v>
      </c>
      <c r="W299" s="41">
        <f t="shared" si="19"/>
        <v>90642.3</v>
      </c>
    </row>
    <row r="300" spans="1:23" ht="114.75" x14ac:dyDescent="0.25">
      <c r="A300" s="36">
        <v>298</v>
      </c>
      <c r="B300" s="43">
        <v>72151511</v>
      </c>
      <c r="C300" s="38" t="s">
        <v>343</v>
      </c>
      <c r="D300" s="39" t="s">
        <v>34</v>
      </c>
      <c r="E300" s="40">
        <v>1</v>
      </c>
      <c r="F300" s="41">
        <v>487305</v>
      </c>
      <c r="G300" s="41">
        <v>276000</v>
      </c>
      <c r="H300" s="41">
        <v>115000</v>
      </c>
      <c r="I300" s="41">
        <v>230000</v>
      </c>
      <c r="J300" s="41">
        <v>43700</v>
      </c>
      <c r="K300" s="41">
        <f t="shared" si="16"/>
        <v>1152005</v>
      </c>
      <c r="L300" s="41">
        <v>571962.79</v>
      </c>
      <c r="M300" s="41">
        <v>276000</v>
      </c>
      <c r="N300" s="41">
        <v>115000</v>
      </c>
      <c r="O300" s="41">
        <v>230000</v>
      </c>
      <c r="P300" s="41">
        <f t="shared" si="17"/>
        <v>43700</v>
      </c>
      <c r="Q300" s="41">
        <f t="shared" si="18"/>
        <v>1236662.79</v>
      </c>
      <c r="R300" s="41">
        <v>476000</v>
      </c>
      <c r="S300" s="41">
        <v>439110</v>
      </c>
      <c r="T300" s="41">
        <v>73185</v>
      </c>
      <c r="U300" s="41">
        <v>121975</v>
      </c>
      <c r="V300" s="41">
        <v>23175.25</v>
      </c>
      <c r="W300" s="41">
        <f t="shared" si="19"/>
        <v>1133445.25</v>
      </c>
    </row>
    <row r="301" spans="1:23" ht="25.5" x14ac:dyDescent="0.25">
      <c r="A301" s="36">
        <v>299</v>
      </c>
      <c r="B301" s="43">
        <v>72151501</v>
      </c>
      <c r="C301" s="38" t="s">
        <v>344</v>
      </c>
      <c r="D301" s="44" t="s">
        <v>37</v>
      </c>
      <c r="E301" s="40">
        <v>1</v>
      </c>
      <c r="F301" s="41">
        <v>46000</v>
      </c>
      <c r="G301" s="41">
        <v>4800</v>
      </c>
      <c r="H301" s="41">
        <v>2000</v>
      </c>
      <c r="I301" s="41">
        <v>4000</v>
      </c>
      <c r="J301" s="41">
        <v>760</v>
      </c>
      <c r="K301" s="41">
        <f t="shared" si="16"/>
        <v>57560</v>
      </c>
      <c r="L301" s="41">
        <v>57203.3</v>
      </c>
      <c r="M301" s="41">
        <v>4800</v>
      </c>
      <c r="N301" s="41">
        <v>2000</v>
      </c>
      <c r="O301" s="41">
        <v>4000</v>
      </c>
      <c r="P301" s="41">
        <f t="shared" si="17"/>
        <v>760</v>
      </c>
      <c r="Q301" s="41">
        <f t="shared" si="18"/>
        <v>68763.3</v>
      </c>
      <c r="R301" s="41">
        <v>47600</v>
      </c>
      <c r="S301" s="41">
        <v>8568</v>
      </c>
      <c r="T301" s="41">
        <v>1428</v>
      </c>
      <c r="U301" s="41">
        <v>2380</v>
      </c>
      <c r="V301" s="41">
        <v>452.2</v>
      </c>
      <c r="W301" s="41">
        <f t="shared" si="19"/>
        <v>60428.2</v>
      </c>
    </row>
    <row r="302" spans="1:23" ht="38.25" x14ac:dyDescent="0.25">
      <c r="A302" s="36">
        <v>300</v>
      </c>
      <c r="B302" s="43">
        <v>72152302</v>
      </c>
      <c r="C302" s="38" t="s">
        <v>345</v>
      </c>
      <c r="D302" s="44" t="s">
        <v>37</v>
      </c>
      <c r="E302" s="40">
        <v>1</v>
      </c>
      <c r="F302" s="41">
        <v>34500</v>
      </c>
      <c r="G302" s="41">
        <v>3600</v>
      </c>
      <c r="H302" s="41">
        <v>1500</v>
      </c>
      <c r="I302" s="41">
        <v>3000</v>
      </c>
      <c r="J302" s="41">
        <v>570</v>
      </c>
      <c r="K302" s="41">
        <f t="shared" si="16"/>
        <v>43170</v>
      </c>
      <c r="L302" s="41">
        <v>43518.3</v>
      </c>
      <c r="M302" s="41">
        <v>3600</v>
      </c>
      <c r="N302" s="41">
        <v>1500</v>
      </c>
      <c r="O302" s="41">
        <v>3000</v>
      </c>
      <c r="P302" s="41">
        <f t="shared" si="17"/>
        <v>570</v>
      </c>
      <c r="Q302" s="41">
        <f t="shared" si="18"/>
        <v>52188.3</v>
      </c>
      <c r="R302" s="41">
        <v>35700</v>
      </c>
      <c r="S302" s="41">
        <v>6426</v>
      </c>
      <c r="T302" s="41">
        <v>1071</v>
      </c>
      <c r="U302" s="41">
        <v>1785</v>
      </c>
      <c r="V302" s="41">
        <v>339.15</v>
      </c>
      <c r="W302" s="41">
        <f t="shared" si="19"/>
        <v>45321.15</v>
      </c>
    </row>
    <row r="303" spans="1:23" ht="102" x14ac:dyDescent="0.25">
      <c r="A303" s="36">
        <v>301</v>
      </c>
      <c r="B303" s="37">
        <v>72101510</v>
      </c>
      <c r="C303" s="38" t="s">
        <v>346</v>
      </c>
      <c r="D303" s="37" t="s">
        <v>30</v>
      </c>
      <c r="E303" s="40">
        <v>1</v>
      </c>
      <c r="F303" s="41">
        <v>92000</v>
      </c>
      <c r="G303" s="41">
        <v>9600</v>
      </c>
      <c r="H303" s="41">
        <v>4000</v>
      </c>
      <c r="I303" s="41">
        <v>8000</v>
      </c>
      <c r="J303" s="41">
        <v>1520</v>
      </c>
      <c r="K303" s="41">
        <f t="shared" si="16"/>
        <v>115120</v>
      </c>
      <c r="L303" s="41">
        <v>112764.39999999998</v>
      </c>
      <c r="M303" s="41">
        <v>9600</v>
      </c>
      <c r="N303" s="41">
        <v>4000</v>
      </c>
      <c r="O303" s="41">
        <v>8000</v>
      </c>
      <c r="P303" s="41">
        <f t="shared" si="17"/>
        <v>1520</v>
      </c>
      <c r="Q303" s="41">
        <f t="shared" si="18"/>
        <v>135884.39999999997</v>
      </c>
      <c r="R303" s="41">
        <v>95200</v>
      </c>
      <c r="S303" s="41">
        <v>17136</v>
      </c>
      <c r="T303" s="41">
        <v>2856</v>
      </c>
      <c r="U303" s="41">
        <v>4760</v>
      </c>
      <c r="V303" s="41">
        <v>904.4</v>
      </c>
      <c r="W303" s="41">
        <f t="shared" si="19"/>
        <v>120856.4</v>
      </c>
    </row>
    <row r="304" spans="1:23" ht="76.5" x14ac:dyDescent="0.25">
      <c r="A304" s="36">
        <v>302</v>
      </c>
      <c r="B304" s="37">
        <v>72101510</v>
      </c>
      <c r="C304" s="38" t="s">
        <v>347</v>
      </c>
      <c r="D304" s="37" t="s">
        <v>37</v>
      </c>
      <c r="E304" s="40">
        <v>1</v>
      </c>
      <c r="F304" s="41">
        <v>126500</v>
      </c>
      <c r="G304" s="41">
        <v>13200</v>
      </c>
      <c r="H304" s="41">
        <v>5500</v>
      </c>
      <c r="I304" s="41">
        <v>11000</v>
      </c>
      <c r="J304" s="41">
        <v>2090</v>
      </c>
      <c r="K304" s="41">
        <f t="shared" si="16"/>
        <v>158290</v>
      </c>
      <c r="L304" s="41">
        <v>154298.375</v>
      </c>
      <c r="M304" s="41">
        <v>13200</v>
      </c>
      <c r="N304" s="41">
        <v>5500</v>
      </c>
      <c r="O304" s="41">
        <v>11000</v>
      </c>
      <c r="P304" s="41">
        <f t="shared" si="17"/>
        <v>2090</v>
      </c>
      <c r="Q304" s="41">
        <f t="shared" si="18"/>
        <v>186088.375</v>
      </c>
      <c r="R304" s="41">
        <v>130900</v>
      </c>
      <c r="S304" s="41">
        <v>23562</v>
      </c>
      <c r="T304" s="41">
        <v>3927</v>
      </c>
      <c r="U304" s="41">
        <v>6545</v>
      </c>
      <c r="V304" s="41">
        <v>1243.55</v>
      </c>
      <c r="W304" s="41">
        <f t="shared" si="19"/>
        <v>166177.54999999999</v>
      </c>
    </row>
    <row r="305" spans="1:23" ht="76.5" x14ac:dyDescent="0.25">
      <c r="A305" s="36">
        <v>303</v>
      </c>
      <c r="B305" s="37">
        <v>72101510</v>
      </c>
      <c r="C305" s="38" t="s">
        <v>348</v>
      </c>
      <c r="D305" s="37" t="s">
        <v>37</v>
      </c>
      <c r="E305" s="40">
        <v>1</v>
      </c>
      <c r="F305" s="41">
        <v>69000</v>
      </c>
      <c r="G305" s="41">
        <v>7200</v>
      </c>
      <c r="H305" s="41">
        <v>3000</v>
      </c>
      <c r="I305" s="41">
        <v>6000</v>
      </c>
      <c r="J305" s="41">
        <v>1140</v>
      </c>
      <c r="K305" s="41">
        <f t="shared" si="16"/>
        <v>86340</v>
      </c>
      <c r="L305" s="41">
        <v>84983.85</v>
      </c>
      <c r="M305" s="41">
        <v>7200</v>
      </c>
      <c r="N305" s="41">
        <v>3000</v>
      </c>
      <c r="O305" s="41">
        <v>6000</v>
      </c>
      <c r="P305" s="41">
        <f t="shared" si="17"/>
        <v>1140</v>
      </c>
      <c r="Q305" s="41">
        <f t="shared" si="18"/>
        <v>102323.85</v>
      </c>
      <c r="R305" s="41">
        <v>71400</v>
      </c>
      <c r="S305" s="41">
        <v>12852</v>
      </c>
      <c r="T305" s="41">
        <v>2142</v>
      </c>
      <c r="U305" s="41">
        <v>3570</v>
      </c>
      <c r="V305" s="41">
        <v>678.3</v>
      </c>
      <c r="W305" s="41">
        <f t="shared" si="19"/>
        <v>90642.3</v>
      </c>
    </row>
    <row r="306" spans="1:23" ht="63.75" x14ac:dyDescent="0.25">
      <c r="A306" s="36">
        <v>304</v>
      </c>
      <c r="B306" s="37">
        <v>72152607</v>
      </c>
      <c r="C306" s="38" t="s">
        <v>349</v>
      </c>
      <c r="D306" s="37" t="s">
        <v>36</v>
      </c>
      <c r="E306" s="40">
        <v>1</v>
      </c>
      <c r="F306" s="41">
        <v>146050</v>
      </c>
      <c r="G306" s="41">
        <v>15240</v>
      </c>
      <c r="H306" s="41">
        <v>6350</v>
      </c>
      <c r="I306" s="41">
        <v>12700</v>
      </c>
      <c r="J306" s="41">
        <v>2413</v>
      </c>
      <c r="K306" s="41">
        <f t="shared" si="16"/>
        <v>182753</v>
      </c>
      <c r="L306" s="41">
        <v>195524.4375</v>
      </c>
      <c r="M306" s="41">
        <v>15240</v>
      </c>
      <c r="N306" s="41">
        <v>6350</v>
      </c>
      <c r="O306" s="41">
        <v>12700</v>
      </c>
      <c r="P306" s="41">
        <f t="shared" si="17"/>
        <v>2413</v>
      </c>
      <c r="Q306" s="41">
        <f t="shared" si="18"/>
        <v>232227.4375</v>
      </c>
      <c r="R306" s="41">
        <v>151130</v>
      </c>
      <c r="S306" s="41">
        <v>27203.4</v>
      </c>
      <c r="T306" s="41">
        <v>4533.8999999999996</v>
      </c>
      <c r="U306" s="41">
        <v>7556.5</v>
      </c>
      <c r="V306" s="41">
        <v>1435.7349999999999</v>
      </c>
      <c r="W306" s="41">
        <f t="shared" si="19"/>
        <v>191859.53499999997</v>
      </c>
    </row>
    <row r="307" spans="1:23" ht="63.75" x14ac:dyDescent="0.25">
      <c r="A307" s="36">
        <v>305</v>
      </c>
      <c r="B307" s="37">
        <v>72101510</v>
      </c>
      <c r="C307" s="38" t="s">
        <v>350</v>
      </c>
      <c r="D307" s="37" t="s">
        <v>37</v>
      </c>
      <c r="E307" s="40">
        <v>1</v>
      </c>
      <c r="F307" s="41">
        <v>138000</v>
      </c>
      <c r="G307" s="41">
        <v>14400</v>
      </c>
      <c r="H307" s="41">
        <v>6000</v>
      </c>
      <c r="I307" s="41">
        <v>12000</v>
      </c>
      <c r="J307" s="41">
        <v>2280</v>
      </c>
      <c r="K307" s="41">
        <f t="shared" si="16"/>
        <v>172680</v>
      </c>
      <c r="L307" s="41">
        <v>183105.30000000005</v>
      </c>
      <c r="M307" s="41">
        <v>14400</v>
      </c>
      <c r="N307" s="41">
        <v>6000</v>
      </c>
      <c r="O307" s="41">
        <v>12000</v>
      </c>
      <c r="P307" s="41">
        <f t="shared" si="17"/>
        <v>2280</v>
      </c>
      <c r="Q307" s="41">
        <f t="shared" si="18"/>
        <v>217785.30000000005</v>
      </c>
      <c r="R307" s="41">
        <v>142800</v>
      </c>
      <c r="S307" s="41">
        <v>25704</v>
      </c>
      <c r="T307" s="41">
        <v>4284</v>
      </c>
      <c r="U307" s="41">
        <v>7140</v>
      </c>
      <c r="V307" s="41">
        <v>1356.6</v>
      </c>
      <c r="W307" s="41">
        <f t="shared" si="19"/>
        <v>181284.6</v>
      </c>
    </row>
    <row r="308" spans="1:23" ht="51" x14ac:dyDescent="0.25">
      <c r="A308" s="36">
        <v>306</v>
      </c>
      <c r="B308" s="37">
        <v>72152607</v>
      </c>
      <c r="C308" s="38" t="s">
        <v>351</v>
      </c>
      <c r="D308" s="37" t="s">
        <v>41</v>
      </c>
      <c r="E308" s="40">
        <v>1</v>
      </c>
      <c r="F308" s="41">
        <v>34500</v>
      </c>
      <c r="G308" s="41">
        <v>3600</v>
      </c>
      <c r="H308" s="41">
        <v>1500</v>
      </c>
      <c r="I308" s="41">
        <v>3000</v>
      </c>
      <c r="J308" s="41">
        <v>570</v>
      </c>
      <c r="K308" s="41">
        <f t="shared" si="16"/>
        <v>43170</v>
      </c>
      <c r="L308" s="41">
        <v>47007.974999999999</v>
      </c>
      <c r="M308" s="41">
        <v>3600</v>
      </c>
      <c r="N308" s="41">
        <v>1500</v>
      </c>
      <c r="O308" s="41">
        <v>3000</v>
      </c>
      <c r="P308" s="41">
        <f t="shared" si="17"/>
        <v>570</v>
      </c>
      <c r="Q308" s="41">
        <f t="shared" si="18"/>
        <v>55677.974999999999</v>
      </c>
      <c r="R308" s="41">
        <v>35700</v>
      </c>
      <c r="S308" s="41">
        <v>6426</v>
      </c>
      <c r="T308" s="41">
        <v>1071</v>
      </c>
      <c r="U308" s="41">
        <v>1785</v>
      </c>
      <c r="V308" s="41">
        <v>339.15</v>
      </c>
      <c r="W308" s="41">
        <f t="shared" si="19"/>
        <v>45321.15</v>
      </c>
    </row>
    <row r="309" spans="1:23" ht="38.25" x14ac:dyDescent="0.25">
      <c r="A309" s="36">
        <v>307</v>
      </c>
      <c r="B309" s="42">
        <v>72152607</v>
      </c>
      <c r="C309" s="38" t="s">
        <v>352</v>
      </c>
      <c r="D309" s="42" t="s">
        <v>37</v>
      </c>
      <c r="E309" s="40">
        <v>1</v>
      </c>
      <c r="F309" s="41">
        <v>57500</v>
      </c>
      <c r="G309" s="41">
        <v>6000</v>
      </c>
      <c r="H309" s="41">
        <v>2500</v>
      </c>
      <c r="I309" s="41">
        <v>5000</v>
      </c>
      <c r="J309" s="41">
        <v>950</v>
      </c>
      <c r="K309" s="41">
        <f t="shared" si="16"/>
        <v>71950</v>
      </c>
      <c r="L309" s="41">
        <v>71162</v>
      </c>
      <c r="M309" s="41">
        <v>6000</v>
      </c>
      <c r="N309" s="41">
        <v>2500</v>
      </c>
      <c r="O309" s="41">
        <v>5000</v>
      </c>
      <c r="P309" s="41">
        <f t="shared" si="17"/>
        <v>950</v>
      </c>
      <c r="Q309" s="41">
        <f t="shared" si="18"/>
        <v>85612</v>
      </c>
      <c r="R309" s="41">
        <v>59500</v>
      </c>
      <c r="S309" s="41">
        <v>10710</v>
      </c>
      <c r="T309" s="41">
        <v>1785</v>
      </c>
      <c r="U309" s="41">
        <v>2975</v>
      </c>
      <c r="V309" s="41">
        <v>565.25</v>
      </c>
      <c r="W309" s="41">
        <f t="shared" si="19"/>
        <v>75535.25</v>
      </c>
    </row>
    <row r="310" spans="1:23" ht="63.75" x14ac:dyDescent="0.25">
      <c r="A310" s="36">
        <v>308</v>
      </c>
      <c r="B310" s="43">
        <v>72154032</v>
      </c>
      <c r="C310" s="45" t="s">
        <v>353</v>
      </c>
      <c r="D310" s="42" t="s">
        <v>36</v>
      </c>
      <c r="E310" s="40">
        <v>1</v>
      </c>
      <c r="F310" s="41">
        <v>207000</v>
      </c>
      <c r="G310" s="41">
        <v>21600</v>
      </c>
      <c r="H310" s="41">
        <v>9000</v>
      </c>
      <c r="I310" s="41">
        <v>18000</v>
      </c>
      <c r="J310" s="41">
        <v>3420</v>
      </c>
      <c r="K310" s="41">
        <f t="shared" si="16"/>
        <v>259020</v>
      </c>
      <c r="L310" s="41">
        <v>257414.85</v>
      </c>
      <c r="M310" s="41">
        <v>21600</v>
      </c>
      <c r="N310" s="41">
        <v>9000</v>
      </c>
      <c r="O310" s="41">
        <v>18000</v>
      </c>
      <c r="P310" s="41">
        <f t="shared" si="17"/>
        <v>3420</v>
      </c>
      <c r="Q310" s="41">
        <f t="shared" si="18"/>
        <v>309434.84999999998</v>
      </c>
      <c r="R310" s="41">
        <v>214200</v>
      </c>
      <c r="S310" s="41">
        <v>38556</v>
      </c>
      <c r="T310" s="41">
        <v>6426</v>
      </c>
      <c r="U310" s="41">
        <v>10710</v>
      </c>
      <c r="V310" s="41">
        <v>2034.9</v>
      </c>
      <c r="W310" s="41">
        <f t="shared" si="19"/>
        <v>271926.90000000002</v>
      </c>
    </row>
    <row r="311" spans="1:23" ht="216.75" x14ac:dyDescent="0.25">
      <c r="A311" s="36">
        <v>309</v>
      </c>
      <c r="B311" s="43">
        <v>72153605</v>
      </c>
      <c r="C311" s="45" t="s">
        <v>354</v>
      </c>
      <c r="D311" s="42" t="s">
        <v>36</v>
      </c>
      <c r="E311" s="40">
        <v>1</v>
      </c>
      <c r="F311" s="41">
        <v>138000</v>
      </c>
      <c r="G311" s="41">
        <v>14400</v>
      </c>
      <c r="H311" s="41">
        <v>6000</v>
      </c>
      <c r="I311" s="41">
        <v>12000</v>
      </c>
      <c r="J311" s="41">
        <v>2280</v>
      </c>
      <c r="K311" s="41">
        <f t="shared" si="16"/>
        <v>172680</v>
      </c>
      <c r="L311" s="41">
        <v>174073.2</v>
      </c>
      <c r="M311" s="41">
        <v>14400</v>
      </c>
      <c r="N311" s="41">
        <v>6000</v>
      </c>
      <c r="O311" s="41">
        <v>12000</v>
      </c>
      <c r="P311" s="41">
        <f t="shared" si="17"/>
        <v>2280</v>
      </c>
      <c r="Q311" s="41">
        <f t="shared" si="18"/>
        <v>208753.2</v>
      </c>
      <c r="R311" s="41">
        <v>142800</v>
      </c>
      <c r="S311" s="41">
        <v>25704</v>
      </c>
      <c r="T311" s="41">
        <v>4284</v>
      </c>
      <c r="U311" s="41">
        <v>7140</v>
      </c>
      <c r="V311" s="41">
        <v>1356.6</v>
      </c>
      <c r="W311" s="41">
        <f t="shared" si="19"/>
        <v>181284.6</v>
      </c>
    </row>
    <row r="312" spans="1:23" ht="140.25" x14ac:dyDescent="0.25">
      <c r="A312" s="36">
        <v>310</v>
      </c>
      <c r="B312" s="43">
        <v>72153605</v>
      </c>
      <c r="C312" s="45" t="s">
        <v>355</v>
      </c>
      <c r="D312" s="42" t="s">
        <v>36</v>
      </c>
      <c r="E312" s="40">
        <v>1</v>
      </c>
      <c r="F312" s="41">
        <v>92000</v>
      </c>
      <c r="G312" s="41">
        <v>9600</v>
      </c>
      <c r="H312" s="41">
        <v>4000</v>
      </c>
      <c r="I312" s="41">
        <v>8000</v>
      </c>
      <c r="J312" s="41">
        <v>1520</v>
      </c>
      <c r="K312" s="41">
        <f t="shared" si="16"/>
        <v>115120</v>
      </c>
      <c r="L312" s="41">
        <v>112764.39999999998</v>
      </c>
      <c r="M312" s="41">
        <v>9600</v>
      </c>
      <c r="N312" s="41">
        <v>4000</v>
      </c>
      <c r="O312" s="41">
        <v>8000</v>
      </c>
      <c r="P312" s="41">
        <f t="shared" si="17"/>
        <v>1520</v>
      </c>
      <c r="Q312" s="41">
        <f t="shared" si="18"/>
        <v>135884.39999999997</v>
      </c>
      <c r="R312" s="41">
        <v>95200</v>
      </c>
      <c r="S312" s="41">
        <v>17136</v>
      </c>
      <c r="T312" s="41">
        <v>2856</v>
      </c>
      <c r="U312" s="41">
        <v>4760</v>
      </c>
      <c r="V312" s="41">
        <v>904.4</v>
      </c>
      <c r="W312" s="41">
        <f t="shared" si="19"/>
        <v>120856.4</v>
      </c>
    </row>
    <row r="313" spans="1:23" ht="102" x14ac:dyDescent="0.25">
      <c r="A313" s="36">
        <v>311</v>
      </c>
      <c r="B313" s="43">
        <v>72153605</v>
      </c>
      <c r="C313" s="45" t="s">
        <v>356</v>
      </c>
      <c r="D313" s="42" t="s">
        <v>36</v>
      </c>
      <c r="E313" s="40">
        <v>1</v>
      </c>
      <c r="F313" s="41">
        <v>230000</v>
      </c>
      <c r="G313" s="41">
        <v>24000</v>
      </c>
      <c r="H313" s="41">
        <v>10000</v>
      </c>
      <c r="I313" s="41">
        <v>20000</v>
      </c>
      <c r="J313" s="41">
        <v>3800</v>
      </c>
      <c r="K313" s="41">
        <f t="shared" si="16"/>
        <v>287800</v>
      </c>
      <c r="L313" s="41">
        <v>280542.5</v>
      </c>
      <c r="M313" s="41">
        <v>24000</v>
      </c>
      <c r="N313" s="41">
        <v>10000</v>
      </c>
      <c r="O313" s="41">
        <v>20000</v>
      </c>
      <c r="P313" s="41">
        <f t="shared" si="17"/>
        <v>3800</v>
      </c>
      <c r="Q313" s="41">
        <f t="shared" si="18"/>
        <v>338342.5</v>
      </c>
      <c r="R313" s="41">
        <v>238000</v>
      </c>
      <c r="S313" s="41">
        <v>42840</v>
      </c>
      <c r="T313" s="41">
        <v>7140</v>
      </c>
      <c r="U313" s="41">
        <v>11900</v>
      </c>
      <c r="V313" s="41">
        <v>2261</v>
      </c>
      <c r="W313" s="41">
        <f t="shared" si="19"/>
        <v>302141</v>
      </c>
    </row>
    <row r="314" spans="1:23" ht="38.25" x14ac:dyDescent="0.25">
      <c r="A314" s="36">
        <v>312</v>
      </c>
      <c r="B314" s="43">
        <v>72151501</v>
      </c>
      <c r="C314" s="45" t="s">
        <v>357</v>
      </c>
      <c r="D314" s="42" t="s">
        <v>39</v>
      </c>
      <c r="E314" s="40">
        <v>1</v>
      </c>
      <c r="F314" s="41">
        <v>80500</v>
      </c>
      <c r="G314" s="41">
        <v>8400</v>
      </c>
      <c r="H314" s="41">
        <v>3500</v>
      </c>
      <c r="I314" s="41">
        <v>7000</v>
      </c>
      <c r="J314" s="41">
        <v>1330</v>
      </c>
      <c r="K314" s="41">
        <f t="shared" si="16"/>
        <v>100730</v>
      </c>
      <c r="L314" s="41">
        <v>99147.824999999997</v>
      </c>
      <c r="M314" s="41">
        <v>8400</v>
      </c>
      <c r="N314" s="41">
        <v>3500</v>
      </c>
      <c r="O314" s="41">
        <v>7000</v>
      </c>
      <c r="P314" s="41">
        <f t="shared" si="17"/>
        <v>1330</v>
      </c>
      <c r="Q314" s="41">
        <f t="shared" si="18"/>
        <v>119377.825</v>
      </c>
      <c r="R314" s="41">
        <v>83300</v>
      </c>
      <c r="S314" s="41">
        <v>14994</v>
      </c>
      <c r="T314" s="41">
        <v>2499</v>
      </c>
      <c r="U314" s="41">
        <v>4165</v>
      </c>
      <c r="V314" s="41">
        <v>791.35</v>
      </c>
      <c r="W314" s="41">
        <f t="shared" si="19"/>
        <v>105749.35</v>
      </c>
    </row>
    <row r="315" spans="1:23" ht="38.25" x14ac:dyDescent="0.25">
      <c r="A315" s="36">
        <v>313</v>
      </c>
      <c r="B315" s="43">
        <v>72101510</v>
      </c>
      <c r="C315" s="45" t="s">
        <v>358</v>
      </c>
      <c r="D315" s="42" t="s">
        <v>39</v>
      </c>
      <c r="E315" s="40">
        <v>1</v>
      </c>
      <c r="F315" s="41">
        <v>161000</v>
      </c>
      <c r="G315" s="41">
        <v>16800</v>
      </c>
      <c r="H315" s="41">
        <v>7000</v>
      </c>
      <c r="I315" s="41">
        <v>14000</v>
      </c>
      <c r="J315" s="41">
        <v>2660</v>
      </c>
      <c r="K315" s="41">
        <f t="shared" si="16"/>
        <v>201460</v>
      </c>
      <c r="L315" s="41">
        <v>215538.75</v>
      </c>
      <c r="M315" s="41">
        <v>16800</v>
      </c>
      <c r="N315" s="41">
        <v>7000</v>
      </c>
      <c r="O315" s="41">
        <v>14000</v>
      </c>
      <c r="P315" s="41">
        <f t="shared" si="17"/>
        <v>2660</v>
      </c>
      <c r="Q315" s="41">
        <f t="shared" si="18"/>
        <v>255998.75</v>
      </c>
      <c r="R315" s="41">
        <v>166600</v>
      </c>
      <c r="S315" s="41">
        <v>29988</v>
      </c>
      <c r="T315" s="41">
        <v>4998</v>
      </c>
      <c r="U315" s="41">
        <v>8330</v>
      </c>
      <c r="V315" s="41">
        <v>1582.7</v>
      </c>
      <c r="W315" s="41">
        <f t="shared" si="19"/>
        <v>211498.7</v>
      </c>
    </row>
    <row r="316" spans="1:23" ht="38.25" x14ac:dyDescent="0.25">
      <c r="A316" s="36">
        <v>314</v>
      </c>
      <c r="B316" s="43">
        <v>72101510</v>
      </c>
      <c r="C316" s="45" t="s">
        <v>359</v>
      </c>
      <c r="D316" s="42" t="s">
        <v>36</v>
      </c>
      <c r="E316" s="40">
        <v>1</v>
      </c>
      <c r="F316" s="41">
        <v>40250</v>
      </c>
      <c r="G316" s="41">
        <v>4200</v>
      </c>
      <c r="H316" s="41">
        <v>1750</v>
      </c>
      <c r="I316" s="41">
        <v>3500</v>
      </c>
      <c r="J316" s="41">
        <v>665</v>
      </c>
      <c r="K316" s="41">
        <f t="shared" si="16"/>
        <v>50365</v>
      </c>
      <c r="L316" s="41">
        <v>53405.712500000009</v>
      </c>
      <c r="M316" s="41">
        <v>4200</v>
      </c>
      <c r="N316" s="41">
        <v>1750</v>
      </c>
      <c r="O316" s="41">
        <v>3500</v>
      </c>
      <c r="P316" s="41">
        <f t="shared" si="17"/>
        <v>665</v>
      </c>
      <c r="Q316" s="41">
        <f t="shared" si="18"/>
        <v>63520.712500000009</v>
      </c>
      <c r="R316" s="41">
        <v>41650</v>
      </c>
      <c r="S316" s="41">
        <v>7497</v>
      </c>
      <c r="T316" s="41">
        <v>1249.5</v>
      </c>
      <c r="U316" s="41">
        <v>2082.5</v>
      </c>
      <c r="V316" s="41">
        <v>395.67500000000001</v>
      </c>
      <c r="W316" s="41">
        <f t="shared" si="19"/>
        <v>52874.675000000003</v>
      </c>
    </row>
    <row r="317" spans="1:23" ht="127.5" x14ac:dyDescent="0.25">
      <c r="A317" s="36">
        <v>315</v>
      </c>
      <c r="B317" s="43">
        <v>72151511</v>
      </c>
      <c r="C317" s="45" t="s">
        <v>360</v>
      </c>
      <c r="D317" s="42" t="s">
        <v>36</v>
      </c>
      <c r="E317" s="40">
        <v>1</v>
      </c>
      <c r="F317" s="41">
        <v>69000</v>
      </c>
      <c r="G317" s="41">
        <v>7200</v>
      </c>
      <c r="H317" s="41">
        <v>3000</v>
      </c>
      <c r="I317" s="41">
        <v>6000</v>
      </c>
      <c r="J317" s="41">
        <v>1140</v>
      </c>
      <c r="K317" s="41">
        <f t="shared" si="16"/>
        <v>86340</v>
      </c>
      <c r="L317" s="41">
        <v>94015.95</v>
      </c>
      <c r="M317" s="41">
        <v>7200</v>
      </c>
      <c r="N317" s="41">
        <v>3000</v>
      </c>
      <c r="O317" s="41">
        <v>6000</v>
      </c>
      <c r="P317" s="41">
        <f t="shared" si="17"/>
        <v>1140</v>
      </c>
      <c r="Q317" s="41">
        <f t="shared" si="18"/>
        <v>111355.95</v>
      </c>
      <c r="R317" s="41">
        <v>71400</v>
      </c>
      <c r="S317" s="41">
        <v>12852</v>
      </c>
      <c r="T317" s="41">
        <v>2142</v>
      </c>
      <c r="U317" s="41">
        <v>3570</v>
      </c>
      <c r="V317" s="41">
        <v>678.3</v>
      </c>
      <c r="W317" s="41">
        <f t="shared" si="19"/>
        <v>90642.3</v>
      </c>
    </row>
    <row r="318" spans="1:23" ht="178.5" x14ac:dyDescent="0.25">
      <c r="A318" s="36">
        <v>316</v>
      </c>
      <c r="B318" s="43">
        <v>72151511</v>
      </c>
      <c r="C318" s="45" t="s">
        <v>361</v>
      </c>
      <c r="D318" s="42" t="s">
        <v>36</v>
      </c>
      <c r="E318" s="40">
        <v>1</v>
      </c>
      <c r="F318" s="41">
        <v>460000</v>
      </c>
      <c r="G318" s="41">
        <v>48000</v>
      </c>
      <c r="H318" s="41">
        <v>20000</v>
      </c>
      <c r="I318" s="41">
        <v>40000</v>
      </c>
      <c r="J318" s="41">
        <v>7600</v>
      </c>
      <c r="K318" s="41">
        <f t="shared" si="16"/>
        <v>575600</v>
      </c>
      <c r="L318" s="41">
        <v>569296</v>
      </c>
      <c r="M318" s="41">
        <v>48000</v>
      </c>
      <c r="N318" s="41">
        <v>20000</v>
      </c>
      <c r="O318" s="41">
        <v>40000</v>
      </c>
      <c r="P318" s="41">
        <f t="shared" si="17"/>
        <v>7600</v>
      </c>
      <c r="Q318" s="41">
        <f t="shared" si="18"/>
        <v>684896</v>
      </c>
      <c r="R318" s="41">
        <v>476000</v>
      </c>
      <c r="S318" s="41">
        <v>85680</v>
      </c>
      <c r="T318" s="41">
        <v>14280</v>
      </c>
      <c r="U318" s="41">
        <v>23800</v>
      </c>
      <c r="V318" s="41">
        <v>4522</v>
      </c>
      <c r="W318" s="41">
        <f t="shared" si="19"/>
        <v>604282</v>
      </c>
    </row>
    <row r="319" spans="1:23" ht="63.75" x14ac:dyDescent="0.25">
      <c r="A319" s="36">
        <v>317</v>
      </c>
      <c r="B319" s="43">
        <v>72101510</v>
      </c>
      <c r="C319" s="45" t="s">
        <v>362</v>
      </c>
      <c r="D319" s="42" t="s">
        <v>36</v>
      </c>
      <c r="E319" s="40">
        <v>1</v>
      </c>
      <c r="F319" s="41">
        <v>63250</v>
      </c>
      <c r="G319" s="41">
        <v>66000</v>
      </c>
      <c r="H319" s="41">
        <v>27500</v>
      </c>
      <c r="I319" s="41">
        <v>55000</v>
      </c>
      <c r="J319" s="41">
        <v>10450</v>
      </c>
      <c r="K319" s="41">
        <f t="shared" si="16"/>
        <v>222200</v>
      </c>
      <c r="L319" s="41">
        <v>78654.240000000005</v>
      </c>
      <c r="M319" s="41">
        <v>66000</v>
      </c>
      <c r="N319" s="41">
        <v>27500</v>
      </c>
      <c r="O319" s="41">
        <v>55000</v>
      </c>
      <c r="P319" s="41">
        <f t="shared" si="17"/>
        <v>10450</v>
      </c>
      <c r="Q319" s="41">
        <f t="shared" si="18"/>
        <v>237604.24</v>
      </c>
      <c r="R319" s="41">
        <v>59500</v>
      </c>
      <c r="S319" s="41">
        <v>10710</v>
      </c>
      <c r="T319" s="41">
        <v>1785</v>
      </c>
      <c r="U319" s="41">
        <v>2975</v>
      </c>
      <c r="V319" s="41">
        <v>565.25</v>
      </c>
      <c r="W319" s="41">
        <f t="shared" si="19"/>
        <v>75535.25</v>
      </c>
    </row>
    <row r="320" spans="1:23" ht="63.75" x14ac:dyDescent="0.25">
      <c r="A320" s="36">
        <v>318</v>
      </c>
      <c r="B320" s="43">
        <v>72101510</v>
      </c>
      <c r="C320" s="45" t="s">
        <v>363</v>
      </c>
      <c r="D320" s="42" t="s">
        <v>36</v>
      </c>
      <c r="E320" s="40">
        <v>1</v>
      </c>
      <c r="F320" s="41">
        <v>57500</v>
      </c>
      <c r="G320" s="41">
        <v>6000</v>
      </c>
      <c r="H320" s="41">
        <v>2500</v>
      </c>
      <c r="I320" s="41">
        <v>5000</v>
      </c>
      <c r="J320" s="41">
        <v>950</v>
      </c>
      <c r="K320" s="41">
        <f t="shared" si="16"/>
        <v>71950</v>
      </c>
      <c r="L320" s="41">
        <v>72530.5</v>
      </c>
      <c r="M320" s="41">
        <v>6000</v>
      </c>
      <c r="N320" s="41">
        <v>2500</v>
      </c>
      <c r="O320" s="41">
        <v>5000</v>
      </c>
      <c r="P320" s="41">
        <f t="shared" si="17"/>
        <v>950</v>
      </c>
      <c r="Q320" s="41">
        <f t="shared" si="18"/>
        <v>86980.5</v>
      </c>
      <c r="R320" s="41">
        <v>59500</v>
      </c>
      <c r="S320" s="41">
        <v>10710</v>
      </c>
      <c r="T320" s="41">
        <v>1785</v>
      </c>
      <c r="U320" s="41">
        <v>2975</v>
      </c>
      <c r="V320" s="41">
        <v>565.25</v>
      </c>
      <c r="W320" s="41">
        <f t="shared" si="19"/>
        <v>75535.25</v>
      </c>
    </row>
    <row r="321" spans="1:23" ht="63.75" x14ac:dyDescent="0.25">
      <c r="A321" s="36">
        <v>319</v>
      </c>
      <c r="B321" s="43">
        <v>72101510</v>
      </c>
      <c r="C321" s="45" t="s">
        <v>364</v>
      </c>
      <c r="D321" s="42" t="s">
        <v>36</v>
      </c>
      <c r="E321" s="40">
        <v>1</v>
      </c>
      <c r="F321" s="41">
        <v>34500</v>
      </c>
      <c r="G321" s="41">
        <v>3600</v>
      </c>
      <c r="H321" s="41">
        <v>1500</v>
      </c>
      <c r="I321" s="41">
        <v>3000</v>
      </c>
      <c r="J321" s="41">
        <v>570</v>
      </c>
      <c r="K321" s="41">
        <f t="shared" si="16"/>
        <v>43170</v>
      </c>
      <c r="L321" s="41">
        <v>42286.650000000009</v>
      </c>
      <c r="M321" s="41">
        <v>3600</v>
      </c>
      <c r="N321" s="41">
        <v>1500</v>
      </c>
      <c r="O321" s="41">
        <v>3000</v>
      </c>
      <c r="P321" s="41">
        <f t="shared" si="17"/>
        <v>570</v>
      </c>
      <c r="Q321" s="41">
        <f t="shared" si="18"/>
        <v>50956.650000000009</v>
      </c>
      <c r="R321" s="41">
        <v>35700</v>
      </c>
      <c r="S321" s="41">
        <v>6426</v>
      </c>
      <c r="T321" s="41">
        <v>1071</v>
      </c>
      <c r="U321" s="41">
        <v>1785</v>
      </c>
      <c r="V321" s="41">
        <v>339.15</v>
      </c>
      <c r="W321" s="41">
        <f t="shared" si="19"/>
        <v>45321.15</v>
      </c>
    </row>
    <row r="322" spans="1:23" ht="89.25" x14ac:dyDescent="0.25">
      <c r="A322" s="36">
        <v>320</v>
      </c>
      <c r="B322" s="43">
        <v>72101510</v>
      </c>
      <c r="C322" s="45" t="s">
        <v>365</v>
      </c>
      <c r="D322" s="42" t="s">
        <v>36</v>
      </c>
      <c r="E322" s="40">
        <v>1</v>
      </c>
      <c r="F322" s="41">
        <v>57500</v>
      </c>
      <c r="G322" s="41">
        <v>6000</v>
      </c>
      <c r="H322" s="41">
        <v>2500</v>
      </c>
      <c r="I322" s="41">
        <v>5000</v>
      </c>
      <c r="J322" s="41">
        <v>950</v>
      </c>
      <c r="K322" s="41">
        <f t="shared" si="16"/>
        <v>71950</v>
      </c>
      <c r="L322" s="41">
        <v>70135.625</v>
      </c>
      <c r="M322" s="41">
        <v>6000</v>
      </c>
      <c r="N322" s="41">
        <v>2500</v>
      </c>
      <c r="O322" s="41">
        <v>5000</v>
      </c>
      <c r="P322" s="41">
        <f t="shared" si="17"/>
        <v>950</v>
      </c>
      <c r="Q322" s="41">
        <f t="shared" si="18"/>
        <v>84585.625</v>
      </c>
      <c r="R322" s="41">
        <v>59500</v>
      </c>
      <c r="S322" s="41">
        <v>10710</v>
      </c>
      <c r="T322" s="41">
        <v>1785</v>
      </c>
      <c r="U322" s="41">
        <v>2975</v>
      </c>
      <c r="V322" s="41">
        <v>565.25</v>
      </c>
      <c r="W322" s="41">
        <f t="shared" si="19"/>
        <v>75535.25</v>
      </c>
    </row>
    <row r="323" spans="1:23" ht="114.75" x14ac:dyDescent="0.25">
      <c r="A323" s="36">
        <v>321</v>
      </c>
      <c r="B323" s="43">
        <v>72151806</v>
      </c>
      <c r="C323" s="45" t="s">
        <v>366</v>
      </c>
      <c r="D323" s="42" t="s">
        <v>36</v>
      </c>
      <c r="E323" s="40">
        <v>1</v>
      </c>
      <c r="F323" s="41">
        <v>110400</v>
      </c>
      <c r="G323" s="41">
        <v>115200</v>
      </c>
      <c r="H323" s="41">
        <v>48000</v>
      </c>
      <c r="I323" s="41">
        <v>96000</v>
      </c>
      <c r="J323" s="41">
        <v>18240</v>
      </c>
      <c r="K323" s="41">
        <f t="shared" si="16"/>
        <v>387840</v>
      </c>
      <c r="L323" s="41">
        <v>135969.4</v>
      </c>
      <c r="M323" s="41">
        <v>115200</v>
      </c>
      <c r="N323" s="41">
        <v>48000</v>
      </c>
      <c r="O323" s="41">
        <v>96000</v>
      </c>
      <c r="P323" s="41">
        <f t="shared" si="17"/>
        <v>18240</v>
      </c>
      <c r="Q323" s="41">
        <f t="shared" si="18"/>
        <v>413409.4</v>
      </c>
      <c r="R323" s="41">
        <v>71400</v>
      </c>
      <c r="S323" s="41">
        <v>12852</v>
      </c>
      <c r="T323" s="41">
        <v>2142</v>
      </c>
      <c r="U323" s="41">
        <v>3570</v>
      </c>
      <c r="V323" s="41">
        <v>678.3</v>
      </c>
      <c r="W323" s="41">
        <f t="shared" si="19"/>
        <v>90642.3</v>
      </c>
    </row>
    <row r="324" spans="1:23" ht="165.75" x14ac:dyDescent="0.25">
      <c r="A324" s="36">
        <v>322</v>
      </c>
      <c r="B324" s="43">
        <v>72102902</v>
      </c>
      <c r="C324" s="45" t="s">
        <v>367</v>
      </c>
      <c r="D324" s="42" t="s">
        <v>36</v>
      </c>
      <c r="E324" s="40">
        <v>1</v>
      </c>
      <c r="F324" s="41">
        <v>69000</v>
      </c>
      <c r="G324" s="41">
        <v>7200</v>
      </c>
      <c r="H324" s="41">
        <v>3000</v>
      </c>
      <c r="I324" s="41">
        <v>6000</v>
      </c>
      <c r="J324" s="41">
        <v>1140</v>
      </c>
      <c r="K324" s="41">
        <f t="shared" ref="K324:K387" si="20">SUM(F324:J324)</f>
        <v>86340</v>
      </c>
      <c r="L324" s="41">
        <v>92373.75</v>
      </c>
      <c r="M324" s="41">
        <v>7200</v>
      </c>
      <c r="N324" s="41">
        <v>3000</v>
      </c>
      <c r="O324" s="41">
        <v>6000</v>
      </c>
      <c r="P324" s="41">
        <f t="shared" ref="P324:P387" si="21">+O324*0.19</f>
        <v>1140</v>
      </c>
      <c r="Q324" s="41">
        <f t="shared" ref="Q324:Q387" si="22">SUM(L324:P324)</f>
        <v>109713.75</v>
      </c>
      <c r="R324" s="41">
        <v>71400</v>
      </c>
      <c r="S324" s="41">
        <v>12852</v>
      </c>
      <c r="T324" s="41">
        <v>2142</v>
      </c>
      <c r="U324" s="41">
        <v>3570</v>
      </c>
      <c r="V324" s="41">
        <v>678.3</v>
      </c>
      <c r="W324" s="41">
        <f t="shared" ref="W324:W387" si="23">SUM(R324:V324)</f>
        <v>90642.3</v>
      </c>
    </row>
    <row r="325" spans="1:23" ht="51" x14ac:dyDescent="0.25">
      <c r="A325" s="36">
        <v>323</v>
      </c>
      <c r="B325" s="43">
        <v>72102901</v>
      </c>
      <c r="C325" s="45" t="s">
        <v>368</v>
      </c>
      <c r="D325" s="42" t="s">
        <v>36</v>
      </c>
      <c r="E325" s="40">
        <v>1</v>
      </c>
      <c r="F325" s="41">
        <v>34500</v>
      </c>
      <c r="G325" s="41">
        <v>3600</v>
      </c>
      <c r="H325" s="41">
        <v>1500</v>
      </c>
      <c r="I325" s="41">
        <v>3000</v>
      </c>
      <c r="J325" s="41">
        <v>570</v>
      </c>
      <c r="K325" s="41">
        <f t="shared" si="20"/>
        <v>43170</v>
      </c>
      <c r="L325" s="41">
        <v>45776.325000000012</v>
      </c>
      <c r="M325" s="41">
        <v>3600</v>
      </c>
      <c r="N325" s="41">
        <v>1500</v>
      </c>
      <c r="O325" s="41">
        <v>3000</v>
      </c>
      <c r="P325" s="41">
        <f t="shared" si="21"/>
        <v>570</v>
      </c>
      <c r="Q325" s="41">
        <f t="shared" si="22"/>
        <v>54446.325000000012</v>
      </c>
      <c r="R325" s="41">
        <v>35700</v>
      </c>
      <c r="S325" s="41">
        <v>6426</v>
      </c>
      <c r="T325" s="41">
        <v>1071</v>
      </c>
      <c r="U325" s="41">
        <v>1785</v>
      </c>
      <c r="V325" s="41">
        <v>339.15</v>
      </c>
      <c r="W325" s="41">
        <f t="shared" si="23"/>
        <v>45321.15</v>
      </c>
    </row>
    <row r="326" spans="1:23" ht="38.25" x14ac:dyDescent="0.25">
      <c r="A326" s="36">
        <v>324</v>
      </c>
      <c r="B326" s="43">
        <v>72153002</v>
      </c>
      <c r="C326" s="45" t="s">
        <v>369</v>
      </c>
      <c r="D326" s="42" t="s">
        <v>30</v>
      </c>
      <c r="E326" s="40">
        <v>1</v>
      </c>
      <c r="F326" s="41">
        <v>40250</v>
      </c>
      <c r="G326" s="41">
        <v>4200</v>
      </c>
      <c r="H326" s="41">
        <v>1750</v>
      </c>
      <c r="I326" s="41">
        <v>3500</v>
      </c>
      <c r="J326" s="41">
        <v>665</v>
      </c>
      <c r="K326" s="41">
        <f t="shared" si="20"/>
        <v>50365</v>
      </c>
      <c r="L326" s="41">
        <v>54842.637499999997</v>
      </c>
      <c r="M326" s="41">
        <v>4200</v>
      </c>
      <c r="N326" s="41">
        <v>1750</v>
      </c>
      <c r="O326" s="41">
        <v>3500</v>
      </c>
      <c r="P326" s="41">
        <f t="shared" si="21"/>
        <v>665</v>
      </c>
      <c r="Q326" s="41">
        <f t="shared" si="22"/>
        <v>64957.637499999997</v>
      </c>
      <c r="R326" s="41">
        <v>41650</v>
      </c>
      <c r="S326" s="41">
        <v>7497</v>
      </c>
      <c r="T326" s="41">
        <v>1249.5</v>
      </c>
      <c r="U326" s="41">
        <v>2082.5</v>
      </c>
      <c r="V326" s="41">
        <v>395.67500000000001</v>
      </c>
      <c r="W326" s="41">
        <f t="shared" si="23"/>
        <v>52874.675000000003</v>
      </c>
    </row>
    <row r="327" spans="1:23" ht="102" x14ac:dyDescent="0.25">
      <c r="A327" s="36">
        <v>325</v>
      </c>
      <c r="B327" s="43">
        <v>72153002</v>
      </c>
      <c r="C327" s="45" t="s">
        <v>370</v>
      </c>
      <c r="D327" s="42" t="s">
        <v>30</v>
      </c>
      <c r="E327" s="40">
        <v>1</v>
      </c>
      <c r="F327" s="41">
        <v>499800</v>
      </c>
      <c r="G327" s="41">
        <v>276000</v>
      </c>
      <c r="H327" s="41">
        <v>115000</v>
      </c>
      <c r="I327" s="41">
        <v>230000</v>
      </c>
      <c r="J327" s="41">
        <v>43700</v>
      </c>
      <c r="K327" s="41">
        <f t="shared" si="20"/>
        <v>1164500</v>
      </c>
      <c r="L327" s="41">
        <v>568323.41300000006</v>
      </c>
      <c r="M327" s="41">
        <v>276000</v>
      </c>
      <c r="N327" s="41">
        <v>115000</v>
      </c>
      <c r="O327" s="41">
        <v>230000</v>
      </c>
      <c r="P327" s="41">
        <f t="shared" si="21"/>
        <v>43700</v>
      </c>
      <c r="Q327" s="41">
        <f t="shared" si="22"/>
        <v>1233023.4130000002</v>
      </c>
      <c r="R327" s="41">
        <v>477190</v>
      </c>
      <c r="S327" s="41">
        <v>439110</v>
      </c>
      <c r="T327" s="41">
        <v>73185</v>
      </c>
      <c r="U327" s="41">
        <v>121975</v>
      </c>
      <c r="V327" s="41">
        <v>23175.25</v>
      </c>
      <c r="W327" s="41">
        <f t="shared" si="23"/>
        <v>1134635.25</v>
      </c>
    </row>
    <row r="328" spans="1:23" ht="114.75" x14ac:dyDescent="0.25">
      <c r="A328" s="36">
        <v>326</v>
      </c>
      <c r="B328" s="43">
        <v>72153002</v>
      </c>
      <c r="C328" s="45" t="s">
        <v>371</v>
      </c>
      <c r="D328" s="42" t="s">
        <v>30</v>
      </c>
      <c r="E328" s="40">
        <v>1</v>
      </c>
      <c r="F328" s="41">
        <v>498610</v>
      </c>
      <c r="G328" s="41">
        <v>276000</v>
      </c>
      <c r="H328" s="41">
        <v>115000</v>
      </c>
      <c r="I328" s="41">
        <v>230000</v>
      </c>
      <c r="J328" s="41">
        <v>43700</v>
      </c>
      <c r="K328" s="41">
        <f t="shared" si="20"/>
        <v>1163310</v>
      </c>
      <c r="L328" s="41">
        <v>568280.93000000005</v>
      </c>
      <c r="M328" s="41">
        <v>276000</v>
      </c>
      <c r="N328" s="41">
        <v>115000</v>
      </c>
      <c r="O328" s="41">
        <v>230000</v>
      </c>
      <c r="P328" s="41">
        <f t="shared" si="21"/>
        <v>43700</v>
      </c>
      <c r="Q328" s="41">
        <f t="shared" si="22"/>
        <v>1232980.9300000002</v>
      </c>
      <c r="R328" s="41">
        <v>477190</v>
      </c>
      <c r="S328" s="41">
        <v>439110</v>
      </c>
      <c r="T328" s="41">
        <v>73185</v>
      </c>
      <c r="U328" s="41">
        <v>121975</v>
      </c>
      <c r="V328" s="41">
        <v>23175.25</v>
      </c>
      <c r="W328" s="41">
        <f t="shared" si="23"/>
        <v>1134635.25</v>
      </c>
    </row>
    <row r="329" spans="1:23" ht="51" x14ac:dyDescent="0.25">
      <c r="A329" s="36">
        <v>327</v>
      </c>
      <c r="B329" s="43">
        <v>72153002</v>
      </c>
      <c r="C329" s="45" t="s">
        <v>372</v>
      </c>
      <c r="D329" s="42" t="s">
        <v>30</v>
      </c>
      <c r="E329" s="40">
        <v>1</v>
      </c>
      <c r="F329" s="41">
        <v>200100.00000000003</v>
      </c>
      <c r="G329" s="41">
        <v>20880</v>
      </c>
      <c r="H329" s="41">
        <v>8700</v>
      </c>
      <c r="I329" s="41">
        <v>17400</v>
      </c>
      <c r="J329" s="41">
        <v>3306</v>
      </c>
      <c r="K329" s="41">
        <f t="shared" si="20"/>
        <v>250386.00000000003</v>
      </c>
      <c r="L329" s="41">
        <v>212415</v>
      </c>
      <c r="M329" s="41">
        <v>20880</v>
      </c>
      <c r="N329" s="41">
        <v>8700</v>
      </c>
      <c r="O329" s="41">
        <v>17400</v>
      </c>
      <c r="P329" s="41">
        <f t="shared" si="21"/>
        <v>3306</v>
      </c>
      <c r="Q329" s="41">
        <f t="shared" si="22"/>
        <v>262701</v>
      </c>
      <c r="R329" s="41">
        <v>207060</v>
      </c>
      <c r="S329" s="41">
        <v>37270.800000000003</v>
      </c>
      <c r="T329" s="41">
        <v>6211.8</v>
      </c>
      <c r="U329" s="41">
        <v>10353</v>
      </c>
      <c r="V329" s="41">
        <v>1967.07</v>
      </c>
      <c r="W329" s="41">
        <f t="shared" si="23"/>
        <v>262862.67</v>
      </c>
    </row>
    <row r="330" spans="1:23" ht="63.75" x14ac:dyDescent="0.25">
      <c r="A330" s="36">
        <v>328</v>
      </c>
      <c r="B330" s="43">
        <v>72153002</v>
      </c>
      <c r="C330" s="45" t="s">
        <v>373</v>
      </c>
      <c r="D330" s="42" t="s">
        <v>30</v>
      </c>
      <c r="E330" s="40">
        <v>1</v>
      </c>
      <c r="F330" s="41">
        <v>110170</v>
      </c>
      <c r="G330" s="41">
        <v>11496</v>
      </c>
      <c r="H330" s="41">
        <v>4790</v>
      </c>
      <c r="I330" s="41">
        <v>9580</v>
      </c>
      <c r="J330" s="41">
        <v>1820.2</v>
      </c>
      <c r="K330" s="41">
        <f t="shared" si="20"/>
        <v>137856.20000000001</v>
      </c>
      <c r="L330" s="41">
        <v>135035.36900000001</v>
      </c>
      <c r="M330" s="41">
        <v>11496</v>
      </c>
      <c r="N330" s="41">
        <v>4790</v>
      </c>
      <c r="O330" s="41">
        <v>9580</v>
      </c>
      <c r="P330" s="41">
        <f t="shared" si="21"/>
        <v>1820.2</v>
      </c>
      <c r="Q330" s="41">
        <f t="shared" si="22"/>
        <v>162721.56900000002</v>
      </c>
      <c r="R330" s="41">
        <v>114002</v>
      </c>
      <c r="S330" s="41">
        <v>20520.36</v>
      </c>
      <c r="T330" s="41">
        <v>3420.06</v>
      </c>
      <c r="U330" s="41">
        <v>5700.1</v>
      </c>
      <c r="V330" s="41">
        <v>1083.019</v>
      </c>
      <c r="W330" s="41">
        <f t="shared" si="23"/>
        <v>144725.53899999999</v>
      </c>
    </row>
    <row r="331" spans="1:23" ht="38.25" x14ac:dyDescent="0.25">
      <c r="A331" s="36">
        <v>329</v>
      </c>
      <c r="B331" s="43">
        <v>72153002</v>
      </c>
      <c r="C331" s="45" t="s">
        <v>374</v>
      </c>
      <c r="D331" s="42" t="s">
        <v>30</v>
      </c>
      <c r="E331" s="40">
        <v>1</v>
      </c>
      <c r="F331" s="41">
        <v>28750</v>
      </c>
      <c r="G331" s="41">
        <v>3000</v>
      </c>
      <c r="H331" s="41">
        <v>1250</v>
      </c>
      <c r="I331" s="41">
        <v>2500</v>
      </c>
      <c r="J331" s="41">
        <v>475</v>
      </c>
      <c r="K331" s="41">
        <f t="shared" si="20"/>
        <v>35975</v>
      </c>
      <c r="L331" s="41">
        <v>35067.8125</v>
      </c>
      <c r="M331" s="41">
        <v>3000</v>
      </c>
      <c r="N331" s="41">
        <v>1250</v>
      </c>
      <c r="O331" s="41">
        <v>2500</v>
      </c>
      <c r="P331" s="41">
        <f t="shared" si="21"/>
        <v>475</v>
      </c>
      <c r="Q331" s="41">
        <f t="shared" si="22"/>
        <v>42292.8125</v>
      </c>
      <c r="R331" s="41">
        <v>29750</v>
      </c>
      <c r="S331" s="41">
        <v>5355</v>
      </c>
      <c r="T331" s="41">
        <v>892.5</v>
      </c>
      <c r="U331" s="41">
        <v>1487.5</v>
      </c>
      <c r="V331" s="41">
        <v>282.625</v>
      </c>
      <c r="W331" s="41">
        <f t="shared" si="23"/>
        <v>37767.625</v>
      </c>
    </row>
    <row r="332" spans="1:23" ht="25.5" x14ac:dyDescent="0.25">
      <c r="A332" s="36">
        <v>330</v>
      </c>
      <c r="B332" s="43">
        <v>72152005</v>
      </c>
      <c r="C332" s="45" t="s">
        <v>375</v>
      </c>
      <c r="D332" s="42" t="s">
        <v>30</v>
      </c>
      <c r="E332" s="40">
        <v>1</v>
      </c>
      <c r="F332" s="41">
        <v>23000</v>
      </c>
      <c r="G332" s="41">
        <v>2400</v>
      </c>
      <c r="H332" s="41">
        <v>1000</v>
      </c>
      <c r="I332" s="41">
        <v>2000</v>
      </c>
      <c r="J332" s="41">
        <v>380</v>
      </c>
      <c r="K332" s="41">
        <f t="shared" si="20"/>
        <v>28780</v>
      </c>
      <c r="L332" s="41">
        <v>28327.95</v>
      </c>
      <c r="M332" s="41">
        <v>2400</v>
      </c>
      <c r="N332" s="41">
        <v>1000</v>
      </c>
      <c r="O332" s="41">
        <v>2000</v>
      </c>
      <c r="P332" s="41">
        <f t="shared" si="21"/>
        <v>380</v>
      </c>
      <c r="Q332" s="41">
        <f t="shared" si="22"/>
        <v>34107.949999999997</v>
      </c>
      <c r="R332" s="41">
        <v>23800</v>
      </c>
      <c r="S332" s="41">
        <v>4284</v>
      </c>
      <c r="T332" s="41">
        <v>714</v>
      </c>
      <c r="U332" s="41">
        <v>1190</v>
      </c>
      <c r="V332" s="41">
        <v>226.1</v>
      </c>
      <c r="W332" s="41">
        <f t="shared" si="23"/>
        <v>30214.1</v>
      </c>
    </row>
    <row r="333" spans="1:23" ht="38.25" x14ac:dyDescent="0.25">
      <c r="A333" s="36">
        <v>331</v>
      </c>
      <c r="B333" s="43">
        <v>72152005</v>
      </c>
      <c r="C333" s="45" t="s">
        <v>376</v>
      </c>
      <c r="D333" s="42" t="s">
        <v>30</v>
      </c>
      <c r="E333" s="40">
        <v>1</v>
      </c>
      <c r="F333" s="41">
        <v>37950</v>
      </c>
      <c r="G333" s="41">
        <v>3960</v>
      </c>
      <c r="H333" s="41">
        <v>1650</v>
      </c>
      <c r="I333" s="41">
        <v>3300</v>
      </c>
      <c r="J333" s="41">
        <v>627</v>
      </c>
      <c r="K333" s="41">
        <f t="shared" si="20"/>
        <v>47487</v>
      </c>
      <c r="L333" s="41">
        <v>50805.5625</v>
      </c>
      <c r="M333" s="41">
        <v>3960</v>
      </c>
      <c r="N333" s="41">
        <v>1650</v>
      </c>
      <c r="O333" s="41">
        <v>3300</v>
      </c>
      <c r="P333" s="41">
        <f t="shared" si="21"/>
        <v>627</v>
      </c>
      <c r="Q333" s="41">
        <f t="shared" si="22"/>
        <v>60342.5625</v>
      </c>
      <c r="R333" s="41">
        <v>39270</v>
      </c>
      <c r="S333" s="41">
        <v>7068.6</v>
      </c>
      <c r="T333" s="41">
        <v>1178.0999999999999</v>
      </c>
      <c r="U333" s="41">
        <v>1963.5</v>
      </c>
      <c r="V333" s="41">
        <v>373.065</v>
      </c>
      <c r="W333" s="41">
        <f t="shared" si="23"/>
        <v>49853.264999999999</v>
      </c>
    </row>
    <row r="334" spans="1:23" ht="63.75" x14ac:dyDescent="0.25">
      <c r="A334" s="36">
        <v>332</v>
      </c>
      <c r="B334" s="43">
        <v>72152005</v>
      </c>
      <c r="C334" s="45" t="s">
        <v>377</v>
      </c>
      <c r="D334" s="42" t="s">
        <v>30</v>
      </c>
      <c r="E334" s="40">
        <v>1</v>
      </c>
      <c r="F334" s="41">
        <v>37950</v>
      </c>
      <c r="G334" s="41">
        <v>3960</v>
      </c>
      <c r="H334" s="41">
        <v>1650</v>
      </c>
      <c r="I334" s="41">
        <v>3300</v>
      </c>
      <c r="J334" s="41">
        <v>627</v>
      </c>
      <c r="K334" s="41">
        <f t="shared" si="20"/>
        <v>47487</v>
      </c>
      <c r="L334" s="41">
        <v>50353.957500000011</v>
      </c>
      <c r="M334" s="41">
        <v>3960</v>
      </c>
      <c r="N334" s="41">
        <v>1650</v>
      </c>
      <c r="O334" s="41">
        <v>3300</v>
      </c>
      <c r="P334" s="41">
        <f t="shared" si="21"/>
        <v>627</v>
      </c>
      <c r="Q334" s="41">
        <f t="shared" si="22"/>
        <v>59890.957500000011</v>
      </c>
      <c r="R334" s="41">
        <v>39270</v>
      </c>
      <c r="S334" s="41">
        <v>7068.6</v>
      </c>
      <c r="T334" s="41">
        <v>1178.0999999999999</v>
      </c>
      <c r="U334" s="41">
        <v>1963.5</v>
      </c>
      <c r="V334" s="41">
        <v>373.065</v>
      </c>
      <c r="W334" s="41">
        <f t="shared" si="23"/>
        <v>49853.264999999999</v>
      </c>
    </row>
    <row r="335" spans="1:23" ht="25.5" x14ac:dyDescent="0.25">
      <c r="A335" s="36">
        <v>333</v>
      </c>
      <c r="B335" s="43">
        <v>72151302</v>
      </c>
      <c r="C335" s="45" t="s">
        <v>378</v>
      </c>
      <c r="D335" s="42" t="s">
        <v>30</v>
      </c>
      <c r="E335" s="40">
        <v>1</v>
      </c>
      <c r="F335" s="41">
        <v>6670</v>
      </c>
      <c r="G335" s="41">
        <v>696</v>
      </c>
      <c r="H335" s="41">
        <v>290</v>
      </c>
      <c r="I335" s="41">
        <v>580</v>
      </c>
      <c r="J335" s="41">
        <v>110.2</v>
      </c>
      <c r="K335" s="41">
        <f t="shared" si="20"/>
        <v>8346.2000000000007</v>
      </c>
      <c r="L335" s="41">
        <v>9088.2085000000006</v>
      </c>
      <c r="M335" s="41">
        <v>696</v>
      </c>
      <c r="N335" s="41">
        <v>290</v>
      </c>
      <c r="O335" s="41">
        <v>580</v>
      </c>
      <c r="P335" s="41">
        <f t="shared" si="21"/>
        <v>110.2</v>
      </c>
      <c r="Q335" s="41">
        <f t="shared" si="22"/>
        <v>10764.408500000001</v>
      </c>
      <c r="R335" s="41">
        <v>6902</v>
      </c>
      <c r="S335" s="41">
        <v>1242.3599999999999</v>
      </c>
      <c r="T335" s="41">
        <v>207.06</v>
      </c>
      <c r="U335" s="41">
        <v>345.1</v>
      </c>
      <c r="V335" s="41">
        <v>65.569000000000003</v>
      </c>
      <c r="W335" s="41">
        <f t="shared" si="23"/>
        <v>8762.0889999999999</v>
      </c>
    </row>
    <row r="336" spans="1:23" ht="76.5" x14ac:dyDescent="0.25">
      <c r="A336" s="36">
        <v>334</v>
      </c>
      <c r="B336" s="43">
        <v>72151302</v>
      </c>
      <c r="C336" s="45" t="s">
        <v>379</v>
      </c>
      <c r="D336" s="42" t="s">
        <v>30</v>
      </c>
      <c r="E336" s="40">
        <v>1</v>
      </c>
      <c r="F336" s="41">
        <v>28750</v>
      </c>
      <c r="G336" s="41">
        <v>3000</v>
      </c>
      <c r="H336" s="41">
        <v>1250</v>
      </c>
      <c r="I336" s="41">
        <v>2500</v>
      </c>
      <c r="J336" s="41">
        <v>475</v>
      </c>
      <c r="K336" s="41">
        <f t="shared" si="20"/>
        <v>35975</v>
      </c>
      <c r="L336" s="41">
        <v>35581</v>
      </c>
      <c r="M336" s="41">
        <v>3000</v>
      </c>
      <c r="N336" s="41">
        <v>1250</v>
      </c>
      <c r="O336" s="41">
        <v>2500</v>
      </c>
      <c r="P336" s="41">
        <f t="shared" si="21"/>
        <v>475</v>
      </c>
      <c r="Q336" s="41">
        <f t="shared" si="22"/>
        <v>42806</v>
      </c>
      <c r="R336" s="41">
        <v>29750</v>
      </c>
      <c r="S336" s="41">
        <v>5355</v>
      </c>
      <c r="T336" s="41">
        <v>892.5</v>
      </c>
      <c r="U336" s="41">
        <v>1487.5</v>
      </c>
      <c r="V336" s="41">
        <v>282.625</v>
      </c>
      <c r="W336" s="41">
        <f t="shared" si="23"/>
        <v>37767.625</v>
      </c>
    </row>
    <row r="337" spans="1:23" ht="63.75" x14ac:dyDescent="0.25">
      <c r="A337" s="36">
        <v>335</v>
      </c>
      <c r="B337" s="43">
        <v>72151302</v>
      </c>
      <c r="C337" s="45" t="s">
        <v>380</v>
      </c>
      <c r="D337" s="42" t="s">
        <v>30</v>
      </c>
      <c r="E337" s="40">
        <v>1</v>
      </c>
      <c r="F337" s="41">
        <v>25300</v>
      </c>
      <c r="G337" s="41">
        <v>2640</v>
      </c>
      <c r="H337" s="41">
        <v>1100</v>
      </c>
      <c r="I337" s="41">
        <v>2200</v>
      </c>
      <c r="J337" s="41">
        <v>418</v>
      </c>
      <c r="K337" s="41">
        <f t="shared" si="20"/>
        <v>31658</v>
      </c>
      <c r="L337" s="41">
        <v>31461.815000000002</v>
      </c>
      <c r="M337" s="41">
        <v>2640</v>
      </c>
      <c r="N337" s="41">
        <v>1100</v>
      </c>
      <c r="O337" s="41">
        <v>2200</v>
      </c>
      <c r="P337" s="41">
        <f t="shared" si="21"/>
        <v>418</v>
      </c>
      <c r="Q337" s="41">
        <f t="shared" si="22"/>
        <v>37819.815000000002</v>
      </c>
      <c r="R337" s="41">
        <v>26180</v>
      </c>
      <c r="S337" s="41">
        <v>4712.3999999999996</v>
      </c>
      <c r="T337" s="41">
        <v>785.4</v>
      </c>
      <c r="U337" s="41">
        <v>1309</v>
      </c>
      <c r="V337" s="41">
        <v>248.71</v>
      </c>
      <c r="W337" s="41">
        <f t="shared" si="23"/>
        <v>33235.51</v>
      </c>
    </row>
    <row r="338" spans="1:23" ht="25.5" x14ac:dyDescent="0.25">
      <c r="A338" s="36">
        <v>336</v>
      </c>
      <c r="B338" s="43">
        <v>72151302</v>
      </c>
      <c r="C338" s="45" t="s">
        <v>381</v>
      </c>
      <c r="D338" s="42" t="s">
        <v>30</v>
      </c>
      <c r="E338" s="40">
        <v>1</v>
      </c>
      <c r="F338" s="41">
        <v>23000</v>
      </c>
      <c r="G338" s="41">
        <v>2400</v>
      </c>
      <c r="H338" s="41">
        <v>1000</v>
      </c>
      <c r="I338" s="41">
        <v>2000</v>
      </c>
      <c r="J338" s="41">
        <v>380</v>
      </c>
      <c r="K338" s="41">
        <f t="shared" si="20"/>
        <v>28780</v>
      </c>
      <c r="L338" s="41">
        <v>29012.2</v>
      </c>
      <c r="M338" s="41">
        <v>2400</v>
      </c>
      <c r="N338" s="41">
        <v>1000</v>
      </c>
      <c r="O338" s="41">
        <v>2000</v>
      </c>
      <c r="P338" s="41">
        <f t="shared" si="21"/>
        <v>380</v>
      </c>
      <c r="Q338" s="41">
        <f t="shared" si="22"/>
        <v>34792.199999999997</v>
      </c>
      <c r="R338" s="41">
        <v>23800</v>
      </c>
      <c r="S338" s="41">
        <v>4284</v>
      </c>
      <c r="T338" s="41">
        <v>714</v>
      </c>
      <c r="U338" s="41">
        <v>1190</v>
      </c>
      <c r="V338" s="41">
        <v>226.1</v>
      </c>
      <c r="W338" s="41">
        <f t="shared" si="23"/>
        <v>30214.1</v>
      </c>
    </row>
    <row r="339" spans="1:23" ht="25.5" x14ac:dyDescent="0.25">
      <c r="A339" s="36">
        <v>337</v>
      </c>
      <c r="B339" s="43">
        <v>72152504</v>
      </c>
      <c r="C339" s="45" t="s">
        <v>382</v>
      </c>
      <c r="D339" s="42" t="s">
        <v>30</v>
      </c>
      <c r="E339" s="40">
        <v>1</v>
      </c>
      <c r="F339" s="41">
        <v>32200</v>
      </c>
      <c r="G339" s="41">
        <v>3360</v>
      </c>
      <c r="H339" s="41">
        <v>1400</v>
      </c>
      <c r="I339" s="41">
        <v>2800</v>
      </c>
      <c r="J339" s="41">
        <v>532</v>
      </c>
      <c r="K339" s="41">
        <f t="shared" si="20"/>
        <v>40292</v>
      </c>
      <c r="L339" s="41">
        <v>39467.54</v>
      </c>
      <c r="M339" s="41">
        <v>3360</v>
      </c>
      <c r="N339" s="41">
        <v>1400</v>
      </c>
      <c r="O339" s="41">
        <v>2800</v>
      </c>
      <c r="P339" s="41">
        <f t="shared" si="21"/>
        <v>532</v>
      </c>
      <c r="Q339" s="41">
        <f t="shared" si="22"/>
        <v>47559.54</v>
      </c>
      <c r="R339" s="41">
        <v>33320</v>
      </c>
      <c r="S339" s="41">
        <v>5997.6</v>
      </c>
      <c r="T339" s="41">
        <v>999.6</v>
      </c>
      <c r="U339" s="41">
        <v>1666</v>
      </c>
      <c r="V339" s="41">
        <v>316.54000000000002</v>
      </c>
      <c r="W339" s="41">
        <f t="shared" si="23"/>
        <v>42299.74</v>
      </c>
    </row>
    <row r="340" spans="1:23" x14ac:dyDescent="0.25">
      <c r="A340" s="36">
        <v>338</v>
      </c>
      <c r="B340" s="43">
        <v>72151302</v>
      </c>
      <c r="C340" s="46" t="s">
        <v>383</v>
      </c>
      <c r="D340" s="42" t="s">
        <v>30</v>
      </c>
      <c r="E340" s="40">
        <v>1</v>
      </c>
      <c r="F340" s="41">
        <v>41650</v>
      </c>
      <c r="G340" s="41">
        <v>93600</v>
      </c>
      <c r="H340" s="41">
        <v>39000</v>
      </c>
      <c r="I340" s="41">
        <v>78000</v>
      </c>
      <c r="J340" s="41">
        <v>14820</v>
      </c>
      <c r="K340" s="41">
        <f t="shared" si="20"/>
        <v>267070</v>
      </c>
      <c r="L340" s="41">
        <v>49563.5</v>
      </c>
      <c r="M340" s="41">
        <v>93600</v>
      </c>
      <c r="N340" s="41">
        <v>39000</v>
      </c>
      <c r="O340" s="41">
        <v>78000</v>
      </c>
      <c r="P340" s="41">
        <f t="shared" si="21"/>
        <v>14820</v>
      </c>
      <c r="Q340" s="41">
        <f t="shared" si="22"/>
        <v>274983.5</v>
      </c>
      <c r="R340" s="41">
        <v>40341</v>
      </c>
      <c r="S340" s="41">
        <v>145656</v>
      </c>
      <c r="T340" s="41">
        <v>24276</v>
      </c>
      <c r="U340" s="41">
        <v>40460</v>
      </c>
      <c r="V340" s="41">
        <v>7687.4</v>
      </c>
      <c r="W340" s="41">
        <f t="shared" si="23"/>
        <v>258420.4</v>
      </c>
    </row>
    <row r="341" spans="1:23" ht="38.25" x14ac:dyDescent="0.25">
      <c r="A341" s="36">
        <v>339</v>
      </c>
      <c r="B341" s="43">
        <v>72152504</v>
      </c>
      <c r="C341" s="45" t="s">
        <v>384</v>
      </c>
      <c r="D341" s="42" t="s">
        <v>39</v>
      </c>
      <c r="E341" s="40">
        <v>1</v>
      </c>
      <c r="F341" s="41">
        <v>27600.000000000004</v>
      </c>
      <c r="G341" s="41">
        <v>2880</v>
      </c>
      <c r="H341" s="41">
        <v>1200</v>
      </c>
      <c r="I341" s="41">
        <v>2400</v>
      </c>
      <c r="J341" s="41">
        <v>456</v>
      </c>
      <c r="K341" s="41">
        <f t="shared" si="20"/>
        <v>34536</v>
      </c>
      <c r="L341" s="41">
        <v>33993.540000000008</v>
      </c>
      <c r="M341" s="41">
        <v>2880</v>
      </c>
      <c r="N341" s="41">
        <v>1200</v>
      </c>
      <c r="O341" s="41">
        <v>2400</v>
      </c>
      <c r="P341" s="41">
        <f t="shared" si="21"/>
        <v>456</v>
      </c>
      <c r="Q341" s="41">
        <f t="shared" si="22"/>
        <v>40929.540000000008</v>
      </c>
      <c r="R341" s="41">
        <v>28560</v>
      </c>
      <c r="S341" s="41">
        <v>5140.8</v>
      </c>
      <c r="T341" s="41">
        <v>856.8</v>
      </c>
      <c r="U341" s="41">
        <v>1428</v>
      </c>
      <c r="V341" s="41">
        <v>271.32</v>
      </c>
      <c r="W341" s="41">
        <f t="shared" si="23"/>
        <v>36256.920000000006</v>
      </c>
    </row>
    <row r="342" spans="1:23" ht="25.5" x14ac:dyDescent="0.25">
      <c r="A342" s="36">
        <v>340</v>
      </c>
      <c r="B342" s="43">
        <v>72152504</v>
      </c>
      <c r="C342" s="45" t="s">
        <v>385</v>
      </c>
      <c r="D342" s="42" t="s">
        <v>30</v>
      </c>
      <c r="E342" s="40">
        <v>1</v>
      </c>
      <c r="F342" s="41">
        <v>55200.000000000007</v>
      </c>
      <c r="G342" s="41">
        <v>5760</v>
      </c>
      <c r="H342" s="41">
        <v>2400</v>
      </c>
      <c r="I342" s="41">
        <v>4800</v>
      </c>
      <c r="J342" s="41">
        <v>912</v>
      </c>
      <c r="K342" s="41">
        <f t="shared" si="20"/>
        <v>69072</v>
      </c>
      <c r="L342" s="41">
        <v>73899.000000000015</v>
      </c>
      <c r="M342" s="41">
        <v>5760</v>
      </c>
      <c r="N342" s="41">
        <v>2400</v>
      </c>
      <c r="O342" s="41">
        <v>4800</v>
      </c>
      <c r="P342" s="41">
        <f t="shared" si="21"/>
        <v>912</v>
      </c>
      <c r="Q342" s="41">
        <f t="shared" si="22"/>
        <v>87771.000000000015</v>
      </c>
      <c r="R342" s="41">
        <v>57120</v>
      </c>
      <c r="S342" s="41">
        <v>10281.6</v>
      </c>
      <c r="T342" s="41">
        <v>1713.6</v>
      </c>
      <c r="U342" s="41">
        <v>2856</v>
      </c>
      <c r="V342" s="41">
        <v>542.64</v>
      </c>
      <c r="W342" s="41">
        <f t="shared" si="23"/>
        <v>72513.840000000011</v>
      </c>
    </row>
    <row r="343" spans="1:23" ht="25.5" x14ac:dyDescent="0.25">
      <c r="A343" s="36">
        <v>341</v>
      </c>
      <c r="B343" s="43">
        <v>72152504</v>
      </c>
      <c r="C343" s="45" t="s">
        <v>386</v>
      </c>
      <c r="D343" s="42" t="s">
        <v>30</v>
      </c>
      <c r="E343" s="40">
        <v>1</v>
      </c>
      <c r="F343" s="41">
        <v>34500</v>
      </c>
      <c r="G343" s="41">
        <v>3600</v>
      </c>
      <c r="H343" s="41">
        <v>1500</v>
      </c>
      <c r="I343" s="41">
        <v>3000</v>
      </c>
      <c r="J343" s="41">
        <v>570</v>
      </c>
      <c r="K343" s="41">
        <f t="shared" si="20"/>
        <v>43170</v>
      </c>
      <c r="L343" s="41">
        <v>45776.325000000012</v>
      </c>
      <c r="M343" s="41">
        <v>3600</v>
      </c>
      <c r="N343" s="41">
        <v>1500</v>
      </c>
      <c r="O343" s="41">
        <v>3000</v>
      </c>
      <c r="P343" s="41">
        <f t="shared" si="21"/>
        <v>570</v>
      </c>
      <c r="Q343" s="41">
        <f t="shared" si="22"/>
        <v>54446.325000000012</v>
      </c>
      <c r="R343" s="41">
        <v>35700</v>
      </c>
      <c r="S343" s="41">
        <v>6426</v>
      </c>
      <c r="T343" s="41">
        <v>1071</v>
      </c>
      <c r="U343" s="41">
        <v>1785</v>
      </c>
      <c r="V343" s="41">
        <v>339.15</v>
      </c>
      <c r="W343" s="41">
        <f t="shared" si="23"/>
        <v>45321.15</v>
      </c>
    </row>
    <row r="344" spans="1:23" ht="25.5" x14ac:dyDescent="0.25">
      <c r="A344" s="36">
        <v>342</v>
      </c>
      <c r="B344" s="43">
        <v>72152504</v>
      </c>
      <c r="C344" s="45" t="s">
        <v>387</v>
      </c>
      <c r="D344" s="42" t="s">
        <v>30</v>
      </c>
      <c r="E344" s="40">
        <v>1</v>
      </c>
      <c r="F344" s="41">
        <v>92000</v>
      </c>
      <c r="G344" s="41">
        <v>9600</v>
      </c>
      <c r="H344" s="41">
        <v>4000</v>
      </c>
      <c r="I344" s="41">
        <v>8000</v>
      </c>
      <c r="J344" s="41">
        <v>1520</v>
      </c>
      <c r="K344" s="41">
        <f t="shared" si="20"/>
        <v>115120</v>
      </c>
      <c r="L344" s="41">
        <v>125354.6</v>
      </c>
      <c r="M344" s="41">
        <v>9600</v>
      </c>
      <c r="N344" s="41">
        <v>4000</v>
      </c>
      <c r="O344" s="41">
        <v>8000</v>
      </c>
      <c r="P344" s="41">
        <f t="shared" si="21"/>
        <v>1520</v>
      </c>
      <c r="Q344" s="41">
        <f t="shared" si="22"/>
        <v>148474.6</v>
      </c>
      <c r="R344" s="41">
        <v>95200</v>
      </c>
      <c r="S344" s="41">
        <v>17136</v>
      </c>
      <c r="T344" s="41">
        <v>2856</v>
      </c>
      <c r="U344" s="41">
        <v>4760</v>
      </c>
      <c r="V344" s="41">
        <v>904.4</v>
      </c>
      <c r="W344" s="41">
        <f t="shared" si="23"/>
        <v>120856.4</v>
      </c>
    </row>
    <row r="345" spans="1:23" ht="38.25" x14ac:dyDescent="0.25">
      <c r="A345" s="36">
        <v>343</v>
      </c>
      <c r="B345" s="43">
        <v>72152504</v>
      </c>
      <c r="C345" s="45" t="s">
        <v>388</v>
      </c>
      <c r="D345" s="42" t="s">
        <v>30</v>
      </c>
      <c r="E345" s="40">
        <v>1</v>
      </c>
      <c r="F345" s="41">
        <v>57500</v>
      </c>
      <c r="G345" s="41">
        <v>6000</v>
      </c>
      <c r="H345" s="41">
        <v>2500</v>
      </c>
      <c r="I345" s="41">
        <v>5000</v>
      </c>
      <c r="J345" s="41">
        <v>950</v>
      </c>
      <c r="K345" s="41">
        <f t="shared" si="20"/>
        <v>71950</v>
      </c>
      <c r="L345" s="41">
        <v>71162</v>
      </c>
      <c r="M345" s="41">
        <v>6000</v>
      </c>
      <c r="N345" s="41">
        <v>2500</v>
      </c>
      <c r="O345" s="41">
        <v>5000</v>
      </c>
      <c r="P345" s="41">
        <f t="shared" si="21"/>
        <v>950</v>
      </c>
      <c r="Q345" s="41">
        <f t="shared" si="22"/>
        <v>85612</v>
      </c>
      <c r="R345" s="41">
        <v>59500</v>
      </c>
      <c r="S345" s="41">
        <v>10710</v>
      </c>
      <c r="T345" s="41">
        <v>1785</v>
      </c>
      <c r="U345" s="41">
        <v>2975</v>
      </c>
      <c r="V345" s="41">
        <v>565.25</v>
      </c>
      <c r="W345" s="41">
        <f t="shared" si="23"/>
        <v>75535.25</v>
      </c>
    </row>
    <row r="346" spans="1:23" ht="25.5" x14ac:dyDescent="0.25">
      <c r="A346" s="36">
        <v>344</v>
      </c>
      <c r="B346" s="43">
        <v>72152504</v>
      </c>
      <c r="C346" s="45" t="s">
        <v>389</v>
      </c>
      <c r="D346" s="42" t="s">
        <v>30</v>
      </c>
      <c r="E346" s="40">
        <v>1</v>
      </c>
      <c r="F346" s="41">
        <v>34500</v>
      </c>
      <c r="G346" s="41">
        <v>3600</v>
      </c>
      <c r="H346" s="41">
        <v>1500</v>
      </c>
      <c r="I346" s="41">
        <v>3000</v>
      </c>
      <c r="J346" s="41">
        <v>570</v>
      </c>
      <c r="K346" s="41">
        <f t="shared" si="20"/>
        <v>43170</v>
      </c>
      <c r="L346" s="41">
        <v>42902.474999999999</v>
      </c>
      <c r="M346" s="41">
        <v>3600</v>
      </c>
      <c r="N346" s="41">
        <v>1500</v>
      </c>
      <c r="O346" s="41">
        <v>3000</v>
      </c>
      <c r="P346" s="41">
        <f t="shared" si="21"/>
        <v>570</v>
      </c>
      <c r="Q346" s="41">
        <f t="shared" si="22"/>
        <v>51572.474999999999</v>
      </c>
      <c r="R346" s="41">
        <v>35700</v>
      </c>
      <c r="S346" s="41">
        <v>6426</v>
      </c>
      <c r="T346" s="41">
        <v>1071</v>
      </c>
      <c r="U346" s="41">
        <v>1785</v>
      </c>
      <c r="V346" s="41">
        <v>339.15</v>
      </c>
      <c r="W346" s="41">
        <f t="shared" si="23"/>
        <v>45321.15</v>
      </c>
    </row>
    <row r="347" spans="1:23" ht="25.5" x14ac:dyDescent="0.25">
      <c r="A347" s="36">
        <v>345</v>
      </c>
      <c r="B347" s="43">
        <v>72152504</v>
      </c>
      <c r="C347" s="45" t="s">
        <v>390</v>
      </c>
      <c r="D347" s="42" t="s">
        <v>30</v>
      </c>
      <c r="E347" s="40">
        <v>1</v>
      </c>
      <c r="F347" s="41">
        <v>40250</v>
      </c>
      <c r="G347" s="41">
        <v>4200</v>
      </c>
      <c r="H347" s="41">
        <v>1750</v>
      </c>
      <c r="I347" s="41">
        <v>3500</v>
      </c>
      <c r="J347" s="41">
        <v>665</v>
      </c>
      <c r="K347" s="41">
        <f t="shared" si="20"/>
        <v>50365</v>
      </c>
      <c r="L347" s="41">
        <v>50771.35</v>
      </c>
      <c r="M347" s="41">
        <v>4200</v>
      </c>
      <c r="N347" s="41">
        <v>1750</v>
      </c>
      <c r="O347" s="41">
        <v>3500</v>
      </c>
      <c r="P347" s="41">
        <f t="shared" si="21"/>
        <v>665</v>
      </c>
      <c r="Q347" s="41">
        <f t="shared" si="22"/>
        <v>60886.35</v>
      </c>
      <c r="R347" s="41">
        <v>41650</v>
      </c>
      <c r="S347" s="41">
        <v>7497</v>
      </c>
      <c r="T347" s="41">
        <v>1249.5</v>
      </c>
      <c r="U347" s="41">
        <v>2082.5</v>
      </c>
      <c r="V347" s="41">
        <v>395.67500000000001</v>
      </c>
      <c r="W347" s="41">
        <f t="shared" si="23"/>
        <v>52874.675000000003</v>
      </c>
    </row>
    <row r="348" spans="1:23" ht="25.5" x14ac:dyDescent="0.25">
      <c r="A348" s="36">
        <v>346</v>
      </c>
      <c r="B348" s="43">
        <v>72152504</v>
      </c>
      <c r="C348" s="45" t="s">
        <v>391</v>
      </c>
      <c r="D348" s="42" t="s">
        <v>30</v>
      </c>
      <c r="E348" s="40">
        <v>1</v>
      </c>
      <c r="F348" s="41">
        <v>40250</v>
      </c>
      <c r="G348" s="41">
        <v>4200</v>
      </c>
      <c r="H348" s="41">
        <v>1750</v>
      </c>
      <c r="I348" s="41">
        <v>3500</v>
      </c>
      <c r="J348" s="41">
        <v>665</v>
      </c>
      <c r="K348" s="41">
        <f t="shared" si="20"/>
        <v>50365</v>
      </c>
      <c r="L348" s="41">
        <v>49334.42500000001</v>
      </c>
      <c r="M348" s="41">
        <v>4200</v>
      </c>
      <c r="N348" s="41">
        <v>1750</v>
      </c>
      <c r="O348" s="41">
        <v>3500</v>
      </c>
      <c r="P348" s="41">
        <f t="shared" si="21"/>
        <v>665</v>
      </c>
      <c r="Q348" s="41">
        <f t="shared" si="22"/>
        <v>59449.42500000001</v>
      </c>
      <c r="R348" s="41">
        <v>41650</v>
      </c>
      <c r="S348" s="41">
        <v>7497</v>
      </c>
      <c r="T348" s="41">
        <v>1249.5</v>
      </c>
      <c r="U348" s="41">
        <v>2082.5</v>
      </c>
      <c r="V348" s="41">
        <v>395.67500000000001</v>
      </c>
      <c r="W348" s="41">
        <f t="shared" si="23"/>
        <v>52874.675000000003</v>
      </c>
    </row>
    <row r="349" spans="1:23" ht="25.5" x14ac:dyDescent="0.25">
      <c r="A349" s="36">
        <v>347</v>
      </c>
      <c r="B349" s="43">
        <v>72152504</v>
      </c>
      <c r="C349" s="45" t="s">
        <v>392</v>
      </c>
      <c r="D349" s="42" t="s">
        <v>30</v>
      </c>
      <c r="E349" s="40">
        <v>1</v>
      </c>
      <c r="F349" s="41">
        <v>40250</v>
      </c>
      <c r="G349" s="41">
        <v>4200</v>
      </c>
      <c r="H349" s="41">
        <v>1750</v>
      </c>
      <c r="I349" s="41">
        <v>3500</v>
      </c>
      <c r="J349" s="41">
        <v>665</v>
      </c>
      <c r="K349" s="41">
        <f t="shared" si="20"/>
        <v>50365</v>
      </c>
      <c r="L349" s="41">
        <v>49094.9375</v>
      </c>
      <c r="M349" s="41">
        <v>4200</v>
      </c>
      <c r="N349" s="41">
        <v>1750</v>
      </c>
      <c r="O349" s="41">
        <v>3500</v>
      </c>
      <c r="P349" s="41">
        <f t="shared" si="21"/>
        <v>665</v>
      </c>
      <c r="Q349" s="41">
        <f t="shared" si="22"/>
        <v>59209.9375</v>
      </c>
      <c r="R349" s="41">
        <v>41650</v>
      </c>
      <c r="S349" s="41">
        <v>7497</v>
      </c>
      <c r="T349" s="41">
        <v>1249.5</v>
      </c>
      <c r="U349" s="41">
        <v>2082.5</v>
      </c>
      <c r="V349" s="41">
        <v>395.67500000000001</v>
      </c>
      <c r="W349" s="41">
        <f t="shared" si="23"/>
        <v>52874.675000000003</v>
      </c>
    </row>
    <row r="350" spans="1:23" ht="25.5" x14ac:dyDescent="0.25">
      <c r="A350" s="36">
        <v>348</v>
      </c>
      <c r="B350" s="43">
        <v>72152504</v>
      </c>
      <c r="C350" s="45" t="s">
        <v>393</v>
      </c>
      <c r="D350" s="42" t="s">
        <v>30</v>
      </c>
      <c r="E350" s="40">
        <v>1</v>
      </c>
      <c r="F350" s="41">
        <v>40250</v>
      </c>
      <c r="G350" s="41">
        <v>4200</v>
      </c>
      <c r="H350" s="41">
        <v>1750</v>
      </c>
      <c r="I350" s="41">
        <v>3500</v>
      </c>
      <c r="J350" s="41">
        <v>665</v>
      </c>
      <c r="K350" s="41">
        <f t="shared" si="20"/>
        <v>50365</v>
      </c>
      <c r="L350" s="41">
        <v>49573.912499999999</v>
      </c>
      <c r="M350" s="41">
        <v>4200</v>
      </c>
      <c r="N350" s="41">
        <v>1750</v>
      </c>
      <c r="O350" s="41">
        <v>3500</v>
      </c>
      <c r="P350" s="41">
        <f t="shared" si="21"/>
        <v>665</v>
      </c>
      <c r="Q350" s="41">
        <f t="shared" si="22"/>
        <v>59688.912499999999</v>
      </c>
      <c r="R350" s="41">
        <v>41650</v>
      </c>
      <c r="S350" s="41">
        <v>7497</v>
      </c>
      <c r="T350" s="41">
        <v>1249.5</v>
      </c>
      <c r="U350" s="41">
        <v>2082.5</v>
      </c>
      <c r="V350" s="41">
        <v>395.67500000000001</v>
      </c>
      <c r="W350" s="41">
        <f t="shared" si="23"/>
        <v>52874.675000000003</v>
      </c>
    </row>
    <row r="351" spans="1:23" ht="38.25" x14ac:dyDescent="0.25">
      <c r="A351" s="36">
        <v>349</v>
      </c>
      <c r="B351" s="43">
        <v>72152504</v>
      </c>
      <c r="C351" s="45" t="s">
        <v>394</v>
      </c>
      <c r="D351" s="42" t="s">
        <v>30</v>
      </c>
      <c r="E351" s="40">
        <v>1</v>
      </c>
      <c r="F351" s="41">
        <v>40250</v>
      </c>
      <c r="G351" s="41">
        <v>4200</v>
      </c>
      <c r="H351" s="41">
        <v>1750</v>
      </c>
      <c r="I351" s="41">
        <v>3500</v>
      </c>
      <c r="J351" s="41">
        <v>665</v>
      </c>
      <c r="K351" s="41">
        <f t="shared" si="20"/>
        <v>50365</v>
      </c>
      <c r="L351" s="41">
        <v>53884.6875</v>
      </c>
      <c r="M351" s="41">
        <v>4200</v>
      </c>
      <c r="N351" s="41">
        <v>1750</v>
      </c>
      <c r="O351" s="41">
        <v>3500</v>
      </c>
      <c r="P351" s="41">
        <f t="shared" si="21"/>
        <v>665</v>
      </c>
      <c r="Q351" s="41">
        <f t="shared" si="22"/>
        <v>63999.6875</v>
      </c>
      <c r="R351" s="41">
        <v>41650</v>
      </c>
      <c r="S351" s="41">
        <v>7497</v>
      </c>
      <c r="T351" s="41">
        <v>1249.5</v>
      </c>
      <c r="U351" s="41">
        <v>2082.5</v>
      </c>
      <c r="V351" s="41">
        <v>395.67500000000001</v>
      </c>
      <c r="W351" s="41">
        <f t="shared" si="23"/>
        <v>52874.675000000003</v>
      </c>
    </row>
    <row r="352" spans="1:23" ht="25.5" x14ac:dyDescent="0.25">
      <c r="A352" s="36">
        <v>350</v>
      </c>
      <c r="B352" s="43">
        <v>72152504</v>
      </c>
      <c r="C352" s="45" t="s">
        <v>395</v>
      </c>
      <c r="D352" s="42" t="s">
        <v>30</v>
      </c>
      <c r="E352" s="40">
        <v>1</v>
      </c>
      <c r="F352" s="41">
        <v>41650</v>
      </c>
      <c r="G352" s="41">
        <v>9048</v>
      </c>
      <c r="H352" s="41">
        <v>3770</v>
      </c>
      <c r="I352" s="41">
        <v>7540</v>
      </c>
      <c r="J352" s="41">
        <v>1432.6</v>
      </c>
      <c r="K352" s="41">
        <f t="shared" si="20"/>
        <v>63440.6</v>
      </c>
      <c r="L352" s="41">
        <v>48147.4</v>
      </c>
      <c r="M352" s="41">
        <v>9048</v>
      </c>
      <c r="N352" s="41">
        <v>3770</v>
      </c>
      <c r="O352" s="41">
        <v>7540</v>
      </c>
      <c r="P352" s="41">
        <f t="shared" si="21"/>
        <v>1432.6</v>
      </c>
      <c r="Q352" s="41">
        <f t="shared" si="22"/>
        <v>69938</v>
      </c>
      <c r="R352" s="41">
        <v>40341</v>
      </c>
      <c r="S352" s="41">
        <v>16150.68</v>
      </c>
      <c r="T352" s="41">
        <v>2691.78</v>
      </c>
      <c r="U352" s="41">
        <v>4486.3</v>
      </c>
      <c r="V352" s="41">
        <v>852.39699999999993</v>
      </c>
      <c r="W352" s="41">
        <f t="shared" si="23"/>
        <v>64522.156999999999</v>
      </c>
    </row>
    <row r="353" spans="1:23" ht="38.25" x14ac:dyDescent="0.25">
      <c r="A353" s="36">
        <v>351</v>
      </c>
      <c r="B353" s="43">
        <v>72152504</v>
      </c>
      <c r="C353" s="45" t="s">
        <v>396</v>
      </c>
      <c r="D353" s="42" t="s">
        <v>30</v>
      </c>
      <c r="E353" s="40">
        <v>1</v>
      </c>
      <c r="F353" s="41">
        <v>63250</v>
      </c>
      <c r="G353" s="41">
        <v>6600</v>
      </c>
      <c r="H353" s="41">
        <v>2750</v>
      </c>
      <c r="I353" s="41">
        <v>5500</v>
      </c>
      <c r="J353" s="41">
        <v>1045</v>
      </c>
      <c r="K353" s="41">
        <f t="shared" si="20"/>
        <v>79145</v>
      </c>
      <c r="L353" s="41">
        <v>86181.287500000006</v>
      </c>
      <c r="M353" s="41">
        <v>6600</v>
      </c>
      <c r="N353" s="41">
        <v>2750</v>
      </c>
      <c r="O353" s="41">
        <v>5500</v>
      </c>
      <c r="P353" s="41">
        <f t="shared" si="21"/>
        <v>1045</v>
      </c>
      <c r="Q353" s="41">
        <f t="shared" si="22"/>
        <v>102076.28750000001</v>
      </c>
      <c r="R353" s="41">
        <v>65450</v>
      </c>
      <c r="S353" s="41">
        <v>11781</v>
      </c>
      <c r="T353" s="41">
        <v>1963.5</v>
      </c>
      <c r="U353" s="41">
        <v>3272.5</v>
      </c>
      <c r="V353" s="41">
        <v>621.77499999999998</v>
      </c>
      <c r="W353" s="41">
        <f t="shared" si="23"/>
        <v>83088.774999999994</v>
      </c>
    </row>
    <row r="354" spans="1:23" ht="51" x14ac:dyDescent="0.25">
      <c r="A354" s="36">
        <v>352</v>
      </c>
      <c r="B354" s="43">
        <v>72152504</v>
      </c>
      <c r="C354" s="45" t="s">
        <v>397</v>
      </c>
      <c r="D354" s="42" t="s">
        <v>30</v>
      </c>
      <c r="E354" s="40">
        <v>1</v>
      </c>
      <c r="F354" s="41">
        <v>46000</v>
      </c>
      <c r="G354" s="41">
        <v>4800</v>
      </c>
      <c r="H354" s="41">
        <v>2000</v>
      </c>
      <c r="I354" s="41">
        <v>4000</v>
      </c>
      <c r="J354" s="41">
        <v>760</v>
      </c>
      <c r="K354" s="41">
        <f t="shared" si="20"/>
        <v>57560</v>
      </c>
      <c r="L354" s="41">
        <v>56929.599999999999</v>
      </c>
      <c r="M354" s="41">
        <v>4800</v>
      </c>
      <c r="N354" s="41">
        <v>2000</v>
      </c>
      <c r="O354" s="41">
        <v>4000</v>
      </c>
      <c r="P354" s="41">
        <f t="shared" si="21"/>
        <v>760</v>
      </c>
      <c r="Q354" s="41">
        <f t="shared" si="22"/>
        <v>68489.600000000006</v>
      </c>
      <c r="R354" s="41">
        <v>47600</v>
      </c>
      <c r="S354" s="41">
        <v>8568</v>
      </c>
      <c r="T354" s="41">
        <v>1428</v>
      </c>
      <c r="U354" s="41">
        <v>2380</v>
      </c>
      <c r="V354" s="41">
        <v>452.2</v>
      </c>
      <c r="W354" s="41">
        <f t="shared" si="23"/>
        <v>60428.2</v>
      </c>
    </row>
    <row r="355" spans="1:23" x14ac:dyDescent="0.25">
      <c r="A355" s="36">
        <v>353</v>
      </c>
      <c r="B355" s="43">
        <v>72152508</v>
      </c>
      <c r="C355" s="45" t="s">
        <v>398</v>
      </c>
      <c r="D355" s="42" t="s">
        <v>42</v>
      </c>
      <c r="E355" s="40">
        <v>1</v>
      </c>
      <c r="F355" s="41">
        <v>28750</v>
      </c>
      <c r="G355" s="41">
        <v>3000</v>
      </c>
      <c r="H355" s="41">
        <v>1250</v>
      </c>
      <c r="I355" s="41">
        <v>2500</v>
      </c>
      <c r="J355" s="41">
        <v>475</v>
      </c>
      <c r="K355" s="41">
        <f t="shared" si="20"/>
        <v>35975</v>
      </c>
      <c r="L355" s="41">
        <v>35752.0625</v>
      </c>
      <c r="M355" s="41">
        <v>3000</v>
      </c>
      <c r="N355" s="41">
        <v>1250</v>
      </c>
      <c r="O355" s="41">
        <v>2500</v>
      </c>
      <c r="P355" s="41">
        <f t="shared" si="21"/>
        <v>475</v>
      </c>
      <c r="Q355" s="41">
        <f t="shared" si="22"/>
        <v>42977.0625</v>
      </c>
      <c r="R355" s="41">
        <v>29750</v>
      </c>
      <c r="S355" s="41">
        <v>5355</v>
      </c>
      <c r="T355" s="41">
        <v>892.5</v>
      </c>
      <c r="U355" s="41">
        <v>1487.5</v>
      </c>
      <c r="V355" s="41">
        <v>282.625</v>
      </c>
      <c r="W355" s="41">
        <f t="shared" si="23"/>
        <v>37767.625</v>
      </c>
    </row>
    <row r="356" spans="1:23" x14ac:dyDescent="0.25">
      <c r="A356" s="36">
        <v>354</v>
      </c>
      <c r="B356" s="43">
        <v>72152508</v>
      </c>
      <c r="C356" s="45" t="s">
        <v>399</v>
      </c>
      <c r="D356" s="42" t="s">
        <v>30</v>
      </c>
      <c r="E356" s="40">
        <v>1</v>
      </c>
      <c r="F356" s="41">
        <v>28750</v>
      </c>
      <c r="G356" s="41">
        <v>3000</v>
      </c>
      <c r="H356" s="41">
        <v>1250</v>
      </c>
      <c r="I356" s="41">
        <v>2500</v>
      </c>
      <c r="J356" s="41">
        <v>475</v>
      </c>
      <c r="K356" s="41">
        <f t="shared" si="20"/>
        <v>35975</v>
      </c>
      <c r="L356" s="41">
        <v>36265.25</v>
      </c>
      <c r="M356" s="41">
        <v>3000</v>
      </c>
      <c r="N356" s="41">
        <v>1250</v>
      </c>
      <c r="O356" s="41">
        <v>2500</v>
      </c>
      <c r="P356" s="41">
        <f t="shared" si="21"/>
        <v>475</v>
      </c>
      <c r="Q356" s="41">
        <f t="shared" si="22"/>
        <v>43490.25</v>
      </c>
      <c r="R356" s="41">
        <v>29750</v>
      </c>
      <c r="S356" s="41">
        <v>5355</v>
      </c>
      <c r="T356" s="41">
        <v>892.5</v>
      </c>
      <c r="U356" s="41">
        <v>1487.5</v>
      </c>
      <c r="V356" s="41">
        <v>282.625</v>
      </c>
      <c r="W356" s="41">
        <f t="shared" si="23"/>
        <v>37767.625</v>
      </c>
    </row>
    <row r="357" spans="1:23" ht="51" x14ac:dyDescent="0.25">
      <c r="A357" s="36">
        <v>355</v>
      </c>
      <c r="B357" s="43">
        <v>72152508</v>
      </c>
      <c r="C357" s="45" t="s">
        <v>400</v>
      </c>
      <c r="D357" s="42" t="s">
        <v>30</v>
      </c>
      <c r="E357" s="40">
        <v>1</v>
      </c>
      <c r="F357" s="41">
        <v>642600</v>
      </c>
      <c r="G357" s="41">
        <v>276000</v>
      </c>
      <c r="H357" s="41">
        <v>115000</v>
      </c>
      <c r="I357" s="41">
        <v>230000</v>
      </c>
      <c r="J357" s="41">
        <v>43700</v>
      </c>
      <c r="K357" s="41">
        <f t="shared" si="20"/>
        <v>1307300</v>
      </c>
      <c r="L357" s="41">
        <v>750533</v>
      </c>
      <c r="M357" s="41">
        <v>276000</v>
      </c>
      <c r="N357" s="41">
        <v>115000</v>
      </c>
      <c r="O357" s="41">
        <v>230000</v>
      </c>
      <c r="P357" s="41">
        <f t="shared" si="21"/>
        <v>43700</v>
      </c>
      <c r="Q357" s="41">
        <f t="shared" si="22"/>
        <v>1415233</v>
      </c>
      <c r="R357" s="41">
        <v>630700</v>
      </c>
      <c r="S357" s="41">
        <v>471240</v>
      </c>
      <c r="T357" s="41">
        <v>78540</v>
      </c>
      <c r="U357" s="41">
        <v>130900</v>
      </c>
      <c r="V357" s="41">
        <v>24871</v>
      </c>
      <c r="W357" s="41">
        <f t="shared" si="23"/>
        <v>1336251</v>
      </c>
    </row>
    <row r="358" spans="1:23" ht="51" x14ac:dyDescent="0.25">
      <c r="A358" s="36">
        <v>356</v>
      </c>
      <c r="B358" s="43">
        <v>72152504</v>
      </c>
      <c r="C358" s="45" t="s">
        <v>401</v>
      </c>
      <c r="D358" s="42" t="s">
        <v>30</v>
      </c>
      <c r="E358" s="40">
        <v>1</v>
      </c>
      <c r="F358" s="41">
        <v>487900</v>
      </c>
      <c r="G358" s="41">
        <v>276000</v>
      </c>
      <c r="H358" s="41">
        <v>115000</v>
      </c>
      <c r="I358" s="41">
        <v>230000</v>
      </c>
      <c r="J358" s="41">
        <v>43700</v>
      </c>
      <c r="K358" s="41">
        <f t="shared" si="20"/>
        <v>1152600</v>
      </c>
      <c r="L358" s="41">
        <v>563607.80000000005</v>
      </c>
      <c r="M358" s="41">
        <v>276000</v>
      </c>
      <c r="N358" s="41">
        <v>115000</v>
      </c>
      <c r="O358" s="41">
        <v>230000</v>
      </c>
      <c r="P358" s="41">
        <f t="shared" si="21"/>
        <v>43700</v>
      </c>
      <c r="Q358" s="41">
        <f t="shared" si="22"/>
        <v>1228307.8</v>
      </c>
      <c r="R358" s="41">
        <v>474810</v>
      </c>
      <c r="S358" s="41">
        <v>439110</v>
      </c>
      <c r="T358" s="41">
        <v>73185</v>
      </c>
      <c r="U358" s="41">
        <v>121975</v>
      </c>
      <c r="V358" s="41">
        <v>23175.25</v>
      </c>
      <c r="W358" s="41">
        <f t="shared" si="23"/>
        <v>1132255.25</v>
      </c>
    </row>
    <row r="359" spans="1:23" ht="38.25" x14ac:dyDescent="0.25">
      <c r="A359" s="36">
        <v>357</v>
      </c>
      <c r="B359" s="43">
        <v>72154032</v>
      </c>
      <c r="C359" s="45" t="s">
        <v>402</v>
      </c>
      <c r="D359" s="42" t="s">
        <v>30</v>
      </c>
      <c r="E359" s="40">
        <v>1</v>
      </c>
      <c r="F359" s="41">
        <v>40250</v>
      </c>
      <c r="G359" s="41">
        <v>4200</v>
      </c>
      <c r="H359" s="41">
        <v>1750</v>
      </c>
      <c r="I359" s="41">
        <v>3500</v>
      </c>
      <c r="J359" s="41">
        <v>665</v>
      </c>
      <c r="K359" s="41">
        <f t="shared" si="20"/>
        <v>50365</v>
      </c>
      <c r="L359" s="41">
        <v>49573.912499999999</v>
      </c>
      <c r="M359" s="41">
        <v>4200</v>
      </c>
      <c r="N359" s="41">
        <v>1750</v>
      </c>
      <c r="O359" s="41">
        <v>3500</v>
      </c>
      <c r="P359" s="41">
        <f t="shared" si="21"/>
        <v>665</v>
      </c>
      <c r="Q359" s="41">
        <f t="shared" si="22"/>
        <v>59688.912499999999</v>
      </c>
      <c r="R359" s="41">
        <v>41650</v>
      </c>
      <c r="S359" s="41">
        <v>7497</v>
      </c>
      <c r="T359" s="41">
        <v>1249.5</v>
      </c>
      <c r="U359" s="41">
        <v>2082.5</v>
      </c>
      <c r="V359" s="41">
        <v>395.67500000000001</v>
      </c>
      <c r="W359" s="41">
        <f t="shared" si="23"/>
        <v>52874.675000000003</v>
      </c>
    </row>
    <row r="360" spans="1:23" ht="51" x14ac:dyDescent="0.25">
      <c r="A360" s="36">
        <v>358</v>
      </c>
      <c r="B360" s="43">
        <v>72154032</v>
      </c>
      <c r="C360" s="45" t="s">
        <v>403</v>
      </c>
      <c r="D360" s="42" t="s">
        <v>31</v>
      </c>
      <c r="E360" s="40">
        <v>1</v>
      </c>
      <c r="F360" s="41">
        <v>392700</v>
      </c>
      <c r="G360" s="41">
        <v>276000</v>
      </c>
      <c r="H360" s="41">
        <v>115000</v>
      </c>
      <c r="I360" s="41">
        <v>230000</v>
      </c>
      <c r="J360" s="41">
        <v>43700</v>
      </c>
      <c r="K360" s="41">
        <f t="shared" si="20"/>
        <v>1057400</v>
      </c>
      <c r="L360" s="41">
        <v>467313</v>
      </c>
      <c r="M360" s="41">
        <v>276000</v>
      </c>
      <c r="N360" s="41">
        <v>115000</v>
      </c>
      <c r="O360" s="41">
        <v>230000</v>
      </c>
      <c r="P360" s="41">
        <f t="shared" si="21"/>
        <v>43700</v>
      </c>
      <c r="Q360" s="41">
        <f t="shared" si="22"/>
        <v>1132013</v>
      </c>
      <c r="R360" s="41">
        <v>403410</v>
      </c>
      <c r="S360" s="41">
        <v>460530</v>
      </c>
      <c r="T360" s="41">
        <v>76755</v>
      </c>
      <c r="U360" s="41">
        <v>127925</v>
      </c>
      <c r="V360" s="41">
        <v>24305.75</v>
      </c>
      <c r="W360" s="41">
        <f t="shared" si="23"/>
        <v>1092925.75</v>
      </c>
    </row>
    <row r="361" spans="1:23" ht="63.75" x14ac:dyDescent="0.25">
      <c r="A361" s="36">
        <v>359</v>
      </c>
      <c r="B361" s="43">
        <v>72152504</v>
      </c>
      <c r="C361" s="45" t="s">
        <v>404</v>
      </c>
      <c r="D361" s="42" t="s">
        <v>30</v>
      </c>
      <c r="E361" s="40">
        <v>1</v>
      </c>
      <c r="F361" s="41">
        <v>631771</v>
      </c>
      <c r="G361" s="41">
        <v>276000</v>
      </c>
      <c r="H361" s="41">
        <v>115000</v>
      </c>
      <c r="I361" s="41">
        <v>230000</v>
      </c>
      <c r="J361" s="41">
        <v>43700</v>
      </c>
      <c r="K361" s="41">
        <f t="shared" si="20"/>
        <v>1296471</v>
      </c>
      <c r="L361" s="41">
        <v>740620.3</v>
      </c>
      <c r="M361" s="41">
        <v>276000</v>
      </c>
      <c r="N361" s="41">
        <v>115000</v>
      </c>
      <c r="O361" s="41">
        <v>230000</v>
      </c>
      <c r="P361" s="41">
        <f t="shared" si="21"/>
        <v>43700</v>
      </c>
      <c r="Q361" s="41">
        <f t="shared" si="22"/>
        <v>1405320.3</v>
      </c>
      <c r="R361" s="41">
        <v>629569.5</v>
      </c>
      <c r="S361" s="41">
        <v>466956</v>
      </c>
      <c r="T361" s="41">
        <v>77826</v>
      </c>
      <c r="U361" s="41">
        <v>129710</v>
      </c>
      <c r="V361" s="41">
        <v>24644.9</v>
      </c>
      <c r="W361" s="41">
        <f t="shared" si="23"/>
        <v>1328706.3999999999</v>
      </c>
    </row>
    <row r="362" spans="1:23" ht="51" x14ac:dyDescent="0.25">
      <c r="A362" s="36">
        <v>360</v>
      </c>
      <c r="B362" s="43">
        <v>72154032</v>
      </c>
      <c r="C362" s="45" t="s">
        <v>405</v>
      </c>
      <c r="D362" s="42" t="s">
        <v>30</v>
      </c>
      <c r="E362" s="40">
        <v>1</v>
      </c>
      <c r="F362" s="41">
        <v>368900</v>
      </c>
      <c r="G362" s="41">
        <v>262800</v>
      </c>
      <c r="H362" s="41">
        <v>109500</v>
      </c>
      <c r="I362" s="41">
        <v>219000</v>
      </c>
      <c r="J362" s="41">
        <v>41610</v>
      </c>
      <c r="K362" s="41">
        <f t="shared" si="20"/>
        <v>1001810</v>
      </c>
      <c r="L362" s="41">
        <v>382347</v>
      </c>
      <c r="M362" s="41">
        <v>262800</v>
      </c>
      <c r="N362" s="41">
        <v>109500</v>
      </c>
      <c r="O362" s="41">
        <v>219000</v>
      </c>
      <c r="P362" s="41">
        <f t="shared" si="21"/>
        <v>41610</v>
      </c>
      <c r="Q362" s="41">
        <f t="shared" si="22"/>
        <v>1015257</v>
      </c>
      <c r="R362" s="41">
        <v>320110</v>
      </c>
      <c r="S362" s="41">
        <v>460530</v>
      </c>
      <c r="T362" s="41">
        <v>76755</v>
      </c>
      <c r="U362" s="41">
        <v>127925</v>
      </c>
      <c r="V362" s="41">
        <v>24305.75</v>
      </c>
      <c r="W362" s="41">
        <f t="shared" si="23"/>
        <v>1009625.75</v>
      </c>
    </row>
    <row r="363" spans="1:23" ht="25.5" x14ac:dyDescent="0.25">
      <c r="A363" s="36">
        <v>361</v>
      </c>
      <c r="B363" s="43">
        <v>72154032</v>
      </c>
      <c r="C363" s="45" t="s">
        <v>406</v>
      </c>
      <c r="D363" s="39" t="s">
        <v>34</v>
      </c>
      <c r="E363" s="40">
        <v>1</v>
      </c>
      <c r="F363" s="41">
        <v>130900</v>
      </c>
      <c r="G363" s="41">
        <v>262800</v>
      </c>
      <c r="H363" s="41">
        <v>109500</v>
      </c>
      <c r="I363" s="41">
        <v>219000</v>
      </c>
      <c r="J363" s="41">
        <v>41610</v>
      </c>
      <c r="K363" s="41">
        <f t="shared" si="20"/>
        <v>763810</v>
      </c>
      <c r="L363" s="41">
        <v>154354.9</v>
      </c>
      <c r="M363" s="41">
        <v>262800</v>
      </c>
      <c r="N363" s="41">
        <v>109500</v>
      </c>
      <c r="O363" s="41">
        <v>219000</v>
      </c>
      <c r="P363" s="41">
        <f t="shared" si="21"/>
        <v>41610</v>
      </c>
      <c r="Q363" s="41">
        <f t="shared" si="22"/>
        <v>787264.9</v>
      </c>
      <c r="R363" s="41">
        <v>117810</v>
      </c>
      <c r="S363" s="41">
        <v>385560</v>
      </c>
      <c r="T363" s="41">
        <v>64260</v>
      </c>
      <c r="U363" s="41">
        <v>107100</v>
      </c>
      <c r="V363" s="41">
        <v>20349</v>
      </c>
      <c r="W363" s="41">
        <f t="shared" si="23"/>
        <v>695079</v>
      </c>
    </row>
    <row r="364" spans="1:23" ht="25.5" x14ac:dyDescent="0.25">
      <c r="A364" s="36">
        <v>362</v>
      </c>
      <c r="B364" s="43">
        <v>72154032</v>
      </c>
      <c r="C364" s="45" t="s">
        <v>407</v>
      </c>
      <c r="D364" s="42" t="s">
        <v>37</v>
      </c>
      <c r="E364" s="40">
        <v>1</v>
      </c>
      <c r="F364" s="41">
        <v>46000</v>
      </c>
      <c r="G364" s="41">
        <v>4800</v>
      </c>
      <c r="H364" s="41">
        <v>2000</v>
      </c>
      <c r="I364" s="41">
        <v>4000</v>
      </c>
      <c r="J364" s="41">
        <v>760</v>
      </c>
      <c r="K364" s="41">
        <f t="shared" si="20"/>
        <v>57560</v>
      </c>
      <c r="L364" s="41">
        <v>57203.3</v>
      </c>
      <c r="M364" s="41">
        <v>4800</v>
      </c>
      <c r="N364" s="41">
        <v>2000</v>
      </c>
      <c r="O364" s="41">
        <v>4000</v>
      </c>
      <c r="P364" s="41">
        <f t="shared" si="21"/>
        <v>760</v>
      </c>
      <c r="Q364" s="41">
        <f t="shared" si="22"/>
        <v>68763.3</v>
      </c>
      <c r="R364" s="41">
        <v>47600</v>
      </c>
      <c r="S364" s="41">
        <v>8568</v>
      </c>
      <c r="T364" s="41">
        <v>1428</v>
      </c>
      <c r="U364" s="41">
        <v>2380</v>
      </c>
      <c r="V364" s="41">
        <v>452.2</v>
      </c>
      <c r="W364" s="41">
        <f t="shared" si="23"/>
        <v>60428.2</v>
      </c>
    </row>
    <row r="365" spans="1:23" ht="38.25" x14ac:dyDescent="0.25">
      <c r="A365" s="36">
        <v>363</v>
      </c>
      <c r="B365" s="43">
        <v>72154032</v>
      </c>
      <c r="C365" s="45" t="s">
        <v>408</v>
      </c>
      <c r="D365" s="42" t="s">
        <v>37</v>
      </c>
      <c r="E365" s="40">
        <v>1</v>
      </c>
      <c r="F365" s="41">
        <v>34500</v>
      </c>
      <c r="G365" s="41">
        <v>3600</v>
      </c>
      <c r="H365" s="41">
        <v>1500</v>
      </c>
      <c r="I365" s="41">
        <v>3000</v>
      </c>
      <c r="J365" s="41">
        <v>570</v>
      </c>
      <c r="K365" s="41">
        <f t="shared" si="20"/>
        <v>43170</v>
      </c>
      <c r="L365" s="41">
        <v>43518.3</v>
      </c>
      <c r="M365" s="41">
        <v>3600</v>
      </c>
      <c r="N365" s="41">
        <v>1500</v>
      </c>
      <c r="O365" s="41">
        <v>3000</v>
      </c>
      <c r="P365" s="41">
        <f t="shared" si="21"/>
        <v>570</v>
      </c>
      <c r="Q365" s="41">
        <f t="shared" si="22"/>
        <v>52188.3</v>
      </c>
      <c r="R365" s="41">
        <v>35700</v>
      </c>
      <c r="S365" s="41">
        <v>6426</v>
      </c>
      <c r="T365" s="41">
        <v>1071</v>
      </c>
      <c r="U365" s="41">
        <v>1785</v>
      </c>
      <c r="V365" s="41">
        <v>339.15</v>
      </c>
      <c r="W365" s="41">
        <f t="shared" si="23"/>
        <v>45321.15</v>
      </c>
    </row>
    <row r="366" spans="1:23" ht="51" x14ac:dyDescent="0.25">
      <c r="A366" s="36">
        <v>364</v>
      </c>
      <c r="B366" s="43">
        <v>72154032</v>
      </c>
      <c r="C366" s="45" t="s">
        <v>409</v>
      </c>
      <c r="D366" s="42" t="s">
        <v>37</v>
      </c>
      <c r="E366" s="40">
        <v>1</v>
      </c>
      <c r="F366" s="41">
        <v>92000</v>
      </c>
      <c r="G366" s="41">
        <v>9600</v>
      </c>
      <c r="H366" s="41">
        <v>4000</v>
      </c>
      <c r="I366" s="41">
        <v>8000</v>
      </c>
      <c r="J366" s="41">
        <v>1520</v>
      </c>
      <c r="K366" s="41">
        <f t="shared" si="20"/>
        <v>115120</v>
      </c>
      <c r="L366" s="41">
        <v>112764.39999999998</v>
      </c>
      <c r="M366" s="41">
        <v>9600</v>
      </c>
      <c r="N366" s="41">
        <v>4000</v>
      </c>
      <c r="O366" s="41">
        <v>8000</v>
      </c>
      <c r="P366" s="41">
        <f t="shared" si="21"/>
        <v>1520</v>
      </c>
      <c r="Q366" s="41">
        <f t="shared" si="22"/>
        <v>135884.39999999997</v>
      </c>
      <c r="R366" s="41">
        <v>95200</v>
      </c>
      <c r="S366" s="41">
        <v>17136</v>
      </c>
      <c r="T366" s="41">
        <v>2856</v>
      </c>
      <c r="U366" s="41">
        <v>4760</v>
      </c>
      <c r="V366" s="41">
        <v>904.4</v>
      </c>
      <c r="W366" s="41">
        <f t="shared" si="23"/>
        <v>120856.4</v>
      </c>
    </row>
    <row r="367" spans="1:23" ht="38.25" x14ac:dyDescent="0.25">
      <c r="A367" s="36">
        <v>365</v>
      </c>
      <c r="B367" s="43">
        <v>72154032</v>
      </c>
      <c r="C367" s="45" t="s">
        <v>410</v>
      </c>
      <c r="D367" s="42" t="s">
        <v>30</v>
      </c>
      <c r="E367" s="40">
        <v>1</v>
      </c>
      <c r="F367" s="41">
        <v>666400</v>
      </c>
      <c r="G367" s="41">
        <v>262800</v>
      </c>
      <c r="H367" s="41">
        <v>109500</v>
      </c>
      <c r="I367" s="41">
        <v>219000</v>
      </c>
      <c r="J367" s="41">
        <v>41610</v>
      </c>
      <c r="K367" s="41">
        <f t="shared" si="20"/>
        <v>1299310</v>
      </c>
      <c r="L367" s="41">
        <v>750533</v>
      </c>
      <c r="M367" s="41">
        <v>262800</v>
      </c>
      <c r="N367" s="41">
        <v>109500</v>
      </c>
      <c r="O367" s="41">
        <v>219000</v>
      </c>
      <c r="P367" s="41">
        <f t="shared" si="21"/>
        <v>41610</v>
      </c>
      <c r="Q367" s="41">
        <f t="shared" si="22"/>
        <v>1383443</v>
      </c>
      <c r="R367" s="41">
        <v>630438.19999999995</v>
      </c>
      <c r="S367" s="41">
        <v>417690</v>
      </c>
      <c r="T367" s="41">
        <v>69615</v>
      </c>
      <c r="U367" s="41">
        <v>116025</v>
      </c>
      <c r="V367" s="41">
        <v>22044.75</v>
      </c>
      <c r="W367" s="41">
        <f t="shared" si="23"/>
        <v>1255812.95</v>
      </c>
    </row>
    <row r="368" spans="1:23" ht="25.5" x14ac:dyDescent="0.25">
      <c r="A368" s="36">
        <v>366</v>
      </c>
      <c r="B368" s="43">
        <v>72154032</v>
      </c>
      <c r="C368" s="45" t="s">
        <v>411</v>
      </c>
      <c r="D368" s="42" t="s">
        <v>30</v>
      </c>
      <c r="E368" s="40">
        <v>1</v>
      </c>
      <c r="F368" s="41">
        <v>40250</v>
      </c>
      <c r="G368" s="41">
        <v>4200</v>
      </c>
      <c r="H368" s="41">
        <v>1750</v>
      </c>
      <c r="I368" s="41">
        <v>3500</v>
      </c>
      <c r="J368" s="41">
        <v>665</v>
      </c>
      <c r="K368" s="41">
        <f t="shared" si="20"/>
        <v>50365</v>
      </c>
      <c r="L368" s="41">
        <v>49573.912499999999</v>
      </c>
      <c r="M368" s="41">
        <v>4200</v>
      </c>
      <c r="N368" s="41">
        <v>1750</v>
      </c>
      <c r="O368" s="41">
        <v>3500</v>
      </c>
      <c r="P368" s="41">
        <f t="shared" si="21"/>
        <v>665</v>
      </c>
      <c r="Q368" s="41">
        <f t="shared" si="22"/>
        <v>59688.912499999999</v>
      </c>
      <c r="R368" s="41">
        <v>41650</v>
      </c>
      <c r="S368" s="41">
        <v>7497</v>
      </c>
      <c r="T368" s="41">
        <v>1249.5</v>
      </c>
      <c r="U368" s="41">
        <v>2082.5</v>
      </c>
      <c r="V368" s="41">
        <v>395.67500000000001</v>
      </c>
      <c r="W368" s="41">
        <f t="shared" si="23"/>
        <v>52874.675000000003</v>
      </c>
    </row>
    <row r="369" spans="1:23" ht="76.5" x14ac:dyDescent="0.25">
      <c r="A369" s="36">
        <v>367</v>
      </c>
      <c r="B369" s="43">
        <v>72154032</v>
      </c>
      <c r="C369" s="45" t="s">
        <v>412</v>
      </c>
      <c r="D369" s="42" t="s">
        <v>30</v>
      </c>
      <c r="E369" s="40">
        <v>1</v>
      </c>
      <c r="F369" s="41">
        <v>34500</v>
      </c>
      <c r="G369" s="41">
        <v>3600</v>
      </c>
      <c r="H369" s="41">
        <v>1500</v>
      </c>
      <c r="I369" s="41">
        <v>3000</v>
      </c>
      <c r="J369" s="41">
        <v>570</v>
      </c>
      <c r="K369" s="41">
        <f t="shared" si="20"/>
        <v>43170</v>
      </c>
      <c r="L369" s="41">
        <v>46186.875</v>
      </c>
      <c r="M369" s="41">
        <v>3600</v>
      </c>
      <c r="N369" s="41">
        <v>1500</v>
      </c>
      <c r="O369" s="41">
        <v>3000</v>
      </c>
      <c r="P369" s="41">
        <f t="shared" si="21"/>
        <v>570</v>
      </c>
      <c r="Q369" s="41">
        <f t="shared" si="22"/>
        <v>54856.875</v>
      </c>
      <c r="R369" s="41">
        <v>35700</v>
      </c>
      <c r="S369" s="41">
        <v>6426</v>
      </c>
      <c r="T369" s="41">
        <v>1071</v>
      </c>
      <c r="U369" s="41">
        <v>1785</v>
      </c>
      <c r="V369" s="41">
        <v>339.15</v>
      </c>
      <c r="W369" s="41">
        <f t="shared" si="23"/>
        <v>45321.15</v>
      </c>
    </row>
    <row r="370" spans="1:23" ht="89.25" x14ac:dyDescent="0.25">
      <c r="A370" s="36">
        <v>368</v>
      </c>
      <c r="B370" s="43">
        <v>72152605</v>
      </c>
      <c r="C370" s="45" t="s">
        <v>413</v>
      </c>
      <c r="D370" s="42" t="s">
        <v>30</v>
      </c>
      <c r="E370" s="40">
        <v>1</v>
      </c>
      <c r="F370" s="41">
        <v>32200</v>
      </c>
      <c r="G370" s="41">
        <v>3360</v>
      </c>
      <c r="H370" s="41">
        <v>1400</v>
      </c>
      <c r="I370" s="41">
        <v>2800</v>
      </c>
      <c r="J370" s="41">
        <v>532</v>
      </c>
      <c r="K370" s="41">
        <f t="shared" si="20"/>
        <v>40292</v>
      </c>
      <c r="L370" s="41">
        <v>42724.57</v>
      </c>
      <c r="M370" s="41">
        <v>3360</v>
      </c>
      <c r="N370" s="41">
        <v>1400</v>
      </c>
      <c r="O370" s="41">
        <v>2800</v>
      </c>
      <c r="P370" s="41">
        <f t="shared" si="21"/>
        <v>532</v>
      </c>
      <c r="Q370" s="41">
        <f t="shared" si="22"/>
        <v>50816.57</v>
      </c>
      <c r="R370" s="41">
        <v>33320</v>
      </c>
      <c r="S370" s="41">
        <v>5997.6</v>
      </c>
      <c r="T370" s="41">
        <v>999.6</v>
      </c>
      <c r="U370" s="41">
        <v>1666</v>
      </c>
      <c r="V370" s="41">
        <v>316.54000000000002</v>
      </c>
      <c r="W370" s="41">
        <f t="shared" si="23"/>
        <v>42299.74</v>
      </c>
    </row>
    <row r="371" spans="1:23" ht="76.5" x14ac:dyDescent="0.25">
      <c r="A371" s="36">
        <v>369</v>
      </c>
      <c r="B371" s="43">
        <v>72152605</v>
      </c>
      <c r="C371" s="45" t="s">
        <v>414</v>
      </c>
      <c r="D371" s="42" t="s">
        <v>30</v>
      </c>
      <c r="E371" s="40">
        <v>1</v>
      </c>
      <c r="F371" s="41">
        <v>95200</v>
      </c>
      <c r="G371" s="41">
        <v>262800</v>
      </c>
      <c r="H371" s="41">
        <v>109500</v>
      </c>
      <c r="I371" s="41">
        <v>219000</v>
      </c>
      <c r="J371" s="41">
        <v>41610</v>
      </c>
      <c r="K371" s="41">
        <f t="shared" si="20"/>
        <v>728110</v>
      </c>
      <c r="L371" s="41">
        <v>113288</v>
      </c>
      <c r="M371" s="41">
        <v>262800</v>
      </c>
      <c r="N371" s="41">
        <v>109500</v>
      </c>
      <c r="O371" s="41">
        <v>219000</v>
      </c>
      <c r="P371" s="41">
        <f t="shared" si="21"/>
        <v>41610</v>
      </c>
      <c r="Q371" s="41">
        <f t="shared" si="22"/>
        <v>746198</v>
      </c>
      <c r="R371" s="41">
        <v>97461</v>
      </c>
      <c r="S371" s="41">
        <v>454104</v>
      </c>
      <c r="T371" s="41">
        <v>75684</v>
      </c>
      <c r="U371" s="41">
        <v>126140</v>
      </c>
      <c r="V371" s="41">
        <v>23966.6</v>
      </c>
      <c r="W371" s="41">
        <f t="shared" si="23"/>
        <v>777355.6</v>
      </c>
    </row>
    <row r="372" spans="1:23" ht="38.25" x14ac:dyDescent="0.25">
      <c r="A372" s="36">
        <v>370</v>
      </c>
      <c r="B372" s="43">
        <v>72152605</v>
      </c>
      <c r="C372" s="45" t="s">
        <v>415</v>
      </c>
      <c r="D372" s="42" t="s">
        <v>30</v>
      </c>
      <c r="E372" s="40">
        <v>1</v>
      </c>
      <c r="F372" s="41">
        <v>227000</v>
      </c>
      <c r="G372" s="41">
        <v>262800</v>
      </c>
      <c r="H372" s="41">
        <v>109500</v>
      </c>
      <c r="I372" s="41">
        <v>219000</v>
      </c>
      <c r="J372" s="41">
        <v>41610</v>
      </c>
      <c r="K372" s="41">
        <f t="shared" si="20"/>
        <v>859910</v>
      </c>
      <c r="L372" s="41">
        <v>269059</v>
      </c>
      <c r="M372" s="41">
        <v>262800</v>
      </c>
      <c r="N372" s="41">
        <v>109500</v>
      </c>
      <c r="O372" s="41">
        <v>219000</v>
      </c>
      <c r="P372" s="41">
        <f t="shared" si="21"/>
        <v>41610</v>
      </c>
      <c r="Q372" s="41">
        <f t="shared" si="22"/>
        <v>901969</v>
      </c>
      <c r="R372" s="41">
        <v>226100</v>
      </c>
      <c r="S372" s="41">
        <v>424116</v>
      </c>
      <c r="T372" s="41">
        <v>70686</v>
      </c>
      <c r="U372" s="41">
        <v>117810</v>
      </c>
      <c r="V372" s="41">
        <v>22383.9</v>
      </c>
      <c r="W372" s="41">
        <f t="shared" si="23"/>
        <v>861095.9</v>
      </c>
    </row>
    <row r="373" spans="1:23" ht="38.25" x14ac:dyDescent="0.25">
      <c r="A373" s="36">
        <v>371</v>
      </c>
      <c r="B373" s="43">
        <v>72152605</v>
      </c>
      <c r="C373" s="45" t="s">
        <v>416</v>
      </c>
      <c r="D373" s="42" t="s">
        <v>30</v>
      </c>
      <c r="E373" s="40">
        <v>1</v>
      </c>
      <c r="F373" s="41">
        <v>67830</v>
      </c>
      <c r="G373" s="41">
        <v>262800</v>
      </c>
      <c r="H373" s="41">
        <v>109500</v>
      </c>
      <c r="I373" s="41">
        <v>219000</v>
      </c>
      <c r="J373" s="41">
        <v>41610</v>
      </c>
      <c r="K373" s="41">
        <f t="shared" si="20"/>
        <v>700740</v>
      </c>
      <c r="L373" s="41">
        <v>79301.600000000006</v>
      </c>
      <c r="M373" s="41">
        <v>262800</v>
      </c>
      <c r="N373" s="41">
        <v>109500</v>
      </c>
      <c r="O373" s="41">
        <v>219000</v>
      </c>
      <c r="P373" s="41">
        <f t="shared" si="21"/>
        <v>41610</v>
      </c>
      <c r="Q373" s="41">
        <f t="shared" si="22"/>
        <v>712211.6</v>
      </c>
      <c r="R373" s="41">
        <v>67830</v>
      </c>
      <c r="S373" s="41">
        <v>417690</v>
      </c>
      <c r="T373" s="41">
        <v>69615</v>
      </c>
      <c r="U373" s="41">
        <v>116025</v>
      </c>
      <c r="V373" s="41">
        <v>22044.75</v>
      </c>
      <c r="W373" s="41">
        <f t="shared" si="23"/>
        <v>693204.75</v>
      </c>
    </row>
    <row r="374" spans="1:23" x14ac:dyDescent="0.25">
      <c r="A374" s="36">
        <v>372</v>
      </c>
      <c r="B374" s="43">
        <v>72152601</v>
      </c>
      <c r="C374" s="45" t="s">
        <v>417</v>
      </c>
      <c r="D374" s="42" t="s">
        <v>30</v>
      </c>
      <c r="E374" s="40">
        <v>1</v>
      </c>
      <c r="F374" s="41">
        <v>13800.000000000002</v>
      </c>
      <c r="G374" s="41">
        <v>1440</v>
      </c>
      <c r="H374" s="41">
        <v>600</v>
      </c>
      <c r="I374" s="41">
        <v>1200</v>
      </c>
      <c r="J374" s="41">
        <v>228</v>
      </c>
      <c r="K374" s="41">
        <f t="shared" si="20"/>
        <v>17268</v>
      </c>
      <c r="L374" s="41">
        <v>17407.32</v>
      </c>
      <c r="M374" s="41">
        <v>1440</v>
      </c>
      <c r="N374" s="41">
        <v>600</v>
      </c>
      <c r="O374" s="41">
        <v>1200</v>
      </c>
      <c r="P374" s="41">
        <f t="shared" si="21"/>
        <v>228</v>
      </c>
      <c r="Q374" s="41">
        <f t="shared" si="22"/>
        <v>20875.32</v>
      </c>
      <c r="R374" s="41">
        <v>14280</v>
      </c>
      <c r="S374" s="41">
        <v>2570.4</v>
      </c>
      <c r="T374" s="41">
        <v>428.4</v>
      </c>
      <c r="U374" s="41">
        <v>714</v>
      </c>
      <c r="V374" s="41">
        <v>135.66</v>
      </c>
      <c r="W374" s="41">
        <f t="shared" si="23"/>
        <v>18128.460000000003</v>
      </c>
    </row>
    <row r="375" spans="1:23" ht="63.75" x14ac:dyDescent="0.25">
      <c r="A375" s="36">
        <v>373</v>
      </c>
      <c r="B375" s="43">
        <v>72152605</v>
      </c>
      <c r="C375" s="45" t="s">
        <v>418</v>
      </c>
      <c r="D375" s="42" t="s">
        <v>30</v>
      </c>
      <c r="E375" s="40">
        <v>1</v>
      </c>
      <c r="F375" s="41">
        <v>13800.000000000002</v>
      </c>
      <c r="G375" s="41">
        <v>1440</v>
      </c>
      <c r="H375" s="41">
        <v>600</v>
      </c>
      <c r="I375" s="41">
        <v>1200</v>
      </c>
      <c r="J375" s="41">
        <v>228</v>
      </c>
      <c r="K375" s="41">
        <f t="shared" si="20"/>
        <v>17268</v>
      </c>
      <c r="L375" s="41">
        <v>16914.660000000003</v>
      </c>
      <c r="M375" s="41">
        <v>1440</v>
      </c>
      <c r="N375" s="41">
        <v>600</v>
      </c>
      <c r="O375" s="41">
        <v>1200</v>
      </c>
      <c r="P375" s="41">
        <f t="shared" si="21"/>
        <v>228</v>
      </c>
      <c r="Q375" s="41">
        <f t="shared" si="22"/>
        <v>20382.660000000003</v>
      </c>
      <c r="R375" s="41">
        <v>14280</v>
      </c>
      <c r="S375" s="41">
        <v>2570.4</v>
      </c>
      <c r="T375" s="41">
        <v>428.4</v>
      </c>
      <c r="U375" s="41">
        <v>714</v>
      </c>
      <c r="V375" s="41">
        <v>135.66</v>
      </c>
      <c r="W375" s="41">
        <f t="shared" si="23"/>
        <v>18128.460000000003</v>
      </c>
    </row>
    <row r="376" spans="1:23" ht="25.5" x14ac:dyDescent="0.25">
      <c r="A376" s="36">
        <v>374</v>
      </c>
      <c r="B376" s="43">
        <v>72152605</v>
      </c>
      <c r="C376" s="45" t="s">
        <v>419</v>
      </c>
      <c r="D376" s="42" t="s">
        <v>30</v>
      </c>
      <c r="E376" s="40">
        <v>1</v>
      </c>
      <c r="F376" s="41">
        <v>29900</v>
      </c>
      <c r="G376" s="41">
        <v>3120</v>
      </c>
      <c r="H376" s="41">
        <v>1300</v>
      </c>
      <c r="I376" s="41">
        <v>2600</v>
      </c>
      <c r="J376" s="41">
        <v>494</v>
      </c>
      <c r="K376" s="41">
        <f t="shared" si="20"/>
        <v>37414</v>
      </c>
      <c r="L376" s="41">
        <v>36470.525000000001</v>
      </c>
      <c r="M376" s="41">
        <v>3120</v>
      </c>
      <c r="N376" s="41">
        <v>1300</v>
      </c>
      <c r="O376" s="41">
        <v>2600</v>
      </c>
      <c r="P376" s="41">
        <f t="shared" si="21"/>
        <v>494</v>
      </c>
      <c r="Q376" s="41">
        <f t="shared" si="22"/>
        <v>43984.525000000001</v>
      </c>
      <c r="R376" s="41">
        <v>30940</v>
      </c>
      <c r="S376" s="41">
        <v>5569.2</v>
      </c>
      <c r="T376" s="41">
        <v>928.2</v>
      </c>
      <c r="U376" s="41">
        <v>1547</v>
      </c>
      <c r="V376" s="41">
        <v>293.93</v>
      </c>
      <c r="W376" s="41">
        <f t="shared" si="23"/>
        <v>39278.329999999994</v>
      </c>
    </row>
    <row r="377" spans="1:23" ht="25.5" x14ac:dyDescent="0.25">
      <c r="A377" s="36">
        <v>375</v>
      </c>
      <c r="B377" s="43">
        <v>72152005</v>
      </c>
      <c r="C377" s="45" t="s">
        <v>420</v>
      </c>
      <c r="D377" s="42" t="s">
        <v>30</v>
      </c>
      <c r="E377" s="40">
        <v>1</v>
      </c>
      <c r="F377" s="41">
        <v>27600.000000000004</v>
      </c>
      <c r="G377" s="41">
        <v>2880</v>
      </c>
      <c r="H377" s="41">
        <v>1200</v>
      </c>
      <c r="I377" s="41">
        <v>2400</v>
      </c>
      <c r="J377" s="41">
        <v>456</v>
      </c>
      <c r="K377" s="41">
        <f t="shared" si="20"/>
        <v>34536</v>
      </c>
      <c r="L377" s="41">
        <v>33993.540000000008</v>
      </c>
      <c r="M377" s="41">
        <v>2880</v>
      </c>
      <c r="N377" s="41">
        <v>1200</v>
      </c>
      <c r="O377" s="41">
        <v>2400</v>
      </c>
      <c r="P377" s="41">
        <f t="shared" si="21"/>
        <v>456</v>
      </c>
      <c r="Q377" s="41">
        <f t="shared" si="22"/>
        <v>40929.540000000008</v>
      </c>
      <c r="R377" s="41">
        <v>28560</v>
      </c>
      <c r="S377" s="41">
        <v>5140.8</v>
      </c>
      <c r="T377" s="41">
        <v>856.8</v>
      </c>
      <c r="U377" s="41">
        <v>1428</v>
      </c>
      <c r="V377" s="41">
        <v>271.32</v>
      </c>
      <c r="W377" s="41">
        <f t="shared" si="23"/>
        <v>36256.920000000006</v>
      </c>
    </row>
    <row r="378" spans="1:23" ht="89.25" x14ac:dyDescent="0.25">
      <c r="A378" s="36">
        <v>376</v>
      </c>
      <c r="B378" s="43">
        <v>72152005</v>
      </c>
      <c r="C378" s="45" t="s">
        <v>421</v>
      </c>
      <c r="D378" s="42" t="s">
        <v>30</v>
      </c>
      <c r="E378" s="40">
        <v>1</v>
      </c>
      <c r="F378" s="41">
        <v>25300</v>
      </c>
      <c r="G378" s="41">
        <v>2640</v>
      </c>
      <c r="H378" s="41">
        <v>1100</v>
      </c>
      <c r="I378" s="41">
        <v>2200</v>
      </c>
      <c r="J378" s="41">
        <v>418</v>
      </c>
      <c r="K378" s="41">
        <f t="shared" si="20"/>
        <v>31658</v>
      </c>
      <c r="L378" s="41">
        <v>33870.375000000007</v>
      </c>
      <c r="M378" s="41">
        <v>2640</v>
      </c>
      <c r="N378" s="41">
        <v>1100</v>
      </c>
      <c r="O378" s="41">
        <v>2200</v>
      </c>
      <c r="P378" s="41">
        <f t="shared" si="21"/>
        <v>418</v>
      </c>
      <c r="Q378" s="41">
        <f t="shared" si="22"/>
        <v>40228.375000000007</v>
      </c>
      <c r="R378" s="41">
        <v>26180</v>
      </c>
      <c r="S378" s="41">
        <v>4712.3999999999996</v>
      </c>
      <c r="T378" s="41">
        <v>785.4</v>
      </c>
      <c r="U378" s="41">
        <v>1309</v>
      </c>
      <c r="V378" s="41">
        <v>248.71</v>
      </c>
      <c r="W378" s="41">
        <f t="shared" si="23"/>
        <v>33235.51</v>
      </c>
    </row>
    <row r="379" spans="1:23" ht="89.25" x14ac:dyDescent="0.25">
      <c r="A379" s="36">
        <v>377</v>
      </c>
      <c r="B379" s="43">
        <v>72152005</v>
      </c>
      <c r="C379" s="45" t="s">
        <v>422</v>
      </c>
      <c r="D379" s="42" t="s">
        <v>30</v>
      </c>
      <c r="E379" s="40">
        <v>1</v>
      </c>
      <c r="F379" s="41">
        <v>43700</v>
      </c>
      <c r="G379" s="41">
        <v>4560</v>
      </c>
      <c r="H379" s="41">
        <v>1900</v>
      </c>
      <c r="I379" s="41">
        <v>3800</v>
      </c>
      <c r="J379" s="41">
        <v>722</v>
      </c>
      <c r="K379" s="41">
        <f t="shared" si="20"/>
        <v>54682</v>
      </c>
      <c r="L379" s="41">
        <v>57983.345000000001</v>
      </c>
      <c r="M379" s="41">
        <v>4560</v>
      </c>
      <c r="N379" s="41">
        <v>1900</v>
      </c>
      <c r="O379" s="41">
        <v>3800</v>
      </c>
      <c r="P379" s="41">
        <f t="shared" si="21"/>
        <v>722</v>
      </c>
      <c r="Q379" s="41">
        <f t="shared" si="22"/>
        <v>68965.345000000001</v>
      </c>
      <c r="R379" s="41">
        <v>45220</v>
      </c>
      <c r="S379" s="41">
        <v>8139.6</v>
      </c>
      <c r="T379" s="41">
        <v>1356.6</v>
      </c>
      <c r="U379" s="41">
        <v>2261</v>
      </c>
      <c r="V379" s="41">
        <v>429.59</v>
      </c>
      <c r="W379" s="41">
        <f t="shared" si="23"/>
        <v>57406.789999999994</v>
      </c>
    </row>
    <row r="380" spans="1:23" ht="38.25" x14ac:dyDescent="0.25">
      <c r="A380" s="36">
        <v>378</v>
      </c>
      <c r="B380" s="43">
        <v>72151302</v>
      </c>
      <c r="C380" s="45" t="s">
        <v>423</v>
      </c>
      <c r="D380" s="42" t="s">
        <v>30</v>
      </c>
      <c r="E380" s="40">
        <v>1</v>
      </c>
      <c r="F380" s="41">
        <v>28750</v>
      </c>
      <c r="G380" s="41">
        <v>3000</v>
      </c>
      <c r="H380" s="41">
        <v>1250</v>
      </c>
      <c r="I380" s="41">
        <v>2500</v>
      </c>
      <c r="J380" s="41">
        <v>475</v>
      </c>
      <c r="K380" s="41">
        <f t="shared" si="20"/>
        <v>35975</v>
      </c>
      <c r="L380" s="41">
        <v>39173.3125</v>
      </c>
      <c r="M380" s="41">
        <v>3000</v>
      </c>
      <c r="N380" s="41">
        <v>1250</v>
      </c>
      <c r="O380" s="41">
        <v>2500</v>
      </c>
      <c r="P380" s="41">
        <f t="shared" si="21"/>
        <v>475</v>
      </c>
      <c r="Q380" s="41">
        <f t="shared" si="22"/>
        <v>46398.3125</v>
      </c>
      <c r="R380" s="41">
        <v>29750</v>
      </c>
      <c r="S380" s="41">
        <v>5355</v>
      </c>
      <c r="T380" s="41">
        <v>892.5</v>
      </c>
      <c r="U380" s="41">
        <v>1487.5</v>
      </c>
      <c r="V380" s="41">
        <v>282.625</v>
      </c>
      <c r="W380" s="41">
        <f t="shared" si="23"/>
        <v>37767.625</v>
      </c>
    </row>
    <row r="381" spans="1:23" ht="25.5" x14ac:dyDescent="0.25">
      <c r="A381" s="36">
        <v>379</v>
      </c>
      <c r="B381" s="43">
        <v>72151302</v>
      </c>
      <c r="C381" s="45" t="s">
        <v>424</v>
      </c>
      <c r="D381" s="42" t="s">
        <v>30</v>
      </c>
      <c r="E381" s="40">
        <v>1</v>
      </c>
      <c r="F381" s="41">
        <v>28750</v>
      </c>
      <c r="G381" s="41">
        <v>3000</v>
      </c>
      <c r="H381" s="41">
        <v>1250</v>
      </c>
      <c r="I381" s="41">
        <v>2500</v>
      </c>
      <c r="J381" s="41">
        <v>475</v>
      </c>
      <c r="K381" s="41">
        <f t="shared" si="20"/>
        <v>35975</v>
      </c>
      <c r="L381" s="41">
        <v>35581</v>
      </c>
      <c r="M381" s="41">
        <v>3000</v>
      </c>
      <c r="N381" s="41">
        <v>1250</v>
      </c>
      <c r="O381" s="41">
        <v>2500</v>
      </c>
      <c r="P381" s="41">
        <f t="shared" si="21"/>
        <v>475</v>
      </c>
      <c r="Q381" s="41">
        <f t="shared" si="22"/>
        <v>42806</v>
      </c>
      <c r="R381" s="41">
        <v>29750</v>
      </c>
      <c r="S381" s="41">
        <v>5355</v>
      </c>
      <c r="T381" s="41">
        <v>892.5</v>
      </c>
      <c r="U381" s="41">
        <v>1487.5</v>
      </c>
      <c r="V381" s="41">
        <v>282.625</v>
      </c>
      <c r="W381" s="41">
        <f t="shared" si="23"/>
        <v>37767.625</v>
      </c>
    </row>
    <row r="382" spans="1:23" ht="25.5" x14ac:dyDescent="0.25">
      <c r="A382" s="36">
        <v>380</v>
      </c>
      <c r="B382" s="43">
        <v>72153501</v>
      </c>
      <c r="C382" s="45" t="s">
        <v>425</v>
      </c>
      <c r="D382" s="42" t="s">
        <v>30</v>
      </c>
      <c r="E382" s="40">
        <v>1</v>
      </c>
      <c r="F382" s="41">
        <v>23000</v>
      </c>
      <c r="G382" s="41">
        <v>2400</v>
      </c>
      <c r="H382" s="41">
        <v>1000</v>
      </c>
      <c r="I382" s="41">
        <v>2000</v>
      </c>
      <c r="J382" s="41">
        <v>380</v>
      </c>
      <c r="K382" s="41">
        <f t="shared" si="20"/>
        <v>28780</v>
      </c>
      <c r="L382" s="41">
        <v>28601.65</v>
      </c>
      <c r="M382" s="41">
        <v>2400</v>
      </c>
      <c r="N382" s="41">
        <v>1000</v>
      </c>
      <c r="O382" s="41">
        <v>2000</v>
      </c>
      <c r="P382" s="41">
        <f t="shared" si="21"/>
        <v>380</v>
      </c>
      <c r="Q382" s="41">
        <f t="shared" si="22"/>
        <v>34381.65</v>
      </c>
      <c r="R382" s="41">
        <v>23800</v>
      </c>
      <c r="S382" s="41">
        <v>4284</v>
      </c>
      <c r="T382" s="41">
        <v>714</v>
      </c>
      <c r="U382" s="41">
        <v>1190</v>
      </c>
      <c r="V382" s="41">
        <v>226.1</v>
      </c>
      <c r="W382" s="41">
        <f t="shared" si="23"/>
        <v>30214.1</v>
      </c>
    </row>
    <row r="383" spans="1:23" ht="38.25" x14ac:dyDescent="0.25">
      <c r="A383" s="36">
        <v>381</v>
      </c>
      <c r="B383" s="43">
        <v>46171501</v>
      </c>
      <c r="C383" s="45" t="s">
        <v>426</v>
      </c>
      <c r="D383" s="42" t="s">
        <v>43</v>
      </c>
      <c r="E383" s="40">
        <v>1</v>
      </c>
      <c r="F383" s="41">
        <v>51750</v>
      </c>
      <c r="G383" s="41">
        <v>5400</v>
      </c>
      <c r="H383" s="41">
        <v>2250</v>
      </c>
      <c r="I383" s="41">
        <v>4500</v>
      </c>
      <c r="J383" s="41">
        <v>855</v>
      </c>
      <c r="K383" s="41">
        <f t="shared" si="20"/>
        <v>64755</v>
      </c>
      <c r="L383" s="41">
        <v>65277.45</v>
      </c>
      <c r="M383" s="41">
        <v>5400</v>
      </c>
      <c r="N383" s="41">
        <v>2250</v>
      </c>
      <c r="O383" s="41">
        <v>4500</v>
      </c>
      <c r="P383" s="41">
        <f t="shared" si="21"/>
        <v>855</v>
      </c>
      <c r="Q383" s="41">
        <f t="shared" si="22"/>
        <v>78282.45</v>
      </c>
      <c r="R383" s="41">
        <v>53550</v>
      </c>
      <c r="S383" s="41">
        <v>9639</v>
      </c>
      <c r="T383" s="41">
        <v>1606.5</v>
      </c>
      <c r="U383" s="41">
        <v>2677.5</v>
      </c>
      <c r="V383" s="41">
        <v>508.72500000000002</v>
      </c>
      <c r="W383" s="41">
        <f t="shared" si="23"/>
        <v>67981.725000000006</v>
      </c>
    </row>
    <row r="384" spans="1:23" ht="89.25" x14ac:dyDescent="0.25">
      <c r="A384" s="36">
        <v>382</v>
      </c>
      <c r="B384" s="43">
        <v>72154032</v>
      </c>
      <c r="C384" s="45" t="s">
        <v>427</v>
      </c>
      <c r="D384" s="42" t="s">
        <v>30</v>
      </c>
      <c r="E384" s="40">
        <v>1</v>
      </c>
      <c r="F384" s="41">
        <v>34500</v>
      </c>
      <c r="G384" s="41">
        <v>3600</v>
      </c>
      <c r="H384" s="41">
        <v>1500</v>
      </c>
      <c r="I384" s="41">
        <v>3000</v>
      </c>
      <c r="J384" s="41">
        <v>570</v>
      </c>
      <c r="K384" s="41">
        <f t="shared" si="20"/>
        <v>43170</v>
      </c>
      <c r="L384" s="41">
        <v>42286.650000000009</v>
      </c>
      <c r="M384" s="41">
        <v>3600</v>
      </c>
      <c r="N384" s="41">
        <v>1500</v>
      </c>
      <c r="O384" s="41">
        <v>3000</v>
      </c>
      <c r="P384" s="41">
        <f t="shared" si="21"/>
        <v>570</v>
      </c>
      <c r="Q384" s="41">
        <f t="shared" si="22"/>
        <v>50956.650000000009</v>
      </c>
      <c r="R384" s="41">
        <v>35700</v>
      </c>
      <c r="S384" s="41">
        <v>6426</v>
      </c>
      <c r="T384" s="41">
        <v>1071</v>
      </c>
      <c r="U384" s="41">
        <v>1785</v>
      </c>
      <c r="V384" s="41">
        <v>339.15</v>
      </c>
      <c r="W384" s="41">
        <f t="shared" si="23"/>
        <v>45321.15</v>
      </c>
    </row>
    <row r="385" spans="1:23" ht="25.5" x14ac:dyDescent="0.25">
      <c r="A385" s="36">
        <v>383</v>
      </c>
      <c r="B385" s="43">
        <v>72151302</v>
      </c>
      <c r="C385" s="45" t="s">
        <v>428</v>
      </c>
      <c r="D385" s="42" t="s">
        <v>30</v>
      </c>
      <c r="E385" s="40">
        <v>1</v>
      </c>
      <c r="F385" s="41">
        <v>28750</v>
      </c>
      <c r="G385" s="41">
        <v>3000</v>
      </c>
      <c r="H385" s="41">
        <v>1250</v>
      </c>
      <c r="I385" s="41">
        <v>2500</v>
      </c>
      <c r="J385" s="41">
        <v>475</v>
      </c>
      <c r="K385" s="41">
        <f t="shared" si="20"/>
        <v>35975</v>
      </c>
      <c r="L385" s="41">
        <v>35067.8125</v>
      </c>
      <c r="M385" s="41">
        <v>3000</v>
      </c>
      <c r="N385" s="41">
        <v>1250</v>
      </c>
      <c r="O385" s="41">
        <v>2500</v>
      </c>
      <c r="P385" s="41">
        <f t="shared" si="21"/>
        <v>475</v>
      </c>
      <c r="Q385" s="41">
        <f t="shared" si="22"/>
        <v>42292.8125</v>
      </c>
      <c r="R385" s="41">
        <v>29750</v>
      </c>
      <c r="S385" s="41">
        <v>5355</v>
      </c>
      <c r="T385" s="41">
        <v>892.5</v>
      </c>
      <c r="U385" s="41">
        <v>1487.5</v>
      </c>
      <c r="V385" s="41">
        <v>282.625</v>
      </c>
      <c r="W385" s="41">
        <f t="shared" si="23"/>
        <v>37767.625</v>
      </c>
    </row>
    <row r="386" spans="1:23" ht="191.25" x14ac:dyDescent="0.25">
      <c r="A386" s="36">
        <v>384</v>
      </c>
      <c r="B386" s="43">
        <v>72151302</v>
      </c>
      <c r="C386" s="45" t="s">
        <v>429</v>
      </c>
      <c r="D386" s="42" t="s">
        <v>30</v>
      </c>
      <c r="E386" s="40">
        <v>1</v>
      </c>
      <c r="F386" s="41">
        <v>49450</v>
      </c>
      <c r="G386" s="41">
        <v>5160</v>
      </c>
      <c r="H386" s="41">
        <v>2150</v>
      </c>
      <c r="I386" s="41">
        <v>4300</v>
      </c>
      <c r="J386" s="41">
        <v>817</v>
      </c>
      <c r="K386" s="41">
        <f t="shared" si="20"/>
        <v>61877</v>
      </c>
      <c r="L386" s="41">
        <v>60905.092499999999</v>
      </c>
      <c r="M386" s="41">
        <v>5160</v>
      </c>
      <c r="N386" s="41">
        <v>2150</v>
      </c>
      <c r="O386" s="41">
        <v>4300</v>
      </c>
      <c r="P386" s="41">
        <f t="shared" si="21"/>
        <v>817</v>
      </c>
      <c r="Q386" s="41">
        <f t="shared" si="22"/>
        <v>73332.092499999999</v>
      </c>
      <c r="R386" s="41">
        <v>51170</v>
      </c>
      <c r="S386" s="41">
        <v>9210.6</v>
      </c>
      <c r="T386" s="41">
        <v>1535.1</v>
      </c>
      <c r="U386" s="41">
        <v>2558.5</v>
      </c>
      <c r="V386" s="41">
        <v>486.11500000000001</v>
      </c>
      <c r="W386" s="41">
        <f t="shared" si="23"/>
        <v>64960.314999999995</v>
      </c>
    </row>
    <row r="387" spans="1:23" ht="89.25" x14ac:dyDescent="0.25">
      <c r="A387" s="36">
        <v>385</v>
      </c>
      <c r="B387" s="43">
        <v>72151302</v>
      </c>
      <c r="C387" s="45" t="s">
        <v>430</v>
      </c>
      <c r="D387" s="42" t="s">
        <v>30</v>
      </c>
      <c r="E387" s="40">
        <v>1</v>
      </c>
      <c r="F387" s="41">
        <v>51750</v>
      </c>
      <c r="G387" s="41">
        <v>5400</v>
      </c>
      <c r="H387" s="41">
        <v>2250</v>
      </c>
      <c r="I387" s="41">
        <v>4500</v>
      </c>
      <c r="J387" s="41">
        <v>855</v>
      </c>
      <c r="K387" s="41">
        <f t="shared" si="20"/>
        <v>64755</v>
      </c>
      <c r="L387" s="41">
        <v>69280.3125</v>
      </c>
      <c r="M387" s="41">
        <v>5400</v>
      </c>
      <c r="N387" s="41">
        <v>2250</v>
      </c>
      <c r="O387" s="41">
        <v>4500</v>
      </c>
      <c r="P387" s="41">
        <f t="shared" si="21"/>
        <v>855</v>
      </c>
      <c r="Q387" s="41">
        <f t="shared" si="22"/>
        <v>82285.3125</v>
      </c>
      <c r="R387" s="41">
        <v>53550</v>
      </c>
      <c r="S387" s="41">
        <v>9639</v>
      </c>
      <c r="T387" s="41">
        <v>1606.5</v>
      </c>
      <c r="U387" s="41">
        <v>2677.5</v>
      </c>
      <c r="V387" s="41">
        <v>508.72500000000002</v>
      </c>
      <c r="W387" s="41">
        <f t="shared" si="23"/>
        <v>67981.725000000006</v>
      </c>
    </row>
    <row r="388" spans="1:23" ht="38.25" x14ac:dyDescent="0.25">
      <c r="A388" s="36">
        <v>386</v>
      </c>
      <c r="B388" s="43">
        <v>31161516</v>
      </c>
      <c r="C388" s="45" t="s">
        <v>431</v>
      </c>
      <c r="D388" s="42" t="s">
        <v>36</v>
      </c>
      <c r="E388" s="40">
        <v>1</v>
      </c>
      <c r="F388" s="41">
        <v>63250</v>
      </c>
      <c r="G388" s="41">
        <v>6600</v>
      </c>
      <c r="H388" s="41">
        <v>2750</v>
      </c>
      <c r="I388" s="41">
        <v>5500</v>
      </c>
      <c r="J388" s="41">
        <v>1045</v>
      </c>
      <c r="K388" s="41">
        <f t="shared" ref="K388:K410" si="24">SUM(F388:J388)</f>
        <v>79145</v>
      </c>
      <c r="L388" s="41">
        <v>83923.262499999997</v>
      </c>
      <c r="M388" s="41">
        <v>6600</v>
      </c>
      <c r="N388" s="41">
        <v>2750</v>
      </c>
      <c r="O388" s="41">
        <v>5500</v>
      </c>
      <c r="P388" s="41">
        <f t="shared" ref="P388:P410" si="25">+O388*0.19</f>
        <v>1045</v>
      </c>
      <c r="Q388" s="41">
        <f t="shared" ref="Q388:Q410" si="26">SUM(L388:P388)</f>
        <v>99818.262499999997</v>
      </c>
      <c r="R388" s="41">
        <v>65450</v>
      </c>
      <c r="S388" s="41">
        <v>11781</v>
      </c>
      <c r="T388" s="41">
        <v>1963.5</v>
      </c>
      <c r="U388" s="41">
        <v>3272.5</v>
      </c>
      <c r="V388" s="41">
        <v>621.77499999999998</v>
      </c>
      <c r="W388" s="41">
        <f t="shared" ref="W388:W410" si="27">SUM(R388:V388)</f>
        <v>83088.774999999994</v>
      </c>
    </row>
    <row r="389" spans="1:23" ht="51" x14ac:dyDescent="0.25">
      <c r="A389" s="36">
        <v>387</v>
      </c>
      <c r="B389" s="43">
        <v>73181908</v>
      </c>
      <c r="C389" s="45" t="s">
        <v>432</v>
      </c>
      <c r="D389" s="39" t="s">
        <v>36</v>
      </c>
      <c r="E389" s="40">
        <v>1</v>
      </c>
      <c r="F389" s="41">
        <v>28750</v>
      </c>
      <c r="G389" s="41">
        <v>3000</v>
      </c>
      <c r="H389" s="41">
        <v>1250</v>
      </c>
      <c r="I389" s="41">
        <v>2500</v>
      </c>
      <c r="J389" s="41">
        <v>475</v>
      </c>
      <c r="K389" s="41">
        <f t="shared" si="24"/>
        <v>35975</v>
      </c>
      <c r="L389" s="41">
        <v>39173.3125</v>
      </c>
      <c r="M389" s="41">
        <v>3000</v>
      </c>
      <c r="N389" s="41">
        <v>1250</v>
      </c>
      <c r="O389" s="41">
        <v>2500</v>
      </c>
      <c r="P389" s="41">
        <f t="shared" si="25"/>
        <v>475</v>
      </c>
      <c r="Q389" s="41">
        <f t="shared" si="26"/>
        <v>46398.3125</v>
      </c>
      <c r="R389" s="41">
        <v>29750</v>
      </c>
      <c r="S389" s="41">
        <v>5355</v>
      </c>
      <c r="T389" s="41">
        <v>892.5</v>
      </c>
      <c r="U389" s="41">
        <v>1487.5</v>
      </c>
      <c r="V389" s="41">
        <v>282.625</v>
      </c>
      <c r="W389" s="41">
        <f t="shared" si="27"/>
        <v>37767.625</v>
      </c>
    </row>
    <row r="390" spans="1:23" ht="51" x14ac:dyDescent="0.25">
      <c r="A390" s="36">
        <v>388</v>
      </c>
      <c r="B390" s="43">
        <v>72153202</v>
      </c>
      <c r="C390" s="45" t="s">
        <v>433</v>
      </c>
      <c r="D390" s="42" t="s">
        <v>30</v>
      </c>
      <c r="E390" s="40">
        <v>1</v>
      </c>
      <c r="F390" s="41">
        <v>219000</v>
      </c>
      <c r="G390" s="41">
        <v>262800</v>
      </c>
      <c r="H390" s="41">
        <v>109500</v>
      </c>
      <c r="I390" s="41">
        <v>219000</v>
      </c>
      <c r="J390" s="41">
        <v>41610</v>
      </c>
      <c r="K390" s="41">
        <f t="shared" si="24"/>
        <v>851910</v>
      </c>
      <c r="L390" s="41">
        <v>424830</v>
      </c>
      <c r="M390" s="41">
        <v>262800</v>
      </c>
      <c r="N390" s="41">
        <v>109500</v>
      </c>
      <c r="O390" s="41">
        <v>219000</v>
      </c>
      <c r="P390" s="41">
        <f t="shared" si="25"/>
        <v>41610</v>
      </c>
      <c r="Q390" s="41">
        <f t="shared" si="26"/>
        <v>1057740</v>
      </c>
      <c r="R390" s="41">
        <v>321300</v>
      </c>
      <c r="S390" s="41">
        <v>417690</v>
      </c>
      <c r="T390" s="41">
        <v>69615</v>
      </c>
      <c r="U390" s="41">
        <v>116025</v>
      </c>
      <c r="V390" s="41">
        <v>22044.75</v>
      </c>
      <c r="W390" s="41">
        <f t="shared" si="27"/>
        <v>946674.75</v>
      </c>
    </row>
    <row r="391" spans="1:23" ht="25.5" x14ac:dyDescent="0.25">
      <c r="A391" s="36">
        <v>389</v>
      </c>
      <c r="B391" s="43">
        <v>72152005</v>
      </c>
      <c r="C391" s="45" t="s">
        <v>434</v>
      </c>
      <c r="D391" s="42" t="s">
        <v>30</v>
      </c>
      <c r="E391" s="40">
        <v>1</v>
      </c>
      <c r="F391" s="41">
        <v>25300</v>
      </c>
      <c r="G391" s="41">
        <v>2640</v>
      </c>
      <c r="H391" s="41">
        <v>1100</v>
      </c>
      <c r="I391" s="41">
        <v>2200</v>
      </c>
      <c r="J391" s="41">
        <v>418</v>
      </c>
      <c r="K391" s="41">
        <f t="shared" si="24"/>
        <v>31658</v>
      </c>
      <c r="L391" s="41">
        <v>31461.815000000002</v>
      </c>
      <c r="M391" s="41">
        <v>2640</v>
      </c>
      <c r="N391" s="41">
        <v>1100</v>
      </c>
      <c r="O391" s="41">
        <v>2200</v>
      </c>
      <c r="P391" s="41">
        <f t="shared" si="25"/>
        <v>418</v>
      </c>
      <c r="Q391" s="41">
        <f t="shared" si="26"/>
        <v>37819.815000000002</v>
      </c>
      <c r="R391" s="41">
        <v>26180</v>
      </c>
      <c r="S391" s="41">
        <v>4712.3999999999996</v>
      </c>
      <c r="T391" s="41">
        <v>785.4</v>
      </c>
      <c r="U391" s="41">
        <v>1309</v>
      </c>
      <c r="V391" s="41">
        <v>248.71</v>
      </c>
      <c r="W391" s="41">
        <f t="shared" si="27"/>
        <v>33235.51</v>
      </c>
    </row>
    <row r="392" spans="1:23" ht="51" x14ac:dyDescent="0.25">
      <c r="A392" s="36">
        <v>390</v>
      </c>
      <c r="B392" s="43">
        <v>72151302</v>
      </c>
      <c r="C392" s="45" t="s">
        <v>435</v>
      </c>
      <c r="D392" s="42" t="s">
        <v>30</v>
      </c>
      <c r="E392" s="40">
        <v>1</v>
      </c>
      <c r="F392" s="41">
        <v>18400</v>
      </c>
      <c r="G392" s="41">
        <v>1920</v>
      </c>
      <c r="H392" s="41">
        <v>800</v>
      </c>
      <c r="I392" s="41">
        <v>1600</v>
      </c>
      <c r="J392" s="41">
        <v>304</v>
      </c>
      <c r="K392" s="41">
        <f t="shared" si="24"/>
        <v>23024</v>
      </c>
      <c r="L392" s="41">
        <v>23209.760000000002</v>
      </c>
      <c r="M392" s="41">
        <v>1920</v>
      </c>
      <c r="N392" s="41">
        <v>800</v>
      </c>
      <c r="O392" s="41">
        <v>1600</v>
      </c>
      <c r="P392" s="41">
        <f t="shared" si="25"/>
        <v>304</v>
      </c>
      <c r="Q392" s="41">
        <f t="shared" si="26"/>
        <v>27833.760000000002</v>
      </c>
      <c r="R392" s="41">
        <v>19040</v>
      </c>
      <c r="S392" s="41">
        <v>3427.2</v>
      </c>
      <c r="T392" s="41">
        <v>571.20000000000005</v>
      </c>
      <c r="U392" s="41">
        <v>952</v>
      </c>
      <c r="V392" s="41">
        <v>180.88</v>
      </c>
      <c r="W392" s="41">
        <f t="shared" si="27"/>
        <v>24171.280000000002</v>
      </c>
    </row>
    <row r="393" spans="1:23" ht="51" x14ac:dyDescent="0.25">
      <c r="A393" s="36">
        <v>391</v>
      </c>
      <c r="B393" s="43">
        <v>72151302</v>
      </c>
      <c r="C393" s="45" t="s">
        <v>436</v>
      </c>
      <c r="D393" s="42" t="s">
        <v>30</v>
      </c>
      <c r="E393" s="40">
        <v>1</v>
      </c>
      <c r="F393" s="41">
        <v>16100</v>
      </c>
      <c r="G393" s="41">
        <v>1680</v>
      </c>
      <c r="H393" s="41">
        <v>700</v>
      </c>
      <c r="I393" s="41">
        <v>1400</v>
      </c>
      <c r="J393" s="41">
        <v>266</v>
      </c>
      <c r="K393" s="41">
        <f t="shared" si="24"/>
        <v>20146</v>
      </c>
      <c r="L393" s="41">
        <v>19733.77</v>
      </c>
      <c r="M393" s="41">
        <v>1680</v>
      </c>
      <c r="N393" s="41">
        <v>700</v>
      </c>
      <c r="O393" s="41">
        <v>1400</v>
      </c>
      <c r="P393" s="41">
        <f t="shared" si="25"/>
        <v>266</v>
      </c>
      <c r="Q393" s="41">
        <f t="shared" si="26"/>
        <v>23779.77</v>
      </c>
      <c r="R393" s="41">
        <v>16660</v>
      </c>
      <c r="S393" s="41">
        <v>2998.8</v>
      </c>
      <c r="T393" s="41">
        <v>499.8</v>
      </c>
      <c r="U393" s="41">
        <v>833</v>
      </c>
      <c r="V393" s="41">
        <v>158.27000000000001</v>
      </c>
      <c r="W393" s="41">
        <f t="shared" si="27"/>
        <v>21149.87</v>
      </c>
    </row>
    <row r="394" spans="1:23" ht="76.5" x14ac:dyDescent="0.25">
      <c r="A394" s="36">
        <v>392</v>
      </c>
      <c r="B394" s="43">
        <v>72154032</v>
      </c>
      <c r="C394" s="45" t="s">
        <v>437</v>
      </c>
      <c r="D394" s="42" t="s">
        <v>30</v>
      </c>
      <c r="E394" s="40">
        <v>1</v>
      </c>
      <c r="F394" s="41">
        <v>109250</v>
      </c>
      <c r="G394" s="41">
        <v>11400</v>
      </c>
      <c r="H394" s="41">
        <v>4750</v>
      </c>
      <c r="I394" s="41">
        <v>9500</v>
      </c>
      <c r="J394" s="41">
        <v>1805</v>
      </c>
      <c r="K394" s="41">
        <f t="shared" si="24"/>
        <v>136705</v>
      </c>
      <c r="L394" s="41">
        <v>133257.68749999997</v>
      </c>
      <c r="M394" s="41">
        <v>11400</v>
      </c>
      <c r="N394" s="41">
        <v>4750</v>
      </c>
      <c r="O394" s="41">
        <v>9500</v>
      </c>
      <c r="P394" s="41">
        <f t="shared" si="25"/>
        <v>1805</v>
      </c>
      <c r="Q394" s="41">
        <f t="shared" si="26"/>
        <v>160712.68749999997</v>
      </c>
      <c r="R394" s="41">
        <v>113050</v>
      </c>
      <c r="S394" s="41">
        <v>20349</v>
      </c>
      <c r="T394" s="41">
        <v>3391.5</v>
      </c>
      <c r="U394" s="41">
        <v>5652.5</v>
      </c>
      <c r="V394" s="41">
        <v>1073.9749999999999</v>
      </c>
      <c r="W394" s="41">
        <f t="shared" si="27"/>
        <v>143516.97500000001</v>
      </c>
    </row>
    <row r="395" spans="1:23" ht="63.75" x14ac:dyDescent="0.25">
      <c r="A395" s="36">
        <v>393</v>
      </c>
      <c r="B395" s="43">
        <v>72152504</v>
      </c>
      <c r="C395" s="45" t="s">
        <v>438</v>
      </c>
      <c r="D395" s="42" t="s">
        <v>30</v>
      </c>
      <c r="E395" s="40">
        <v>1</v>
      </c>
      <c r="F395" s="41">
        <v>109250</v>
      </c>
      <c r="G395" s="41">
        <v>11400</v>
      </c>
      <c r="H395" s="41">
        <v>4750</v>
      </c>
      <c r="I395" s="41">
        <v>9500</v>
      </c>
      <c r="J395" s="41">
        <v>1805</v>
      </c>
      <c r="K395" s="41">
        <f t="shared" si="24"/>
        <v>136705</v>
      </c>
      <c r="L395" s="41">
        <v>134557.76250000001</v>
      </c>
      <c r="M395" s="41">
        <v>11400</v>
      </c>
      <c r="N395" s="41">
        <v>4750</v>
      </c>
      <c r="O395" s="41">
        <v>9500</v>
      </c>
      <c r="P395" s="41">
        <f t="shared" si="25"/>
        <v>1805</v>
      </c>
      <c r="Q395" s="41">
        <f t="shared" si="26"/>
        <v>162012.76250000001</v>
      </c>
      <c r="R395" s="41">
        <v>113050</v>
      </c>
      <c r="S395" s="41">
        <v>20349</v>
      </c>
      <c r="T395" s="41">
        <v>3391.5</v>
      </c>
      <c r="U395" s="41">
        <v>5652.5</v>
      </c>
      <c r="V395" s="41">
        <v>1073.9749999999999</v>
      </c>
      <c r="W395" s="41">
        <f t="shared" si="27"/>
        <v>143516.97500000001</v>
      </c>
    </row>
    <row r="396" spans="1:23" ht="51" x14ac:dyDescent="0.25">
      <c r="A396" s="36">
        <v>394</v>
      </c>
      <c r="B396" s="43">
        <v>72154032</v>
      </c>
      <c r="C396" s="45" t="s">
        <v>439</v>
      </c>
      <c r="D396" s="42" t="s">
        <v>36</v>
      </c>
      <c r="E396" s="40">
        <v>1</v>
      </c>
      <c r="F396" s="41">
        <v>63250</v>
      </c>
      <c r="G396" s="41">
        <v>6600</v>
      </c>
      <c r="H396" s="41">
        <v>2750</v>
      </c>
      <c r="I396" s="41">
        <v>5500</v>
      </c>
      <c r="J396" s="41">
        <v>1045</v>
      </c>
      <c r="K396" s="41">
        <f t="shared" si="24"/>
        <v>79145</v>
      </c>
      <c r="L396" s="41">
        <v>84675.9375</v>
      </c>
      <c r="M396" s="41">
        <v>6600</v>
      </c>
      <c r="N396" s="41">
        <v>2750</v>
      </c>
      <c r="O396" s="41">
        <v>5500</v>
      </c>
      <c r="P396" s="41">
        <f t="shared" si="25"/>
        <v>1045</v>
      </c>
      <c r="Q396" s="41">
        <f t="shared" si="26"/>
        <v>100570.9375</v>
      </c>
      <c r="R396" s="41">
        <v>65450</v>
      </c>
      <c r="S396" s="41">
        <v>11781</v>
      </c>
      <c r="T396" s="41">
        <v>1963.5</v>
      </c>
      <c r="U396" s="41">
        <v>3272.5</v>
      </c>
      <c r="V396" s="41">
        <v>621.77499999999998</v>
      </c>
      <c r="W396" s="41">
        <f t="shared" si="27"/>
        <v>83088.774999999994</v>
      </c>
    </row>
    <row r="397" spans="1:23" ht="38.25" x14ac:dyDescent="0.25">
      <c r="A397" s="36">
        <v>395</v>
      </c>
      <c r="B397" s="43">
        <v>86131505</v>
      </c>
      <c r="C397" s="45" t="s">
        <v>440</v>
      </c>
      <c r="D397" s="42" t="s">
        <v>36</v>
      </c>
      <c r="E397" s="40">
        <v>1</v>
      </c>
      <c r="F397" s="41">
        <v>28750</v>
      </c>
      <c r="G397" s="41">
        <v>3000</v>
      </c>
      <c r="H397" s="41">
        <v>1250</v>
      </c>
      <c r="I397" s="41">
        <v>2500</v>
      </c>
      <c r="J397" s="41">
        <v>475</v>
      </c>
      <c r="K397" s="41">
        <f t="shared" si="24"/>
        <v>35975</v>
      </c>
      <c r="L397" s="41">
        <v>38146.9375</v>
      </c>
      <c r="M397" s="41">
        <v>3000</v>
      </c>
      <c r="N397" s="41">
        <v>1250</v>
      </c>
      <c r="O397" s="41">
        <v>2500</v>
      </c>
      <c r="P397" s="41">
        <f t="shared" si="25"/>
        <v>475</v>
      </c>
      <c r="Q397" s="41">
        <f t="shared" si="26"/>
        <v>45371.9375</v>
      </c>
      <c r="R397" s="41">
        <v>29750</v>
      </c>
      <c r="S397" s="41">
        <v>5355</v>
      </c>
      <c r="T397" s="41">
        <v>892.5</v>
      </c>
      <c r="U397" s="41">
        <v>1487.5</v>
      </c>
      <c r="V397" s="41">
        <v>282.625</v>
      </c>
      <c r="W397" s="41">
        <f t="shared" si="27"/>
        <v>37767.625</v>
      </c>
    </row>
    <row r="398" spans="1:23" x14ac:dyDescent="0.25">
      <c r="A398" s="36">
        <v>396</v>
      </c>
      <c r="B398" s="43">
        <v>72151302</v>
      </c>
      <c r="C398" s="47" t="s">
        <v>383</v>
      </c>
      <c r="D398" s="42" t="s">
        <v>38</v>
      </c>
      <c r="E398" s="40">
        <v>1</v>
      </c>
      <c r="F398" s="41">
        <v>50000</v>
      </c>
      <c r="G398" s="41">
        <v>93600</v>
      </c>
      <c r="H398" s="41">
        <v>39000</v>
      </c>
      <c r="I398" s="41">
        <v>78000</v>
      </c>
      <c r="J398" s="41">
        <v>14820</v>
      </c>
      <c r="K398" s="41">
        <f t="shared" si="24"/>
        <v>275420</v>
      </c>
      <c r="L398" s="41">
        <v>56644</v>
      </c>
      <c r="M398" s="41">
        <v>93600</v>
      </c>
      <c r="N398" s="41">
        <v>39000</v>
      </c>
      <c r="O398" s="41">
        <v>78000</v>
      </c>
      <c r="P398" s="41">
        <f t="shared" si="25"/>
        <v>14820</v>
      </c>
      <c r="Q398" s="41">
        <f t="shared" si="26"/>
        <v>282064</v>
      </c>
      <c r="R398" s="41">
        <v>47600</v>
      </c>
      <c r="S398" s="41">
        <v>167076</v>
      </c>
      <c r="T398" s="41">
        <v>27846</v>
      </c>
      <c r="U398" s="41">
        <v>46410</v>
      </c>
      <c r="V398" s="41">
        <v>8817.9</v>
      </c>
      <c r="W398" s="41">
        <f t="shared" si="27"/>
        <v>297749.90000000002</v>
      </c>
    </row>
    <row r="399" spans="1:23" ht="63.75" x14ac:dyDescent="0.25">
      <c r="A399" s="36">
        <v>397</v>
      </c>
      <c r="B399" s="43">
        <v>72151302</v>
      </c>
      <c r="C399" s="45" t="s">
        <v>441</v>
      </c>
      <c r="D399" s="42" t="s">
        <v>44</v>
      </c>
      <c r="E399" s="40">
        <v>1</v>
      </c>
      <c r="F399" s="41">
        <v>25300</v>
      </c>
      <c r="G399" s="41">
        <v>2640</v>
      </c>
      <c r="H399" s="41">
        <v>1100</v>
      </c>
      <c r="I399" s="41">
        <v>2200</v>
      </c>
      <c r="J399" s="41">
        <v>418</v>
      </c>
      <c r="K399" s="41">
        <f t="shared" si="24"/>
        <v>31658</v>
      </c>
      <c r="L399" s="41">
        <v>31311.279999999999</v>
      </c>
      <c r="M399" s="41">
        <v>2640</v>
      </c>
      <c r="N399" s="41">
        <v>1100</v>
      </c>
      <c r="O399" s="41">
        <v>2200</v>
      </c>
      <c r="P399" s="41">
        <f t="shared" si="25"/>
        <v>418</v>
      </c>
      <c r="Q399" s="41">
        <f t="shared" si="26"/>
        <v>37669.279999999999</v>
      </c>
      <c r="R399" s="41">
        <v>26180</v>
      </c>
      <c r="S399" s="41">
        <v>4712.3999999999996</v>
      </c>
      <c r="T399" s="41">
        <v>785.4</v>
      </c>
      <c r="U399" s="41">
        <v>1309</v>
      </c>
      <c r="V399" s="41">
        <v>248.71</v>
      </c>
      <c r="W399" s="41">
        <f t="shared" si="27"/>
        <v>33235.51</v>
      </c>
    </row>
    <row r="400" spans="1:23" ht="76.5" x14ac:dyDescent="0.25">
      <c r="A400" s="36">
        <v>398</v>
      </c>
      <c r="B400" s="43">
        <v>72151302</v>
      </c>
      <c r="C400" s="45" t="s">
        <v>442</v>
      </c>
      <c r="D400" s="42" t="s">
        <v>44</v>
      </c>
      <c r="E400" s="40">
        <v>1</v>
      </c>
      <c r="F400" s="41">
        <v>25300</v>
      </c>
      <c r="G400" s="41">
        <v>2640</v>
      </c>
      <c r="H400" s="41">
        <v>1100</v>
      </c>
      <c r="I400" s="41">
        <v>2200</v>
      </c>
      <c r="J400" s="41">
        <v>418</v>
      </c>
      <c r="K400" s="41">
        <f t="shared" si="24"/>
        <v>31658</v>
      </c>
      <c r="L400" s="41">
        <v>31461.815000000002</v>
      </c>
      <c r="M400" s="41">
        <v>2640</v>
      </c>
      <c r="N400" s="41">
        <v>1100</v>
      </c>
      <c r="O400" s="41">
        <v>2200</v>
      </c>
      <c r="P400" s="41">
        <f t="shared" si="25"/>
        <v>418</v>
      </c>
      <c r="Q400" s="41">
        <f t="shared" si="26"/>
        <v>37819.815000000002</v>
      </c>
      <c r="R400" s="41">
        <v>26180</v>
      </c>
      <c r="S400" s="41">
        <v>4712.3999999999996</v>
      </c>
      <c r="T400" s="41">
        <v>785.4</v>
      </c>
      <c r="U400" s="41">
        <v>1309</v>
      </c>
      <c r="V400" s="41">
        <v>248.71</v>
      </c>
      <c r="W400" s="41">
        <f t="shared" si="27"/>
        <v>33235.51</v>
      </c>
    </row>
    <row r="401" spans="1:23" ht="51" x14ac:dyDescent="0.25">
      <c r="A401" s="36">
        <v>399</v>
      </c>
      <c r="B401" s="48">
        <v>72152500</v>
      </c>
      <c r="C401" s="45" t="s">
        <v>443</v>
      </c>
      <c r="D401" s="42" t="s">
        <v>38</v>
      </c>
      <c r="E401" s="40">
        <v>1</v>
      </c>
      <c r="F401" s="41">
        <v>23000</v>
      </c>
      <c r="G401" s="41">
        <v>2400</v>
      </c>
      <c r="H401" s="41">
        <v>1000</v>
      </c>
      <c r="I401" s="41">
        <v>2000</v>
      </c>
      <c r="J401" s="41">
        <v>380</v>
      </c>
      <c r="K401" s="41">
        <f t="shared" si="24"/>
        <v>28780</v>
      </c>
      <c r="L401" s="41">
        <v>29012.2</v>
      </c>
      <c r="M401" s="41">
        <v>2400</v>
      </c>
      <c r="N401" s="41">
        <v>1000</v>
      </c>
      <c r="O401" s="41">
        <v>2000</v>
      </c>
      <c r="P401" s="41">
        <f t="shared" si="25"/>
        <v>380</v>
      </c>
      <c r="Q401" s="41">
        <f t="shared" si="26"/>
        <v>34792.199999999997</v>
      </c>
      <c r="R401" s="41">
        <v>23800</v>
      </c>
      <c r="S401" s="41">
        <v>4284</v>
      </c>
      <c r="T401" s="41">
        <v>714</v>
      </c>
      <c r="U401" s="41">
        <v>1190</v>
      </c>
      <c r="V401" s="41">
        <v>226.1</v>
      </c>
      <c r="W401" s="41">
        <f t="shared" si="27"/>
        <v>30214.1</v>
      </c>
    </row>
    <row r="402" spans="1:23" ht="153" x14ac:dyDescent="0.25">
      <c r="A402" s="36">
        <v>400</v>
      </c>
      <c r="B402" s="49">
        <v>72154032</v>
      </c>
      <c r="C402" s="45" t="s">
        <v>444</v>
      </c>
      <c r="D402" s="42" t="s">
        <v>36</v>
      </c>
      <c r="E402" s="40">
        <v>1</v>
      </c>
      <c r="F402" s="41">
        <v>281750</v>
      </c>
      <c r="G402" s="41">
        <v>29400</v>
      </c>
      <c r="H402" s="41">
        <v>12250</v>
      </c>
      <c r="I402" s="41">
        <v>24500</v>
      </c>
      <c r="J402" s="41">
        <v>4655</v>
      </c>
      <c r="K402" s="41">
        <f t="shared" si="24"/>
        <v>352555</v>
      </c>
      <c r="L402" s="41">
        <v>345340.97499999998</v>
      </c>
      <c r="M402" s="41">
        <v>29400</v>
      </c>
      <c r="N402" s="41">
        <v>12250</v>
      </c>
      <c r="O402" s="41">
        <v>24500</v>
      </c>
      <c r="P402" s="41">
        <f t="shared" si="25"/>
        <v>4655</v>
      </c>
      <c r="Q402" s="41">
        <f t="shared" si="26"/>
        <v>416145.97499999998</v>
      </c>
      <c r="R402" s="41">
        <v>315350</v>
      </c>
      <c r="S402" s="41">
        <v>56763</v>
      </c>
      <c r="T402" s="41">
        <v>9460.5</v>
      </c>
      <c r="U402" s="41">
        <v>15767.5</v>
      </c>
      <c r="V402" s="41">
        <v>2995.8249999999998</v>
      </c>
      <c r="W402" s="41">
        <f t="shared" si="27"/>
        <v>400336.82500000001</v>
      </c>
    </row>
    <row r="403" spans="1:23" ht="51" x14ac:dyDescent="0.25">
      <c r="A403" s="36">
        <v>401</v>
      </c>
      <c r="B403" s="43">
        <v>72154006</v>
      </c>
      <c r="C403" s="45" t="s">
        <v>445</v>
      </c>
      <c r="D403" s="39" t="s">
        <v>36</v>
      </c>
      <c r="E403" s="40">
        <v>1</v>
      </c>
      <c r="F403" s="41">
        <v>402500</v>
      </c>
      <c r="G403" s="41">
        <v>42000</v>
      </c>
      <c r="H403" s="41">
        <v>17500</v>
      </c>
      <c r="I403" s="41">
        <v>35000</v>
      </c>
      <c r="J403" s="41">
        <v>6650</v>
      </c>
      <c r="K403" s="41">
        <f t="shared" si="24"/>
        <v>503650</v>
      </c>
      <c r="L403" s="41">
        <v>490949.375</v>
      </c>
      <c r="M403" s="41">
        <v>42000</v>
      </c>
      <c r="N403" s="41">
        <v>17500</v>
      </c>
      <c r="O403" s="41">
        <v>35000</v>
      </c>
      <c r="P403" s="41">
        <f t="shared" si="25"/>
        <v>6650</v>
      </c>
      <c r="Q403" s="41">
        <f t="shared" si="26"/>
        <v>592099.375</v>
      </c>
      <c r="R403" s="41">
        <v>452200</v>
      </c>
      <c r="S403" s="41">
        <v>81396</v>
      </c>
      <c r="T403" s="41">
        <v>13566</v>
      </c>
      <c r="U403" s="41">
        <v>22610</v>
      </c>
      <c r="V403" s="41">
        <v>4295.8999999999996</v>
      </c>
      <c r="W403" s="41">
        <f t="shared" si="27"/>
        <v>574067.9</v>
      </c>
    </row>
    <row r="404" spans="1:23" ht="191.25" x14ac:dyDescent="0.25">
      <c r="A404" s="36">
        <v>402</v>
      </c>
      <c r="B404" s="43">
        <v>72154032</v>
      </c>
      <c r="C404" s="45" t="s">
        <v>446</v>
      </c>
      <c r="D404" s="39" t="s">
        <v>36</v>
      </c>
      <c r="E404" s="40">
        <v>1</v>
      </c>
      <c r="F404" s="41">
        <v>632500</v>
      </c>
      <c r="G404" s="41">
        <v>66000</v>
      </c>
      <c r="H404" s="41">
        <v>27500</v>
      </c>
      <c r="I404" s="41">
        <v>55000</v>
      </c>
      <c r="J404" s="41">
        <v>10450</v>
      </c>
      <c r="K404" s="41">
        <f t="shared" si="24"/>
        <v>791450</v>
      </c>
      <c r="L404" s="41">
        <v>779018.625</v>
      </c>
      <c r="M404" s="41">
        <v>66000</v>
      </c>
      <c r="N404" s="41">
        <v>27500</v>
      </c>
      <c r="O404" s="41">
        <v>55000</v>
      </c>
      <c r="P404" s="41">
        <f t="shared" si="25"/>
        <v>10450</v>
      </c>
      <c r="Q404" s="41">
        <f t="shared" si="26"/>
        <v>937968.625</v>
      </c>
      <c r="R404" s="41">
        <v>690200</v>
      </c>
      <c r="S404" s="41">
        <v>124236</v>
      </c>
      <c r="T404" s="41">
        <v>20706</v>
      </c>
      <c r="U404" s="41">
        <v>34510</v>
      </c>
      <c r="V404" s="41">
        <v>6556.9</v>
      </c>
      <c r="W404" s="41">
        <f t="shared" si="27"/>
        <v>876208.9</v>
      </c>
    </row>
    <row r="405" spans="1:23" ht="25.5" x14ac:dyDescent="0.25">
      <c r="A405" s="36">
        <v>403</v>
      </c>
      <c r="B405" s="43">
        <v>72154032</v>
      </c>
      <c r="C405" s="45" t="s">
        <v>447</v>
      </c>
      <c r="D405" s="39" t="s">
        <v>45</v>
      </c>
      <c r="E405" s="40">
        <v>1</v>
      </c>
      <c r="F405" s="41">
        <v>57500</v>
      </c>
      <c r="G405" s="41">
        <v>6000</v>
      </c>
      <c r="H405" s="41">
        <v>2500</v>
      </c>
      <c r="I405" s="41">
        <v>5000</v>
      </c>
      <c r="J405" s="41">
        <v>950</v>
      </c>
      <c r="K405" s="41">
        <f t="shared" si="24"/>
        <v>71950</v>
      </c>
      <c r="L405" s="41">
        <v>76978.125000000015</v>
      </c>
      <c r="M405" s="41">
        <v>6000</v>
      </c>
      <c r="N405" s="41">
        <v>2500</v>
      </c>
      <c r="O405" s="41">
        <v>5000</v>
      </c>
      <c r="P405" s="41">
        <f t="shared" si="25"/>
        <v>950</v>
      </c>
      <c r="Q405" s="41">
        <f t="shared" si="26"/>
        <v>91428.125000000015</v>
      </c>
      <c r="R405" s="41">
        <v>59500</v>
      </c>
      <c r="S405" s="41">
        <v>10710</v>
      </c>
      <c r="T405" s="41">
        <v>1785</v>
      </c>
      <c r="U405" s="41">
        <v>2975</v>
      </c>
      <c r="V405" s="41">
        <v>565.25</v>
      </c>
      <c r="W405" s="41">
        <f t="shared" si="27"/>
        <v>75535.25</v>
      </c>
    </row>
    <row r="406" spans="1:23" ht="38.25" x14ac:dyDescent="0.25">
      <c r="A406" s="36">
        <v>404</v>
      </c>
      <c r="B406" s="43">
        <v>72154032</v>
      </c>
      <c r="C406" s="45" t="s">
        <v>448</v>
      </c>
      <c r="D406" s="42" t="s">
        <v>45</v>
      </c>
      <c r="E406" s="40">
        <v>1</v>
      </c>
      <c r="F406" s="41">
        <v>63250</v>
      </c>
      <c r="G406" s="41">
        <v>6600</v>
      </c>
      <c r="H406" s="41">
        <v>2750</v>
      </c>
      <c r="I406" s="41">
        <v>5500</v>
      </c>
      <c r="J406" s="41">
        <v>1045</v>
      </c>
      <c r="K406" s="41">
        <f t="shared" si="24"/>
        <v>79145</v>
      </c>
      <c r="L406" s="41">
        <v>83923.262499999997</v>
      </c>
      <c r="M406" s="41">
        <v>6600</v>
      </c>
      <c r="N406" s="41">
        <v>2750</v>
      </c>
      <c r="O406" s="41">
        <v>5500</v>
      </c>
      <c r="P406" s="41">
        <f t="shared" si="25"/>
        <v>1045</v>
      </c>
      <c r="Q406" s="41">
        <f t="shared" si="26"/>
        <v>99818.262499999997</v>
      </c>
      <c r="R406" s="41">
        <v>65450</v>
      </c>
      <c r="S406" s="41">
        <v>11781</v>
      </c>
      <c r="T406" s="41">
        <v>1963.5</v>
      </c>
      <c r="U406" s="41">
        <v>3272.5</v>
      </c>
      <c r="V406" s="41">
        <v>621.77499999999998</v>
      </c>
      <c r="W406" s="41">
        <f t="shared" si="27"/>
        <v>83088.774999999994</v>
      </c>
    </row>
    <row r="407" spans="1:23" ht="38.25" x14ac:dyDescent="0.25">
      <c r="A407" s="36">
        <v>405</v>
      </c>
      <c r="B407" s="43">
        <v>72154032</v>
      </c>
      <c r="C407" s="45" t="s">
        <v>449</v>
      </c>
      <c r="D407" s="42" t="s">
        <v>45</v>
      </c>
      <c r="E407" s="40">
        <v>1</v>
      </c>
      <c r="F407" s="41">
        <v>69000</v>
      </c>
      <c r="G407" s="41">
        <v>7200</v>
      </c>
      <c r="H407" s="41">
        <v>3000</v>
      </c>
      <c r="I407" s="41">
        <v>6000</v>
      </c>
      <c r="J407" s="41">
        <v>1140</v>
      </c>
      <c r="K407" s="41">
        <f t="shared" si="24"/>
        <v>86340</v>
      </c>
      <c r="L407" s="41">
        <v>94015.95</v>
      </c>
      <c r="M407" s="41">
        <v>7200</v>
      </c>
      <c r="N407" s="41">
        <v>3000</v>
      </c>
      <c r="O407" s="41">
        <v>6000</v>
      </c>
      <c r="P407" s="41">
        <f t="shared" si="25"/>
        <v>1140</v>
      </c>
      <c r="Q407" s="41">
        <f t="shared" si="26"/>
        <v>111355.95</v>
      </c>
      <c r="R407" s="41">
        <v>71400</v>
      </c>
      <c r="S407" s="41">
        <v>12852</v>
      </c>
      <c r="T407" s="41">
        <v>2142</v>
      </c>
      <c r="U407" s="41">
        <v>3570</v>
      </c>
      <c r="V407" s="41">
        <v>678.3</v>
      </c>
      <c r="W407" s="41">
        <f t="shared" si="27"/>
        <v>90642.3</v>
      </c>
    </row>
    <row r="408" spans="1:23" ht="38.25" x14ac:dyDescent="0.25">
      <c r="A408" s="36">
        <v>406</v>
      </c>
      <c r="B408" s="43">
        <v>72154032</v>
      </c>
      <c r="C408" s="45" t="s">
        <v>450</v>
      </c>
      <c r="D408" s="42" t="s">
        <v>45</v>
      </c>
      <c r="E408" s="40">
        <v>1</v>
      </c>
      <c r="F408" s="41">
        <v>57500</v>
      </c>
      <c r="G408" s="41">
        <v>6000</v>
      </c>
      <c r="H408" s="41">
        <v>2500</v>
      </c>
      <c r="I408" s="41">
        <v>5000</v>
      </c>
      <c r="J408" s="41">
        <v>950</v>
      </c>
      <c r="K408" s="41">
        <f t="shared" si="24"/>
        <v>71950</v>
      </c>
      <c r="L408" s="41">
        <v>71162</v>
      </c>
      <c r="M408" s="41">
        <v>6000</v>
      </c>
      <c r="N408" s="41">
        <v>2500</v>
      </c>
      <c r="O408" s="41">
        <v>5000</v>
      </c>
      <c r="P408" s="41">
        <f t="shared" si="25"/>
        <v>950</v>
      </c>
      <c r="Q408" s="41">
        <f t="shared" si="26"/>
        <v>85612</v>
      </c>
      <c r="R408" s="41">
        <v>59500</v>
      </c>
      <c r="S408" s="41">
        <v>10710</v>
      </c>
      <c r="T408" s="41">
        <v>1785</v>
      </c>
      <c r="U408" s="41">
        <v>2975</v>
      </c>
      <c r="V408" s="41">
        <v>565.25</v>
      </c>
      <c r="W408" s="41">
        <f t="shared" si="27"/>
        <v>75535.25</v>
      </c>
    </row>
    <row r="409" spans="1:23" ht="38.25" x14ac:dyDescent="0.25">
      <c r="A409" s="36">
        <v>407</v>
      </c>
      <c r="B409" s="43">
        <v>72154032</v>
      </c>
      <c r="C409" s="45" t="s">
        <v>451</v>
      </c>
      <c r="D409" s="42" t="s">
        <v>45</v>
      </c>
      <c r="E409" s="40">
        <v>1</v>
      </c>
      <c r="F409" s="41">
        <v>109250</v>
      </c>
      <c r="G409" s="41">
        <v>11400</v>
      </c>
      <c r="H409" s="41">
        <v>4750</v>
      </c>
      <c r="I409" s="41">
        <v>9500</v>
      </c>
      <c r="J409" s="41">
        <v>1805</v>
      </c>
      <c r="K409" s="41">
        <f t="shared" si="24"/>
        <v>136705</v>
      </c>
      <c r="L409" s="41">
        <v>135857.83749999999</v>
      </c>
      <c r="M409" s="41">
        <v>11400</v>
      </c>
      <c r="N409" s="41">
        <v>4750</v>
      </c>
      <c r="O409" s="41">
        <v>9500</v>
      </c>
      <c r="P409" s="41">
        <f t="shared" si="25"/>
        <v>1805</v>
      </c>
      <c r="Q409" s="41">
        <f t="shared" si="26"/>
        <v>163312.83749999999</v>
      </c>
      <c r="R409" s="41">
        <v>113050</v>
      </c>
      <c r="S409" s="41">
        <v>20349</v>
      </c>
      <c r="T409" s="41">
        <v>3391.5</v>
      </c>
      <c r="U409" s="41">
        <v>5652.5</v>
      </c>
      <c r="V409" s="41">
        <v>1073.9749999999999</v>
      </c>
      <c r="W409" s="41">
        <f t="shared" si="27"/>
        <v>143516.97500000001</v>
      </c>
    </row>
    <row r="410" spans="1:23" ht="38.25" x14ac:dyDescent="0.25">
      <c r="A410" s="36">
        <v>408</v>
      </c>
      <c r="B410" s="43">
        <v>72154032</v>
      </c>
      <c r="C410" s="45" t="s">
        <v>452</v>
      </c>
      <c r="D410" s="42" t="s">
        <v>45</v>
      </c>
      <c r="E410" s="40">
        <v>1</v>
      </c>
      <c r="F410" s="41">
        <v>92000</v>
      </c>
      <c r="G410" s="41">
        <v>9600</v>
      </c>
      <c r="H410" s="41">
        <v>4000</v>
      </c>
      <c r="I410" s="41">
        <v>8000</v>
      </c>
      <c r="J410" s="41">
        <v>1520</v>
      </c>
      <c r="K410" s="41">
        <f t="shared" si="24"/>
        <v>115120</v>
      </c>
      <c r="L410" s="41">
        <v>116048.8</v>
      </c>
      <c r="M410" s="41">
        <v>9600</v>
      </c>
      <c r="N410" s="41">
        <v>4000</v>
      </c>
      <c r="O410" s="41">
        <v>8000</v>
      </c>
      <c r="P410" s="41">
        <f t="shared" si="25"/>
        <v>1520</v>
      </c>
      <c r="Q410" s="41">
        <f t="shared" si="26"/>
        <v>139168.79999999999</v>
      </c>
      <c r="R410" s="41">
        <v>95200</v>
      </c>
      <c r="S410" s="41">
        <v>17136</v>
      </c>
      <c r="T410" s="41">
        <v>2856</v>
      </c>
      <c r="U410" s="41">
        <v>4760</v>
      </c>
      <c r="V410" s="41">
        <v>904.4</v>
      </c>
      <c r="W410" s="41">
        <f t="shared" si="27"/>
        <v>120856.4</v>
      </c>
    </row>
    <row r="411" spans="1:23" x14ac:dyDescent="0.25">
      <c r="L411" s="51">
        <f>SUM(L3:L410)</f>
        <v>77204276.342312008</v>
      </c>
      <c r="M411" s="52"/>
      <c r="N411" s="52"/>
      <c r="O411" s="52"/>
      <c r="P411" s="52"/>
      <c r="Q411" s="52">
        <f>SUM(Q3:Q410)</f>
        <v>152475155.03536189</v>
      </c>
    </row>
  </sheetData>
  <mergeCells count="8">
    <mergeCell ref="L1:Q1"/>
    <mergeCell ref="R1:W1"/>
    <mergeCell ref="E1:E2"/>
    <mergeCell ref="F1:K1"/>
    <mergeCell ref="A1:A2"/>
    <mergeCell ref="B1:B2"/>
    <mergeCell ref="C1:C2"/>
    <mergeCell ref="D1:D2"/>
  </mergeCells>
  <conditionalFormatting sqref="D310:D410">
    <cfRule type="cellIs" dxfId="28" priority="27" operator="between">
      <formula>21532876</formula>
      <formula>64598629</formula>
    </cfRule>
    <cfRule type="cellIs" dxfId="27" priority="28" operator="equal">
      <formula>43065752.5</formula>
    </cfRule>
    <cfRule type="cellIs" dxfId="26" priority="29" operator="equal">
      <formula>36077201</formula>
    </cfRule>
  </conditionalFormatting>
  <conditionalFormatting sqref="B310:B410">
    <cfRule type="cellIs" dxfId="25" priority="24" operator="between">
      <formula>21532876</formula>
      <formula>64598629</formula>
    </cfRule>
    <cfRule type="cellIs" dxfId="24" priority="25" operator="equal">
      <formula>43065752.5</formula>
    </cfRule>
    <cfRule type="cellIs" dxfId="23" priority="26" operator="equal">
      <formula>36077201</formula>
    </cfRule>
  </conditionalFormatting>
  <conditionalFormatting sqref="C310:D339 C341:D410">
    <cfRule type="cellIs" dxfId="22" priority="8" operator="between">
      <formula>21532876</formula>
      <formula>64598629</formula>
    </cfRule>
    <cfRule type="cellIs" dxfId="21" priority="9" operator="equal">
      <formula>43065752.5</formula>
    </cfRule>
    <cfRule type="cellIs" dxfId="20" priority="10" operator="equal">
      <formula>36077201</formula>
    </cfRule>
  </conditionalFormatting>
  <conditionalFormatting sqref="C21">
    <cfRule type="duplicateValues" dxfId="19" priority="19"/>
  </conditionalFormatting>
  <conditionalFormatting sqref="C22:C88">
    <cfRule type="duplicateValues" dxfId="18" priority="18"/>
  </conditionalFormatting>
  <conditionalFormatting sqref="C89:C238">
    <cfRule type="duplicateValues" dxfId="17" priority="17"/>
  </conditionalFormatting>
  <conditionalFormatting sqref="C239:C302">
    <cfRule type="duplicateValues" dxfId="16" priority="16"/>
  </conditionalFormatting>
  <conditionalFormatting sqref="C303:C309">
    <cfRule type="duplicateValues" dxfId="15" priority="15"/>
  </conditionalFormatting>
  <conditionalFormatting sqref="C310:C339 C341:C402">
    <cfRule type="duplicateValues" dxfId="14" priority="11"/>
    <cfRule type="duplicateValues" dxfId="13" priority="12"/>
    <cfRule type="duplicateValues" dxfId="12" priority="13"/>
    <cfRule type="duplicateValues" dxfId="11" priority="14"/>
  </conditionalFormatting>
  <conditionalFormatting sqref="C403:C410">
    <cfRule type="duplicateValues" dxfId="10" priority="20"/>
    <cfRule type="duplicateValues" dxfId="9" priority="21"/>
    <cfRule type="duplicateValues" dxfId="8" priority="22"/>
    <cfRule type="duplicateValues" dxfId="7" priority="23"/>
  </conditionalFormatting>
  <conditionalFormatting sqref="C340:D340">
    <cfRule type="cellIs" dxfId="6" priority="1" operator="between">
      <formula>21532876</formula>
      <formula>64598629</formula>
    </cfRule>
    <cfRule type="cellIs" dxfId="5" priority="2" operator="equal">
      <formula>43065752.5</formula>
    </cfRule>
    <cfRule type="cellIs" dxfId="4" priority="3" operator="equal">
      <formula>36077201</formula>
    </cfRule>
  </conditionalFormatting>
  <conditionalFormatting sqref="C340">
    <cfRule type="duplicateValues" dxfId="3" priority="4"/>
    <cfRule type="duplicateValues" dxfId="2" priority="5"/>
    <cfRule type="duplicateValues" dxfId="1" priority="6"/>
    <cfRule type="duplicateValues" dxfId="0" priority="7"/>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7FC54-DA14-4EF1-8E6D-97B87E1FC444}">
  <dimension ref="A1:K1768"/>
  <sheetViews>
    <sheetView zoomScale="115" zoomScaleNormal="115" workbookViewId="0">
      <selection activeCell="N4" sqref="N4"/>
    </sheetView>
  </sheetViews>
  <sheetFormatPr baseColWidth="10" defaultRowHeight="11.25" x14ac:dyDescent="0.2"/>
  <cols>
    <col min="1" max="1" width="11.85546875" style="12" bestFit="1" customWidth="1"/>
    <col min="2" max="2" width="11.5703125" style="12" bestFit="1" customWidth="1"/>
    <col min="3" max="3" width="47.7109375" style="20" customWidth="1"/>
    <col min="4" max="4" width="11.5703125" style="12" bestFit="1" customWidth="1"/>
    <col min="5" max="5" width="9.140625" style="12" customWidth="1"/>
    <col min="6" max="6" width="11.42578125" style="12" customWidth="1"/>
    <col min="7" max="7" width="16.7109375" style="21" customWidth="1"/>
    <col min="8" max="8" width="11.5703125" style="12" bestFit="1" customWidth="1"/>
    <col min="9" max="9" width="16.85546875" style="12" bestFit="1" customWidth="1"/>
    <col min="10" max="10" width="15.7109375" style="12" customWidth="1"/>
    <col min="11" max="11" width="13.140625" style="12" bestFit="1" customWidth="1"/>
    <col min="12" max="16384" width="11.42578125" style="12"/>
  </cols>
  <sheetData>
    <row r="1" spans="1:11" ht="51" x14ac:dyDescent="0.2">
      <c r="A1" s="30" t="s">
        <v>0</v>
      </c>
      <c r="B1" s="95" t="s">
        <v>457</v>
      </c>
      <c r="C1" s="95" t="s">
        <v>458</v>
      </c>
      <c r="D1" s="95" t="s">
        <v>459</v>
      </c>
      <c r="E1" s="95" t="s">
        <v>4</v>
      </c>
      <c r="F1" s="96" t="s">
        <v>460</v>
      </c>
      <c r="G1" s="97" t="s">
        <v>1138</v>
      </c>
      <c r="H1" s="95" t="s">
        <v>1123</v>
      </c>
      <c r="I1" s="95" t="s">
        <v>1137</v>
      </c>
      <c r="J1" s="95" t="s">
        <v>1136</v>
      </c>
      <c r="K1" s="95" t="s">
        <v>1139</v>
      </c>
    </row>
    <row r="2" spans="1:11" ht="38.25" x14ac:dyDescent="0.2">
      <c r="A2" s="13">
        <v>1</v>
      </c>
      <c r="B2" s="98">
        <v>72141510</v>
      </c>
      <c r="C2" s="132" t="s">
        <v>46</v>
      </c>
      <c r="D2" s="99" t="s">
        <v>30</v>
      </c>
      <c r="E2" s="100">
        <v>1</v>
      </c>
      <c r="F2" s="101">
        <v>72141510</v>
      </c>
      <c r="G2" s="102">
        <v>41781.75</v>
      </c>
      <c r="H2" s="46">
        <v>1.0509999999999999</v>
      </c>
      <c r="I2" s="103">
        <f>+G2*H2</f>
        <v>43912.619249999996</v>
      </c>
      <c r="J2" s="103">
        <v>10424.546625000001</v>
      </c>
      <c r="K2" s="133">
        <f>+I2+J2</f>
        <v>54337.165874999999</v>
      </c>
    </row>
    <row r="3" spans="1:11" ht="38.25" x14ac:dyDescent="0.2">
      <c r="A3" s="13">
        <v>2</v>
      </c>
      <c r="B3" s="98">
        <v>72141510</v>
      </c>
      <c r="C3" s="132" t="s">
        <v>47</v>
      </c>
      <c r="D3" s="99" t="s">
        <v>30</v>
      </c>
      <c r="E3" s="100">
        <v>1</v>
      </c>
      <c r="F3" s="101">
        <v>72141510</v>
      </c>
      <c r="G3" s="102">
        <v>15368</v>
      </c>
      <c r="H3" s="46">
        <f>+H2</f>
        <v>1.0509999999999999</v>
      </c>
      <c r="I3" s="103">
        <f t="shared" ref="I3:I66" si="0">+G3*H3</f>
        <v>16151.767999999998</v>
      </c>
      <c r="J3" s="103">
        <v>3834.3159999999998</v>
      </c>
      <c r="K3" s="133">
        <f t="shared" ref="K3:K66" si="1">+I3+J3</f>
        <v>19986.083999999999</v>
      </c>
    </row>
    <row r="4" spans="1:11" ht="25.5" x14ac:dyDescent="0.2">
      <c r="A4" s="13">
        <v>3</v>
      </c>
      <c r="B4" s="98">
        <v>72141510</v>
      </c>
      <c r="C4" s="132" t="s">
        <v>461</v>
      </c>
      <c r="D4" s="99" t="s">
        <v>30</v>
      </c>
      <c r="E4" s="100">
        <v>1</v>
      </c>
      <c r="F4" s="101">
        <v>72141510</v>
      </c>
      <c r="G4" s="102">
        <v>11526</v>
      </c>
      <c r="H4" s="46">
        <f t="shared" ref="H4:H67" si="2">+H3</f>
        <v>1.0509999999999999</v>
      </c>
      <c r="I4" s="103">
        <f t="shared" si="0"/>
        <v>12113.825999999999</v>
      </c>
      <c r="J4" s="103">
        <v>2875.7369999999996</v>
      </c>
      <c r="K4" s="133">
        <f t="shared" si="1"/>
        <v>14989.562999999998</v>
      </c>
    </row>
    <row r="5" spans="1:11" ht="38.25" x14ac:dyDescent="0.2">
      <c r="A5" s="13">
        <v>4</v>
      </c>
      <c r="B5" s="98">
        <v>72141510</v>
      </c>
      <c r="C5" s="132" t="s">
        <v>49</v>
      </c>
      <c r="D5" s="99" t="s">
        <v>30</v>
      </c>
      <c r="E5" s="100">
        <v>1</v>
      </c>
      <c r="F5" s="101">
        <v>72141510</v>
      </c>
      <c r="G5" s="102">
        <v>11526</v>
      </c>
      <c r="H5" s="46">
        <f t="shared" si="2"/>
        <v>1.0509999999999999</v>
      </c>
      <c r="I5" s="103">
        <f t="shared" si="0"/>
        <v>12113.825999999999</v>
      </c>
      <c r="J5" s="103">
        <v>2875.7369999999996</v>
      </c>
      <c r="K5" s="133">
        <f t="shared" si="1"/>
        <v>14989.562999999998</v>
      </c>
    </row>
    <row r="6" spans="1:11" s="28" customFormat="1" ht="21" customHeight="1" x14ac:dyDescent="0.2">
      <c r="A6" s="16">
        <v>5</v>
      </c>
      <c r="B6" s="104">
        <v>72141510</v>
      </c>
      <c r="C6" s="132" t="s">
        <v>50</v>
      </c>
      <c r="D6" s="62" t="s">
        <v>30</v>
      </c>
      <c r="E6" s="105">
        <v>1</v>
      </c>
      <c r="F6" s="101">
        <v>72141510</v>
      </c>
      <c r="G6" s="106">
        <v>36499</v>
      </c>
      <c r="H6" s="107">
        <f t="shared" si="2"/>
        <v>1.0509999999999999</v>
      </c>
      <c r="I6" s="103">
        <f t="shared" si="0"/>
        <v>38360.449000000001</v>
      </c>
      <c r="J6" s="134">
        <v>9106.5005000000001</v>
      </c>
      <c r="K6" s="133">
        <f t="shared" si="1"/>
        <v>47466.949500000002</v>
      </c>
    </row>
    <row r="7" spans="1:11" ht="38.25" x14ac:dyDescent="0.2">
      <c r="A7" s="13">
        <v>6</v>
      </c>
      <c r="B7" s="98">
        <v>72141510</v>
      </c>
      <c r="C7" s="132" t="s">
        <v>51</v>
      </c>
      <c r="D7" s="99" t="s">
        <v>31</v>
      </c>
      <c r="E7" s="100">
        <v>1</v>
      </c>
      <c r="F7" s="101">
        <v>72141510</v>
      </c>
      <c r="G7" s="102">
        <v>24012.5</v>
      </c>
      <c r="H7" s="46">
        <f t="shared" si="2"/>
        <v>1.0509999999999999</v>
      </c>
      <c r="I7" s="103">
        <f t="shared" si="0"/>
        <v>25237.137499999997</v>
      </c>
      <c r="J7" s="103">
        <v>5991.1187499999996</v>
      </c>
      <c r="K7" s="133">
        <f t="shared" si="1"/>
        <v>31228.256249999999</v>
      </c>
    </row>
    <row r="8" spans="1:11" ht="25.5" x14ac:dyDescent="0.2">
      <c r="A8" s="13">
        <v>7</v>
      </c>
      <c r="B8" s="98">
        <v>72141510</v>
      </c>
      <c r="C8" s="132" t="s">
        <v>52</v>
      </c>
      <c r="D8" s="99" t="s">
        <v>30</v>
      </c>
      <c r="E8" s="100">
        <v>1</v>
      </c>
      <c r="F8" s="101">
        <v>72141510</v>
      </c>
      <c r="G8" s="102">
        <v>17289</v>
      </c>
      <c r="H8" s="46">
        <f t="shared" si="2"/>
        <v>1.0509999999999999</v>
      </c>
      <c r="I8" s="103">
        <f t="shared" si="0"/>
        <v>18170.738999999998</v>
      </c>
      <c r="J8" s="103">
        <v>4313.6054999999997</v>
      </c>
      <c r="K8" s="133">
        <f t="shared" si="1"/>
        <v>22484.344499999999</v>
      </c>
    </row>
    <row r="9" spans="1:11" ht="25.5" x14ac:dyDescent="0.2">
      <c r="A9" s="13">
        <v>8</v>
      </c>
      <c r="B9" s="98">
        <v>72141510</v>
      </c>
      <c r="C9" s="132" t="s">
        <v>53</v>
      </c>
      <c r="D9" s="99" t="s">
        <v>30</v>
      </c>
      <c r="E9" s="100">
        <v>1</v>
      </c>
      <c r="F9" s="101">
        <v>72141510</v>
      </c>
      <c r="G9" s="102">
        <v>18249.5</v>
      </c>
      <c r="H9" s="46">
        <f t="shared" si="2"/>
        <v>1.0509999999999999</v>
      </c>
      <c r="I9" s="103">
        <f t="shared" si="0"/>
        <v>19180.2245</v>
      </c>
      <c r="J9" s="103">
        <v>4553.2502500000001</v>
      </c>
      <c r="K9" s="133">
        <f t="shared" si="1"/>
        <v>23733.474750000001</v>
      </c>
    </row>
    <row r="10" spans="1:11" ht="25.5" x14ac:dyDescent="0.2">
      <c r="A10" s="13">
        <v>9</v>
      </c>
      <c r="B10" s="98">
        <v>72141510</v>
      </c>
      <c r="C10" s="132" t="s">
        <v>54</v>
      </c>
      <c r="D10" s="99" t="s">
        <v>31</v>
      </c>
      <c r="E10" s="100">
        <v>1</v>
      </c>
      <c r="F10" s="101">
        <v>72141510</v>
      </c>
      <c r="G10" s="102">
        <v>14407.5</v>
      </c>
      <c r="H10" s="46">
        <f t="shared" si="2"/>
        <v>1.0509999999999999</v>
      </c>
      <c r="I10" s="103">
        <f t="shared" si="0"/>
        <v>15142.282499999999</v>
      </c>
      <c r="J10" s="103">
        <v>3594.6712499999999</v>
      </c>
      <c r="K10" s="133">
        <f t="shared" si="1"/>
        <v>18736.953750000001</v>
      </c>
    </row>
    <row r="11" spans="1:11" ht="12.75" x14ac:dyDescent="0.2">
      <c r="A11" s="13">
        <v>10</v>
      </c>
      <c r="B11" s="98">
        <v>72141510</v>
      </c>
      <c r="C11" s="132" t="s">
        <v>55</v>
      </c>
      <c r="D11" s="99" t="s">
        <v>30</v>
      </c>
      <c r="E11" s="100">
        <v>1</v>
      </c>
      <c r="F11" s="101">
        <v>72141510</v>
      </c>
      <c r="G11" s="102">
        <v>14407.5</v>
      </c>
      <c r="H11" s="46">
        <f t="shared" si="2"/>
        <v>1.0509999999999999</v>
      </c>
      <c r="I11" s="103">
        <f t="shared" si="0"/>
        <v>15142.282499999999</v>
      </c>
      <c r="J11" s="103">
        <v>3594.6712499999999</v>
      </c>
      <c r="K11" s="133">
        <f t="shared" si="1"/>
        <v>18736.953750000001</v>
      </c>
    </row>
    <row r="12" spans="1:11" ht="25.5" x14ac:dyDescent="0.2">
      <c r="A12" s="13">
        <v>11</v>
      </c>
      <c r="B12" s="98">
        <v>72141510</v>
      </c>
      <c r="C12" s="132" t="s">
        <v>56</v>
      </c>
      <c r="D12" s="99" t="s">
        <v>30</v>
      </c>
      <c r="E12" s="100">
        <v>1</v>
      </c>
      <c r="F12" s="101">
        <v>72141510</v>
      </c>
      <c r="G12" s="102">
        <v>17289</v>
      </c>
      <c r="H12" s="46">
        <f t="shared" si="2"/>
        <v>1.0509999999999999</v>
      </c>
      <c r="I12" s="103">
        <f t="shared" si="0"/>
        <v>18170.738999999998</v>
      </c>
      <c r="J12" s="103">
        <v>4313.6054999999997</v>
      </c>
      <c r="K12" s="133">
        <f t="shared" si="1"/>
        <v>22484.344499999999</v>
      </c>
    </row>
    <row r="13" spans="1:11" ht="12.75" x14ac:dyDescent="0.2">
      <c r="A13" s="13">
        <v>12</v>
      </c>
      <c r="B13" s="98">
        <v>72141510</v>
      </c>
      <c r="C13" s="132" t="s">
        <v>462</v>
      </c>
      <c r="D13" s="99" t="s">
        <v>30</v>
      </c>
      <c r="E13" s="100">
        <v>1</v>
      </c>
      <c r="F13" s="108">
        <v>72141510</v>
      </c>
      <c r="G13" s="102">
        <v>14407.5</v>
      </c>
      <c r="H13" s="46">
        <f t="shared" si="2"/>
        <v>1.0509999999999999</v>
      </c>
      <c r="I13" s="103">
        <f t="shared" si="0"/>
        <v>15142.282499999999</v>
      </c>
      <c r="J13" s="103">
        <v>3594.6712499999999</v>
      </c>
      <c r="K13" s="133">
        <f t="shared" si="1"/>
        <v>18736.953750000001</v>
      </c>
    </row>
    <row r="14" spans="1:11" ht="25.5" x14ac:dyDescent="0.2">
      <c r="A14" s="13">
        <v>13</v>
      </c>
      <c r="B14" s="98">
        <v>72141510</v>
      </c>
      <c r="C14" s="132" t="s">
        <v>58</v>
      </c>
      <c r="D14" s="99" t="s">
        <v>30</v>
      </c>
      <c r="E14" s="100">
        <v>1</v>
      </c>
      <c r="F14" s="101">
        <v>72141510</v>
      </c>
      <c r="G14" s="102">
        <v>19210</v>
      </c>
      <c r="H14" s="46">
        <f t="shared" si="2"/>
        <v>1.0509999999999999</v>
      </c>
      <c r="I14" s="103">
        <f t="shared" si="0"/>
        <v>20189.71</v>
      </c>
      <c r="J14" s="103">
        <v>4792.8949999999995</v>
      </c>
      <c r="K14" s="133">
        <f t="shared" si="1"/>
        <v>24982.605</v>
      </c>
    </row>
    <row r="15" spans="1:11" ht="25.5" x14ac:dyDescent="0.2">
      <c r="A15" s="13">
        <v>14</v>
      </c>
      <c r="B15" s="98">
        <v>72141510</v>
      </c>
      <c r="C15" s="132" t="s">
        <v>59</v>
      </c>
      <c r="D15" s="99" t="s">
        <v>30</v>
      </c>
      <c r="E15" s="100">
        <v>1</v>
      </c>
      <c r="F15" s="101">
        <v>72141510</v>
      </c>
      <c r="G15" s="102">
        <v>17289</v>
      </c>
      <c r="H15" s="46">
        <f t="shared" si="2"/>
        <v>1.0509999999999999</v>
      </c>
      <c r="I15" s="103">
        <f t="shared" si="0"/>
        <v>18170.738999999998</v>
      </c>
      <c r="J15" s="103">
        <v>4313.6054999999997</v>
      </c>
      <c r="K15" s="133">
        <f t="shared" si="1"/>
        <v>22484.344499999999</v>
      </c>
    </row>
    <row r="16" spans="1:11" ht="25.5" x14ac:dyDescent="0.2">
      <c r="A16" s="13">
        <v>15</v>
      </c>
      <c r="B16" s="98">
        <v>72141510</v>
      </c>
      <c r="C16" s="132" t="s">
        <v>60</v>
      </c>
      <c r="D16" s="99" t="s">
        <v>30</v>
      </c>
      <c r="E16" s="100">
        <v>1</v>
      </c>
      <c r="F16" s="101">
        <v>72141510</v>
      </c>
      <c r="G16" s="102">
        <v>14407.5</v>
      </c>
      <c r="H16" s="46">
        <f t="shared" si="2"/>
        <v>1.0509999999999999</v>
      </c>
      <c r="I16" s="103">
        <f t="shared" si="0"/>
        <v>15142.282499999999</v>
      </c>
      <c r="J16" s="103">
        <v>3594.6712499999999</v>
      </c>
      <c r="K16" s="133">
        <f t="shared" si="1"/>
        <v>18736.953750000001</v>
      </c>
    </row>
    <row r="17" spans="1:11" ht="25.5" x14ac:dyDescent="0.2">
      <c r="A17" s="13">
        <v>16</v>
      </c>
      <c r="B17" s="98">
        <v>72141510</v>
      </c>
      <c r="C17" s="132" t="s">
        <v>61</v>
      </c>
      <c r="D17" s="99" t="s">
        <v>30</v>
      </c>
      <c r="E17" s="100">
        <v>1</v>
      </c>
      <c r="F17" s="101">
        <v>72141510</v>
      </c>
      <c r="G17" s="102">
        <v>13447</v>
      </c>
      <c r="H17" s="46">
        <f t="shared" si="2"/>
        <v>1.0509999999999999</v>
      </c>
      <c r="I17" s="103">
        <f t="shared" si="0"/>
        <v>14132.796999999999</v>
      </c>
      <c r="J17" s="103">
        <v>3355.0264999999999</v>
      </c>
      <c r="K17" s="133">
        <f t="shared" si="1"/>
        <v>17487.823499999999</v>
      </c>
    </row>
    <row r="18" spans="1:11" ht="25.5" x14ac:dyDescent="0.2">
      <c r="A18" s="13">
        <v>17</v>
      </c>
      <c r="B18" s="98">
        <v>72141511</v>
      </c>
      <c r="C18" s="132" t="s">
        <v>62</v>
      </c>
      <c r="D18" s="99" t="s">
        <v>32</v>
      </c>
      <c r="E18" s="100">
        <v>1</v>
      </c>
      <c r="F18" s="108">
        <v>72141510</v>
      </c>
      <c r="G18" s="102">
        <v>24012.5</v>
      </c>
      <c r="H18" s="46">
        <f t="shared" si="2"/>
        <v>1.0509999999999999</v>
      </c>
      <c r="I18" s="103">
        <f t="shared" si="0"/>
        <v>25237.137499999997</v>
      </c>
      <c r="J18" s="103">
        <v>5991.1187499999996</v>
      </c>
      <c r="K18" s="133">
        <f t="shared" si="1"/>
        <v>31228.256249999999</v>
      </c>
    </row>
    <row r="19" spans="1:11" ht="25.5" x14ac:dyDescent="0.2">
      <c r="A19" s="13">
        <v>18</v>
      </c>
      <c r="B19" s="98">
        <v>72141510</v>
      </c>
      <c r="C19" s="132" t="s">
        <v>72</v>
      </c>
      <c r="D19" s="99" t="s">
        <v>30</v>
      </c>
      <c r="E19" s="100">
        <v>1</v>
      </c>
      <c r="F19" s="101">
        <v>72141510</v>
      </c>
      <c r="G19" s="102">
        <v>24012.5</v>
      </c>
      <c r="H19" s="46">
        <f t="shared" si="2"/>
        <v>1.0509999999999999</v>
      </c>
      <c r="I19" s="103">
        <f t="shared" si="0"/>
        <v>25237.137499999997</v>
      </c>
      <c r="J19" s="103">
        <v>5991.1187499999996</v>
      </c>
      <c r="K19" s="133">
        <f t="shared" si="1"/>
        <v>31228.256249999999</v>
      </c>
    </row>
    <row r="20" spans="1:11" ht="38.25" x14ac:dyDescent="0.2">
      <c r="A20" s="14">
        <v>19</v>
      </c>
      <c r="B20" s="98">
        <v>72152001</v>
      </c>
      <c r="C20" s="132" t="s">
        <v>463</v>
      </c>
      <c r="D20" s="99" t="s">
        <v>30</v>
      </c>
      <c r="E20" s="100">
        <v>1</v>
      </c>
      <c r="F20" s="101">
        <v>72141510</v>
      </c>
      <c r="G20" s="102">
        <v>72037.5</v>
      </c>
      <c r="H20" s="46">
        <f t="shared" si="2"/>
        <v>1.0509999999999999</v>
      </c>
      <c r="I20" s="103">
        <f t="shared" si="0"/>
        <v>75711.412499999991</v>
      </c>
      <c r="J20" s="103">
        <v>17973.356250000001</v>
      </c>
      <c r="K20" s="133">
        <f t="shared" si="1"/>
        <v>93684.768749999988</v>
      </c>
    </row>
    <row r="21" spans="1:11" ht="38.25" x14ac:dyDescent="0.2">
      <c r="A21" s="13">
        <v>20</v>
      </c>
      <c r="B21" s="98">
        <v>72152604</v>
      </c>
      <c r="C21" s="132" t="s">
        <v>464</v>
      </c>
      <c r="D21" s="109" t="s">
        <v>33</v>
      </c>
      <c r="E21" s="100">
        <v>1</v>
      </c>
      <c r="F21" s="101">
        <v>72141510</v>
      </c>
      <c r="G21" s="102">
        <v>14407.5</v>
      </c>
      <c r="H21" s="46">
        <f t="shared" si="2"/>
        <v>1.0509999999999999</v>
      </c>
      <c r="I21" s="103">
        <f t="shared" si="0"/>
        <v>15142.282499999999</v>
      </c>
      <c r="J21" s="103">
        <v>3594.6712499999999</v>
      </c>
      <c r="K21" s="133">
        <f t="shared" si="1"/>
        <v>18736.953750000001</v>
      </c>
    </row>
    <row r="22" spans="1:11" ht="25.5" x14ac:dyDescent="0.2">
      <c r="A22" s="13">
        <v>21</v>
      </c>
      <c r="B22" s="98">
        <v>72152601</v>
      </c>
      <c r="C22" s="132" t="s">
        <v>465</v>
      </c>
      <c r="D22" s="109" t="s">
        <v>30</v>
      </c>
      <c r="E22" s="100">
        <v>1</v>
      </c>
      <c r="F22" s="101">
        <v>72141510</v>
      </c>
      <c r="G22" s="102">
        <v>38420</v>
      </c>
      <c r="H22" s="46">
        <f t="shared" si="2"/>
        <v>1.0509999999999999</v>
      </c>
      <c r="I22" s="103">
        <f t="shared" si="0"/>
        <v>40379.42</v>
      </c>
      <c r="J22" s="103">
        <v>9585.7899999999991</v>
      </c>
      <c r="K22" s="133">
        <f t="shared" si="1"/>
        <v>49965.21</v>
      </c>
    </row>
    <row r="23" spans="1:11" ht="38.25" x14ac:dyDescent="0.2">
      <c r="A23" s="13">
        <v>22</v>
      </c>
      <c r="B23" s="98">
        <v>72152601</v>
      </c>
      <c r="C23" s="132" t="s">
        <v>79</v>
      </c>
      <c r="D23" s="109" t="s">
        <v>30</v>
      </c>
      <c r="E23" s="100">
        <v>1</v>
      </c>
      <c r="F23" s="101">
        <v>72141510</v>
      </c>
      <c r="G23" s="102">
        <v>14407.5</v>
      </c>
      <c r="H23" s="46">
        <f t="shared" si="2"/>
        <v>1.0509999999999999</v>
      </c>
      <c r="I23" s="103">
        <f t="shared" si="0"/>
        <v>15142.282499999999</v>
      </c>
      <c r="J23" s="103">
        <v>3594.6712499999999</v>
      </c>
      <c r="K23" s="133">
        <f t="shared" si="1"/>
        <v>18736.953750000001</v>
      </c>
    </row>
    <row r="24" spans="1:11" ht="63.75" x14ac:dyDescent="0.2">
      <c r="A24" s="13">
        <v>23</v>
      </c>
      <c r="B24" s="98">
        <v>72152601</v>
      </c>
      <c r="C24" s="132" t="s">
        <v>96</v>
      </c>
      <c r="D24" s="109" t="s">
        <v>30</v>
      </c>
      <c r="E24" s="100">
        <v>1</v>
      </c>
      <c r="F24" s="101">
        <v>72141510</v>
      </c>
      <c r="G24" s="102">
        <v>14407.5</v>
      </c>
      <c r="H24" s="46">
        <f t="shared" si="2"/>
        <v>1.0509999999999999</v>
      </c>
      <c r="I24" s="103">
        <f t="shared" si="0"/>
        <v>15142.282499999999</v>
      </c>
      <c r="J24" s="103">
        <v>3594.6712499999999</v>
      </c>
      <c r="K24" s="133">
        <f t="shared" si="1"/>
        <v>18736.953750000001</v>
      </c>
    </row>
    <row r="25" spans="1:11" ht="63.75" x14ac:dyDescent="0.2">
      <c r="A25" s="13">
        <v>24</v>
      </c>
      <c r="B25" s="98">
        <v>72152601</v>
      </c>
      <c r="C25" s="132" t="s">
        <v>98</v>
      </c>
      <c r="D25" s="109" t="s">
        <v>30</v>
      </c>
      <c r="E25" s="100">
        <v>1</v>
      </c>
      <c r="F25" s="101">
        <v>72141511</v>
      </c>
      <c r="G25" s="102">
        <v>15368</v>
      </c>
      <c r="H25" s="46">
        <f t="shared" si="2"/>
        <v>1.0509999999999999</v>
      </c>
      <c r="I25" s="103">
        <f t="shared" si="0"/>
        <v>16151.767999999998</v>
      </c>
      <c r="J25" s="103">
        <v>3834.3159999999998</v>
      </c>
      <c r="K25" s="133">
        <f t="shared" si="1"/>
        <v>19986.083999999999</v>
      </c>
    </row>
    <row r="26" spans="1:11" ht="38.25" x14ac:dyDescent="0.2">
      <c r="A26" s="13">
        <v>25</v>
      </c>
      <c r="B26" s="98">
        <v>72152601</v>
      </c>
      <c r="C26" s="132" t="s">
        <v>100</v>
      </c>
      <c r="D26" s="109" t="s">
        <v>30</v>
      </c>
      <c r="E26" s="100">
        <v>1</v>
      </c>
      <c r="F26" s="110">
        <v>72141510</v>
      </c>
      <c r="G26" s="102">
        <v>13447</v>
      </c>
      <c r="H26" s="46">
        <f t="shared" si="2"/>
        <v>1.0509999999999999</v>
      </c>
      <c r="I26" s="103">
        <f t="shared" si="0"/>
        <v>14132.796999999999</v>
      </c>
      <c r="J26" s="103">
        <v>3355.0264999999999</v>
      </c>
      <c r="K26" s="133">
        <f t="shared" si="1"/>
        <v>17487.823499999999</v>
      </c>
    </row>
    <row r="27" spans="1:11" ht="51" x14ac:dyDescent="0.2">
      <c r="A27" s="13">
        <v>26</v>
      </c>
      <c r="B27" s="98">
        <v>72152601</v>
      </c>
      <c r="C27" s="132" t="s">
        <v>101</v>
      </c>
      <c r="D27" s="109" t="s">
        <v>30</v>
      </c>
      <c r="E27" s="100">
        <v>1</v>
      </c>
      <c r="F27" s="110">
        <v>72141510</v>
      </c>
      <c r="G27" s="102">
        <v>48025</v>
      </c>
      <c r="H27" s="46">
        <f t="shared" si="2"/>
        <v>1.0509999999999999</v>
      </c>
      <c r="I27" s="103">
        <f t="shared" si="0"/>
        <v>50474.274999999994</v>
      </c>
      <c r="J27" s="103">
        <v>11982.237499999999</v>
      </c>
      <c r="K27" s="133">
        <f t="shared" si="1"/>
        <v>62456.512499999997</v>
      </c>
    </row>
    <row r="28" spans="1:11" ht="25.5" x14ac:dyDescent="0.2">
      <c r="A28" s="13">
        <v>27</v>
      </c>
      <c r="B28" s="98">
        <v>72152601</v>
      </c>
      <c r="C28" s="132" t="s">
        <v>102</v>
      </c>
      <c r="D28" s="109" t="s">
        <v>30</v>
      </c>
      <c r="E28" s="100">
        <v>1</v>
      </c>
      <c r="F28" s="110">
        <v>72141510</v>
      </c>
      <c r="G28" s="102">
        <v>48025</v>
      </c>
      <c r="H28" s="46">
        <f t="shared" si="2"/>
        <v>1.0509999999999999</v>
      </c>
      <c r="I28" s="103">
        <f t="shared" si="0"/>
        <v>50474.274999999994</v>
      </c>
      <c r="J28" s="103">
        <v>11982.237499999999</v>
      </c>
      <c r="K28" s="133">
        <f t="shared" si="1"/>
        <v>62456.512499999997</v>
      </c>
    </row>
    <row r="29" spans="1:11" ht="38.25" x14ac:dyDescent="0.2">
      <c r="A29" s="13">
        <v>28</v>
      </c>
      <c r="B29" s="98">
        <v>72152601</v>
      </c>
      <c r="C29" s="132" t="s">
        <v>103</v>
      </c>
      <c r="D29" s="109" t="s">
        <v>30</v>
      </c>
      <c r="E29" s="100">
        <v>1</v>
      </c>
      <c r="F29" s="110">
        <v>72141511</v>
      </c>
      <c r="G29" s="102">
        <v>36499</v>
      </c>
      <c r="H29" s="46">
        <f t="shared" si="2"/>
        <v>1.0509999999999999</v>
      </c>
      <c r="I29" s="103">
        <f t="shared" si="0"/>
        <v>38360.449000000001</v>
      </c>
      <c r="J29" s="103">
        <v>9106.5005000000001</v>
      </c>
      <c r="K29" s="133">
        <f t="shared" si="1"/>
        <v>47466.949500000002</v>
      </c>
    </row>
    <row r="30" spans="1:11" ht="38.25" x14ac:dyDescent="0.2">
      <c r="A30" s="13">
        <v>29</v>
      </c>
      <c r="B30" s="98">
        <v>72152601</v>
      </c>
      <c r="C30" s="132" t="s">
        <v>104</v>
      </c>
      <c r="D30" s="109" t="s">
        <v>31</v>
      </c>
      <c r="E30" s="100">
        <v>1</v>
      </c>
      <c r="F30" s="111">
        <v>72153500</v>
      </c>
      <c r="G30" s="102">
        <v>36499</v>
      </c>
      <c r="H30" s="46">
        <f t="shared" si="2"/>
        <v>1.0509999999999999</v>
      </c>
      <c r="I30" s="103">
        <f t="shared" si="0"/>
        <v>38360.449000000001</v>
      </c>
      <c r="J30" s="103">
        <v>9106.5005000000001</v>
      </c>
      <c r="K30" s="133">
        <f t="shared" si="1"/>
        <v>47466.949500000002</v>
      </c>
    </row>
    <row r="31" spans="1:11" ht="51" x14ac:dyDescent="0.2">
      <c r="A31" s="13">
        <v>30</v>
      </c>
      <c r="B31" s="98">
        <v>72152601</v>
      </c>
      <c r="C31" s="132" t="s">
        <v>105</v>
      </c>
      <c r="D31" s="98" t="s">
        <v>31</v>
      </c>
      <c r="E31" s="100">
        <v>1</v>
      </c>
      <c r="F31" s="43">
        <v>72141510</v>
      </c>
      <c r="G31" s="102">
        <v>14407.5</v>
      </c>
      <c r="H31" s="46">
        <f t="shared" si="2"/>
        <v>1.0509999999999999</v>
      </c>
      <c r="I31" s="103">
        <f t="shared" si="0"/>
        <v>15142.282499999999</v>
      </c>
      <c r="J31" s="103">
        <v>3594.6712499999999</v>
      </c>
      <c r="K31" s="133">
        <f t="shared" si="1"/>
        <v>18736.953750000001</v>
      </c>
    </row>
    <row r="32" spans="1:11" ht="25.5" x14ac:dyDescent="0.2">
      <c r="A32" s="13">
        <v>31</v>
      </c>
      <c r="B32" s="98">
        <v>72152601</v>
      </c>
      <c r="C32" s="132" t="s">
        <v>106</v>
      </c>
      <c r="D32" s="109" t="s">
        <v>30</v>
      </c>
      <c r="E32" s="100">
        <v>1</v>
      </c>
      <c r="F32" s="43">
        <v>72141510</v>
      </c>
      <c r="G32" s="102">
        <v>7684</v>
      </c>
      <c r="H32" s="46">
        <f t="shared" si="2"/>
        <v>1.0509999999999999</v>
      </c>
      <c r="I32" s="103">
        <f t="shared" si="0"/>
        <v>8075.8839999999991</v>
      </c>
      <c r="J32" s="103">
        <v>1917.1579999999999</v>
      </c>
      <c r="K32" s="133">
        <f t="shared" si="1"/>
        <v>9993.0419999999995</v>
      </c>
    </row>
    <row r="33" spans="1:11" ht="25.5" x14ac:dyDescent="0.2">
      <c r="A33" s="13">
        <v>32</v>
      </c>
      <c r="B33" s="98">
        <v>72152601</v>
      </c>
      <c r="C33" s="132" t="s">
        <v>107</v>
      </c>
      <c r="D33" s="109" t="s">
        <v>30</v>
      </c>
      <c r="E33" s="100">
        <v>1</v>
      </c>
      <c r="F33" s="101">
        <v>72152604</v>
      </c>
      <c r="G33" s="102">
        <v>11526</v>
      </c>
      <c r="H33" s="46">
        <f t="shared" si="2"/>
        <v>1.0509999999999999</v>
      </c>
      <c r="I33" s="103">
        <f t="shared" si="0"/>
        <v>12113.825999999999</v>
      </c>
      <c r="J33" s="103">
        <v>2875.7369999999996</v>
      </c>
      <c r="K33" s="133">
        <f t="shared" si="1"/>
        <v>14989.562999999998</v>
      </c>
    </row>
    <row r="34" spans="1:11" ht="89.25" x14ac:dyDescent="0.2">
      <c r="A34" s="13">
        <v>33</v>
      </c>
      <c r="B34" s="98">
        <v>72152601</v>
      </c>
      <c r="C34" s="132" t="s">
        <v>108</v>
      </c>
      <c r="D34" s="109" t="s">
        <v>30</v>
      </c>
      <c r="E34" s="100">
        <v>1</v>
      </c>
      <c r="F34" s="101">
        <v>72152604</v>
      </c>
      <c r="G34" s="102">
        <v>14407.5</v>
      </c>
      <c r="H34" s="46">
        <f t="shared" si="2"/>
        <v>1.0509999999999999</v>
      </c>
      <c r="I34" s="103">
        <f t="shared" si="0"/>
        <v>15142.282499999999</v>
      </c>
      <c r="J34" s="103">
        <v>3594.6712499999999</v>
      </c>
      <c r="K34" s="133">
        <f t="shared" si="1"/>
        <v>18736.953750000001</v>
      </c>
    </row>
    <row r="35" spans="1:11" ht="38.25" x14ac:dyDescent="0.2">
      <c r="A35" s="13">
        <v>34</v>
      </c>
      <c r="B35" s="98">
        <v>72152601</v>
      </c>
      <c r="C35" s="132" t="s">
        <v>109</v>
      </c>
      <c r="D35" s="109" t="s">
        <v>30</v>
      </c>
      <c r="E35" s="100">
        <v>1</v>
      </c>
      <c r="F35" s="101">
        <v>72152601</v>
      </c>
      <c r="G35" s="102">
        <v>7684</v>
      </c>
      <c r="H35" s="46">
        <f t="shared" si="2"/>
        <v>1.0509999999999999</v>
      </c>
      <c r="I35" s="103">
        <f t="shared" si="0"/>
        <v>8075.8839999999991</v>
      </c>
      <c r="J35" s="103">
        <v>1917.1579999999999</v>
      </c>
      <c r="K35" s="133">
        <f t="shared" si="1"/>
        <v>9993.0419999999995</v>
      </c>
    </row>
    <row r="36" spans="1:11" ht="25.5" x14ac:dyDescent="0.2">
      <c r="A36" s="13">
        <v>35</v>
      </c>
      <c r="B36" s="98">
        <v>72152601</v>
      </c>
      <c r="C36" s="132" t="s">
        <v>110</v>
      </c>
      <c r="D36" s="109" t="s">
        <v>30</v>
      </c>
      <c r="E36" s="100">
        <v>1</v>
      </c>
      <c r="F36" s="101">
        <v>72152601</v>
      </c>
      <c r="G36" s="102">
        <v>7684</v>
      </c>
      <c r="H36" s="46">
        <f t="shared" si="2"/>
        <v>1.0509999999999999</v>
      </c>
      <c r="I36" s="103">
        <f t="shared" si="0"/>
        <v>8075.8839999999991</v>
      </c>
      <c r="J36" s="103">
        <v>1917.1579999999999</v>
      </c>
      <c r="K36" s="133">
        <f t="shared" si="1"/>
        <v>9993.0419999999995</v>
      </c>
    </row>
    <row r="37" spans="1:11" ht="25.5" x14ac:dyDescent="0.2">
      <c r="A37" s="13">
        <v>36</v>
      </c>
      <c r="B37" s="98">
        <v>72152102</v>
      </c>
      <c r="C37" s="132" t="s">
        <v>111</v>
      </c>
      <c r="D37" s="109" t="s">
        <v>30</v>
      </c>
      <c r="E37" s="100">
        <v>1</v>
      </c>
      <c r="F37" s="101">
        <v>72152601</v>
      </c>
      <c r="G37" s="102">
        <v>59551</v>
      </c>
      <c r="H37" s="46">
        <f t="shared" si="2"/>
        <v>1.0509999999999999</v>
      </c>
      <c r="I37" s="103">
        <f t="shared" si="0"/>
        <v>62588.100999999995</v>
      </c>
      <c r="J37" s="103">
        <v>14857.974500000002</v>
      </c>
      <c r="K37" s="133">
        <f t="shared" si="1"/>
        <v>77446.075499999992</v>
      </c>
    </row>
    <row r="38" spans="1:11" ht="12.75" x14ac:dyDescent="0.2">
      <c r="A38" s="13">
        <v>37</v>
      </c>
      <c r="B38" s="98">
        <v>72152601</v>
      </c>
      <c r="C38" s="132" t="s">
        <v>112</v>
      </c>
      <c r="D38" s="109" t="s">
        <v>30</v>
      </c>
      <c r="E38" s="100">
        <v>1</v>
      </c>
      <c r="F38" s="101">
        <v>72152601</v>
      </c>
      <c r="G38" s="102">
        <v>17289</v>
      </c>
      <c r="H38" s="46">
        <f t="shared" si="2"/>
        <v>1.0509999999999999</v>
      </c>
      <c r="I38" s="103">
        <f t="shared" si="0"/>
        <v>18170.738999999998</v>
      </c>
      <c r="J38" s="103">
        <v>4313.6054999999997</v>
      </c>
      <c r="K38" s="133">
        <f t="shared" si="1"/>
        <v>22484.344499999999</v>
      </c>
    </row>
    <row r="39" spans="1:11" ht="25.5" x14ac:dyDescent="0.2">
      <c r="A39" s="13">
        <v>38</v>
      </c>
      <c r="B39" s="98">
        <v>72152601</v>
      </c>
      <c r="C39" s="132" t="s">
        <v>113</v>
      </c>
      <c r="D39" s="109" t="s">
        <v>30</v>
      </c>
      <c r="E39" s="100">
        <v>1</v>
      </c>
      <c r="F39" s="101">
        <v>72152601</v>
      </c>
      <c r="G39" s="102">
        <v>30736</v>
      </c>
      <c r="H39" s="46">
        <f t="shared" si="2"/>
        <v>1.0509999999999999</v>
      </c>
      <c r="I39" s="103">
        <f t="shared" si="0"/>
        <v>32303.535999999996</v>
      </c>
      <c r="J39" s="103">
        <v>7668.6319999999996</v>
      </c>
      <c r="K39" s="133">
        <f t="shared" si="1"/>
        <v>39972.167999999998</v>
      </c>
    </row>
    <row r="40" spans="1:11" ht="38.25" x14ac:dyDescent="0.2">
      <c r="A40" s="13">
        <v>39</v>
      </c>
      <c r="B40" s="98">
        <v>72152601</v>
      </c>
      <c r="C40" s="132" t="s">
        <v>114</v>
      </c>
      <c r="D40" s="109" t="s">
        <v>30</v>
      </c>
      <c r="E40" s="100">
        <v>1</v>
      </c>
      <c r="F40" s="101">
        <v>72152601</v>
      </c>
      <c r="G40" s="102">
        <v>38420</v>
      </c>
      <c r="H40" s="46">
        <f t="shared" si="2"/>
        <v>1.0509999999999999</v>
      </c>
      <c r="I40" s="103">
        <f t="shared" si="0"/>
        <v>40379.42</v>
      </c>
      <c r="J40" s="103">
        <v>9585.7899999999991</v>
      </c>
      <c r="K40" s="133">
        <f t="shared" si="1"/>
        <v>49965.21</v>
      </c>
    </row>
    <row r="41" spans="1:11" ht="51" x14ac:dyDescent="0.2">
      <c r="A41" s="13">
        <v>40</v>
      </c>
      <c r="B41" s="98">
        <v>72152501</v>
      </c>
      <c r="C41" s="132" t="s">
        <v>115</v>
      </c>
      <c r="D41" s="109" t="s">
        <v>30</v>
      </c>
      <c r="E41" s="100">
        <v>1</v>
      </c>
      <c r="F41" s="101">
        <v>72152601</v>
      </c>
      <c r="G41" s="102">
        <v>21131</v>
      </c>
      <c r="H41" s="46">
        <f t="shared" si="2"/>
        <v>1.0509999999999999</v>
      </c>
      <c r="I41" s="103">
        <f t="shared" si="0"/>
        <v>22208.680999999997</v>
      </c>
      <c r="J41" s="103">
        <v>5272.1844999999994</v>
      </c>
      <c r="K41" s="133">
        <f t="shared" si="1"/>
        <v>27480.865499999996</v>
      </c>
    </row>
    <row r="42" spans="1:11" ht="38.25" x14ac:dyDescent="0.2">
      <c r="A42" s="13">
        <v>41</v>
      </c>
      <c r="B42" s="98">
        <v>72152501</v>
      </c>
      <c r="C42" s="132" t="s">
        <v>116</v>
      </c>
      <c r="D42" s="109" t="s">
        <v>30</v>
      </c>
      <c r="E42" s="100">
        <v>1</v>
      </c>
      <c r="F42" s="101">
        <v>72152601</v>
      </c>
      <c r="G42" s="102">
        <v>21131</v>
      </c>
      <c r="H42" s="46">
        <f t="shared" si="2"/>
        <v>1.0509999999999999</v>
      </c>
      <c r="I42" s="103">
        <f t="shared" si="0"/>
        <v>22208.680999999997</v>
      </c>
      <c r="J42" s="103">
        <v>5272.1844999999994</v>
      </c>
      <c r="K42" s="133">
        <f t="shared" si="1"/>
        <v>27480.865499999996</v>
      </c>
    </row>
    <row r="43" spans="1:11" ht="38.25" x14ac:dyDescent="0.2">
      <c r="A43" s="13">
        <v>42</v>
      </c>
      <c r="B43" s="98">
        <v>72152705</v>
      </c>
      <c r="C43" s="132" t="s">
        <v>117</v>
      </c>
      <c r="D43" s="109" t="s">
        <v>30</v>
      </c>
      <c r="E43" s="100">
        <v>1</v>
      </c>
      <c r="F43" s="101">
        <v>72152601</v>
      </c>
      <c r="G43" s="102">
        <v>81642.5</v>
      </c>
      <c r="H43" s="46">
        <f t="shared" si="2"/>
        <v>1.0509999999999999</v>
      </c>
      <c r="I43" s="103">
        <f t="shared" si="0"/>
        <v>85806.267500000002</v>
      </c>
      <c r="J43" s="103">
        <v>20369.803749999995</v>
      </c>
      <c r="K43" s="133">
        <f t="shared" si="1"/>
        <v>106176.07124999999</v>
      </c>
    </row>
    <row r="44" spans="1:11" ht="25.5" x14ac:dyDescent="0.2">
      <c r="A44" s="13">
        <v>43</v>
      </c>
      <c r="B44" s="98">
        <v>72152705</v>
      </c>
      <c r="C44" s="132" t="s">
        <v>118</v>
      </c>
      <c r="D44" s="109" t="s">
        <v>30</v>
      </c>
      <c r="E44" s="100">
        <v>1</v>
      </c>
      <c r="F44" s="101">
        <v>72152601</v>
      </c>
      <c r="G44" s="102">
        <v>120062.5</v>
      </c>
      <c r="H44" s="46">
        <f t="shared" si="2"/>
        <v>1.0509999999999999</v>
      </c>
      <c r="I44" s="103">
        <f t="shared" si="0"/>
        <v>126185.68749999999</v>
      </c>
      <c r="J44" s="103">
        <v>29955.59375</v>
      </c>
      <c r="K44" s="133">
        <f t="shared" si="1"/>
        <v>156141.28125</v>
      </c>
    </row>
    <row r="45" spans="1:11" ht="38.25" x14ac:dyDescent="0.2">
      <c r="A45" s="13">
        <v>44</v>
      </c>
      <c r="B45" s="98">
        <v>72152705</v>
      </c>
      <c r="C45" s="132" t="s">
        <v>119</v>
      </c>
      <c r="D45" s="109" t="s">
        <v>30</v>
      </c>
      <c r="E45" s="100">
        <v>1</v>
      </c>
      <c r="F45" s="101">
        <v>72152601</v>
      </c>
      <c r="G45" s="102">
        <v>81834.600000000006</v>
      </c>
      <c r="H45" s="46">
        <f t="shared" si="2"/>
        <v>1.0509999999999999</v>
      </c>
      <c r="I45" s="103">
        <f t="shared" si="0"/>
        <v>86008.164600000004</v>
      </c>
      <c r="J45" s="103">
        <v>20417.7327</v>
      </c>
      <c r="K45" s="133">
        <f t="shared" si="1"/>
        <v>106425.89730000001</v>
      </c>
    </row>
    <row r="46" spans="1:11" ht="38.25" x14ac:dyDescent="0.2">
      <c r="A46" s="13">
        <v>45</v>
      </c>
      <c r="B46" s="98">
        <v>72152705</v>
      </c>
      <c r="C46" s="132" t="s">
        <v>120</v>
      </c>
      <c r="D46" s="109" t="s">
        <v>30</v>
      </c>
      <c r="E46" s="100">
        <v>1</v>
      </c>
      <c r="F46" s="101">
        <v>72152601</v>
      </c>
      <c r="G46" s="102">
        <v>120062.5</v>
      </c>
      <c r="H46" s="46">
        <f t="shared" si="2"/>
        <v>1.0509999999999999</v>
      </c>
      <c r="I46" s="103">
        <f t="shared" si="0"/>
        <v>126185.68749999999</v>
      </c>
      <c r="J46" s="103">
        <v>29955.59375</v>
      </c>
      <c r="K46" s="133">
        <f t="shared" si="1"/>
        <v>156141.28125</v>
      </c>
    </row>
    <row r="47" spans="1:11" ht="38.25" x14ac:dyDescent="0.2">
      <c r="A47" s="13">
        <v>46</v>
      </c>
      <c r="B47" s="98">
        <v>72152501</v>
      </c>
      <c r="C47" s="132" t="s">
        <v>121</v>
      </c>
      <c r="D47" s="109" t="s">
        <v>30</v>
      </c>
      <c r="E47" s="100">
        <v>1</v>
      </c>
      <c r="F47" s="101">
        <v>72152601</v>
      </c>
      <c r="G47" s="102">
        <v>84524</v>
      </c>
      <c r="H47" s="46">
        <f t="shared" si="2"/>
        <v>1.0509999999999999</v>
      </c>
      <c r="I47" s="103">
        <f t="shared" si="0"/>
        <v>88834.723999999987</v>
      </c>
      <c r="J47" s="103">
        <v>21088.737999999998</v>
      </c>
      <c r="K47" s="133">
        <f t="shared" si="1"/>
        <v>109923.46199999998</v>
      </c>
    </row>
    <row r="48" spans="1:11" ht="38.25" x14ac:dyDescent="0.2">
      <c r="A48" s="13">
        <v>47</v>
      </c>
      <c r="B48" s="98">
        <v>72152607</v>
      </c>
      <c r="C48" s="132" t="s">
        <v>124</v>
      </c>
      <c r="D48" s="109" t="s">
        <v>31</v>
      </c>
      <c r="E48" s="100">
        <v>1</v>
      </c>
      <c r="F48" s="101">
        <v>72152601</v>
      </c>
      <c r="G48" s="102">
        <v>81642.5</v>
      </c>
      <c r="H48" s="46">
        <f t="shared" si="2"/>
        <v>1.0509999999999999</v>
      </c>
      <c r="I48" s="103">
        <f t="shared" si="0"/>
        <v>85806.267500000002</v>
      </c>
      <c r="J48" s="103">
        <v>20369.803749999995</v>
      </c>
      <c r="K48" s="133">
        <f t="shared" si="1"/>
        <v>106176.07124999999</v>
      </c>
    </row>
    <row r="49" spans="1:11" ht="38.25" x14ac:dyDescent="0.2">
      <c r="A49" s="13">
        <v>48</v>
      </c>
      <c r="B49" s="98">
        <v>72152904</v>
      </c>
      <c r="C49" s="132" t="s">
        <v>125</v>
      </c>
      <c r="D49" s="109" t="s">
        <v>30</v>
      </c>
      <c r="E49" s="100">
        <v>1</v>
      </c>
      <c r="F49" s="101">
        <v>72152601</v>
      </c>
      <c r="G49" s="102">
        <v>240125</v>
      </c>
      <c r="H49" s="46">
        <f t="shared" si="2"/>
        <v>1.0509999999999999</v>
      </c>
      <c r="I49" s="103">
        <f t="shared" si="0"/>
        <v>252371.37499999997</v>
      </c>
      <c r="J49" s="103">
        <v>59911.1875</v>
      </c>
      <c r="K49" s="133">
        <f t="shared" si="1"/>
        <v>312282.5625</v>
      </c>
    </row>
    <row r="50" spans="1:11" ht="25.5" x14ac:dyDescent="0.2">
      <c r="A50" s="13">
        <v>49</v>
      </c>
      <c r="B50" s="98">
        <v>72152904</v>
      </c>
      <c r="C50" s="132" t="s">
        <v>126</v>
      </c>
      <c r="D50" s="109" t="s">
        <v>30</v>
      </c>
      <c r="E50" s="100">
        <v>1</v>
      </c>
      <c r="F50" s="101">
        <v>72152601</v>
      </c>
      <c r="G50" s="102">
        <v>293913</v>
      </c>
      <c r="H50" s="46">
        <f t="shared" si="2"/>
        <v>1.0509999999999999</v>
      </c>
      <c r="I50" s="103">
        <f t="shared" si="0"/>
        <v>308902.56299999997</v>
      </c>
      <c r="J50" s="103">
        <v>73331.2935</v>
      </c>
      <c r="K50" s="133">
        <f t="shared" si="1"/>
        <v>382233.85649999999</v>
      </c>
    </row>
    <row r="51" spans="1:11" ht="25.5" x14ac:dyDescent="0.2">
      <c r="A51" s="13">
        <v>50</v>
      </c>
      <c r="B51" s="98">
        <v>72152001</v>
      </c>
      <c r="C51" s="132" t="s">
        <v>127</v>
      </c>
      <c r="D51" s="109" t="s">
        <v>30</v>
      </c>
      <c r="E51" s="100">
        <v>1</v>
      </c>
      <c r="F51" s="101">
        <v>72152102</v>
      </c>
      <c r="G51" s="102">
        <v>21131</v>
      </c>
      <c r="H51" s="46">
        <f t="shared" si="2"/>
        <v>1.0509999999999999</v>
      </c>
      <c r="I51" s="103">
        <f t="shared" si="0"/>
        <v>22208.680999999997</v>
      </c>
      <c r="J51" s="103">
        <v>5272.1844999999994</v>
      </c>
      <c r="K51" s="133">
        <f t="shared" si="1"/>
        <v>27480.865499999996</v>
      </c>
    </row>
    <row r="52" spans="1:11" ht="38.25" x14ac:dyDescent="0.2">
      <c r="A52" s="13">
        <v>51</v>
      </c>
      <c r="B52" s="98">
        <v>72152604</v>
      </c>
      <c r="C52" s="132" t="s">
        <v>128</v>
      </c>
      <c r="D52" s="109" t="s">
        <v>35</v>
      </c>
      <c r="E52" s="100">
        <v>1</v>
      </c>
      <c r="F52" s="101">
        <v>72152601</v>
      </c>
      <c r="G52" s="102">
        <v>14407.5</v>
      </c>
      <c r="H52" s="46">
        <f t="shared" si="2"/>
        <v>1.0509999999999999</v>
      </c>
      <c r="I52" s="103">
        <f t="shared" si="0"/>
        <v>15142.282499999999</v>
      </c>
      <c r="J52" s="103">
        <v>3594.6712499999999</v>
      </c>
      <c r="K52" s="133">
        <f t="shared" si="1"/>
        <v>18736.953750000001</v>
      </c>
    </row>
    <row r="53" spans="1:11" ht="38.25" x14ac:dyDescent="0.2">
      <c r="A53" s="13">
        <v>52</v>
      </c>
      <c r="B53" s="98">
        <v>72152506</v>
      </c>
      <c r="C53" s="132" t="s">
        <v>130</v>
      </c>
      <c r="D53" s="109" t="s">
        <v>30</v>
      </c>
      <c r="E53" s="100">
        <v>1</v>
      </c>
      <c r="F53" s="101">
        <v>72152601</v>
      </c>
      <c r="G53" s="102">
        <v>5763</v>
      </c>
      <c r="H53" s="46">
        <f t="shared" si="2"/>
        <v>1.0509999999999999</v>
      </c>
      <c r="I53" s="103">
        <f t="shared" si="0"/>
        <v>6056.9129999999996</v>
      </c>
      <c r="J53" s="103">
        <v>1437.8684999999998</v>
      </c>
      <c r="K53" s="133">
        <f t="shared" si="1"/>
        <v>7494.7814999999991</v>
      </c>
    </row>
    <row r="54" spans="1:11" ht="25.5" x14ac:dyDescent="0.2">
      <c r="A54" s="13">
        <v>53</v>
      </c>
      <c r="B54" s="98">
        <v>72152602</v>
      </c>
      <c r="C54" s="132" t="s">
        <v>132</v>
      </c>
      <c r="D54" s="109" t="s">
        <v>31</v>
      </c>
      <c r="E54" s="100">
        <v>1</v>
      </c>
      <c r="F54" s="101">
        <v>72152601</v>
      </c>
      <c r="G54" s="102">
        <v>3649.9</v>
      </c>
      <c r="H54" s="46">
        <f t="shared" si="2"/>
        <v>1.0509999999999999</v>
      </c>
      <c r="I54" s="103">
        <f t="shared" si="0"/>
        <v>3836.0448999999999</v>
      </c>
      <c r="J54" s="103">
        <v>910.65004999999996</v>
      </c>
      <c r="K54" s="133">
        <f t="shared" si="1"/>
        <v>4746.6949500000001</v>
      </c>
    </row>
    <row r="55" spans="1:11" ht="51" x14ac:dyDescent="0.2">
      <c r="A55" s="13">
        <v>54</v>
      </c>
      <c r="B55" s="98">
        <v>72152602</v>
      </c>
      <c r="C55" s="132" t="s">
        <v>466</v>
      </c>
      <c r="D55" s="109" t="s">
        <v>31</v>
      </c>
      <c r="E55" s="100">
        <v>1</v>
      </c>
      <c r="F55" s="101">
        <v>72152501</v>
      </c>
      <c r="G55" s="102">
        <v>4802.5</v>
      </c>
      <c r="H55" s="46">
        <f t="shared" si="2"/>
        <v>1.0509999999999999</v>
      </c>
      <c r="I55" s="103">
        <f t="shared" si="0"/>
        <v>5047.4274999999998</v>
      </c>
      <c r="J55" s="103">
        <v>1198.2237499999999</v>
      </c>
      <c r="K55" s="133">
        <f t="shared" si="1"/>
        <v>6245.6512499999999</v>
      </c>
    </row>
    <row r="56" spans="1:11" ht="25.5" x14ac:dyDescent="0.2">
      <c r="A56" s="13">
        <v>55</v>
      </c>
      <c r="B56" s="98">
        <v>72152602</v>
      </c>
      <c r="C56" s="132" t="s">
        <v>135</v>
      </c>
      <c r="D56" s="109" t="s">
        <v>30</v>
      </c>
      <c r="E56" s="100">
        <v>1</v>
      </c>
      <c r="F56" s="101">
        <v>72152501</v>
      </c>
      <c r="G56" s="102">
        <v>22091.5</v>
      </c>
      <c r="H56" s="46">
        <f t="shared" si="2"/>
        <v>1.0509999999999999</v>
      </c>
      <c r="I56" s="103">
        <f t="shared" si="0"/>
        <v>23218.166499999999</v>
      </c>
      <c r="J56" s="103">
        <v>5511.8292499999998</v>
      </c>
      <c r="K56" s="133">
        <f t="shared" si="1"/>
        <v>28729.995749999998</v>
      </c>
    </row>
    <row r="57" spans="1:11" ht="25.5" x14ac:dyDescent="0.2">
      <c r="A57" s="13">
        <v>56</v>
      </c>
      <c r="B57" s="98">
        <v>72154013</v>
      </c>
      <c r="C57" s="132" t="s">
        <v>467</v>
      </c>
      <c r="D57" s="109" t="s">
        <v>30</v>
      </c>
      <c r="E57" s="100">
        <v>1</v>
      </c>
      <c r="F57" s="101">
        <v>72151901</v>
      </c>
      <c r="G57" s="102">
        <v>6819.55</v>
      </c>
      <c r="H57" s="46">
        <f t="shared" si="2"/>
        <v>1.0509999999999999</v>
      </c>
      <c r="I57" s="103">
        <f t="shared" si="0"/>
        <v>7167.3470499999994</v>
      </c>
      <c r="J57" s="103">
        <v>1701.477725</v>
      </c>
      <c r="K57" s="133">
        <f t="shared" si="1"/>
        <v>8868.8247749999991</v>
      </c>
    </row>
    <row r="58" spans="1:11" ht="25.5" x14ac:dyDescent="0.2">
      <c r="A58" s="13">
        <v>57</v>
      </c>
      <c r="B58" s="98">
        <v>72154056</v>
      </c>
      <c r="C58" s="132" t="s">
        <v>137</v>
      </c>
      <c r="D58" s="109" t="s">
        <v>36</v>
      </c>
      <c r="E58" s="100">
        <v>1</v>
      </c>
      <c r="F58" s="101">
        <v>72151901</v>
      </c>
      <c r="G58" s="102">
        <v>67235</v>
      </c>
      <c r="H58" s="46">
        <f t="shared" si="2"/>
        <v>1.0509999999999999</v>
      </c>
      <c r="I58" s="103">
        <f t="shared" si="0"/>
        <v>70663.985000000001</v>
      </c>
      <c r="J58" s="103">
        <v>16775.1325</v>
      </c>
      <c r="K58" s="133">
        <f t="shared" si="1"/>
        <v>87439.117499999993</v>
      </c>
    </row>
    <row r="59" spans="1:11" ht="51" x14ac:dyDescent="0.2">
      <c r="A59" s="13">
        <v>58</v>
      </c>
      <c r="B59" s="98">
        <v>72154032</v>
      </c>
      <c r="C59" s="132" t="s">
        <v>138</v>
      </c>
      <c r="D59" s="109" t="s">
        <v>30</v>
      </c>
      <c r="E59" s="100">
        <v>1</v>
      </c>
      <c r="F59" s="101">
        <v>72151901</v>
      </c>
      <c r="G59" s="102">
        <v>19210</v>
      </c>
      <c r="H59" s="46">
        <f t="shared" si="2"/>
        <v>1.0509999999999999</v>
      </c>
      <c r="I59" s="103">
        <f t="shared" si="0"/>
        <v>20189.71</v>
      </c>
      <c r="J59" s="103">
        <v>4792.8949999999995</v>
      </c>
      <c r="K59" s="133">
        <f t="shared" si="1"/>
        <v>24982.605</v>
      </c>
    </row>
    <row r="60" spans="1:11" ht="51" x14ac:dyDescent="0.2">
      <c r="A60" s="13">
        <v>59</v>
      </c>
      <c r="B60" s="98">
        <v>72152501</v>
      </c>
      <c r="C60" s="132" t="s">
        <v>139</v>
      </c>
      <c r="D60" s="109" t="s">
        <v>30</v>
      </c>
      <c r="E60" s="100">
        <v>1</v>
      </c>
      <c r="F60" s="101">
        <v>72151901</v>
      </c>
      <c r="G60" s="102">
        <v>21131</v>
      </c>
      <c r="H60" s="46">
        <f t="shared" si="2"/>
        <v>1.0509999999999999</v>
      </c>
      <c r="I60" s="103">
        <f t="shared" si="0"/>
        <v>22208.680999999997</v>
      </c>
      <c r="J60" s="103">
        <v>5272.1844999999994</v>
      </c>
      <c r="K60" s="133">
        <f t="shared" si="1"/>
        <v>27480.865499999996</v>
      </c>
    </row>
    <row r="61" spans="1:11" ht="25.5" x14ac:dyDescent="0.2">
      <c r="A61" s="13">
        <v>60</v>
      </c>
      <c r="B61" s="98">
        <v>72152501</v>
      </c>
      <c r="C61" s="132" t="s">
        <v>140</v>
      </c>
      <c r="D61" s="109" t="s">
        <v>30</v>
      </c>
      <c r="E61" s="100">
        <v>1</v>
      </c>
      <c r="F61" s="101">
        <v>72151901</v>
      </c>
      <c r="G61" s="102">
        <v>19210</v>
      </c>
      <c r="H61" s="46">
        <f t="shared" si="2"/>
        <v>1.0509999999999999</v>
      </c>
      <c r="I61" s="103">
        <f t="shared" si="0"/>
        <v>20189.71</v>
      </c>
      <c r="J61" s="103">
        <v>4792.8949999999995</v>
      </c>
      <c r="K61" s="133">
        <f t="shared" si="1"/>
        <v>24982.605</v>
      </c>
    </row>
    <row r="62" spans="1:11" ht="38.25" x14ac:dyDescent="0.2">
      <c r="A62" s="13">
        <v>61</v>
      </c>
      <c r="B62" s="98">
        <v>72152501</v>
      </c>
      <c r="C62" s="132" t="s">
        <v>141</v>
      </c>
      <c r="D62" s="109" t="s">
        <v>30</v>
      </c>
      <c r="E62" s="100">
        <v>1</v>
      </c>
      <c r="F62" s="101">
        <v>72151901</v>
      </c>
      <c r="G62" s="102">
        <v>120062.5</v>
      </c>
      <c r="H62" s="46">
        <f t="shared" si="2"/>
        <v>1.0509999999999999</v>
      </c>
      <c r="I62" s="103">
        <f t="shared" si="0"/>
        <v>126185.68749999999</v>
      </c>
      <c r="J62" s="103">
        <v>29955.59375</v>
      </c>
      <c r="K62" s="133">
        <f t="shared" si="1"/>
        <v>156141.28125</v>
      </c>
    </row>
    <row r="63" spans="1:11" ht="38.25" x14ac:dyDescent="0.2">
      <c r="A63" s="13">
        <v>62</v>
      </c>
      <c r="B63" s="98">
        <v>72101510</v>
      </c>
      <c r="C63" s="132" t="s">
        <v>142</v>
      </c>
      <c r="D63" s="109" t="s">
        <v>36</v>
      </c>
      <c r="E63" s="100">
        <v>1</v>
      </c>
      <c r="F63" s="101">
        <v>72151901</v>
      </c>
      <c r="G63" s="102">
        <v>42262</v>
      </c>
      <c r="H63" s="46">
        <f t="shared" si="2"/>
        <v>1.0509999999999999</v>
      </c>
      <c r="I63" s="103">
        <f t="shared" si="0"/>
        <v>44417.361999999994</v>
      </c>
      <c r="J63" s="103">
        <v>10544.368999999999</v>
      </c>
      <c r="K63" s="133">
        <f t="shared" si="1"/>
        <v>54961.730999999992</v>
      </c>
    </row>
    <row r="64" spans="1:11" ht="25.5" x14ac:dyDescent="0.2">
      <c r="A64" s="13">
        <v>63</v>
      </c>
      <c r="B64" s="98">
        <v>72154013</v>
      </c>
      <c r="C64" s="132" t="s">
        <v>143</v>
      </c>
      <c r="D64" s="109" t="s">
        <v>30</v>
      </c>
      <c r="E64" s="100">
        <v>1</v>
      </c>
      <c r="F64" s="101">
        <v>72151901</v>
      </c>
      <c r="G64" s="102">
        <v>17289</v>
      </c>
      <c r="H64" s="46">
        <f t="shared" si="2"/>
        <v>1.0509999999999999</v>
      </c>
      <c r="I64" s="103">
        <f t="shared" si="0"/>
        <v>18170.738999999998</v>
      </c>
      <c r="J64" s="103">
        <v>4313.6054999999997</v>
      </c>
      <c r="K64" s="133">
        <f t="shared" si="1"/>
        <v>22484.344499999999</v>
      </c>
    </row>
    <row r="65" spans="1:11" ht="38.25" x14ac:dyDescent="0.2">
      <c r="A65" s="13">
        <v>64</v>
      </c>
      <c r="B65" s="98">
        <v>72151302</v>
      </c>
      <c r="C65" s="132" t="s">
        <v>144</v>
      </c>
      <c r="D65" s="109" t="s">
        <v>30</v>
      </c>
      <c r="E65" s="100">
        <v>1</v>
      </c>
      <c r="F65" s="101">
        <v>72151901</v>
      </c>
      <c r="G65" s="102">
        <v>4322.25</v>
      </c>
      <c r="H65" s="46">
        <f t="shared" si="2"/>
        <v>1.0509999999999999</v>
      </c>
      <c r="I65" s="103">
        <f t="shared" si="0"/>
        <v>4542.6847499999994</v>
      </c>
      <c r="J65" s="103">
        <v>1078.4013749999999</v>
      </c>
      <c r="K65" s="133">
        <f t="shared" si="1"/>
        <v>5621.0861249999998</v>
      </c>
    </row>
    <row r="66" spans="1:11" ht="76.5" x14ac:dyDescent="0.2">
      <c r="A66" s="13">
        <v>65</v>
      </c>
      <c r="B66" s="98">
        <v>72151903</v>
      </c>
      <c r="C66" s="132" t="s">
        <v>145</v>
      </c>
      <c r="D66" s="109" t="s">
        <v>30</v>
      </c>
      <c r="E66" s="100">
        <v>1</v>
      </c>
      <c r="F66" s="101">
        <v>72151901</v>
      </c>
      <c r="G66" s="102">
        <v>11526</v>
      </c>
      <c r="H66" s="46">
        <f t="shared" si="2"/>
        <v>1.0509999999999999</v>
      </c>
      <c r="I66" s="103">
        <f t="shared" si="0"/>
        <v>12113.825999999999</v>
      </c>
      <c r="J66" s="103">
        <v>2875.7369999999996</v>
      </c>
      <c r="K66" s="133">
        <f t="shared" si="1"/>
        <v>14989.562999999998</v>
      </c>
    </row>
    <row r="67" spans="1:11" ht="38.25" x14ac:dyDescent="0.2">
      <c r="A67" s="13">
        <v>66</v>
      </c>
      <c r="B67" s="98">
        <v>72151501</v>
      </c>
      <c r="C67" s="132" t="s">
        <v>146</v>
      </c>
      <c r="D67" s="109" t="s">
        <v>36</v>
      </c>
      <c r="E67" s="100">
        <v>1</v>
      </c>
      <c r="F67" s="101">
        <v>72151901</v>
      </c>
      <c r="G67" s="102">
        <v>33617.5</v>
      </c>
      <c r="H67" s="46">
        <f t="shared" si="2"/>
        <v>1.0509999999999999</v>
      </c>
      <c r="I67" s="103">
        <f t="shared" ref="I67:I130" si="3">+G67*H67</f>
        <v>35331.9925</v>
      </c>
      <c r="J67" s="103">
        <v>8387.5662499999999</v>
      </c>
      <c r="K67" s="133">
        <f t="shared" ref="K67:K130" si="4">+I67+J67</f>
        <v>43719.558749999997</v>
      </c>
    </row>
    <row r="68" spans="1:11" ht="25.5" x14ac:dyDescent="0.2">
      <c r="A68" s="13">
        <v>67</v>
      </c>
      <c r="B68" s="98">
        <v>72151402</v>
      </c>
      <c r="C68" s="132" t="s">
        <v>147</v>
      </c>
      <c r="D68" s="109" t="s">
        <v>30</v>
      </c>
      <c r="E68" s="100">
        <v>1</v>
      </c>
      <c r="F68" s="101">
        <v>72151901</v>
      </c>
      <c r="G68" s="102">
        <v>36499</v>
      </c>
      <c r="H68" s="46">
        <f t="shared" ref="H68:H131" si="5">+H67</f>
        <v>1.0509999999999999</v>
      </c>
      <c r="I68" s="103">
        <f t="shared" si="3"/>
        <v>38360.449000000001</v>
      </c>
      <c r="J68" s="103">
        <v>9106.5005000000001</v>
      </c>
      <c r="K68" s="133">
        <f t="shared" si="4"/>
        <v>47466.949500000002</v>
      </c>
    </row>
    <row r="69" spans="1:11" ht="25.5" x14ac:dyDescent="0.2">
      <c r="A69" s="13">
        <v>68</v>
      </c>
      <c r="B69" s="98">
        <v>72152101</v>
      </c>
      <c r="C69" s="132" t="s">
        <v>148</v>
      </c>
      <c r="D69" s="109" t="s">
        <v>37</v>
      </c>
      <c r="E69" s="100">
        <v>1</v>
      </c>
      <c r="F69" s="101">
        <v>72151901</v>
      </c>
      <c r="G69" s="102">
        <v>46104</v>
      </c>
      <c r="H69" s="46">
        <f t="shared" si="5"/>
        <v>1.0509999999999999</v>
      </c>
      <c r="I69" s="103">
        <f t="shared" si="3"/>
        <v>48455.303999999996</v>
      </c>
      <c r="J69" s="103">
        <v>11502.947999999999</v>
      </c>
      <c r="K69" s="133">
        <f t="shared" si="4"/>
        <v>59958.251999999993</v>
      </c>
    </row>
    <row r="70" spans="1:11" ht="25.5" x14ac:dyDescent="0.2">
      <c r="A70" s="13">
        <v>69</v>
      </c>
      <c r="B70" s="98">
        <v>72154032</v>
      </c>
      <c r="C70" s="132" t="s">
        <v>149</v>
      </c>
      <c r="D70" s="109" t="s">
        <v>30</v>
      </c>
      <c r="E70" s="100">
        <v>1</v>
      </c>
      <c r="F70" s="101">
        <v>72151901</v>
      </c>
      <c r="G70" s="102">
        <v>43222.5</v>
      </c>
      <c r="H70" s="46">
        <f t="shared" si="5"/>
        <v>1.0509999999999999</v>
      </c>
      <c r="I70" s="103">
        <f t="shared" si="3"/>
        <v>45426.847499999996</v>
      </c>
      <c r="J70" s="103">
        <v>10784.01375</v>
      </c>
      <c r="K70" s="133">
        <f t="shared" si="4"/>
        <v>56210.861249999994</v>
      </c>
    </row>
    <row r="71" spans="1:11" ht="25.5" x14ac:dyDescent="0.2">
      <c r="A71" s="13">
        <v>70</v>
      </c>
      <c r="B71" s="98">
        <v>72101510</v>
      </c>
      <c r="C71" s="132" t="s">
        <v>150</v>
      </c>
      <c r="D71" s="109" t="s">
        <v>36</v>
      </c>
      <c r="E71" s="100">
        <v>1</v>
      </c>
      <c r="F71" s="101">
        <v>72151901</v>
      </c>
      <c r="G71" s="102">
        <v>48025</v>
      </c>
      <c r="H71" s="46">
        <f t="shared" si="5"/>
        <v>1.0509999999999999</v>
      </c>
      <c r="I71" s="103">
        <f t="shared" si="3"/>
        <v>50474.274999999994</v>
      </c>
      <c r="J71" s="103">
        <v>11982.237499999999</v>
      </c>
      <c r="K71" s="133">
        <f t="shared" si="4"/>
        <v>62456.512499999997</v>
      </c>
    </row>
    <row r="72" spans="1:11" ht="25.5" x14ac:dyDescent="0.2">
      <c r="A72" s="13">
        <v>71</v>
      </c>
      <c r="B72" s="98">
        <v>72154032</v>
      </c>
      <c r="C72" s="132" t="s">
        <v>151</v>
      </c>
      <c r="D72" s="109" t="s">
        <v>36</v>
      </c>
      <c r="E72" s="100">
        <v>1</v>
      </c>
      <c r="F72" s="101">
        <v>72151901</v>
      </c>
      <c r="G72" s="102">
        <v>100852.5</v>
      </c>
      <c r="H72" s="46">
        <f t="shared" si="5"/>
        <v>1.0509999999999999</v>
      </c>
      <c r="I72" s="103">
        <f t="shared" si="3"/>
        <v>105995.97749999999</v>
      </c>
      <c r="J72" s="103">
        <v>25162.698750000003</v>
      </c>
      <c r="K72" s="133">
        <f t="shared" si="4"/>
        <v>131158.67624999999</v>
      </c>
    </row>
    <row r="73" spans="1:11" ht="25.5" x14ac:dyDescent="0.2">
      <c r="A73" s="13">
        <v>72</v>
      </c>
      <c r="B73" s="98">
        <v>72154032</v>
      </c>
      <c r="C73" s="132" t="s">
        <v>152</v>
      </c>
      <c r="D73" s="98" t="s">
        <v>36</v>
      </c>
      <c r="E73" s="100">
        <v>1</v>
      </c>
      <c r="F73" s="101">
        <v>72151901</v>
      </c>
      <c r="G73" s="102">
        <v>55709</v>
      </c>
      <c r="H73" s="46">
        <f t="shared" si="5"/>
        <v>1.0509999999999999</v>
      </c>
      <c r="I73" s="103">
        <f t="shared" si="3"/>
        <v>58550.159</v>
      </c>
      <c r="J73" s="103">
        <v>13899.395500000001</v>
      </c>
      <c r="K73" s="133">
        <f t="shared" si="4"/>
        <v>72449.554499999998</v>
      </c>
    </row>
    <row r="74" spans="1:11" ht="25.5" x14ac:dyDescent="0.2">
      <c r="A74" s="13">
        <v>73</v>
      </c>
      <c r="B74" s="98">
        <v>72154032</v>
      </c>
      <c r="C74" s="132" t="s">
        <v>153</v>
      </c>
      <c r="D74" s="109" t="s">
        <v>36</v>
      </c>
      <c r="E74" s="100">
        <v>1</v>
      </c>
      <c r="F74" s="101">
        <v>72151901</v>
      </c>
      <c r="G74" s="102">
        <v>62432.5</v>
      </c>
      <c r="H74" s="46">
        <f t="shared" si="5"/>
        <v>1.0509999999999999</v>
      </c>
      <c r="I74" s="103">
        <f t="shared" si="3"/>
        <v>65616.557499999995</v>
      </c>
      <c r="J74" s="103">
        <v>15576.908750000001</v>
      </c>
      <c r="K74" s="133">
        <f t="shared" si="4"/>
        <v>81193.466249999998</v>
      </c>
    </row>
    <row r="75" spans="1:11" ht="25.5" x14ac:dyDescent="0.2">
      <c r="A75" s="13">
        <v>74</v>
      </c>
      <c r="B75" s="98">
        <v>72154032</v>
      </c>
      <c r="C75" s="132" t="s">
        <v>154</v>
      </c>
      <c r="D75" s="109" t="s">
        <v>36</v>
      </c>
      <c r="E75" s="100">
        <v>1</v>
      </c>
      <c r="F75" s="101">
        <v>72152705</v>
      </c>
      <c r="G75" s="102">
        <v>230520</v>
      </c>
      <c r="H75" s="46">
        <f t="shared" si="5"/>
        <v>1.0509999999999999</v>
      </c>
      <c r="I75" s="103">
        <f t="shared" si="3"/>
        <v>242276.52</v>
      </c>
      <c r="J75" s="103">
        <v>57514.74</v>
      </c>
      <c r="K75" s="133">
        <f t="shared" si="4"/>
        <v>299791.26</v>
      </c>
    </row>
    <row r="76" spans="1:11" ht="38.25" x14ac:dyDescent="0.2">
      <c r="A76" s="13">
        <v>75</v>
      </c>
      <c r="B76" s="98">
        <v>72153606</v>
      </c>
      <c r="C76" s="132" t="s">
        <v>155</v>
      </c>
      <c r="D76" s="109" t="s">
        <v>36</v>
      </c>
      <c r="E76" s="100">
        <v>1</v>
      </c>
      <c r="F76" s="101">
        <v>72152705</v>
      </c>
      <c r="G76" s="102">
        <v>326570</v>
      </c>
      <c r="H76" s="46">
        <f t="shared" si="5"/>
        <v>1.0509999999999999</v>
      </c>
      <c r="I76" s="103">
        <f t="shared" si="3"/>
        <v>343225.07</v>
      </c>
      <c r="J76" s="103">
        <v>81479.214999999982</v>
      </c>
      <c r="K76" s="133">
        <f t="shared" si="4"/>
        <v>424704.28499999997</v>
      </c>
    </row>
    <row r="77" spans="1:11" ht="38.25" x14ac:dyDescent="0.2">
      <c r="A77" s="13">
        <v>76</v>
      </c>
      <c r="B77" s="98">
        <v>72153204</v>
      </c>
      <c r="C77" s="132" t="s">
        <v>156</v>
      </c>
      <c r="D77" s="109" t="s">
        <v>30</v>
      </c>
      <c r="E77" s="100">
        <v>1</v>
      </c>
      <c r="F77" s="101">
        <v>72152705</v>
      </c>
      <c r="G77" s="102">
        <v>46104</v>
      </c>
      <c r="H77" s="46">
        <f t="shared" si="5"/>
        <v>1.0509999999999999</v>
      </c>
      <c r="I77" s="103">
        <f t="shared" si="3"/>
        <v>48455.303999999996</v>
      </c>
      <c r="J77" s="103">
        <v>11502.947999999999</v>
      </c>
      <c r="K77" s="133">
        <f t="shared" si="4"/>
        <v>59958.251999999993</v>
      </c>
    </row>
    <row r="78" spans="1:11" ht="25.5" x14ac:dyDescent="0.2">
      <c r="A78" s="13">
        <v>77</v>
      </c>
      <c r="B78" s="98">
        <v>72152604</v>
      </c>
      <c r="C78" s="132" t="s">
        <v>157</v>
      </c>
      <c r="D78" s="109" t="s">
        <v>30</v>
      </c>
      <c r="E78" s="100">
        <v>1</v>
      </c>
      <c r="F78" s="101">
        <v>72152705</v>
      </c>
      <c r="G78" s="102">
        <v>30736</v>
      </c>
      <c r="H78" s="46">
        <f t="shared" si="5"/>
        <v>1.0509999999999999</v>
      </c>
      <c r="I78" s="103">
        <f t="shared" si="3"/>
        <v>32303.535999999996</v>
      </c>
      <c r="J78" s="103">
        <v>7668.6319999999996</v>
      </c>
      <c r="K78" s="133">
        <f t="shared" si="4"/>
        <v>39972.167999999998</v>
      </c>
    </row>
    <row r="79" spans="1:11" ht="25.5" x14ac:dyDescent="0.2">
      <c r="A79" s="13">
        <v>78</v>
      </c>
      <c r="B79" s="98">
        <v>72152601</v>
      </c>
      <c r="C79" s="132" t="s">
        <v>158</v>
      </c>
      <c r="D79" s="109" t="s">
        <v>31</v>
      </c>
      <c r="E79" s="100">
        <v>1</v>
      </c>
      <c r="F79" s="101">
        <v>72152501</v>
      </c>
      <c r="G79" s="102">
        <v>7684</v>
      </c>
      <c r="H79" s="46">
        <f t="shared" si="5"/>
        <v>1.0509999999999999</v>
      </c>
      <c r="I79" s="103">
        <f t="shared" si="3"/>
        <v>8075.8839999999991</v>
      </c>
      <c r="J79" s="103">
        <v>1917.1579999999999</v>
      </c>
      <c r="K79" s="133">
        <f t="shared" si="4"/>
        <v>9993.0419999999995</v>
      </c>
    </row>
    <row r="80" spans="1:11" ht="25.5" x14ac:dyDescent="0.2">
      <c r="A80" s="13">
        <v>79</v>
      </c>
      <c r="B80" s="98">
        <v>72151401</v>
      </c>
      <c r="C80" s="132" t="s">
        <v>159</v>
      </c>
      <c r="D80" s="109" t="s">
        <v>30</v>
      </c>
      <c r="E80" s="100">
        <v>1</v>
      </c>
      <c r="F80" s="101">
        <v>72152501</v>
      </c>
      <c r="G80" s="102">
        <v>18249.5</v>
      </c>
      <c r="H80" s="46">
        <f t="shared" si="5"/>
        <v>1.0509999999999999</v>
      </c>
      <c r="I80" s="103">
        <f t="shared" si="3"/>
        <v>19180.2245</v>
      </c>
      <c r="J80" s="103">
        <v>4553.2502500000001</v>
      </c>
      <c r="K80" s="133">
        <f t="shared" si="4"/>
        <v>23733.474750000001</v>
      </c>
    </row>
    <row r="81" spans="1:11" ht="25.5" x14ac:dyDescent="0.2">
      <c r="A81" s="13">
        <v>80</v>
      </c>
      <c r="B81" s="98">
        <v>72152710</v>
      </c>
      <c r="C81" s="132" t="s">
        <v>160</v>
      </c>
      <c r="D81" s="109" t="s">
        <v>32</v>
      </c>
      <c r="E81" s="100">
        <v>1</v>
      </c>
      <c r="F81" s="101">
        <v>72152607</v>
      </c>
      <c r="G81" s="102">
        <v>672350</v>
      </c>
      <c r="H81" s="46">
        <f t="shared" si="5"/>
        <v>1.0509999999999999</v>
      </c>
      <c r="I81" s="103">
        <f t="shared" si="3"/>
        <v>706639.85</v>
      </c>
      <c r="J81" s="103">
        <v>167751.32500000001</v>
      </c>
      <c r="K81" s="133">
        <f t="shared" si="4"/>
        <v>874391.17500000005</v>
      </c>
    </row>
    <row r="82" spans="1:11" ht="25.5" x14ac:dyDescent="0.2">
      <c r="A82" s="13">
        <v>81</v>
      </c>
      <c r="B82" s="98">
        <v>72153002</v>
      </c>
      <c r="C82" s="132" t="s">
        <v>161</v>
      </c>
      <c r="D82" s="98" t="s">
        <v>30</v>
      </c>
      <c r="E82" s="100">
        <v>1</v>
      </c>
      <c r="F82" s="101">
        <v>72152904</v>
      </c>
      <c r="G82" s="102">
        <v>105655</v>
      </c>
      <c r="H82" s="46">
        <f t="shared" si="5"/>
        <v>1.0509999999999999</v>
      </c>
      <c r="I82" s="103">
        <f t="shared" si="3"/>
        <v>111043.405</v>
      </c>
      <c r="J82" s="103">
        <v>26360.922500000001</v>
      </c>
      <c r="K82" s="133">
        <f t="shared" si="4"/>
        <v>137404.32750000001</v>
      </c>
    </row>
    <row r="83" spans="1:11" ht="38.25" x14ac:dyDescent="0.2">
      <c r="A83" s="13">
        <v>82</v>
      </c>
      <c r="B83" s="98">
        <v>72153002</v>
      </c>
      <c r="C83" s="132" t="s">
        <v>162</v>
      </c>
      <c r="D83" s="99" t="s">
        <v>30</v>
      </c>
      <c r="E83" s="100">
        <v>1</v>
      </c>
      <c r="F83" s="101">
        <v>72152904</v>
      </c>
      <c r="G83" s="102">
        <v>92208</v>
      </c>
      <c r="H83" s="46">
        <f t="shared" si="5"/>
        <v>1.0509999999999999</v>
      </c>
      <c r="I83" s="103">
        <f t="shared" si="3"/>
        <v>96910.607999999993</v>
      </c>
      <c r="J83" s="103">
        <v>23005.895999999997</v>
      </c>
      <c r="K83" s="133">
        <f t="shared" si="4"/>
        <v>119916.50399999999</v>
      </c>
    </row>
    <row r="84" spans="1:11" ht="216.75" x14ac:dyDescent="0.2">
      <c r="A84" s="13">
        <v>83</v>
      </c>
      <c r="B84" s="98">
        <v>72153002</v>
      </c>
      <c r="C84" s="132" t="s">
        <v>468</v>
      </c>
      <c r="D84" s="99" t="s">
        <v>30</v>
      </c>
      <c r="E84" s="100">
        <v>1</v>
      </c>
      <c r="F84" s="101">
        <v>72152001</v>
      </c>
      <c r="G84" s="102">
        <v>105655</v>
      </c>
      <c r="H84" s="46">
        <f t="shared" si="5"/>
        <v>1.0509999999999999</v>
      </c>
      <c r="I84" s="103">
        <f t="shared" si="3"/>
        <v>111043.405</v>
      </c>
      <c r="J84" s="103">
        <v>26360.922500000001</v>
      </c>
      <c r="K84" s="133">
        <f t="shared" si="4"/>
        <v>137404.32750000001</v>
      </c>
    </row>
    <row r="85" spans="1:11" ht="25.5" x14ac:dyDescent="0.2">
      <c r="A85" s="13">
        <v>84</v>
      </c>
      <c r="B85" s="98">
        <v>72152604</v>
      </c>
      <c r="C85" s="132" t="s">
        <v>469</v>
      </c>
      <c r="D85" s="112" t="s">
        <v>33</v>
      </c>
      <c r="E85" s="100">
        <v>1</v>
      </c>
      <c r="F85" s="101">
        <v>72152001</v>
      </c>
      <c r="G85" s="102">
        <v>76840</v>
      </c>
      <c r="H85" s="46">
        <f t="shared" si="5"/>
        <v>1.0509999999999999</v>
      </c>
      <c r="I85" s="103">
        <f t="shared" si="3"/>
        <v>80758.84</v>
      </c>
      <c r="J85" s="103">
        <v>19171.579999999998</v>
      </c>
      <c r="K85" s="133">
        <f t="shared" si="4"/>
        <v>99930.42</v>
      </c>
    </row>
    <row r="86" spans="1:11" ht="38.25" x14ac:dyDescent="0.2">
      <c r="A86" s="13">
        <v>85</v>
      </c>
      <c r="B86" s="98">
        <v>72152604</v>
      </c>
      <c r="C86" s="132" t="s">
        <v>470</v>
      </c>
      <c r="D86" s="112" t="s">
        <v>30</v>
      </c>
      <c r="E86" s="100">
        <v>1</v>
      </c>
      <c r="F86" s="101">
        <v>72152604</v>
      </c>
      <c r="G86" s="102">
        <v>115260</v>
      </c>
      <c r="H86" s="46">
        <f t="shared" si="5"/>
        <v>1.0509999999999999</v>
      </c>
      <c r="I86" s="103">
        <f t="shared" si="3"/>
        <v>121138.26</v>
      </c>
      <c r="J86" s="103">
        <v>28757.37</v>
      </c>
      <c r="K86" s="133">
        <f t="shared" si="4"/>
        <v>149895.63</v>
      </c>
    </row>
    <row r="87" spans="1:11" ht="255" x14ac:dyDescent="0.2">
      <c r="A87" s="13">
        <v>86</v>
      </c>
      <c r="B87" s="109">
        <v>72153204</v>
      </c>
      <c r="C87" s="132" t="s">
        <v>471</v>
      </c>
      <c r="D87" s="99" t="s">
        <v>38</v>
      </c>
      <c r="E87" s="100">
        <v>1</v>
      </c>
      <c r="F87" s="101">
        <v>72152506</v>
      </c>
      <c r="G87" s="102">
        <v>57630</v>
      </c>
      <c r="H87" s="46">
        <f t="shared" si="5"/>
        <v>1.0509999999999999</v>
      </c>
      <c r="I87" s="103">
        <f t="shared" si="3"/>
        <v>60569.13</v>
      </c>
      <c r="J87" s="103">
        <v>14378.684999999999</v>
      </c>
      <c r="K87" s="133">
        <f t="shared" si="4"/>
        <v>74947.815000000002</v>
      </c>
    </row>
    <row r="88" spans="1:11" ht="12.75" x14ac:dyDescent="0.2">
      <c r="A88" s="14">
        <v>87</v>
      </c>
      <c r="B88" s="98">
        <v>72151501</v>
      </c>
      <c r="C88" s="132" t="s">
        <v>164</v>
      </c>
      <c r="D88" s="109" t="s">
        <v>37</v>
      </c>
      <c r="E88" s="100">
        <v>1</v>
      </c>
      <c r="F88" s="101">
        <v>72152602</v>
      </c>
      <c r="G88" s="102">
        <v>28815</v>
      </c>
      <c r="H88" s="46">
        <f t="shared" si="5"/>
        <v>1.0509999999999999</v>
      </c>
      <c r="I88" s="103">
        <f t="shared" si="3"/>
        <v>30284.564999999999</v>
      </c>
      <c r="J88" s="103">
        <v>7189.3424999999997</v>
      </c>
      <c r="K88" s="133">
        <f t="shared" si="4"/>
        <v>37473.907500000001</v>
      </c>
    </row>
    <row r="89" spans="1:11" ht="63.75" x14ac:dyDescent="0.2">
      <c r="A89" s="14">
        <v>88</v>
      </c>
      <c r="B89" s="98">
        <v>72151501</v>
      </c>
      <c r="C89" s="132" t="s">
        <v>472</v>
      </c>
      <c r="D89" s="109" t="s">
        <v>39</v>
      </c>
      <c r="E89" s="100">
        <v>1</v>
      </c>
      <c r="F89" s="101">
        <v>72152602</v>
      </c>
      <c r="G89" s="102">
        <v>38420</v>
      </c>
      <c r="H89" s="46">
        <f t="shared" si="5"/>
        <v>1.0509999999999999</v>
      </c>
      <c r="I89" s="103">
        <f t="shared" si="3"/>
        <v>40379.42</v>
      </c>
      <c r="J89" s="103">
        <v>9585.7899999999991</v>
      </c>
      <c r="K89" s="133">
        <f t="shared" si="4"/>
        <v>49965.21</v>
      </c>
    </row>
    <row r="90" spans="1:11" ht="38.25" x14ac:dyDescent="0.2">
      <c r="A90" s="14">
        <v>89</v>
      </c>
      <c r="B90" s="98">
        <v>72151501</v>
      </c>
      <c r="C90" s="132" t="s">
        <v>180</v>
      </c>
      <c r="D90" s="109" t="s">
        <v>39</v>
      </c>
      <c r="E90" s="100">
        <v>1</v>
      </c>
      <c r="F90" s="101">
        <v>72152602</v>
      </c>
      <c r="G90" s="102">
        <v>2977.55</v>
      </c>
      <c r="H90" s="46">
        <f t="shared" si="5"/>
        <v>1.0509999999999999</v>
      </c>
      <c r="I90" s="103">
        <f t="shared" si="3"/>
        <v>3129.4050499999998</v>
      </c>
      <c r="J90" s="103">
        <v>742.89872500000013</v>
      </c>
      <c r="K90" s="133">
        <f t="shared" si="4"/>
        <v>3872.3037749999999</v>
      </c>
    </row>
    <row r="91" spans="1:11" ht="38.25" x14ac:dyDescent="0.2">
      <c r="A91" s="14">
        <v>90</v>
      </c>
      <c r="B91" s="98">
        <v>72151501</v>
      </c>
      <c r="C91" s="132" t="s">
        <v>181</v>
      </c>
      <c r="D91" s="109" t="s">
        <v>39</v>
      </c>
      <c r="E91" s="100">
        <v>1</v>
      </c>
      <c r="F91" s="101">
        <v>72154013</v>
      </c>
      <c r="G91" s="102">
        <v>2305.1999999999998</v>
      </c>
      <c r="H91" s="46">
        <f t="shared" si="5"/>
        <v>1.0509999999999999</v>
      </c>
      <c r="I91" s="103">
        <f t="shared" si="3"/>
        <v>2422.7651999999998</v>
      </c>
      <c r="J91" s="103">
        <v>575.14740000000006</v>
      </c>
      <c r="K91" s="133">
        <f t="shared" si="4"/>
        <v>2997.9125999999997</v>
      </c>
    </row>
    <row r="92" spans="1:11" ht="38.25" x14ac:dyDescent="0.2">
      <c r="A92" s="14">
        <v>91</v>
      </c>
      <c r="B92" s="98">
        <v>72151501</v>
      </c>
      <c r="C92" s="132" t="s">
        <v>182</v>
      </c>
      <c r="D92" s="109" t="s">
        <v>39</v>
      </c>
      <c r="E92" s="100">
        <v>1</v>
      </c>
      <c r="F92" s="101">
        <v>72154056</v>
      </c>
      <c r="G92" s="102">
        <v>7203.75</v>
      </c>
      <c r="H92" s="46">
        <f t="shared" si="5"/>
        <v>1.0509999999999999</v>
      </c>
      <c r="I92" s="103">
        <f t="shared" si="3"/>
        <v>7571.1412499999997</v>
      </c>
      <c r="J92" s="103">
        <v>1797.3356249999999</v>
      </c>
      <c r="K92" s="133">
        <f t="shared" si="4"/>
        <v>9368.4768750000003</v>
      </c>
    </row>
    <row r="93" spans="1:11" ht="38.25" x14ac:dyDescent="0.2">
      <c r="A93" s="14">
        <v>92</v>
      </c>
      <c r="B93" s="98">
        <v>72151501</v>
      </c>
      <c r="C93" s="132" t="s">
        <v>473</v>
      </c>
      <c r="D93" s="109" t="s">
        <v>37</v>
      </c>
      <c r="E93" s="100">
        <v>1</v>
      </c>
      <c r="F93" s="101">
        <v>72154032</v>
      </c>
      <c r="G93" s="102">
        <v>9605</v>
      </c>
      <c r="H93" s="46">
        <f t="shared" si="5"/>
        <v>1.0509999999999999</v>
      </c>
      <c r="I93" s="103">
        <f t="shared" si="3"/>
        <v>10094.855</v>
      </c>
      <c r="J93" s="103">
        <v>2396.4474999999998</v>
      </c>
      <c r="K93" s="133">
        <f t="shared" si="4"/>
        <v>12491.3025</v>
      </c>
    </row>
    <row r="94" spans="1:11" ht="51" x14ac:dyDescent="0.2">
      <c r="A94" s="14">
        <v>93</v>
      </c>
      <c r="B94" s="98">
        <v>72151501</v>
      </c>
      <c r="C94" s="132" t="s">
        <v>474</v>
      </c>
      <c r="D94" s="109" t="s">
        <v>37</v>
      </c>
      <c r="E94" s="100">
        <v>1</v>
      </c>
      <c r="F94" s="101">
        <v>72154032</v>
      </c>
      <c r="G94" s="102">
        <v>120062.5</v>
      </c>
      <c r="H94" s="46">
        <f t="shared" si="5"/>
        <v>1.0509999999999999</v>
      </c>
      <c r="I94" s="103">
        <f t="shared" si="3"/>
        <v>126185.68749999999</v>
      </c>
      <c r="J94" s="103">
        <v>29955.59375</v>
      </c>
      <c r="K94" s="133">
        <f t="shared" si="4"/>
        <v>156141.28125</v>
      </c>
    </row>
    <row r="95" spans="1:11" ht="38.25" x14ac:dyDescent="0.2">
      <c r="A95" s="14">
        <v>94</v>
      </c>
      <c r="B95" s="98">
        <v>72151501</v>
      </c>
      <c r="C95" s="132" t="s">
        <v>207</v>
      </c>
      <c r="D95" s="109" t="s">
        <v>39</v>
      </c>
      <c r="E95" s="100">
        <v>1</v>
      </c>
      <c r="F95" s="101">
        <v>72152501</v>
      </c>
      <c r="G95" s="102">
        <v>3073.6</v>
      </c>
      <c r="H95" s="46">
        <f t="shared" si="5"/>
        <v>1.0509999999999999</v>
      </c>
      <c r="I95" s="103">
        <f t="shared" si="3"/>
        <v>3230.3535999999999</v>
      </c>
      <c r="J95" s="103">
        <v>766.86320000000001</v>
      </c>
      <c r="K95" s="133">
        <f t="shared" si="4"/>
        <v>3997.2168000000001</v>
      </c>
    </row>
    <row r="96" spans="1:11" ht="25.5" x14ac:dyDescent="0.2">
      <c r="A96" s="14">
        <v>95</v>
      </c>
      <c r="B96" s="98">
        <v>72151501</v>
      </c>
      <c r="C96" s="132" t="s">
        <v>208</v>
      </c>
      <c r="D96" s="109" t="s">
        <v>39</v>
      </c>
      <c r="E96" s="100">
        <v>1</v>
      </c>
      <c r="F96" s="101">
        <v>72152501</v>
      </c>
      <c r="G96" s="102">
        <v>4322.25</v>
      </c>
      <c r="H96" s="46">
        <f t="shared" si="5"/>
        <v>1.0509999999999999</v>
      </c>
      <c r="I96" s="103">
        <f t="shared" si="3"/>
        <v>4542.6847499999994</v>
      </c>
      <c r="J96" s="103">
        <v>1078.4013749999999</v>
      </c>
      <c r="K96" s="133">
        <f t="shared" si="4"/>
        <v>5621.0861249999998</v>
      </c>
    </row>
    <row r="97" spans="1:11" ht="38.25" x14ac:dyDescent="0.2">
      <c r="A97" s="14">
        <v>96</v>
      </c>
      <c r="B97" s="98">
        <v>72151501</v>
      </c>
      <c r="C97" s="132" t="s">
        <v>475</v>
      </c>
      <c r="D97" s="109" t="s">
        <v>36</v>
      </c>
      <c r="E97" s="100">
        <v>1</v>
      </c>
      <c r="F97" s="101">
        <v>72152501</v>
      </c>
      <c r="G97" s="102">
        <v>34385.9</v>
      </c>
      <c r="H97" s="46">
        <f t="shared" si="5"/>
        <v>1.0509999999999999</v>
      </c>
      <c r="I97" s="103">
        <f t="shared" si="3"/>
        <v>36139.580900000001</v>
      </c>
      <c r="J97" s="103">
        <v>8579.2820500000016</v>
      </c>
      <c r="K97" s="133">
        <f t="shared" si="4"/>
        <v>44718.862950000002</v>
      </c>
    </row>
    <row r="98" spans="1:11" ht="38.25" x14ac:dyDescent="0.2">
      <c r="A98" s="14">
        <v>97</v>
      </c>
      <c r="B98" s="98">
        <v>72151501</v>
      </c>
      <c r="C98" s="132" t="s">
        <v>476</v>
      </c>
      <c r="D98" s="109" t="s">
        <v>37</v>
      </c>
      <c r="E98" s="100">
        <v>1</v>
      </c>
      <c r="F98" s="101">
        <v>72154013</v>
      </c>
      <c r="G98" s="102">
        <v>72037.5</v>
      </c>
      <c r="H98" s="46">
        <f t="shared" si="5"/>
        <v>1.0509999999999999</v>
      </c>
      <c r="I98" s="103">
        <f t="shared" si="3"/>
        <v>75711.412499999991</v>
      </c>
      <c r="J98" s="103">
        <v>17973.356250000001</v>
      </c>
      <c r="K98" s="133">
        <f t="shared" si="4"/>
        <v>93684.768749999988</v>
      </c>
    </row>
    <row r="99" spans="1:11" ht="25.5" x14ac:dyDescent="0.2">
      <c r="A99" s="14">
        <v>98</v>
      </c>
      <c r="B99" s="98">
        <v>72151501</v>
      </c>
      <c r="C99" s="132" t="s">
        <v>211</v>
      </c>
      <c r="D99" s="109" t="s">
        <v>39</v>
      </c>
      <c r="E99" s="100">
        <v>1</v>
      </c>
      <c r="F99" s="101">
        <v>72101510</v>
      </c>
      <c r="G99" s="102">
        <v>72805.899999999994</v>
      </c>
      <c r="H99" s="46">
        <f t="shared" si="5"/>
        <v>1.0509999999999999</v>
      </c>
      <c r="I99" s="103">
        <f t="shared" si="3"/>
        <v>76519.000899999985</v>
      </c>
      <c r="J99" s="103">
        <v>18165.072049999999</v>
      </c>
      <c r="K99" s="133">
        <f t="shared" si="4"/>
        <v>94684.072949999987</v>
      </c>
    </row>
    <row r="100" spans="1:11" ht="25.5" x14ac:dyDescent="0.2">
      <c r="A100" s="14">
        <v>99</v>
      </c>
      <c r="B100" s="98">
        <v>72151501</v>
      </c>
      <c r="C100" s="132" t="s">
        <v>477</v>
      </c>
      <c r="D100" s="109" t="s">
        <v>37</v>
      </c>
      <c r="E100" s="100">
        <v>1</v>
      </c>
      <c r="F100" s="101">
        <v>72154013</v>
      </c>
      <c r="G100" s="102">
        <v>4322.25</v>
      </c>
      <c r="H100" s="46">
        <f t="shared" si="5"/>
        <v>1.0509999999999999</v>
      </c>
      <c r="I100" s="103">
        <f t="shared" si="3"/>
        <v>4542.6847499999994</v>
      </c>
      <c r="J100" s="103">
        <v>1078.4013749999999</v>
      </c>
      <c r="K100" s="133">
        <f t="shared" si="4"/>
        <v>5621.0861249999998</v>
      </c>
    </row>
    <row r="101" spans="1:11" ht="25.5" x14ac:dyDescent="0.2">
      <c r="A101" s="14">
        <v>100</v>
      </c>
      <c r="B101" s="98">
        <v>72151501</v>
      </c>
      <c r="C101" s="132" t="s">
        <v>213</v>
      </c>
      <c r="D101" s="109" t="s">
        <v>39</v>
      </c>
      <c r="E101" s="100">
        <v>1</v>
      </c>
      <c r="F101" s="101">
        <v>72151302</v>
      </c>
      <c r="G101" s="102">
        <v>4322.25</v>
      </c>
      <c r="H101" s="46">
        <f t="shared" si="5"/>
        <v>1.0509999999999999</v>
      </c>
      <c r="I101" s="103">
        <f t="shared" si="3"/>
        <v>4542.6847499999994</v>
      </c>
      <c r="J101" s="103">
        <v>1078.4013749999999</v>
      </c>
      <c r="K101" s="133">
        <f t="shared" si="4"/>
        <v>5621.0861249999998</v>
      </c>
    </row>
    <row r="102" spans="1:11" ht="102" x14ac:dyDescent="0.2">
      <c r="A102" s="14">
        <v>101</v>
      </c>
      <c r="B102" s="98">
        <v>72151501</v>
      </c>
      <c r="C102" s="132" t="s">
        <v>478</v>
      </c>
      <c r="D102" s="109" t="s">
        <v>37</v>
      </c>
      <c r="E102" s="100">
        <v>1</v>
      </c>
      <c r="F102" s="101">
        <v>72151903</v>
      </c>
      <c r="G102" s="102">
        <v>78761</v>
      </c>
      <c r="H102" s="46">
        <f t="shared" si="5"/>
        <v>1.0509999999999999</v>
      </c>
      <c r="I102" s="103">
        <f t="shared" si="3"/>
        <v>82777.811000000002</v>
      </c>
      <c r="J102" s="103">
        <v>19650.869500000001</v>
      </c>
      <c r="K102" s="133">
        <f t="shared" si="4"/>
        <v>102428.6805</v>
      </c>
    </row>
    <row r="103" spans="1:11" ht="25.5" x14ac:dyDescent="0.2">
      <c r="A103" s="14">
        <v>102</v>
      </c>
      <c r="B103" s="98">
        <v>72151501</v>
      </c>
      <c r="C103" s="132" t="s">
        <v>479</v>
      </c>
      <c r="D103" s="109" t="s">
        <v>40</v>
      </c>
      <c r="E103" s="100">
        <v>1</v>
      </c>
      <c r="F103" s="101">
        <v>72151501</v>
      </c>
      <c r="G103" s="102">
        <v>4322.25</v>
      </c>
      <c r="H103" s="46">
        <f t="shared" si="5"/>
        <v>1.0509999999999999</v>
      </c>
      <c r="I103" s="103">
        <f t="shared" si="3"/>
        <v>4542.6847499999994</v>
      </c>
      <c r="J103" s="103">
        <v>1078.4013749999999</v>
      </c>
      <c r="K103" s="133">
        <f t="shared" si="4"/>
        <v>5621.0861249999998</v>
      </c>
    </row>
    <row r="104" spans="1:11" ht="25.5" x14ac:dyDescent="0.2">
      <c r="A104" s="14">
        <v>103</v>
      </c>
      <c r="B104" s="98">
        <v>72151501</v>
      </c>
      <c r="C104" s="132" t="s">
        <v>231</v>
      </c>
      <c r="D104" s="109" t="s">
        <v>31</v>
      </c>
      <c r="E104" s="100">
        <v>1</v>
      </c>
      <c r="F104" s="113">
        <v>72153500</v>
      </c>
      <c r="G104" s="102">
        <v>43798.8</v>
      </c>
      <c r="H104" s="46">
        <f t="shared" si="5"/>
        <v>1.0509999999999999</v>
      </c>
      <c r="I104" s="103">
        <f t="shared" si="3"/>
        <v>46032.538800000002</v>
      </c>
      <c r="J104" s="103">
        <v>10927.8006</v>
      </c>
      <c r="K104" s="133">
        <f t="shared" si="4"/>
        <v>56960.339400000004</v>
      </c>
    </row>
    <row r="105" spans="1:11" ht="25.5" x14ac:dyDescent="0.2">
      <c r="A105" s="14">
        <v>104</v>
      </c>
      <c r="B105" s="98">
        <v>72151501</v>
      </c>
      <c r="C105" s="132" t="s">
        <v>480</v>
      </c>
      <c r="D105" s="98" t="s">
        <v>36</v>
      </c>
      <c r="E105" s="100">
        <v>1</v>
      </c>
      <c r="F105" s="111">
        <v>72152600</v>
      </c>
      <c r="G105" s="102">
        <v>24012.5</v>
      </c>
      <c r="H105" s="46">
        <f t="shared" si="5"/>
        <v>1.0509999999999999</v>
      </c>
      <c r="I105" s="103">
        <f t="shared" si="3"/>
        <v>25237.137499999997</v>
      </c>
      <c r="J105" s="103">
        <v>5991.1187499999996</v>
      </c>
      <c r="K105" s="133">
        <f t="shared" si="4"/>
        <v>31228.256249999999</v>
      </c>
    </row>
    <row r="106" spans="1:11" ht="25.5" x14ac:dyDescent="0.2">
      <c r="A106" s="14">
        <v>105</v>
      </c>
      <c r="B106" s="98">
        <v>72151501</v>
      </c>
      <c r="C106" s="132" t="s">
        <v>481</v>
      </c>
      <c r="D106" s="109" t="s">
        <v>37</v>
      </c>
      <c r="E106" s="100">
        <v>1</v>
      </c>
      <c r="F106" s="111">
        <v>72152700</v>
      </c>
      <c r="G106" s="102">
        <v>24012.5</v>
      </c>
      <c r="H106" s="46">
        <f t="shared" si="5"/>
        <v>1.0509999999999999</v>
      </c>
      <c r="I106" s="103">
        <f t="shared" si="3"/>
        <v>25237.137499999997</v>
      </c>
      <c r="J106" s="103">
        <v>5991.1187499999996</v>
      </c>
      <c r="K106" s="133">
        <f t="shared" si="4"/>
        <v>31228.256249999999</v>
      </c>
    </row>
    <row r="107" spans="1:11" ht="38.25" x14ac:dyDescent="0.2">
      <c r="A107" s="14">
        <v>106</v>
      </c>
      <c r="B107" s="98">
        <v>72151501</v>
      </c>
      <c r="C107" s="132" t="s">
        <v>482</v>
      </c>
      <c r="D107" s="109" t="s">
        <v>37</v>
      </c>
      <c r="E107" s="100">
        <v>1</v>
      </c>
      <c r="F107" s="113">
        <v>72141500</v>
      </c>
      <c r="G107" s="102">
        <v>111033.8</v>
      </c>
      <c r="H107" s="46">
        <f t="shared" si="5"/>
        <v>1.0509999999999999</v>
      </c>
      <c r="I107" s="103">
        <f t="shared" si="3"/>
        <v>116696.5238</v>
      </c>
      <c r="J107" s="103">
        <v>27702.933100000002</v>
      </c>
      <c r="K107" s="133">
        <f t="shared" si="4"/>
        <v>144399.45689999999</v>
      </c>
    </row>
    <row r="108" spans="1:11" ht="12.75" x14ac:dyDescent="0.2">
      <c r="A108" s="14">
        <v>107</v>
      </c>
      <c r="B108" s="98">
        <v>72151501</v>
      </c>
      <c r="C108" s="132" t="s">
        <v>483</v>
      </c>
      <c r="D108" s="109" t="s">
        <v>31</v>
      </c>
      <c r="E108" s="100">
        <v>1</v>
      </c>
      <c r="F108" s="111">
        <v>72152600</v>
      </c>
      <c r="G108" s="102">
        <v>6243.25</v>
      </c>
      <c r="H108" s="46">
        <f t="shared" si="5"/>
        <v>1.0509999999999999</v>
      </c>
      <c r="I108" s="103">
        <f t="shared" si="3"/>
        <v>6561.6557499999999</v>
      </c>
      <c r="J108" s="103">
        <v>1557.690875</v>
      </c>
      <c r="K108" s="133">
        <f t="shared" si="4"/>
        <v>8119.3466250000001</v>
      </c>
    </row>
    <row r="109" spans="1:11" ht="12.75" x14ac:dyDescent="0.2">
      <c r="A109" s="14">
        <v>108</v>
      </c>
      <c r="B109" s="98">
        <v>72151501</v>
      </c>
      <c r="C109" s="132" t="s">
        <v>484</v>
      </c>
      <c r="D109" s="109" t="s">
        <v>31</v>
      </c>
      <c r="E109" s="100">
        <v>1</v>
      </c>
      <c r="F109" s="111">
        <v>72102900</v>
      </c>
      <c r="G109" s="102">
        <v>3361.75</v>
      </c>
      <c r="H109" s="46">
        <f t="shared" si="5"/>
        <v>1.0509999999999999</v>
      </c>
      <c r="I109" s="103">
        <f t="shared" si="3"/>
        <v>3533.1992499999997</v>
      </c>
      <c r="J109" s="103">
        <v>838.75662499999999</v>
      </c>
      <c r="K109" s="133">
        <f t="shared" si="4"/>
        <v>4371.9558749999997</v>
      </c>
    </row>
    <row r="110" spans="1:11" ht="12.75" x14ac:dyDescent="0.2">
      <c r="A110" s="14">
        <v>109</v>
      </c>
      <c r="B110" s="98">
        <v>72151501</v>
      </c>
      <c r="C110" s="132" t="s">
        <v>485</v>
      </c>
      <c r="D110" s="109" t="s">
        <v>31</v>
      </c>
      <c r="E110" s="100">
        <v>1</v>
      </c>
      <c r="F110" s="111">
        <v>72152700</v>
      </c>
      <c r="G110" s="102">
        <v>4322.25</v>
      </c>
      <c r="H110" s="46">
        <f t="shared" si="5"/>
        <v>1.0509999999999999</v>
      </c>
      <c r="I110" s="103">
        <f t="shared" si="3"/>
        <v>4542.6847499999994</v>
      </c>
      <c r="J110" s="103">
        <v>1078.4013749999999</v>
      </c>
      <c r="K110" s="133">
        <f t="shared" si="4"/>
        <v>5621.0861249999998</v>
      </c>
    </row>
    <row r="111" spans="1:11" ht="25.5" x14ac:dyDescent="0.2">
      <c r="A111" s="14">
        <v>110</v>
      </c>
      <c r="B111" s="98">
        <v>72151501</v>
      </c>
      <c r="C111" s="132" t="s">
        <v>486</v>
      </c>
      <c r="D111" s="109" t="s">
        <v>39</v>
      </c>
      <c r="E111" s="100">
        <v>1</v>
      </c>
      <c r="F111" s="113">
        <v>72141500</v>
      </c>
      <c r="G111" s="102">
        <v>11045.75</v>
      </c>
      <c r="H111" s="46">
        <f t="shared" si="5"/>
        <v>1.0509999999999999</v>
      </c>
      <c r="I111" s="103">
        <f t="shared" si="3"/>
        <v>11609.08325</v>
      </c>
      <c r="J111" s="103">
        <v>2755.9146249999999</v>
      </c>
      <c r="K111" s="133">
        <f t="shared" si="4"/>
        <v>14364.997874999999</v>
      </c>
    </row>
    <row r="112" spans="1:11" ht="25.5" x14ac:dyDescent="0.2">
      <c r="A112" s="14">
        <v>111</v>
      </c>
      <c r="B112" s="98">
        <v>72151501</v>
      </c>
      <c r="C112" s="132" t="s">
        <v>487</v>
      </c>
      <c r="D112" s="109" t="s">
        <v>33</v>
      </c>
      <c r="E112" s="100">
        <v>1</v>
      </c>
      <c r="F112" s="113">
        <v>72141500</v>
      </c>
      <c r="G112" s="102">
        <v>24012.5</v>
      </c>
      <c r="H112" s="46">
        <f t="shared" si="5"/>
        <v>1.0509999999999999</v>
      </c>
      <c r="I112" s="103">
        <f t="shared" si="3"/>
        <v>25237.137499999997</v>
      </c>
      <c r="J112" s="103">
        <v>5991.1187499999996</v>
      </c>
      <c r="K112" s="133">
        <f t="shared" si="4"/>
        <v>31228.256249999999</v>
      </c>
    </row>
    <row r="113" spans="1:11" ht="12.75" x14ac:dyDescent="0.2">
      <c r="A113" s="14">
        <v>112</v>
      </c>
      <c r="B113" s="98">
        <v>72151501</v>
      </c>
      <c r="C113" s="132" t="s">
        <v>488</v>
      </c>
      <c r="D113" s="109" t="s">
        <v>36</v>
      </c>
      <c r="E113" s="100">
        <v>1</v>
      </c>
      <c r="F113" s="111">
        <v>72102900</v>
      </c>
      <c r="G113" s="102">
        <v>33617.5</v>
      </c>
      <c r="H113" s="46">
        <f t="shared" si="5"/>
        <v>1.0509999999999999</v>
      </c>
      <c r="I113" s="103">
        <f t="shared" si="3"/>
        <v>35331.9925</v>
      </c>
      <c r="J113" s="103">
        <v>8387.5662499999999</v>
      </c>
      <c r="K113" s="133">
        <f t="shared" si="4"/>
        <v>43719.558749999997</v>
      </c>
    </row>
    <row r="114" spans="1:11" ht="12.75" x14ac:dyDescent="0.2">
      <c r="A114" s="14">
        <v>113</v>
      </c>
      <c r="B114" s="98">
        <v>72151501</v>
      </c>
      <c r="C114" s="132" t="s">
        <v>489</v>
      </c>
      <c r="D114" s="109" t="s">
        <v>37</v>
      </c>
      <c r="E114" s="100">
        <v>1</v>
      </c>
      <c r="F114" s="111">
        <v>72102900</v>
      </c>
      <c r="G114" s="102">
        <v>38420</v>
      </c>
      <c r="H114" s="46">
        <f t="shared" si="5"/>
        <v>1.0509999999999999</v>
      </c>
      <c r="I114" s="103">
        <f t="shared" si="3"/>
        <v>40379.42</v>
      </c>
      <c r="J114" s="103">
        <v>9585.7899999999991</v>
      </c>
      <c r="K114" s="133">
        <f t="shared" si="4"/>
        <v>49965.21</v>
      </c>
    </row>
    <row r="115" spans="1:11" ht="25.5" x14ac:dyDescent="0.2">
      <c r="A115" s="14">
        <v>114</v>
      </c>
      <c r="B115" s="98">
        <v>72151501</v>
      </c>
      <c r="C115" s="132" t="s">
        <v>490</v>
      </c>
      <c r="D115" s="109" t="s">
        <v>37</v>
      </c>
      <c r="E115" s="100">
        <v>1</v>
      </c>
      <c r="F115" s="111">
        <v>72102900</v>
      </c>
      <c r="G115" s="102">
        <v>24012.5</v>
      </c>
      <c r="H115" s="46">
        <f t="shared" si="5"/>
        <v>1.0509999999999999</v>
      </c>
      <c r="I115" s="103">
        <f t="shared" si="3"/>
        <v>25237.137499999997</v>
      </c>
      <c r="J115" s="103">
        <v>5991.1187499999996</v>
      </c>
      <c r="K115" s="133">
        <f t="shared" si="4"/>
        <v>31228.256249999999</v>
      </c>
    </row>
    <row r="116" spans="1:11" ht="102" x14ac:dyDescent="0.2">
      <c r="A116" s="14">
        <v>115</v>
      </c>
      <c r="B116" s="98">
        <v>72151501</v>
      </c>
      <c r="C116" s="132" t="s">
        <v>491</v>
      </c>
      <c r="D116" s="109" t="s">
        <v>37</v>
      </c>
      <c r="E116" s="100">
        <v>1</v>
      </c>
      <c r="F116" s="111">
        <v>72102900</v>
      </c>
      <c r="G116" s="102">
        <v>72998</v>
      </c>
      <c r="H116" s="46">
        <f t="shared" si="5"/>
        <v>1.0509999999999999</v>
      </c>
      <c r="I116" s="103">
        <f t="shared" si="3"/>
        <v>76720.898000000001</v>
      </c>
      <c r="J116" s="103">
        <v>18213.001</v>
      </c>
      <c r="K116" s="133">
        <f t="shared" si="4"/>
        <v>94933.899000000005</v>
      </c>
    </row>
    <row r="117" spans="1:11" ht="51" x14ac:dyDescent="0.2">
      <c r="A117" s="14">
        <v>116</v>
      </c>
      <c r="B117" s="98">
        <v>72151501</v>
      </c>
      <c r="C117" s="132" t="s">
        <v>245</v>
      </c>
      <c r="D117" s="98" t="s">
        <v>37</v>
      </c>
      <c r="E117" s="100">
        <v>1</v>
      </c>
      <c r="F117" s="111">
        <v>72152600</v>
      </c>
      <c r="G117" s="102">
        <v>729980</v>
      </c>
      <c r="H117" s="46">
        <f t="shared" si="5"/>
        <v>1.0509999999999999</v>
      </c>
      <c r="I117" s="103">
        <f t="shared" si="3"/>
        <v>767208.98</v>
      </c>
      <c r="J117" s="103">
        <v>182130.00999999998</v>
      </c>
      <c r="K117" s="133">
        <f t="shared" si="4"/>
        <v>949338.99</v>
      </c>
    </row>
    <row r="118" spans="1:11" ht="102" x14ac:dyDescent="0.2">
      <c r="A118" s="14">
        <v>117</v>
      </c>
      <c r="B118" s="98">
        <v>72151501</v>
      </c>
      <c r="C118" s="132" t="s">
        <v>492</v>
      </c>
      <c r="D118" s="109" t="s">
        <v>37</v>
      </c>
      <c r="E118" s="100">
        <v>1</v>
      </c>
      <c r="F118" s="111">
        <v>72152600</v>
      </c>
      <c r="G118" s="102">
        <v>54172.2</v>
      </c>
      <c r="H118" s="46">
        <f t="shared" si="5"/>
        <v>1.0509999999999999</v>
      </c>
      <c r="I118" s="103">
        <f t="shared" si="3"/>
        <v>56934.982199999991</v>
      </c>
      <c r="J118" s="103">
        <v>13515.963899999999</v>
      </c>
      <c r="K118" s="133">
        <f t="shared" si="4"/>
        <v>70450.946099999986</v>
      </c>
    </row>
    <row r="119" spans="1:11" ht="38.25" x14ac:dyDescent="0.2">
      <c r="A119" s="14">
        <v>118</v>
      </c>
      <c r="B119" s="98">
        <v>72151501</v>
      </c>
      <c r="C119" s="132" t="s">
        <v>493</v>
      </c>
      <c r="D119" s="109" t="s">
        <v>37</v>
      </c>
      <c r="E119" s="100">
        <v>1</v>
      </c>
      <c r="F119" s="110">
        <v>72153507</v>
      </c>
      <c r="G119" s="102">
        <v>111033.8</v>
      </c>
      <c r="H119" s="46">
        <f t="shared" si="5"/>
        <v>1.0509999999999999</v>
      </c>
      <c r="I119" s="103">
        <f t="shared" si="3"/>
        <v>116696.5238</v>
      </c>
      <c r="J119" s="103">
        <v>27702.933100000002</v>
      </c>
      <c r="K119" s="133">
        <f t="shared" si="4"/>
        <v>144399.45689999999</v>
      </c>
    </row>
    <row r="120" spans="1:11" ht="38.25" x14ac:dyDescent="0.2">
      <c r="A120" s="14">
        <v>119</v>
      </c>
      <c r="B120" s="98">
        <v>72151501</v>
      </c>
      <c r="C120" s="132" t="s">
        <v>494</v>
      </c>
      <c r="D120" s="109" t="s">
        <v>37</v>
      </c>
      <c r="E120" s="100">
        <v>1</v>
      </c>
      <c r="F120" s="111">
        <v>72152700</v>
      </c>
      <c r="G120" s="102">
        <v>110457.5</v>
      </c>
      <c r="H120" s="46">
        <f t="shared" si="5"/>
        <v>1.0509999999999999</v>
      </c>
      <c r="I120" s="103">
        <f t="shared" si="3"/>
        <v>116090.83249999999</v>
      </c>
      <c r="J120" s="103">
        <v>27559.146249999998</v>
      </c>
      <c r="K120" s="133">
        <f t="shared" si="4"/>
        <v>143649.97874999998</v>
      </c>
    </row>
    <row r="121" spans="1:11" ht="38.25" x14ac:dyDescent="0.2">
      <c r="A121" s="14">
        <v>120</v>
      </c>
      <c r="B121" s="98">
        <v>72151501</v>
      </c>
      <c r="C121" s="132" t="s">
        <v>495</v>
      </c>
      <c r="D121" s="109" t="s">
        <v>37</v>
      </c>
      <c r="E121" s="100">
        <v>1</v>
      </c>
      <c r="F121" s="110">
        <v>72153204</v>
      </c>
      <c r="G121" s="102">
        <v>120062.5</v>
      </c>
      <c r="H121" s="46">
        <f t="shared" si="5"/>
        <v>1.0509999999999999</v>
      </c>
      <c r="I121" s="103">
        <f t="shared" si="3"/>
        <v>126185.68749999999</v>
      </c>
      <c r="J121" s="103">
        <v>29955.59375</v>
      </c>
      <c r="K121" s="133">
        <f t="shared" si="4"/>
        <v>156141.28125</v>
      </c>
    </row>
    <row r="122" spans="1:11" ht="51" x14ac:dyDescent="0.2">
      <c r="A122" s="14">
        <v>121</v>
      </c>
      <c r="B122" s="98">
        <v>72151501</v>
      </c>
      <c r="C122" s="132" t="s">
        <v>496</v>
      </c>
      <c r="D122" s="109" t="s">
        <v>37</v>
      </c>
      <c r="E122" s="100">
        <v>1</v>
      </c>
      <c r="F122" s="110">
        <v>72152001</v>
      </c>
      <c r="G122" s="102">
        <v>120062.5</v>
      </c>
      <c r="H122" s="46">
        <f t="shared" si="5"/>
        <v>1.0509999999999999</v>
      </c>
      <c r="I122" s="103">
        <f t="shared" si="3"/>
        <v>126185.68749999999</v>
      </c>
      <c r="J122" s="103">
        <v>29955.59375</v>
      </c>
      <c r="K122" s="133">
        <f t="shared" si="4"/>
        <v>156141.28125</v>
      </c>
    </row>
    <row r="123" spans="1:11" ht="38.25" x14ac:dyDescent="0.2">
      <c r="A123" s="14">
        <v>122</v>
      </c>
      <c r="B123" s="98">
        <v>72101510</v>
      </c>
      <c r="C123" s="132" t="s">
        <v>251</v>
      </c>
      <c r="D123" s="109" t="s">
        <v>36</v>
      </c>
      <c r="E123" s="100">
        <v>1</v>
      </c>
      <c r="F123" s="110">
        <v>72152601</v>
      </c>
      <c r="G123" s="102">
        <v>144075</v>
      </c>
      <c r="H123" s="46">
        <f t="shared" si="5"/>
        <v>1.0509999999999999</v>
      </c>
      <c r="I123" s="103">
        <f t="shared" si="3"/>
        <v>151422.82499999998</v>
      </c>
      <c r="J123" s="103">
        <v>35946.712500000001</v>
      </c>
      <c r="K123" s="133">
        <f t="shared" si="4"/>
        <v>187369.53749999998</v>
      </c>
    </row>
    <row r="124" spans="1:11" ht="12.75" x14ac:dyDescent="0.2">
      <c r="A124" s="14">
        <v>123</v>
      </c>
      <c r="B124" s="98">
        <v>72101510</v>
      </c>
      <c r="C124" s="132" t="s">
        <v>252</v>
      </c>
      <c r="D124" s="109" t="s">
        <v>39</v>
      </c>
      <c r="E124" s="100">
        <v>1</v>
      </c>
      <c r="F124" s="110">
        <v>72152601</v>
      </c>
      <c r="G124" s="102">
        <v>48025</v>
      </c>
      <c r="H124" s="46">
        <f t="shared" si="5"/>
        <v>1.0509999999999999</v>
      </c>
      <c r="I124" s="103">
        <f t="shared" si="3"/>
        <v>50474.274999999994</v>
      </c>
      <c r="J124" s="103">
        <v>11982.237499999999</v>
      </c>
      <c r="K124" s="133">
        <f t="shared" si="4"/>
        <v>62456.512499999997</v>
      </c>
    </row>
    <row r="125" spans="1:11" ht="38.25" x14ac:dyDescent="0.2">
      <c r="A125" s="14">
        <v>124</v>
      </c>
      <c r="B125" s="98">
        <v>72101510</v>
      </c>
      <c r="C125" s="132" t="s">
        <v>497</v>
      </c>
      <c r="D125" s="109" t="s">
        <v>36</v>
      </c>
      <c r="E125" s="100">
        <v>1</v>
      </c>
      <c r="F125" s="110">
        <v>72152601</v>
      </c>
      <c r="G125" s="102">
        <v>105655</v>
      </c>
      <c r="H125" s="46">
        <f t="shared" si="5"/>
        <v>1.0509999999999999</v>
      </c>
      <c r="I125" s="103">
        <f t="shared" si="3"/>
        <v>111043.405</v>
      </c>
      <c r="J125" s="103">
        <v>26360.922500000001</v>
      </c>
      <c r="K125" s="133">
        <f t="shared" si="4"/>
        <v>137404.32750000001</v>
      </c>
    </row>
    <row r="126" spans="1:11" ht="12.75" x14ac:dyDescent="0.2">
      <c r="A126" s="14">
        <v>125</v>
      </c>
      <c r="B126" s="98">
        <v>72101510</v>
      </c>
      <c r="C126" s="132" t="s">
        <v>254</v>
      </c>
      <c r="D126" s="109" t="s">
        <v>36</v>
      </c>
      <c r="E126" s="100">
        <v>1</v>
      </c>
      <c r="F126" s="110">
        <v>72152601</v>
      </c>
      <c r="G126" s="102">
        <v>33617.5</v>
      </c>
      <c r="H126" s="46">
        <f t="shared" si="5"/>
        <v>1.0509999999999999</v>
      </c>
      <c r="I126" s="103">
        <f t="shared" si="3"/>
        <v>35331.9925</v>
      </c>
      <c r="J126" s="103">
        <v>8387.5662499999999</v>
      </c>
      <c r="K126" s="133">
        <f t="shared" si="4"/>
        <v>43719.558749999997</v>
      </c>
    </row>
    <row r="127" spans="1:11" ht="38.25" x14ac:dyDescent="0.2">
      <c r="A127" s="14">
        <v>126</v>
      </c>
      <c r="B127" s="98">
        <v>72101510</v>
      </c>
      <c r="C127" s="132" t="s">
        <v>255</v>
      </c>
      <c r="D127" s="109" t="s">
        <v>36</v>
      </c>
      <c r="E127" s="100">
        <v>1</v>
      </c>
      <c r="F127" s="110">
        <v>72152605</v>
      </c>
      <c r="G127" s="102">
        <v>86445</v>
      </c>
      <c r="H127" s="46">
        <f t="shared" si="5"/>
        <v>1.0509999999999999</v>
      </c>
      <c r="I127" s="103">
        <f t="shared" si="3"/>
        <v>90853.694999999992</v>
      </c>
      <c r="J127" s="103">
        <v>21568.0275</v>
      </c>
      <c r="K127" s="133">
        <f t="shared" si="4"/>
        <v>112421.72249999999</v>
      </c>
    </row>
    <row r="128" spans="1:11" ht="38.25" x14ac:dyDescent="0.2">
      <c r="A128" s="14">
        <v>127</v>
      </c>
      <c r="B128" s="98">
        <v>72101510</v>
      </c>
      <c r="C128" s="132" t="s">
        <v>256</v>
      </c>
      <c r="D128" s="109" t="s">
        <v>36</v>
      </c>
      <c r="E128" s="100">
        <v>1</v>
      </c>
      <c r="F128" s="110">
        <v>72154032</v>
      </c>
      <c r="G128" s="102">
        <v>33617.5</v>
      </c>
      <c r="H128" s="46">
        <f t="shared" si="5"/>
        <v>1.0509999999999999</v>
      </c>
      <c r="I128" s="103">
        <f t="shared" si="3"/>
        <v>35331.9925</v>
      </c>
      <c r="J128" s="103">
        <v>8387.5662499999999</v>
      </c>
      <c r="K128" s="133">
        <f t="shared" si="4"/>
        <v>43719.558749999997</v>
      </c>
    </row>
    <row r="129" spans="1:11" ht="25.5" x14ac:dyDescent="0.2">
      <c r="A129" s="14">
        <v>128</v>
      </c>
      <c r="B129" s="98">
        <v>72101510</v>
      </c>
      <c r="C129" s="132" t="s">
        <v>498</v>
      </c>
      <c r="D129" s="109" t="s">
        <v>31</v>
      </c>
      <c r="E129" s="100">
        <v>1</v>
      </c>
      <c r="F129" s="110">
        <v>72101510</v>
      </c>
      <c r="G129" s="102">
        <v>20170.5</v>
      </c>
      <c r="H129" s="46">
        <f t="shared" si="5"/>
        <v>1.0509999999999999</v>
      </c>
      <c r="I129" s="103">
        <f t="shared" si="3"/>
        <v>21199.195499999998</v>
      </c>
      <c r="J129" s="103">
        <v>5032.5397499999999</v>
      </c>
      <c r="K129" s="133">
        <f t="shared" si="4"/>
        <v>26231.735249999998</v>
      </c>
    </row>
    <row r="130" spans="1:11" ht="25.5" x14ac:dyDescent="0.2">
      <c r="A130" s="14">
        <v>129</v>
      </c>
      <c r="B130" s="98">
        <v>72101510</v>
      </c>
      <c r="C130" s="132" t="s">
        <v>499</v>
      </c>
      <c r="D130" s="98" t="s">
        <v>31</v>
      </c>
      <c r="E130" s="100">
        <v>1</v>
      </c>
      <c r="F130" s="110">
        <v>72101514</v>
      </c>
      <c r="G130" s="102">
        <v>43990.9</v>
      </c>
      <c r="H130" s="46">
        <f t="shared" si="5"/>
        <v>1.0509999999999999</v>
      </c>
      <c r="I130" s="103">
        <f t="shared" si="3"/>
        <v>46234.435899999997</v>
      </c>
      <c r="J130" s="103">
        <v>10975.72955</v>
      </c>
      <c r="K130" s="133">
        <f t="shared" si="4"/>
        <v>57210.16545</v>
      </c>
    </row>
    <row r="131" spans="1:11" ht="25.5" x14ac:dyDescent="0.2">
      <c r="A131" s="14">
        <v>130</v>
      </c>
      <c r="B131" s="98">
        <v>72101510</v>
      </c>
      <c r="C131" s="132" t="s">
        <v>500</v>
      </c>
      <c r="D131" s="109" t="s">
        <v>36</v>
      </c>
      <c r="E131" s="100">
        <v>1</v>
      </c>
      <c r="F131" s="110">
        <v>72101514</v>
      </c>
      <c r="G131" s="102">
        <v>33617.5</v>
      </c>
      <c r="H131" s="46">
        <f t="shared" si="5"/>
        <v>1.0509999999999999</v>
      </c>
      <c r="I131" s="103">
        <f t="shared" ref="I131:I194" si="6">+G131*H131</f>
        <v>35331.9925</v>
      </c>
      <c r="J131" s="103">
        <v>8387.5662499999999</v>
      </c>
      <c r="K131" s="133">
        <f t="shared" ref="K131:K194" si="7">+I131+J131</f>
        <v>43719.558749999997</v>
      </c>
    </row>
    <row r="132" spans="1:11" ht="38.25" x14ac:dyDescent="0.2">
      <c r="A132" s="14">
        <v>131</v>
      </c>
      <c r="B132" s="98">
        <v>72101510</v>
      </c>
      <c r="C132" s="132" t="s">
        <v>260</v>
      </c>
      <c r="D132" s="109" t="s">
        <v>36</v>
      </c>
      <c r="E132" s="100">
        <v>1</v>
      </c>
      <c r="F132" s="110">
        <v>72153600</v>
      </c>
      <c r="G132" s="102">
        <v>240125</v>
      </c>
      <c r="H132" s="46">
        <f t="shared" ref="H132:H195" si="8">+H131</f>
        <v>1.0509999999999999</v>
      </c>
      <c r="I132" s="103">
        <f t="shared" si="6"/>
        <v>252371.37499999997</v>
      </c>
      <c r="J132" s="103">
        <v>59911.1875</v>
      </c>
      <c r="K132" s="133">
        <f t="shared" si="7"/>
        <v>312282.5625</v>
      </c>
    </row>
    <row r="133" spans="1:11" ht="38.25" x14ac:dyDescent="0.2">
      <c r="A133" s="14">
        <v>132</v>
      </c>
      <c r="B133" s="98">
        <v>72101510</v>
      </c>
      <c r="C133" s="132" t="s">
        <v>501</v>
      </c>
      <c r="D133" s="109" t="s">
        <v>36</v>
      </c>
      <c r="E133" s="100">
        <v>1</v>
      </c>
      <c r="F133" s="110">
        <v>72153600</v>
      </c>
      <c r="G133" s="102">
        <v>144075</v>
      </c>
      <c r="H133" s="46">
        <f t="shared" si="8"/>
        <v>1.0509999999999999</v>
      </c>
      <c r="I133" s="103">
        <f t="shared" si="6"/>
        <v>151422.82499999998</v>
      </c>
      <c r="J133" s="103">
        <v>35946.712500000001</v>
      </c>
      <c r="K133" s="133">
        <f t="shared" si="7"/>
        <v>187369.53749999998</v>
      </c>
    </row>
    <row r="134" spans="1:11" ht="25.5" x14ac:dyDescent="0.2">
      <c r="A134" s="14">
        <v>133</v>
      </c>
      <c r="B134" s="98">
        <v>72101510</v>
      </c>
      <c r="C134" s="132" t="s">
        <v>502</v>
      </c>
      <c r="D134" s="109" t="s">
        <v>36</v>
      </c>
      <c r="E134" s="100">
        <v>1</v>
      </c>
      <c r="F134" s="110">
        <v>72153002</v>
      </c>
      <c r="G134" s="102">
        <v>172890</v>
      </c>
      <c r="H134" s="46">
        <f t="shared" si="8"/>
        <v>1.0509999999999999</v>
      </c>
      <c r="I134" s="103">
        <f t="shared" si="6"/>
        <v>181707.38999999998</v>
      </c>
      <c r="J134" s="103">
        <v>43136.055</v>
      </c>
      <c r="K134" s="133">
        <f t="shared" si="7"/>
        <v>224843.44499999998</v>
      </c>
    </row>
    <row r="135" spans="1:11" ht="25.5" x14ac:dyDescent="0.2">
      <c r="A135" s="14">
        <v>134</v>
      </c>
      <c r="B135" s="98">
        <v>72101510</v>
      </c>
      <c r="C135" s="132" t="s">
        <v>503</v>
      </c>
      <c r="D135" s="109" t="s">
        <v>36</v>
      </c>
      <c r="E135" s="100">
        <v>1</v>
      </c>
      <c r="F135" s="110">
        <v>72154032</v>
      </c>
      <c r="G135" s="102">
        <v>235322.5</v>
      </c>
      <c r="H135" s="46">
        <f t="shared" si="8"/>
        <v>1.0509999999999999</v>
      </c>
      <c r="I135" s="103">
        <f t="shared" si="6"/>
        <v>247323.94749999998</v>
      </c>
      <c r="J135" s="103">
        <v>58712.963750000003</v>
      </c>
      <c r="K135" s="133">
        <f t="shared" si="7"/>
        <v>306036.91125</v>
      </c>
    </row>
    <row r="136" spans="1:11" ht="25.5" x14ac:dyDescent="0.2">
      <c r="A136" s="14">
        <v>135</v>
      </c>
      <c r="B136" s="98">
        <v>72101510</v>
      </c>
      <c r="C136" s="132" t="s">
        <v>264</v>
      </c>
      <c r="D136" s="109" t="s">
        <v>36</v>
      </c>
      <c r="E136" s="100">
        <v>1</v>
      </c>
      <c r="F136" s="110">
        <v>72154032</v>
      </c>
      <c r="G136" s="102">
        <v>336175</v>
      </c>
      <c r="H136" s="46">
        <f t="shared" si="8"/>
        <v>1.0509999999999999</v>
      </c>
      <c r="I136" s="103">
        <f t="shared" si="6"/>
        <v>353319.92499999999</v>
      </c>
      <c r="J136" s="103">
        <v>83875.662500000006</v>
      </c>
      <c r="K136" s="133">
        <f t="shared" si="7"/>
        <v>437195.58750000002</v>
      </c>
    </row>
    <row r="137" spans="1:11" ht="63.75" x14ac:dyDescent="0.2">
      <c r="A137" s="14">
        <v>136</v>
      </c>
      <c r="B137" s="98">
        <v>72101510</v>
      </c>
      <c r="C137" s="132" t="s">
        <v>504</v>
      </c>
      <c r="D137" s="109" t="s">
        <v>36</v>
      </c>
      <c r="E137" s="100">
        <v>1</v>
      </c>
      <c r="F137" s="110">
        <v>72154032</v>
      </c>
      <c r="G137" s="102">
        <v>144075</v>
      </c>
      <c r="H137" s="46">
        <f t="shared" si="8"/>
        <v>1.0509999999999999</v>
      </c>
      <c r="I137" s="103">
        <f t="shared" si="6"/>
        <v>151422.82499999998</v>
      </c>
      <c r="J137" s="103">
        <v>35946.712500000001</v>
      </c>
      <c r="K137" s="133">
        <f t="shared" si="7"/>
        <v>187369.53749999998</v>
      </c>
    </row>
    <row r="138" spans="1:11" ht="25.5" x14ac:dyDescent="0.2">
      <c r="A138" s="14">
        <v>137</v>
      </c>
      <c r="B138" s="98">
        <v>72101510</v>
      </c>
      <c r="C138" s="132" t="s">
        <v>266</v>
      </c>
      <c r="D138" s="109" t="s">
        <v>36</v>
      </c>
      <c r="E138" s="100">
        <v>1</v>
      </c>
      <c r="F138" s="110">
        <v>72154032</v>
      </c>
      <c r="G138" s="102">
        <v>235322.5</v>
      </c>
      <c r="H138" s="46">
        <f t="shared" si="8"/>
        <v>1.0509999999999999</v>
      </c>
      <c r="I138" s="103">
        <f t="shared" si="6"/>
        <v>247323.94749999998</v>
      </c>
      <c r="J138" s="103">
        <v>58712.963750000003</v>
      </c>
      <c r="K138" s="133">
        <f t="shared" si="7"/>
        <v>306036.91125</v>
      </c>
    </row>
    <row r="139" spans="1:11" ht="25.5" x14ac:dyDescent="0.2">
      <c r="A139" s="14">
        <v>138</v>
      </c>
      <c r="B139" s="98">
        <v>72101510</v>
      </c>
      <c r="C139" s="132" t="s">
        <v>267</v>
      </c>
      <c r="D139" s="109" t="s">
        <v>36</v>
      </c>
      <c r="E139" s="100">
        <v>1</v>
      </c>
      <c r="F139" s="110">
        <v>72154032</v>
      </c>
      <c r="G139" s="102">
        <v>235322.5</v>
      </c>
      <c r="H139" s="46">
        <f t="shared" si="8"/>
        <v>1.0509999999999999</v>
      </c>
      <c r="I139" s="103">
        <f t="shared" si="6"/>
        <v>247323.94749999998</v>
      </c>
      <c r="J139" s="103">
        <v>58712.963750000003</v>
      </c>
      <c r="K139" s="133">
        <f t="shared" si="7"/>
        <v>306036.91125</v>
      </c>
    </row>
    <row r="140" spans="1:11" ht="25.5" x14ac:dyDescent="0.2">
      <c r="A140" s="14">
        <v>139</v>
      </c>
      <c r="B140" s="98">
        <v>72101510</v>
      </c>
      <c r="C140" s="132" t="s">
        <v>505</v>
      </c>
      <c r="D140" s="109" t="s">
        <v>36</v>
      </c>
      <c r="E140" s="100">
        <v>1</v>
      </c>
      <c r="F140" s="110">
        <v>72154032</v>
      </c>
      <c r="G140" s="102">
        <v>144075</v>
      </c>
      <c r="H140" s="46">
        <f t="shared" si="8"/>
        <v>1.0509999999999999</v>
      </c>
      <c r="I140" s="103">
        <f t="shared" si="6"/>
        <v>151422.82499999998</v>
      </c>
      <c r="J140" s="103">
        <v>35946.712500000001</v>
      </c>
      <c r="K140" s="133">
        <f t="shared" si="7"/>
        <v>187369.53749999998</v>
      </c>
    </row>
    <row r="141" spans="1:11" ht="25.5" x14ac:dyDescent="0.2">
      <c r="A141" s="14">
        <v>140</v>
      </c>
      <c r="B141" s="98">
        <v>72101510</v>
      </c>
      <c r="C141" s="132" t="s">
        <v>269</v>
      </c>
      <c r="D141" s="109" t="s">
        <v>36</v>
      </c>
      <c r="E141" s="100">
        <v>1</v>
      </c>
      <c r="F141" s="110">
        <v>72154032</v>
      </c>
      <c r="G141" s="102">
        <v>144075</v>
      </c>
      <c r="H141" s="46">
        <f t="shared" si="8"/>
        <v>1.0509999999999999</v>
      </c>
      <c r="I141" s="103">
        <f t="shared" si="6"/>
        <v>151422.82499999998</v>
      </c>
      <c r="J141" s="103">
        <v>35946.712500000001</v>
      </c>
      <c r="K141" s="133">
        <f t="shared" si="7"/>
        <v>187369.53749999998</v>
      </c>
    </row>
    <row r="142" spans="1:11" ht="51" x14ac:dyDescent="0.2">
      <c r="A142" s="14">
        <v>141</v>
      </c>
      <c r="B142" s="98">
        <v>72101510</v>
      </c>
      <c r="C142" s="132" t="s">
        <v>506</v>
      </c>
      <c r="D142" s="109" t="s">
        <v>36</v>
      </c>
      <c r="E142" s="100">
        <v>1</v>
      </c>
      <c r="F142" s="110">
        <v>72152601</v>
      </c>
      <c r="G142" s="102">
        <v>576300</v>
      </c>
      <c r="H142" s="46">
        <f t="shared" si="8"/>
        <v>1.0509999999999999</v>
      </c>
      <c r="I142" s="103">
        <f t="shared" si="6"/>
        <v>605691.29999999993</v>
      </c>
      <c r="J142" s="103">
        <v>143786.85</v>
      </c>
      <c r="K142" s="133">
        <f t="shared" si="7"/>
        <v>749478.14999999991</v>
      </c>
    </row>
    <row r="143" spans="1:11" ht="12.75" x14ac:dyDescent="0.2">
      <c r="A143" s="14">
        <v>142</v>
      </c>
      <c r="B143" s="98">
        <v>72101510</v>
      </c>
      <c r="C143" s="132" t="s">
        <v>271</v>
      </c>
      <c r="D143" s="109" t="s">
        <v>36</v>
      </c>
      <c r="E143" s="100">
        <v>1</v>
      </c>
      <c r="F143" s="110">
        <v>72152601</v>
      </c>
      <c r="G143" s="102">
        <v>48025</v>
      </c>
      <c r="H143" s="46">
        <f t="shared" si="8"/>
        <v>1.0509999999999999</v>
      </c>
      <c r="I143" s="103">
        <f t="shared" si="6"/>
        <v>50474.274999999994</v>
      </c>
      <c r="J143" s="103">
        <v>11982.237499999999</v>
      </c>
      <c r="K143" s="133">
        <f t="shared" si="7"/>
        <v>62456.512499999997</v>
      </c>
    </row>
    <row r="144" spans="1:11" ht="38.25" x14ac:dyDescent="0.2">
      <c r="A144" s="14">
        <v>143</v>
      </c>
      <c r="B144" s="98">
        <v>72101510</v>
      </c>
      <c r="C144" s="132" t="s">
        <v>507</v>
      </c>
      <c r="D144" s="109" t="s">
        <v>36</v>
      </c>
      <c r="E144" s="100">
        <v>1</v>
      </c>
      <c r="F144" s="110">
        <v>72152509</v>
      </c>
      <c r="G144" s="102">
        <v>90287</v>
      </c>
      <c r="H144" s="46">
        <f t="shared" si="8"/>
        <v>1.0509999999999999</v>
      </c>
      <c r="I144" s="103">
        <f t="shared" si="6"/>
        <v>94891.636999999988</v>
      </c>
      <c r="J144" s="103">
        <v>22526.606499999998</v>
      </c>
      <c r="K144" s="133">
        <f t="shared" si="7"/>
        <v>117418.24349999998</v>
      </c>
    </row>
    <row r="145" spans="1:11" ht="38.25" x14ac:dyDescent="0.2">
      <c r="A145" s="14">
        <v>144</v>
      </c>
      <c r="B145" s="98">
        <v>72101510</v>
      </c>
      <c r="C145" s="132" t="s">
        <v>508</v>
      </c>
      <c r="D145" s="98" t="s">
        <v>37</v>
      </c>
      <c r="E145" s="100">
        <v>1</v>
      </c>
      <c r="F145" s="110">
        <v>72154012</v>
      </c>
      <c r="G145" s="102">
        <v>408212.5</v>
      </c>
      <c r="H145" s="46">
        <f t="shared" si="8"/>
        <v>1.0509999999999999</v>
      </c>
      <c r="I145" s="103">
        <f t="shared" si="6"/>
        <v>429031.33749999997</v>
      </c>
      <c r="J145" s="103">
        <v>101849.01875</v>
      </c>
      <c r="K145" s="133">
        <f t="shared" si="7"/>
        <v>530880.35624999995</v>
      </c>
    </row>
    <row r="146" spans="1:11" ht="25.5" x14ac:dyDescent="0.2">
      <c r="A146" s="14">
        <v>145</v>
      </c>
      <c r="B146" s="98">
        <v>72101510</v>
      </c>
      <c r="C146" s="132" t="s">
        <v>274</v>
      </c>
      <c r="D146" s="109" t="s">
        <v>37</v>
      </c>
      <c r="E146" s="100">
        <v>1</v>
      </c>
      <c r="F146" s="110">
        <v>72154012</v>
      </c>
      <c r="G146" s="102">
        <v>38420</v>
      </c>
      <c r="H146" s="46">
        <f t="shared" si="8"/>
        <v>1.0509999999999999</v>
      </c>
      <c r="I146" s="103">
        <f t="shared" si="6"/>
        <v>40379.42</v>
      </c>
      <c r="J146" s="103">
        <v>9585.7899999999991</v>
      </c>
      <c r="K146" s="133">
        <f t="shared" si="7"/>
        <v>49965.21</v>
      </c>
    </row>
    <row r="147" spans="1:11" ht="25.5" x14ac:dyDescent="0.2">
      <c r="A147" s="14">
        <v>146</v>
      </c>
      <c r="B147" s="98">
        <v>72101510</v>
      </c>
      <c r="C147" s="132" t="s">
        <v>509</v>
      </c>
      <c r="D147" s="109" t="s">
        <v>37</v>
      </c>
      <c r="E147" s="100">
        <v>1</v>
      </c>
      <c r="F147" s="110">
        <v>72154012</v>
      </c>
      <c r="G147" s="102">
        <v>19210</v>
      </c>
      <c r="H147" s="46">
        <f t="shared" si="8"/>
        <v>1.0509999999999999</v>
      </c>
      <c r="I147" s="103">
        <f t="shared" si="6"/>
        <v>20189.71</v>
      </c>
      <c r="J147" s="103">
        <v>4792.8949999999995</v>
      </c>
      <c r="K147" s="133">
        <f t="shared" si="7"/>
        <v>24982.605</v>
      </c>
    </row>
    <row r="148" spans="1:11" ht="51" x14ac:dyDescent="0.2">
      <c r="A148" s="14">
        <v>147</v>
      </c>
      <c r="B148" s="98">
        <v>72101510</v>
      </c>
      <c r="C148" s="132" t="s">
        <v>276</v>
      </c>
      <c r="D148" s="109" t="s">
        <v>37</v>
      </c>
      <c r="E148" s="100">
        <v>1</v>
      </c>
      <c r="F148" s="110">
        <v>72154012</v>
      </c>
      <c r="G148" s="102">
        <v>177692.5</v>
      </c>
      <c r="H148" s="46">
        <f t="shared" si="8"/>
        <v>1.0509999999999999</v>
      </c>
      <c r="I148" s="103">
        <f t="shared" si="6"/>
        <v>186754.81749999998</v>
      </c>
      <c r="J148" s="103">
        <v>44334.278750000005</v>
      </c>
      <c r="K148" s="133">
        <f t="shared" si="7"/>
        <v>231089.09624999997</v>
      </c>
    </row>
    <row r="149" spans="1:11" ht="38.25" x14ac:dyDescent="0.2">
      <c r="A149" s="14">
        <v>148</v>
      </c>
      <c r="B149" s="98">
        <v>72101510</v>
      </c>
      <c r="C149" s="132" t="s">
        <v>277</v>
      </c>
      <c r="D149" s="109" t="s">
        <v>37</v>
      </c>
      <c r="E149" s="100">
        <v>1</v>
      </c>
      <c r="F149" s="110">
        <v>72154012</v>
      </c>
      <c r="G149" s="102">
        <v>177692.5</v>
      </c>
      <c r="H149" s="46">
        <f t="shared" si="8"/>
        <v>1.0509999999999999</v>
      </c>
      <c r="I149" s="103">
        <f t="shared" si="6"/>
        <v>186754.81749999998</v>
      </c>
      <c r="J149" s="103">
        <v>44334.278750000005</v>
      </c>
      <c r="K149" s="133">
        <f t="shared" si="7"/>
        <v>231089.09624999997</v>
      </c>
    </row>
    <row r="150" spans="1:11" ht="38.25" x14ac:dyDescent="0.2">
      <c r="A150" s="14">
        <v>149</v>
      </c>
      <c r="B150" s="98">
        <v>72101510</v>
      </c>
      <c r="C150" s="132" t="s">
        <v>510</v>
      </c>
      <c r="D150" s="109" t="s">
        <v>37</v>
      </c>
      <c r="E150" s="100">
        <v>1</v>
      </c>
      <c r="F150" s="110">
        <v>72153606</v>
      </c>
      <c r="G150" s="102">
        <v>53595.9</v>
      </c>
      <c r="H150" s="46">
        <f t="shared" si="8"/>
        <v>1.0509999999999999</v>
      </c>
      <c r="I150" s="103">
        <f t="shared" si="6"/>
        <v>56329.2909</v>
      </c>
      <c r="J150" s="103">
        <v>13372.177050000002</v>
      </c>
      <c r="K150" s="133">
        <f t="shared" si="7"/>
        <v>69701.467950000006</v>
      </c>
    </row>
    <row r="151" spans="1:11" ht="38.25" x14ac:dyDescent="0.2">
      <c r="A151" s="14">
        <v>150</v>
      </c>
      <c r="B151" s="98">
        <v>72101510</v>
      </c>
      <c r="C151" s="132" t="s">
        <v>511</v>
      </c>
      <c r="D151" s="109" t="s">
        <v>37</v>
      </c>
      <c r="E151" s="100">
        <v>1</v>
      </c>
      <c r="F151" s="110">
        <v>72153204</v>
      </c>
      <c r="G151" s="102">
        <v>68195.5</v>
      </c>
      <c r="H151" s="46">
        <f t="shared" si="8"/>
        <v>1.0509999999999999</v>
      </c>
      <c r="I151" s="103">
        <f t="shared" si="6"/>
        <v>71673.470499999996</v>
      </c>
      <c r="J151" s="103">
        <v>17014.777249999999</v>
      </c>
      <c r="K151" s="133">
        <f t="shared" si="7"/>
        <v>88688.247749999995</v>
      </c>
    </row>
    <row r="152" spans="1:11" ht="38.25" x14ac:dyDescent="0.2">
      <c r="A152" s="14">
        <v>151</v>
      </c>
      <c r="B152" s="98">
        <v>72101510</v>
      </c>
      <c r="C152" s="132" t="s">
        <v>512</v>
      </c>
      <c r="D152" s="109" t="s">
        <v>31</v>
      </c>
      <c r="E152" s="100">
        <v>1</v>
      </c>
      <c r="F152" s="111">
        <v>72152600</v>
      </c>
      <c r="G152" s="102">
        <v>19210</v>
      </c>
      <c r="H152" s="46">
        <f t="shared" si="8"/>
        <v>1.0509999999999999</v>
      </c>
      <c r="I152" s="103">
        <f t="shared" si="6"/>
        <v>20189.71</v>
      </c>
      <c r="J152" s="103">
        <v>4792.8949999999995</v>
      </c>
      <c r="K152" s="133">
        <f t="shared" si="7"/>
        <v>24982.605</v>
      </c>
    </row>
    <row r="153" spans="1:11" ht="38.25" x14ac:dyDescent="0.2">
      <c r="A153" s="14">
        <v>152</v>
      </c>
      <c r="B153" s="98">
        <v>72101510</v>
      </c>
      <c r="C153" s="132" t="s">
        <v>513</v>
      </c>
      <c r="D153" s="109" t="s">
        <v>31</v>
      </c>
      <c r="E153" s="100">
        <v>1</v>
      </c>
      <c r="F153" s="43">
        <v>72102900</v>
      </c>
      <c r="G153" s="102">
        <v>19210</v>
      </c>
      <c r="H153" s="46">
        <f t="shared" si="8"/>
        <v>1.0509999999999999</v>
      </c>
      <c r="I153" s="103">
        <f t="shared" si="6"/>
        <v>20189.71</v>
      </c>
      <c r="J153" s="103">
        <v>4792.8949999999995</v>
      </c>
      <c r="K153" s="133">
        <f t="shared" si="7"/>
        <v>24982.605</v>
      </c>
    </row>
    <row r="154" spans="1:11" ht="38.25" x14ac:dyDescent="0.2">
      <c r="A154" s="14">
        <v>153</v>
      </c>
      <c r="B154" s="98">
        <v>72101510</v>
      </c>
      <c r="C154" s="132" t="s">
        <v>514</v>
      </c>
      <c r="D154" s="109" t="s">
        <v>37</v>
      </c>
      <c r="E154" s="100">
        <v>1</v>
      </c>
      <c r="F154" s="43">
        <v>72151400</v>
      </c>
      <c r="G154" s="102">
        <v>82603</v>
      </c>
      <c r="H154" s="46">
        <f t="shared" si="8"/>
        <v>1.0509999999999999</v>
      </c>
      <c r="I154" s="103">
        <f t="shared" si="6"/>
        <v>86815.752999999997</v>
      </c>
      <c r="J154" s="103">
        <v>20609.448500000002</v>
      </c>
      <c r="K154" s="133">
        <f t="shared" si="7"/>
        <v>107425.2015</v>
      </c>
    </row>
    <row r="155" spans="1:11" ht="38.25" x14ac:dyDescent="0.2">
      <c r="A155" s="14">
        <v>154</v>
      </c>
      <c r="B155" s="98">
        <v>72101510</v>
      </c>
      <c r="C155" s="132" t="s">
        <v>515</v>
      </c>
      <c r="D155" s="109" t="s">
        <v>37</v>
      </c>
      <c r="E155" s="100">
        <v>1</v>
      </c>
      <c r="F155" s="111">
        <v>72153200</v>
      </c>
      <c r="G155" s="102">
        <v>24012.5</v>
      </c>
      <c r="H155" s="46">
        <f t="shared" si="8"/>
        <v>1.0509999999999999</v>
      </c>
      <c r="I155" s="103">
        <f t="shared" si="6"/>
        <v>25237.137499999997</v>
      </c>
      <c r="J155" s="103">
        <v>5991.1187499999996</v>
      </c>
      <c r="K155" s="133">
        <f t="shared" si="7"/>
        <v>31228.256249999999</v>
      </c>
    </row>
    <row r="156" spans="1:11" ht="38.25" x14ac:dyDescent="0.2">
      <c r="A156" s="14">
        <v>155</v>
      </c>
      <c r="B156" s="98">
        <v>72101510</v>
      </c>
      <c r="C156" s="132" t="s">
        <v>516</v>
      </c>
      <c r="D156" s="109" t="s">
        <v>37</v>
      </c>
      <c r="E156" s="100">
        <v>1</v>
      </c>
      <c r="F156" s="43">
        <v>72151400</v>
      </c>
      <c r="G156" s="102">
        <v>24012.5</v>
      </c>
      <c r="H156" s="46">
        <f t="shared" si="8"/>
        <v>1.0509999999999999</v>
      </c>
      <c r="I156" s="103">
        <f t="shared" si="6"/>
        <v>25237.137499999997</v>
      </c>
      <c r="J156" s="103">
        <v>5991.1187499999996</v>
      </c>
      <c r="K156" s="133">
        <f t="shared" si="7"/>
        <v>31228.256249999999</v>
      </c>
    </row>
    <row r="157" spans="1:11" ht="38.25" x14ac:dyDescent="0.2">
      <c r="A157" s="14">
        <v>156</v>
      </c>
      <c r="B157" s="98">
        <v>72101510</v>
      </c>
      <c r="C157" s="132" t="s">
        <v>517</v>
      </c>
      <c r="D157" s="109" t="s">
        <v>37</v>
      </c>
      <c r="E157" s="100">
        <v>1</v>
      </c>
      <c r="F157" s="43">
        <v>72153200</v>
      </c>
      <c r="G157" s="102">
        <v>28815</v>
      </c>
      <c r="H157" s="46">
        <f t="shared" si="8"/>
        <v>1.0509999999999999</v>
      </c>
      <c r="I157" s="103">
        <f t="shared" si="6"/>
        <v>30284.564999999999</v>
      </c>
      <c r="J157" s="103">
        <v>7189.3424999999997</v>
      </c>
      <c r="K157" s="133">
        <f t="shared" si="7"/>
        <v>37473.907500000001</v>
      </c>
    </row>
    <row r="158" spans="1:11" ht="38.25" x14ac:dyDescent="0.2">
      <c r="A158" s="14">
        <v>157</v>
      </c>
      <c r="B158" s="98">
        <v>72101510</v>
      </c>
      <c r="C158" s="132" t="s">
        <v>518</v>
      </c>
      <c r="D158" s="109" t="s">
        <v>37</v>
      </c>
      <c r="E158" s="100">
        <v>1</v>
      </c>
      <c r="F158" s="43">
        <v>72151402</v>
      </c>
      <c r="G158" s="102">
        <v>28815</v>
      </c>
      <c r="H158" s="46">
        <f t="shared" si="8"/>
        <v>1.0509999999999999</v>
      </c>
      <c r="I158" s="103">
        <f t="shared" si="6"/>
        <v>30284.564999999999</v>
      </c>
      <c r="J158" s="103">
        <v>7189.3424999999997</v>
      </c>
      <c r="K158" s="133">
        <f t="shared" si="7"/>
        <v>37473.907500000001</v>
      </c>
    </row>
    <row r="159" spans="1:11" ht="38.25" x14ac:dyDescent="0.2">
      <c r="A159" s="14">
        <v>158</v>
      </c>
      <c r="B159" s="98">
        <v>72101510</v>
      </c>
      <c r="C159" s="132" t="s">
        <v>519</v>
      </c>
      <c r="D159" s="109" t="s">
        <v>37</v>
      </c>
      <c r="E159" s="100">
        <v>1</v>
      </c>
      <c r="F159" s="43">
        <v>72151402</v>
      </c>
      <c r="G159" s="102">
        <v>28815</v>
      </c>
      <c r="H159" s="46">
        <f t="shared" si="8"/>
        <v>1.0509999999999999</v>
      </c>
      <c r="I159" s="103">
        <f t="shared" si="6"/>
        <v>30284.564999999999</v>
      </c>
      <c r="J159" s="103">
        <v>7189.3424999999997</v>
      </c>
      <c r="K159" s="133">
        <f t="shared" si="7"/>
        <v>37473.907500000001</v>
      </c>
    </row>
    <row r="160" spans="1:11" ht="38.25" x14ac:dyDescent="0.2">
      <c r="A160" s="14">
        <v>159</v>
      </c>
      <c r="B160" s="98">
        <v>72101510</v>
      </c>
      <c r="C160" s="132" t="s">
        <v>520</v>
      </c>
      <c r="D160" s="109" t="s">
        <v>37</v>
      </c>
      <c r="E160" s="100">
        <v>1</v>
      </c>
      <c r="F160" s="43">
        <v>72151402</v>
      </c>
      <c r="G160" s="102">
        <v>43222.5</v>
      </c>
      <c r="H160" s="46">
        <f t="shared" si="8"/>
        <v>1.0509999999999999</v>
      </c>
      <c r="I160" s="103">
        <f t="shared" si="6"/>
        <v>45426.847499999996</v>
      </c>
      <c r="J160" s="103">
        <v>10784.01375</v>
      </c>
      <c r="K160" s="133">
        <f t="shared" si="7"/>
        <v>56210.861249999994</v>
      </c>
    </row>
    <row r="161" spans="1:11" ht="38.25" x14ac:dyDescent="0.2">
      <c r="A161" s="14">
        <v>160</v>
      </c>
      <c r="B161" s="98">
        <v>72101510</v>
      </c>
      <c r="C161" s="132" t="s">
        <v>521</v>
      </c>
      <c r="D161" s="109" t="s">
        <v>36</v>
      </c>
      <c r="E161" s="100">
        <v>1</v>
      </c>
      <c r="F161" s="43">
        <v>72151402</v>
      </c>
      <c r="G161" s="102">
        <v>62432.5</v>
      </c>
      <c r="H161" s="46">
        <f t="shared" si="8"/>
        <v>1.0509999999999999</v>
      </c>
      <c r="I161" s="103">
        <f t="shared" si="6"/>
        <v>65616.557499999995</v>
      </c>
      <c r="J161" s="103">
        <v>15576.908750000001</v>
      </c>
      <c r="K161" s="133">
        <f t="shared" si="7"/>
        <v>81193.466249999998</v>
      </c>
    </row>
    <row r="162" spans="1:11" ht="63.75" x14ac:dyDescent="0.2">
      <c r="A162" s="14">
        <v>161</v>
      </c>
      <c r="B162" s="98">
        <v>72101510</v>
      </c>
      <c r="C162" s="132" t="s">
        <v>522</v>
      </c>
      <c r="D162" s="109" t="s">
        <v>31</v>
      </c>
      <c r="E162" s="100">
        <v>1</v>
      </c>
      <c r="F162" s="43">
        <v>72154032</v>
      </c>
      <c r="G162" s="102">
        <v>24396.7</v>
      </c>
      <c r="H162" s="46">
        <f t="shared" si="8"/>
        <v>1.0509999999999999</v>
      </c>
      <c r="I162" s="103">
        <f t="shared" si="6"/>
        <v>25640.931699999997</v>
      </c>
      <c r="J162" s="103">
        <v>6086.9766499999996</v>
      </c>
      <c r="K162" s="133">
        <f t="shared" si="7"/>
        <v>31727.908349999998</v>
      </c>
    </row>
    <row r="163" spans="1:11" ht="63.75" x14ac:dyDescent="0.2">
      <c r="A163" s="14">
        <v>162</v>
      </c>
      <c r="B163" s="98">
        <v>72101510</v>
      </c>
      <c r="C163" s="132" t="s">
        <v>523</v>
      </c>
      <c r="D163" s="109" t="s">
        <v>31</v>
      </c>
      <c r="E163" s="100">
        <v>1</v>
      </c>
      <c r="F163" s="43">
        <v>72151402</v>
      </c>
      <c r="G163" s="102">
        <v>27854.5</v>
      </c>
      <c r="H163" s="46">
        <f t="shared" si="8"/>
        <v>1.0509999999999999</v>
      </c>
      <c r="I163" s="103">
        <f t="shared" si="6"/>
        <v>29275.0795</v>
      </c>
      <c r="J163" s="103">
        <v>6949.6977500000003</v>
      </c>
      <c r="K163" s="133">
        <f t="shared" si="7"/>
        <v>36224.777249999999</v>
      </c>
    </row>
    <row r="164" spans="1:11" ht="51" x14ac:dyDescent="0.2">
      <c r="A164" s="14">
        <v>163</v>
      </c>
      <c r="B164" s="98">
        <v>72101510</v>
      </c>
      <c r="C164" s="132" t="s">
        <v>524</v>
      </c>
      <c r="D164" s="109" t="s">
        <v>31</v>
      </c>
      <c r="E164" s="100">
        <v>1</v>
      </c>
      <c r="F164" s="43">
        <v>72151402</v>
      </c>
      <c r="G164" s="102">
        <v>33137.25</v>
      </c>
      <c r="H164" s="46">
        <f t="shared" si="8"/>
        <v>1.0509999999999999</v>
      </c>
      <c r="I164" s="103">
        <f t="shared" si="6"/>
        <v>34827.249749999995</v>
      </c>
      <c r="J164" s="103">
        <v>8267.7438750000001</v>
      </c>
      <c r="K164" s="133">
        <f t="shared" si="7"/>
        <v>43094.993624999996</v>
      </c>
    </row>
    <row r="165" spans="1:11" ht="51" x14ac:dyDescent="0.2">
      <c r="A165" s="14">
        <v>164</v>
      </c>
      <c r="B165" s="98">
        <v>72101510</v>
      </c>
      <c r="C165" s="132" t="s">
        <v>525</v>
      </c>
      <c r="D165" s="109" t="s">
        <v>31</v>
      </c>
      <c r="E165" s="100">
        <v>1</v>
      </c>
      <c r="F165" s="43">
        <v>72151402</v>
      </c>
      <c r="G165" s="102">
        <v>44663.25</v>
      </c>
      <c r="H165" s="46">
        <f t="shared" si="8"/>
        <v>1.0509999999999999</v>
      </c>
      <c r="I165" s="103">
        <f t="shared" si="6"/>
        <v>46941.075749999996</v>
      </c>
      <c r="J165" s="103">
        <v>11143.480875000001</v>
      </c>
      <c r="K165" s="133">
        <f t="shared" si="7"/>
        <v>58084.556624999997</v>
      </c>
    </row>
    <row r="166" spans="1:11" ht="25.5" x14ac:dyDescent="0.2">
      <c r="A166" s="14">
        <v>165</v>
      </c>
      <c r="B166" s="98">
        <v>72152602</v>
      </c>
      <c r="C166" s="132" t="s">
        <v>526</v>
      </c>
      <c r="D166" s="109" t="s">
        <v>31</v>
      </c>
      <c r="E166" s="100">
        <v>1</v>
      </c>
      <c r="F166" s="114">
        <v>72151501</v>
      </c>
      <c r="G166" s="102">
        <v>14407.5</v>
      </c>
      <c r="H166" s="46">
        <f t="shared" si="8"/>
        <v>1.0509999999999999</v>
      </c>
      <c r="I166" s="103">
        <f t="shared" si="6"/>
        <v>15142.282499999999</v>
      </c>
      <c r="J166" s="103">
        <v>3594.6712499999999</v>
      </c>
      <c r="K166" s="133">
        <f t="shared" si="7"/>
        <v>18736.953750000001</v>
      </c>
    </row>
    <row r="167" spans="1:11" ht="51" x14ac:dyDescent="0.2">
      <c r="A167" s="14">
        <v>166</v>
      </c>
      <c r="B167" s="98">
        <v>72101510</v>
      </c>
      <c r="C167" s="132" t="s">
        <v>527</v>
      </c>
      <c r="D167" s="109" t="s">
        <v>31</v>
      </c>
      <c r="E167" s="100">
        <v>1</v>
      </c>
      <c r="F167" s="114">
        <v>72151501</v>
      </c>
      <c r="G167" s="102">
        <v>59551</v>
      </c>
      <c r="H167" s="46">
        <f t="shared" si="8"/>
        <v>1.0509999999999999</v>
      </c>
      <c r="I167" s="103">
        <f t="shared" si="6"/>
        <v>62588.100999999995</v>
      </c>
      <c r="J167" s="103">
        <v>14857.974500000002</v>
      </c>
      <c r="K167" s="133">
        <f t="shared" si="7"/>
        <v>77446.075499999992</v>
      </c>
    </row>
    <row r="168" spans="1:11" ht="51" x14ac:dyDescent="0.2">
      <c r="A168" s="14">
        <v>167</v>
      </c>
      <c r="B168" s="98">
        <v>72101510</v>
      </c>
      <c r="C168" s="132" t="s">
        <v>528</v>
      </c>
      <c r="D168" s="109" t="s">
        <v>31</v>
      </c>
      <c r="E168" s="100">
        <v>1</v>
      </c>
      <c r="F168" s="115">
        <v>72151501</v>
      </c>
      <c r="G168" s="102">
        <v>72421.7</v>
      </c>
      <c r="H168" s="46">
        <f t="shared" si="8"/>
        <v>1.0509999999999999</v>
      </c>
      <c r="I168" s="103">
        <f t="shared" si="6"/>
        <v>76115.206699999995</v>
      </c>
      <c r="J168" s="103">
        <v>18069.21415</v>
      </c>
      <c r="K168" s="133">
        <f t="shared" si="7"/>
        <v>94184.420849999995</v>
      </c>
    </row>
    <row r="169" spans="1:11" ht="51" x14ac:dyDescent="0.2">
      <c r="A169" s="14">
        <v>168</v>
      </c>
      <c r="B169" s="98">
        <v>72101510</v>
      </c>
      <c r="C169" s="132" t="s">
        <v>529</v>
      </c>
      <c r="D169" s="109" t="s">
        <v>31</v>
      </c>
      <c r="E169" s="100">
        <v>1</v>
      </c>
      <c r="F169" s="115">
        <v>72151501</v>
      </c>
      <c r="G169" s="102">
        <v>20170.5</v>
      </c>
      <c r="H169" s="46">
        <f t="shared" si="8"/>
        <v>1.0509999999999999</v>
      </c>
      <c r="I169" s="103">
        <f t="shared" si="6"/>
        <v>21199.195499999998</v>
      </c>
      <c r="J169" s="103">
        <v>5032.5397499999999</v>
      </c>
      <c r="K169" s="133">
        <f t="shared" si="7"/>
        <v>26231.735249999998</v>
      </c>
    </row>
    <row r="170" spans="1:11" ht="38.25" x14ac:dyDescent="0.2">
      <c r="A170" s="14">
        <v>169</v>
      </c>
      <c r="B170" s="98">
        <v>72101510</v>
      </c>
      <c r="C170" s="132" t="s">
        <v>530</v>
      </c>
      <c r="D170" s="109" t="s">
        <v>31</v>
      </c>
      <c r="E170" s="100">
        <v>1</v>
      </c>
      <c r="F170" s="115">
        <v>72151501</v>
      </c>
      <c r="G170" s="102">
        <v>33425.4</v>
      </c>
      <c r="H170" s="46">
        <f t="shared" si="8"/>
        <v>1.0509999999999999</v>
      </c>
      <c r="I170" s="103">
        <f t="shared" si="6"/>
        <v>35130.095399999998</v>
      </c>
      <c r="J170" s="103">
        <v>8339.6373000000021</v>
      </c>
      <c r="K170" s="133">
        <f t="shared" si="7"/>
        <v>43469.7327</v>
      </c>
    </row>
    <row r="171" spans="1:11" ht="38.25" x14ac:dyDescent="0.2">
      <c r="A171" s="14">
        <v>170</v>
      </c>
      <c r="B171" s="98">
        <v>72101510</v>
      </c>
      <c r="C171" s="132" t="s">
        <v>531</v>
      </c>
      <c r="D171" s="109" t="s">
        <v>31</v>
      </c>
      <c r="E171" s="100">
        <v>1</v>
      </c>
      <c r="F171" s="115">
        <v>72151501</v>
      </c>
      <c r="G171" s="102">
        <v>43990.9</v>
      </c>
      <c r="H171" s="46">
        <f t="shared" si="8"/>
        <v>1.0509999999999999</v>
      </c>
      <c r="I171" s="103">
        <f t="shared" si="6"/>
        <v>46234.435899999997</v>
      </c>
      <c r="J171" s="103">
        <v>10975.72955</v>
      </c>
      <c r="K171" s="133">
        <f t="shared" si="7"/>
        <v>57210.16545</v>
      </c>
    </row>
    <row r="172" spans="1:11" ht="38.25" x14ac:dyDescent="0.2">
      <c r="A172" s="14">
        <v>171</v>
      </c>
      <c r="B172" s="98">
        <v>72101510</v>
      </c>
      <c r="C172" s="132" t="s">
        <v>532</v>
      </c>
      <c r="D172" s="109" t="s">
        <v>31</v>
      </c>
      <c r="E172" s="100">
        <v>1</v>
      </c>
      <c r="F172" s="115">
        <v>72151501</v>
      </c>
      <c r="G172" s="102">
        <v>58398.400000000001</v>
      </c>
      <c r="H172" s="46">
        <f t="shared" si="8"/>
        <v>1.0509999999999999</v>
      </c>
      <c r="I172" s="103">
        <f t="shared" si="6"/>
        <v>61376.718399999998</v>
      </c>
      <c r="J172" s="103">
        <v>14570.400799999999</v>
      </c>
      <c r="K172" s="133">
        <f t="shared" si="7"/>
        <v>75947.119200000001</v>
      </c>
    </row>
    <row r="173" spans="1:11" ht="38.25" x14ac:dyDescent="0.2">
      <c r="A173" s="14">
        <v>172</v>
      </c>
      <c r="B173" s="98">
        <v>72101510</v>
      </c>
      <c r="C173" s="132" t="s">
        <v>533</v>
      </c>
      <c r="D173" s="109" t="s">
        <v>31</v>
      </c>
      <c r="E173" s="100">
        <v>1</v>
      </c>
      <c r="F173" s="115">
        <v>72151501</v>
      </c>
      <c r="G173" s="102">
        <v>72421.7</v>
      </c>
      <c r="H173" s="46">
        <f t="shared" si="8"/>
        <v>1.0509999999999999</v>
      </c>
      <c r="I173" s="103">
        <f t="shared" si="6"/>
        <v>76115.206699999995</v>
      </c>
      <c r="J173" s="103">
        <v>18069.21415</v>
      </c>
      <c r="K173" s="133">
        <f t="shared" si="7"/>
        <v>94184.420849999995</v>
      </c>
    </row>
    <row r="174" spans="1:11" ht="25.5" x14ac:dyDescent="0.2">
      <c r="A174" s="14">
        <v>173</v>
      </c>
      <c r="B174" s="98">
        <v>72101510</v>
      </c>
      <c r="C174" s="132" t="s">
        <v>534</v>
      </c>
      <c r="D174" s="109" t="s">
        <v>31</v>
      </c>
      <c r="E174" s="100">
        <v>1</v>
      </c>
      <c r="F174" s="115">
        <v>72151501</v>
      </c>
      <c r="G174" s="102">
        <v>72421.7</v>
      </c>
      <c r="H174" s="46">
        <f t="shared" si="8"/>
        <v>1.0509999999999999</v>
      </c>
      <c r="I174" s="103">
        <f t="shared" si="6"/>
        <v>76115.206699999995</v>
      </c>
      <c r="J174" s="103">
        <v>18069.21415</v>
      </c>
      <c r="K174" s="133">
        <f t="shared" si="7"/>
        <v>94184.420849999995</v>
      </c>
    </row>
    <row r="175" spans="1:11" ht="25.5" x14ac:dyDescent="0.2">
      <c r="A175" s="14">
        <v>174</v>
      </c>
      <c r="B175" s="98">
        <v>72101510</v>
      </c>
      <c r="C175" s="132" t="s">
        <v>535</v>
      </c>
      <c r="D175" s="109" t="s">
        <v>37</v>
      </c>
      <c r="E175" s="100">
        <v>1</v>
      </c>
      <c r="F175" s="115">
        <v>72151501</v>
      </c>
      <c r="G175" s="102">
        <v>43222.5</v>
      </c>
      <c r="H175" s="46">
        <f t="shared" si="8"/>
        <v>1.0509999999999999</v>
      </c>
      <c r="I175" s="103">
        <f t="shared" si="6"/>
        <v>45426.847499999996</v>
      </c>
      <c r="J175" s="103">
        <v>10784.01375</v>
      </c>
      <c r="K175" s="133">
        <f t="shared" si="7"/>
        <v>56210.861249999994</v>
      </c>
    </row>
    <row r="176" spans="1:11" ht="38.25" x14ac:dyDescent="0.2">
      <c r="A176" s="14">
        <v>175</v>
      </c>
      <c r="B176" s="98">
        <v>72101510</v>
      </c>
      <c r="C176" s="132" t="s">
        <v>536</v>
      </c>
      <c r="D176" s="109" t="s">
        <v>37</v>
      </c>
      <c r="E176" s="100">
        <v>1</v>
      </c>
      <c r="F176" s="115">
        <v>72151501</v>
      </c>
      <c r="G176" s="102">
        <v>48985.5</v>
      </c>
      <c r="H176" s="46">
        <f t="shared" si="8"/>
        <v>1.0509999999999999</v>
      </c>
      <c r="I176" s="103">
        <f t="shared" si="6"/>
        <v>51483.760499999997</v>
      </c>
      <c r="J176" s="103">
        <v>12221.882249999999</v>
      </c>
      <c r="K176" s="133">
        <f t="shared" si="7"/>
        <v>63705.642749999999</v>
      </c>
    </row>
    <row r="177" spans="1:11" ht="38.25" x14ac:dyDescent="0.2">
      <c r="A177" s="14">
        <v>176</v>
      </c>
      <c r="B177" s="98">
        <v>72152602</v>
      </c>
      <c r="C177" s="132" t="s">
        <v>537</v>
      </c>
      <c r="D177" s="109" t="s">
        <v>31</v>
      </c>
      <c r="E177" s="100">
        <v>1</v>
      </c>
      <c r="F177" s="115">
        <v>72151501</v>
      </c>
      <c r="G177" s="102">
        <v>44183</v>
      </c>
      <c r="H177" s="46">
        <f t="shared" si="8"/>
        <v>1.0509999999999999</v>
      </c>
      <c r="I177" s="103">
        <f t="shared" si="6"/>
        <v>46436.332999999999</v>
      </c>
      <c r="J177" s="103">
        <v>11023.6585</v>
      </c>
      <c r="K177" s="133">
        <f t="shared" si="7"/>
        <v>57459.991499999996</v>
      </c>
    </row>
    <row r="178" spans="1:11" ht="38.25" x14ac:dyDescent="0.2">
      <c r="A178" s="14">
        <v>177</v>
      </c>
      <c r="B178" s="98">
        <v>72152602</v>
      </c>
      <c r="C178" s="132" t="s">
        <v>538</v>
      </c>
      <c r="D178" s="109" t="s">
        <v>31</v>
      </c>
      <c r="E178" s="100">
        <v>1</v>
      </c>
      <c r="F178" s="115">
        <v>72151501</v>
      </c>
      <c r="G178" s="102">
        <v>49946</v>
      </c>
      <c r="H178" s="46">
        <f t="shared" si="8"/>
        <v>1.0509999999999999</v>
      </c>
      <c r="I178" s="103">
        <f t="shared" si="6"/>
        <v>52493.245999999999</v>
      </c>
      <c r="J178" s="103">
        <v>12461.527</v>
      </c>
      <c r="K178" s="133">
        <f t="shared" si="7"/>
        <v>64954.773000000001</v>
      </c>
    </row>
    <row r="179" spans="1:11" ht="38.25" x14ac:dyDescent="0.2">
      <c r="A179" s="14">
        <v>178</v>
      </c>
      <c r="B179" s="98">
        <v>72152602</v>
      </c>
      <c r="C179" s="132" t="s">
        <v>539</v>
      </c>
      <c r="D179" s="109" t="s">
        <v>31</v>
      </c>
      <c r="E179" s="100">
        <v>1</v>
      </c>
      <c r="F179" s="115">
        <v>72151501</v>
      </c>
      <c r="G179" s="102">
        <v>59551</v>
      </c>
      <c r="H179" s="46">
        <f t="shared" si="8"/>
        <v>1.0509999999999999</v>
      </c>
      <c r="I179" s="103">
        <f t="shared" si="6"/>
        <v>62588.100999999995</v>
      </c>
      <c r="J179" s="103">
        <v>14857.974500000002</v>
      </c>
      <c r="K179" s="133">
        <f t="shared" si="7"/>
        <v>77446.075499999992</v>
      </c>
    </row>
    <row r="180" spans="1:11" ht="38.25" x14ac:dyDescent="0.2">
      <c r="A180" s="14">
        <v>179</v>
      </c>
      <c r="B180" s="98">
        <v>72152602</v>
      </c>
      <c r="C180" s="132" t="s">
        <v>540</v>
      </c>
      <c r="D180" s="109" t="s">
        <v>31</v>
      </c>
      <c r="E180" s="100">
        <v>1</v>
      </c>
      <c r="F180" s="115">
        <v>72151501</v>
      </c>
      <c r="G180" s="102">
        <v>17289</v>
      </c>
      <c r="H180" s="46">
        <f t="shared" si="8"/>
        <v>1.0509999999999999</v>
      </c>
      <c r="I180" s="103">
        <f t="shared" si="6"/>
        <v>18170.738999999998</v>
      </c>
      <c r="J180" s="103">
        <v>4313.6054999999997</v>
      </c>
      <c r="K180" s="133">
        <f t="shared" si="7"/>
        <v>22484.344499999999</v>
      </c>
    </row>
    <row r="181" spans="1:11" ht="38.25" x14ac:dyDescent="0.2">
      <c r="A181" s="14">
        <v>180</v>
      </c>
      <c r="B181" s="98">
        <v>72152602</v>
      </c>
      <c r="C181" s="132" t="s">
        <v>541</v>
      </c>
      <c r="D181" s="109" t="s">
        <v>31</v>
      </c>
      <c r="E181" s="100">
        <v>1</v>
      </c>
      <c r="F181" s="115">
        <v>72151501</v>
      </c>
      <c r="G181" s="102">
        <v>49753.9</v>
      </c>
      <c r="H181" s="46">
        <f t="shared" si="8"/>
        <v>1.0509999999999999</v>
      </c>
      <c r="I181" s="103">
        <f t="shared" si="6"/>
        <v>52291.348899999997</v>
      </c>
      <c r="J181" s="103">
        <v>12413.598050000002</v>
      </c>
      <c r="K181" s="133">
        <f t="shared" si="7"/>
        <v>64704.946949999998</v>
      </c>
    </row>
    <row r="182" spans="1:11" ht="38.25" x14ac:dyDescent="0.2">
      <c r="A182" s="14">
        <v>181</v>
      </c>
      <c r="B182" s="98">
        <v>72152602</v>
      </c>
      <c r="C182" s="132" t="s">
        <v>542</v>
      </c>
      <c r="D182" s="109" t="s">
        <v>31</v>
      </c>
      <c r="E182" s="100">
        <v>1</v>
      </c>
      <c r="F182" s="115">
        <v>72151501</v>
      </c>
      <c r="G182" s="102">
        <v>59551</v>
      </c>
      <c r="H182" s="46">
        <f t="shared" si="8"/>
        <v>1.0509999999999999</v>
      </c>
      <c r="I182" s="103">
        <f t="shared" si="6"/>
        <v>62588.100999999995</v>
      </c>
      <c r="J182" s="103">
        <v>14857.974500000002</v>
      </c>
      <c r="K182" s="133">
        <f t="shared" si="7"/>
        <v>77446.075499999992</v>
      </c>
    </row>
    <row r="183" spans="1:11" ht="25.5" x14ac:dyDescent="0.2">
      <c r="A183" s="14">
        <v>182</v>
      </c>
      <c r="B183" s="98">
        <v>72152602</v>
      </c>
      <c r="C183" s="132" t="s">
        <v>543</v>
      </c>
      <c r="D183" s="109" t="s">
        <v>37</v>
      </c>
      <c r="E183" s="100">
        <v>1</v>
      </c>
      <c r="F183" s="115">
        <v>72151501</v>
      </c>
      <c r="G183" s="102">
        <v>40725.199999999997</v>
      </c>
      <c r="H183" s="46">
        <f t="shared" si="8"/>
        <v>1.0509999999999999</v>
      </c>
      <c r="I183" s="103">
        <f t="shared" si="6"/>
        <v>42802.185199999993</v>
      </c>
      <c r="J183" s="103">
        <v>10160.937400000001</v>
      </c>
      <c r="K183" s="133">
        <f t="shared" si="7"/>
        <v>52963.122599999995</v>
      </c>
    </row>
    <row r="184" spans="1:11" ht="25.5" x14ac:dyDescent="0.2">
      <c r="A184" s="14">
        <v>183</v>
      </c>
      <c r="B184" s="98">
        <v>72152602</v>
      </c>
      <c r="C184" s="132" t="s">
        <v>544</v>
      </c>
      <c r="D184" s="109" t="s">
        <v>37</v>
      </c>
      <c r="E184" s="100">
        <v>1</v>
      </c>
      <c r="F184" s="115">
        <v>72151501</v>
      </c>
      <c r="G184" s="102">
        <v>48985.5</v>
      </c>
      <c r="H184" s="46">
        <f t="shared" si="8"/>
        <v>1.0509999999999999</v>
      </c>
      <c r="I184" s="103">
        <f t="shared" si="6"/>
        <v>51483.760499999997</v>
      </c>
      <c r="J184" s="103">
        <v>12221.882249999999</v>
      </c>
      <c r="K184" s="133">
        <f t="shared" si="7"/>
        <v>63705.642749999999</v>
      </c>
    </row>
    <row r="185" spans="1:11" ht="38.25" x14ac:dyDescent="0.2">
      <c r="A185" s="14">
        <v>184</v>
      </c>
      <c r="B185" s="98">
        <v>72152602</v>
      </c>
      <c r="C185" s="132" t="s">
        <v>545</v>
      </c>
      <c r="D185" s="109" t="s">
        <v>37</v>
      </c>
      <c r="E185" s="100">
        <v>1</v>
      </c>
      <c r="F185" s="115">
        <v>72151501</v>
      </c>
      <c r="G185" s="102">
        <v>57630</v>
      </c>
      <c r="H185" s="46">
        <f t="shared" si="8"/>
        <v>1.0509999999999999</v>
      </c>
      <c r="I185" s="103">
        <f t="shared" si="6"/>
        <v>60569.13</v>
      </c>
      <c r="J185" s="103">
        <v>14378.684999999999</v>
      </c>
      <c r="K185" s="133">
        <f t="shared" si="7"/>
        <v>74947.815000000002</v>
      </c>
    </row>
    <row r="186" spans="1:11" ht="38.25" x14ac:dyDescent="0.2">
      <c r="A186" s="14">
        <v>185</v>
      </c>
      <c r="B186" s="98">
        <v>72152602</v>
      </c>
      <c r="C186" s="132" t="s">
        <v>546</v>
      </c>
      <c r="D186" s="109" t="s">
        <v>31</v>
      </c>
      <c r="E186" s="100">
        <v>1</v>
      </c>
      <c r="F186" s="115">
        <v>72151501</v>
      </c>
      <c r="G186" s="102">
        <v>33617.5</v>
      </c>
      <c r="H186" s="46">
        <f t="shared" si="8"/>
        <v>1.0509999999999999</v>
      </c>
      <c r="I186" s="103">
        <f t="shared" si="6"/>
        <v>35331.9925</v>
      </c>
      <c r="J186" s="103">
        <v>8387.5662499999999</v>
      </c>
      <c r="K186" s="133">
        <f t="shared" si="7"/>
        <v>43719.558749999997</v>
      </c>
    </row>
    <row r="187" spans="1:11" ht="38.25" x14ac:dyDescent="0.2">
      <c r="A187" s="14">
        <v>186</v>
      </c>
      <c r="B187" s="98">
        <v>72152602</v>
      </c>
      <c r="C187" s="132" t="s">
        <v>547</v>
      </c>
      <c r="D187" s="109" t="s">
        <v>31</v>
      </c>
      <c r="E187" s="100">
        <v>1</v>
      </c>
      <c r="F187" s="115">
        <v>72151501</v>
      </c>
      <c r="G187" s="102">
        <v>40148.9</v>
      </c>
      <c r="H187" s="46">
        <f t="shared" si="8"/>
        <v>1.0509999999999999</v>
      </c>
      <c r="I187" s="103">
        <f t="shared" si="6"/>
        <v>42196.493900000001</v>
      </c>
      <c r="J187" s="103">
        <v>10017.15055</v>
      </c>
      <c r="K187" s="133">
        <f t="shared" si="7"/>
        <v>52213.64445</v>
      </c>
    </row>
    <row r="188" spans="1:11" ht="38.25" x14ac:dyDescent="0.2">
      <c r="A188" s="14">
        <v>187</v>
      </c>
      <c r="B188" s="98">
        <v>72152602</v>
      </c>
      <c r="C188" s="132" t="s">
        <v>548</v>
      </c>
      <c r="D188" s="109" t="s">
        <v>31</v>
      </c>
      <c r="E188" s="100">
        <v>1</v>
      </c>
      <c r="F188" s="115">
        <v>72151501</v>
      </c>
      <c r="G188" s="102">
        <v>48025</v>
      </c>
      <c r="H188" s="46">
        <f t="shared" si="8"/>
        <v>1.0509999999999999</v>
      </c>
      <c r="I188" s="103">
        <f t="shared" si="6"/>
        <v>50474.274999999994</v>
      </c>
      <c r="J188" s="103">
        <v>11982.237499999999</v>
      </c>
      <c r="K188" s="133">
        <f t="shared" si="7"/>
        <v>62456.512499999997</v>
      </c>
    </row>
    <row r="189" spans="1:11" ht="38.25" x14ac:dyDescent="0.2">
      <c r="A189" s="14">
        <v>188</v>
      </c>
      <c r="B189" s="98">
        <v>72152602</v>
      </c>
      <c r="C189" s="132" t="s">
        <v>549</v>
      </c>
      <c r="D189" s="109" t="s">
        <v>31</v>
      </c>
      <c r="E189" s="100">
        <v>1</v>
      </c>
      <c r="F189" s="115">
        <v>72151501</v>
      </c>
      <c r="G189" s="102">
        <v>48025</v>
      </c>
      <c r="H189" s="46">
        <f t="shared" si="8"/>
        <v>1.0509999999999999</v>
      </c>
      <c r="I189" s="103">
        <f t="shared" si="6"/>
        <v>50474.274999999994</v>
      </c>
      <c r="J189" s="103">
        <v>11982.237499999999</v>
      </c>
      <c r="K189" s="133">
        <f t="shared" si="7"/>
        <v>62456.512499999997</v>
      </c>
    </row>
    <row r="190" spans="1:11" ht="38.25" x14ac:dyDescent="0.2">
      <c r="A190" s="14">
        <v>189</v>
      </c>
      <c r="B190" s="98">
        <v>72152602</v>
      </c>
      <c r="C190" s="132" t="s">
        <v>550</v>
      </c>
      <c r="D190" s="109" t="s">
        <v>31</v>
      </c>
      <c r="E190" s="100">
        <v>1</v>
      </c>
      <c r="F190" s="115">
        <v>72151501</v>
      </c>
      <c r="G190" s="102">
        <v>59551</v>
      </c>
      <c r="H190" s="46">
        <f t="shared" si="8"/>
        <v>1.0509999999999999</v>
      </c>
      <c r="I190" s="103">
        <f t="shared" si="6"/>
        <v>62588.100999999995</v>
      </c>
      <c r="J190" s="103">
        <v>14857.974500000002</v>
      </c>
      <c r="K190" s="133">
        <f t="shared" si="7"/>
        <v>77446.075499999992</v>
      </c>
    </row>
    <row r="191" spans="1:11" ht="38.25" x14ac:dyDescent="0.2">
      <c r="A191" s="14">
        <v>190</v>
      </c>
      <c r="B191" s="98">
        <v>72152602</v>
      </c>
      <c r="C191" s="132" t="s">
        <v>551</v>
      </c>
      <c r="D191" s="109" t="s">
        <v>31</v>
      </c>
      <c r="E191" s="100">
        <v>1</v>
      </c>
      <c r="F191" s="115">
        <v>72151501</v>
      </c>
      <c r="G191" s="102">
        <v>59551</v>
      </c>
      <c r="H191" s="46">
        <f t="shared" si="8"/>
        <v>1.0509999999999999</v>
      </c>
      <c r="I191" s="103">
        <f t="shared" si="6"/>
        <v>62588.100999999995</v>
      </c>
      <c r="J191" s="103">
        <v>14857.974500000002</v>
      </c>
      <c r="K191" s="133">
        <f t="shared" si="7"/>
        <v>77446.075499999992</v>
      </c>
    </row>
    <row r="192" spans="1:11" ht="51" x14ac:dyDescent="0.2">
      <c r="A192" s="14">
        <v>191</v>
      </c>
      <c r="B192" s="98">
        <v>72152602</v>
      </c>
      <c r="C192" s="132" t="s">
        <v>552</v>
      </c>
      <c r="D192" s="98" t="s">
        <v>31</v>
      </c>
      <c r="E192" s="100">
        <v>1</v>
      </c>
      <c r="F192" s="115">
        <v>72151501</v>
      </c>
      <c r="G192" s="102">
        <v>38420</v>
      </c>
      <c r="H192" s="46">
        <f t="shared" si="8"/>
        <v>1.0509999999999999</v>
      </c>
      <c r="I192" s="103">
        <f t="shared" si="6"/>
        <v>40379.42</v>
      </c>
      <c r="J192" s="103">
        <v>9585.7899999999991</v>
      </c>
      <c r="K192" s="133">
        <f t="shared" si="7"/>
        <v>49965.21</v>
      </c>
    </row>
    <row r="193" spans="1:11" ht="25.5" x14ac:dyDescent="0.2">
      <c r="A193" s="14">
        <v>192</v>
      </c>
      <c r="B193" s="98">
        <v>72152302</v>
      </c>
      <c r="C193" s="132" t="s">
        <v>324</v>
      </c>
      <c r="D193" s="109" t="s">
        <v>37</v>
      </c>
      <c r="E193" s="100">
        <v>1</v>
      </c>
      <c r="F193" s="115">
        <v>72151501</v>
      </c>
      <c r="G193" s="102">
        <v>49753.9</v>
      </c>
      <c r="H193" s="46">
        <f t="shared" si="8"/>
        <v>1.0509999999999999</v>
      </c>
      <c r="I193" s="103">
        <f t="shared" si="6"/>
        <v>52291.348899999997</v>
      </c>
      <c r="J193" s="103">
        <v>12413.598050000002</v>
      </c>
      <c r="K193" s="133">
        <f t="shared" si="7"/>
        <v>64704.946949999998</v>
      </c>
    </row>
    <row r="194" spans="1:11" ht="38.25" x14ac:dyDescent="0.2">
      <c r="A194" s="14">
        <v>193</v>
      </c>
      <c r="B194" s="98">
        <v>72153605</v>
      </c>
      <c r="C194" s="132" t="s">
        <v>325</v>
      </c>
      <c r="D194" s="109" t="s">
        <v>37</v>
      </c>
      <c r="E194" s="100">
        <v>1</v>
      </c>
      <c r="F194" s="115">
        <v>72151501</v>
      </c>
      <c r="G194" s="102">
        <v>38420</v>
      </c>
      <c r="H194" s="46">
        <f t="shared" si="8"/>
        <v>1.0509999999999999</v>
      </c>
      <c r="I194" s="103">
        <f t="shared" si="6"/>
        <v>40379.42</v>
      </c>
      <c r="J194" s="103">
        <v>9585.7899999999991</v>
      </c>
      <c r="K194" s="133">
        <f t="shared" si="7"/>
        <v>49965.21</v>
      </c>
    </row>
    <row r="195" spans="1:11" ht="25.5" x14ac:dyDescent="0.2">
      <c r="A195" s="14">
        <v>194</v>
      </c>
      <c r="B195" s="98">
        <v>72153000</v>
      </c>
      <c r="C195" s="132" t="s">
        <v>326</v>
      </c>
      <c r="D195" s="109" t="s">
        <v>30</v>
      </c>
      <c r="E195" s="100">
        <v>1</v>
      </c>
      <c r="F195" s="115">
        <v>72151501</v>
      </c>
      <c r="G195" s="102">
        <v>67235</v>
      </c>
      <c r="H195" s="46">
        <f t="shared" si="8"/>
        <v>1.0509999999999999</v>
      </c>
      <c r="I195" s="103">
        <f t="shared" ref="I195:I258" si="9">+G195*H195</f>
        <v>70663.985000000001</v>
      </c>
      <c r="J195" s="103">
        <v>16775.1325</v>
      </c>
      <c r="K195" s="133">
        <f t="shared" ref="K195:K258" si="10">+I195+J195</f>
        <v>87439.117499999993</v>
      </c>
    </row>
    <row r="196" spans="1:11" ht="12.75" x14ac:dyDescent="0.2">
      <c r="A196" s="14">
        <v>195</v>
      </c>
      <c r="B196" s="98">
        <v>72153605</v>
      </c>
      <c r="C196" s="132" t="s">
        <v>327</v>
      </c>
      <c r="D196" s="109" t="s">
        <v>37</v>
      </c>
      <c r="E196" s="100">
        <v>1</v>
      </c>
      <c r="F196" s="115">
        <v>72151501</v>
      </c>
      <c r="G196" s="102">
        <v>28815</v>
      </c>
      <c r="H196" s="46">
        <f t="shared" ref="H196:H259" si="11">+H195</f>
        <v>1.0509999999999999</v>
      </c>
      <c r="I196" s="103">
        <f t="shared" si="9"/>
        <v>30284.564999999999</v>
      </c>
      <c r="J196" s="103">
        <v>7189.3424999999997</v>
      </c>
      <c r="K196" s="133">
        <f t="shared" si="10"/>
        <v>37473.907500000001</v>
      </c>
    </row>
    <row r="197" spans="1:11" ht="63.75" x14ac:dyDescent="0.2">
      <c r="A197" s="14">
        <v>196</v>
      </c>
      <c r="B197" s="98">
        <v>72153605</v>
      </c>
      <c r="C197" s="132" t="s">
        <v>553</v>
      </c>
      <c r="D197" s="109" t="s">
        <v>37</v>
      </c>
      <c r="E197" s="100">
        <v>1</v>
      </c>
      <c r="F197" s="115">
        <v>72151501</v>
      </c>
      <c r="G197" s="102">
        <v>38420</v>
      </c>
      <c r="H197" s="46">
        <f t="shared" si="11"/>
        <v>1.0509999999999999</v>
      </c>
      <c r="I197" s="103">
        <f t="shared" si="9"/>
        <v>40379.42</v>
      </c>
      <c r="J197" s="103">
        <v>9585.7899999999991</v>
      </c>
      <c r="K197" s="133">
        <f t="shared" si="10"/>
        <v>49965.21</v>
      </c>
    </row>
    <row r="198" spans="1:11" ht="127.5" x14ac:dyDescent="0.2">
      <c r="A198" s="14">
        <v>197</v>
      </c>
      <c r="B198" s="98">
        <v>72152303</v>
      </c>
      <c r="C198" s="132" t="s">
        <v>554</v>
      </c>
      <c r="D198" s="109" t="s">
        <v>37</v>
      </c>
      <c r="E198" s="100">
        <v>1</v>
      </c>
      <c r="F198" s="115">
        <v>72151501</v>
      </c>
      <c r="G198" s="102">
        <v>720375</v>
      </c>
      <c r="H198" s="46">
        <f t="shared" si="11"/>
        <v>1.0509999999999999</v>
      </c>
      <c r="I198" s="103">
        <f t="shared" si="9"/>
        <v>757114.125</v>
      </c>
      <c r="J198" s="103">
        <v>179733.5625</v>
      </c>
      <c r="K198" s="133">
        <f t="shared" si="10"/>
        <v>936847.6875</v>
      </c>
    </row>
    <row r="199" spans="1:11" ht="89.25" x14ac:dyDescent="0.2">
      <c r="A199" s="14">
        <v>198</v>
      </c>
      <c r="B199" s="98">
        <v>72152303</v>
      </c>
      <c r="C199" s="132" t="s">
        <v>555</v>
      </c>
      <c r="D199" s="109" t="s">
        <v>37</v>
      </c>
      <c r="E199" s="100">
        <v>1</v>
      </c>
      <c r="F199" s="115">
        <v>72151501</v>
      </c>
      <c r="G199" s="102">
        <v>576300</v>
      </c>
      <c r="H199" s="46">
        <f t="shared" si="11"/>
        <v>1.0509999999999999</v>
      </c>
      <c r="I199" s="103">
        <f t="shared" si="9"/>
        <v>605691.29999999993</v>
      </c>
      <c r="J199" s="103">
        <v>143786.85</v>
      </c>
      <c r="K199" s="133">
        <f t="shared" si="10"/>
        <v>749478.14999999991</v>
      </c>
    </row>
    <row r="200" spans="1:11" ht="102" x14ac:dyDescent="0.2">
      <c r="A200" s="14">
        <v>199</v>
      </c>
      <c r="B200" s="98">
        <v>72152303</v>
      </c>
      <c r="C200" s="132" t="s">
        <v>556</v>
      </c>
      <c r="D200" s="109" t="s">
        <v>37</v>
      </c>
      <c r="E200" s="100">
        <v>1</v>
      </c>
      <c r="F200" s="115">
        <v>72151501</v>
      </c>
      <c r="G200" s="102">
        <v>336175</v>
      </c>
      <c r="H200" s="46">
        <f t="shared" si="11"/>
        <v>1.0509999999999999</v>
      </c>
      <c r="I200" s="103">
        <f t="shared" si="9"/>
        <v>353319.92499999999</v>
      </c>
      <c r="J200" s="103">
        <v>83875.662500000006</v>
      </c>
      <c r="K200" s="133">
        <f t="shared" si="10"/>
        <v>437195.58750000002</v>
      </c>
    </row>
    <row r="201" spans="1:11" ht="102" x14ac:dyDescent="0.2">
      <c r="A201" s="14">
        <v>200</v>
      </c>
      <c r="B201" s="98">
        <v>72152303</v>
      </c>
      <c r="C201" s="132" t="s">
        <v>557</v>
      </c>
      <c r="D201" s="109" t="s">
        <v>37</v>
      </c>
      <c r="E201" s="100">
        <v>1</v>
      </c>
      <c r="F201" s="115">
        <v>72151501</v>
      </c>
      <c r="G201" s="102">
        <v>720375</v>
      </c>
      <c r="H201" s="46">
        <f t="shared" si="11"/>
        <v>1.0509999999999999</v>
      </c>
      <c r="I201" s="103">
        <f t="shared" si="9"/>
        <v>757114.125</v>
      </c>
      <c r="J201" s="103">
        <v>179733.5625</v>
      </c>
      <c r="K201" s="133">
        <f t="shared" si="10"/>
        <v>936847.6875</v>
      </c>
    </row>
    <row r="202" spans="1:11" ht="89.25" x14ac:dyDescent="0.2">
      <c r="A202" s="14">
        <v>201</v>
      </c>
      <c r="B202" s="98">
        <v>72152303</v>
      </c>
      <c r="C202" s="132" t="s">
        <v>558</v>
      </c>
      <c r="D202" s="109" t="s">
        <v>37</v>
      </c>
      <c r="E202" s="100">
        <v>1</v>
      </c>
      <c r="F202" s="115">
        <v>72151501</v>
      </c>
      <c r="G202" s="102">
        <v>624325</v>
      </c>
      <c r="H202" s="46">
        <f t="shared" si="11"/>
        <v>1.0509999999999999</v>
      </c>
      <c r="I202" s="103">
        <f t="shared" si="9"/>
        <v>656165.57499999995</v>
      </c>
      <c r="J202" s="103">
        <v>155769.08749999999</v>
      </c>
      <c r="K202" s="133">
        <f t="shared" si="10"/>
        <v>811934.66249999998</v>
      </c>
    </row>
    <row r="203" spans="1:11" ht="89.25" x14ac:dyDescent="0.2">
      <c r="A203" s="14">
        <v>202</v>
      </c>
      <c r="B203" s="98">
        <v>72152303</v>
      </c>
      <c r="C203" s="132" t="s">
        <v>559</v>
      </c>
      <c r="D203" s="109" t="s">
        <v>37</v>
      </c>
      <c r="E203" s="100">
        <v>1</v>
      </c>
      <c r="F203" s="115">
        <v>72151501</v>
      </c>
      <c r="G203" s="102">
        <v>336175</v>
      </c>
      <c r="H203" s="46">
        <f t="shared" si="11"/>
        <v>1.0509999999999999</v>
      </c>
      <c r="I203" s="103">
        <f t="shared" si="9"/>
        <v>353319.92499999999</v>
      </c>
      <c r="J203" s="103">
        <v>83875.662500000006</v>
      </c>
      <c r="K203" s="133">
        <f t="shared" si="10"/>
        <v>437195.58750000002</v>
      </c>
    </row>
    <row r="204" spans="1:11" ht="102" x14ac:dyDescent="0.2">
      <c r="A204" s="14">
        <v>203</v>
      </c>
      <c r="B204" s="98">
        <v>72152303</v>
      </c>
      <c r="C204" s="132" t="s">
        <v>560</v>
      </c>
      <c r="D204" s="109" t="s">
        <v>37</v>
      </c>
      <c r="E204" s="100">
        <v>1</v>
      </c>
      <c r="F204" s="115">
        <v>72151501</v>
      </c>
      <c r="G204" s="102">
        <v>432225</v>
      </c>
      <c r="H204" s="46">
        <f t="shared" si="11"/>
        <v>1.0509999999999999</v>
      </c>
      <c r="I204" s="103">
        <f t="shared" si="9"/>
        <v>454268.47499999998</v>
      </c>
      <c r="J204" s="103">
        <v>107840.1375</v>
      </c>
      <c r="K204" s="133">
        <f t="shared" si="10"/>
        <v>562108.61249999993</v>
      </c>
    </row>
    <row r="205" spans="1:11" ht="63.75" x14ac:dyDescent="0.2">
      <c r="A205" s="14">
        <v>204</v>
      </c>
      <c r="B205" s="98">
        <v>72152303</v>
      </c>
      <c r="C205" s="132" t="s">
        <v>561</v>
      </c>
      <c r="D205" s="98" t="s">
        <v>37</v>
      </c>
      <c r="E205" s="100">
        <v>1</v>
      </c>
      <c r="F205" s="115">
        <v>72151501</v>
      </c>
      <c r="G205" s="102">
        <v>912475</v>
      </c>
      <c r="H205" s="46">
        <f t="shared" si="11"/>
        <v>1.0509999999999999</v>
      </c>
      <c r="I205" s="103">
        <f t="shared" si="9"/>
        <v>959011.22499999998</v>
      </c>
      <c r="J205" s="103">
        <v>227662.51250000001</v>
      </c>
      <c r="K205" s="133">
        <f t="shared" si="10"/>
        <v>1186673.7375</v>
      </c>
    </row>
    <row r="206" spans="1:11" ht="89.25" x14ac:dyDescent="0.2">
      <c r="A206" s="14">
        <v>205</v>
      </c>
      <c r="B206" s="98">
        <v>72152303</v>
      </c>
      <c r="C206" s="132" t="s">
        <v>562</v>
      </c>
      <c r="D206" s="109" t="s">
        <v>37</v>
      </c>
      <c r="E206" s="100">
        <v>1</v>
      </c>
      <c r="F206" s="115">
        <v>72151501</v>
      </c>
      <c r="G206" s="102">
        <v>912475</v>
      </c>
      <c r="H206" s="46">
        <f t="shared" si="11"/>
        <v>1.0509999999999999</v>
      </c>
      <c r="I206" s="103">
        <f t="shared" si="9"/>
        <v>959011.22499999998</v>
      </c>
      <c r="J206" s="103">
        <v>227662.51250000001</v>
      </c>
      <c r="K206" s="133">
        <f t="shared" si="10"/>
        <v>1186673.7375</v>
      </c>
    </row>
    <row r="207" spans="1:11" ht="89.25" x14ac:dyDescent="0.2">
      <c r="A207" s="14">
        <v>206</v>
      </c>
      <c r="B207" s="98">
        <v>72152303</v>
      </c>
      <c r="C207" s="132" t="s">
        <v>563</v>
      </c>
      <c r="D207" s="109" t="s">
        <v>37</v>
      </c>
      <c r="E207" s="100">
        <v>1</v>
      </c>
      <c r="F207" s="101">
        <v>72151501</v>
      </c>
      <c r="G207" s="102">
        <v>432225</v>
      </c>
      <c r="H207" s="46">
        <f t="shared" si="11"/>
        <v>1.0509999999999999</v>
      </c>
      <c r="I207" s="103">
        <f t="shared" si="9"/>
        <v>454268.47499999998</v>
      </c>
      <c r="J207" s="103">
        <v>107840.1375</v>
      </c>
      <c r="K207" s="133">
        <f t="shared" si="10"/>
        <v>562108.61249999993</v>
      </c>
    </row>
    <row r="208" spans="1:11" ht="51" x14ac:dyDescent="0.2">
      <c r="A208" s="14">
        <v>207</v>
      </c>
      <c r="B208" s="98">
        <v>72151509</v>
      </c>
      <c r="C208" s="132" t="s">
        <v>564</v>
      </c>
      <c r="D208" s="109" t="s">
        <v>36</v>
      </c>
      <c r="E208" s="100">
        <v>1</v>
      </c>
      <c r="F208" s="101">
        <v>72101510</v>
      </c>
      <c r="G208" s="102">
        <v>28815</v>
      </c>
      <c r="H208" s="46">
        <f t="shared" si="11"/>
        <v>1.0509999999999999</v>
      </c>
      <c r="I208" s="103">
        <f t="shared" si="9"/>
        <v>30284.564999999999</v>
      </c>
      <c r="J208" s="103">
        <v>7189.3424999999997</v>
      </c>
      <c r="K208" s="133">
        <f t="shared" si="10"/>
        <v>37473.907500000001</v>
      </c>
    </row>
    <row r="209" spans="1:11" ht="25.5" x14ac:dyDescent="0.2">
      <c r="A209" s="14">
        <v>208</v>
      </c>
      <c r="B209" s="98">
        <v>72151509</v>
      </c>
      <c r="C209" s="132" t="s">
        <v>340</v>
      </c>
      <c r="D209" s="109" t="s">
        <v>36</v>
      </c>
      <c r="E209" s="100">
        <v>1</v>
      </c>
      <c r="F209" s="101">
        <v>72101510</v>
      </c>
      <c r="G209" s="102">
        <v>57630</v>
      </c>
      <c r="H209" s="46">
        <f t="shared" si="11"/>
        <v>1.0509999999999999</v>
      </c>
      <c r="I209" s="103">
        <f t="shared" si="9"/>
        <v>60569.13</v>
      </c>
      <c r="J209" s="103">
        <v>14378.684999999999</v>
      </c>
      <c r="K209" s="133">
        <f t="shared" si="10"/>
        <v>74947.815000000002</v>
      </c>
    </row>
    <row r="210" spans="1:11" ht="25.5" x14ac:dyDescent="0.2">
      <c r="A210" s="14">
        <v>209</v>
      </c>
      <c r="B210" s="98">
        <v>72151511</v>
      </c>
      <c r="C210" s="132" t="s">
        <v>565</v>
      </c>
      <c r="D210" s="109" t="s">
        <v>36</v>
      </c>
      <c r="E210" s="100">
        <v>1</v>
      </c>
      <c r="F210" s="101">
        <v>72101510</v>
      </c>
      <c r="G210" s="102">
        <v>115260</v>
      </c>
      <c r="H210" s="46">
        <f t="shared" si="11"/>
        <v>1.0509999999999999</v>
      </c>
      <c r="I210" s="103">
        <f t="shared" si="9"/>
        <v>121138.26</v>
      </c>
      <c r="J210" s="103">
        <v>28757.37</v>
      </c>
      <c r="K210" s="133">
        <f t="shared" si="10"/>
        <v>149895.63</v>
      </c>
    </row>
    <row r="211" spans="1:11" ht="38.25" x14ac:dyDescent="0.2">
      <c r="A211" s="14">
        <v>210</v>
      </c>
      <c r="B211" s="98">
        <v>72151511</v>
      </c>
      <c r="C211" s="132" t="s">
        <v>566</v>
      </c>
      <c r="D211" s="109" t="s">
        <v>36</v>
      </c>
      <c r="E211" s="100">
        <v>1</v>
      </c>
      <c r="F211" s="101">
        <v>72101510</v>
      </c>
      <c r="G211" s="102">
        <v>115260</v>
      </c>
      <c r="H211" s="46">
        <f t="shared" si="11"/>
        <v>1.0509999999999999</v>
      </c>
      <c r="I211" s="103">
        <f t="shared" si="9"/>
        <v>121138.26</v>
      </c>
      <c r="J211" s="103">
        <v>28757.37</v>
      </c>
      <c r="K211" s="133">
        <f t="shared" si="10"/>
        <v>149895.63</v>
      </c>
    </row>
    <row r="212" spans="1:11" ht="25.5" x14ac:dyDescent="0.2">
      <c r="A212" s="14">
        <v>211</v>
      </c>
      <c r="B212" s="98">
        <v>72151511</v>
      </c>
      <c r="C212" s="132" t="s">
        <v>567</v>
      </c>
      <c r="D212" s="109" t="s">
        <v>36</v>
      </c>
      <c r="E212" s="100">
        <v>1</v>
      </c>
      <c r="F212" s="101">
        <v>72101510</v>
      </c>
      <c r="G212" s="102">
        <v>57630</v>
      </c>
      <c r="H212" s="46">
        <f t="shared" si="11"/>
        <v>1.0509999999999999</v>
      </c>
      <c r="I212" s="103">
        <f t="shared" si="9"/>
        <v>60569.13</v>
      </c>
      <c r="J212" s="103">
        <v>14378.684999999999</v>
      </c>
      <c r="K212" s="133">
        <f t="shared" si="10"/>
        <v>74947.815000000002</v>
      </c>
    </row>
    <row r="213" spans="1:11" ht="25.5" x14ac:dyDescent="0.2">
      <c r="A213" s="14">
        <v>212</v>
      </c>
      <c r="B213" s="98">
        <v>72151501</v>
      </c>
      <c r="C213" s="132" t="s">
        <v>344</v>
      </c>
      <c r="D213" s="109" t="s">
        <v>37</v>
      </c>
      <c r="E213" s="100">
        <v>1</v>
      </c>
      <c r="F213" s="101">
        <v>72101510</v>
      </c>
      <c r="G213" s="102">
        <v>38420</v>
      </c>
      <c r="H213" s="46">
        <f t="shared" si="11"/>
        <v>1.0509999999999999</v>
      </c>
      <c r="I213" s="103">
        <f t="shared" si="9"/>
        <v>40379.42</v>
      </c>
      <c r="J213" s="103">
        <v>9585.7899999999991</v>
      </c>
      <c r="K213" s="133">
        <f t="shared" si="10"/>
        <v>49965.21</v>
      </c>
    </row>
    <row r="214" spans="1:11" ht="38.25" x14ac:dyDescent="0.2">
      <c r="A214" s="14">
        <v>213</v>
      </c>
      <c r="B214" s="98">
        <v>72152302</v>
      </c>
      <c r="C214" s="132" t="s">
        <v>345</v>
      </c>
      <c r="D214" s="109" t="s">
        <v>37</v>
      </c>
      <c r="E214" s="100">
        <v>1</v>
      </c>
      <c r="F214" s="101">
        <v>72101510</v>
      </c>
      <c r="G214" s="102">
        <v>28815</v>
      </c>
      <c r="H214" s="46">
        <f t="shared" si="11"/>
        <v>1.0509999999999999</v>
      </c>
      <c r="I214" s="103">
        <f t="shared" si="9"/>
        <v>30284.564999999999</v>
      </c>
      <c r="J214" s="103">
        <v>7189.3424999999997</v>
      </c>
      <c r="K214" s="133">
        <f t="shared" si="10"/>
        <v>37473.907500000001</v>
      </c>
    </row>
    <row r="215" spans="1:11" ht="89.25" x14ac:dyDescent="0.2">
      <c r="A215" s="14">
        <v>214</v>
      </c>
      <c r="B215" s="98">
        <v>72101510</v>
      </c>
      <c r="C215" s="132" t="s">
        <v>346</v>
      </c>
      <c r="D215" s="109" t="s">
        <v>30</v>
      </c>
      <c r="E215" s="100">
        <v>1</v>
      </c>
      <c r="F215" s="101">
        <v>72101510</v>
      </c>
      <c r="G215" s="102">
        <v>76840</v>
      </c>
      <c r="H215" s="46">
        <f t="shared" si="11"/>
        <v>1.0509999999999999</v>
      </c>
      <c r="I215" s="103">
        <f t="shared" si="9"/>
        <v>80758.84</v>
      </c>
      <c r="J215" s="103">
        <v>19171.579999999998</v>
      </c>
      <c r="K215" s="133">
        <f t="shared" si="10"/>
        <v>99930.42</v>
      </c>
    </row>
    <row r="216" spans="1:11" ht="63.75" x14ac:dyDescent="0.2">
      <c r="A216" s="14">
        <v>215</v>
      </c>
      <c r="B216" s="98">
        <v>72101510</v>
      </c>
      <c r="C216" s="132" t="s">
        <v>568</v>
      </c>
      <c r="D216" s="109" t="s">
        <v>37</v>
      </c>
      <c r="E216" s="100">
        <v>1</v>
      </c>
      <c r="F216" s="101">
        <v>72101510</v>
      </c>
      <c r="G216" s="102">
        <v>105655</v>
      </c>
      <c r="H216" s="46">
        <f t="shared" si="11"/>
        <v>1.0509999999999999</v>
      </c>
      <c r="I216" s="103">
        <f t="shared" si="9"/>
        <v>111043.405</v>
      </c>
      <c r="J216" s="103">
        <v>26360.922500000001</v>
      </c>
      <c r="K216" s="133">
        <f t="shared" si="10"/>
        <v>137404.32750000001</v>
      </c>
    </row>
    <row r="217" spans="1:11" ht="51" x14ac:dyDescent="0.2">
      <c r="A217" s="14">
        <v>216</v>
      </c>
      <c r="B217" s="98">
        <v>72101510</v>
      </c>
      <c r="C217" s="132" t="s">
        <v>569</v>
      </c>
      <c r="D217" s="109" t="s">
        <v>37</v>
      </c>
      <c r="E217" s="100">
        <v>1</v>
      </c>
      <c r="F217" s="101">
        <v>72101510</v>
      </c>
      <c r="G217" s="102">
        <v>57630</v>
      </c>
      <c r="H217" s="46">
        <f t="shared" si="11"/>
        <v>1.0509999999999999</v>
      </c>
      <c r="I217" s="103">
        <f t="shared" si="9"/>
        <v>60569.13</v>
      </c>
      <c r="J217" s="103">
        <v>14378.684999999999</v>
      </c>
      <c r="K217" s="133">
        <f t="shared" si="10"/>
        <v>74947.815000000002</v>
      </c>
    </row>
    <row r="218" spans="1:11" ht="51" x14ac:dyDescent="0.2">
      <c r="A218" s="14">
        <v>217</v>
      </c>
      <c r="B218" s="98">
        <v>72152607</v>
      </c>
      <c r="C218" s="132" t="s">
        <v>570</v>
      </c>
      <c r="D218" s="109" t="s">
        <v>36</v>
      </c>
      <c r="E218" s="100">
        <v>1</v>
      </c>
      <c r="F218" s="101">
        <v>72101510</v>
      </c>
      <c r="G218" s="102">
        <v>121983.5</v>
      </c>
      <c r="H218" s="46">
        <f t="shared" si="11"/>
        <v>1.0509999999999999</v>
      </c>
      <c r="I218" s="103">
        <f t="shared" si="9"/>
        <v>128204.65849999999</v>
      </c>
      <c r="J218" s="103">
        <v>30434.883249999999</v>
      </c>
      <c r="K218" s="133">
        <f t="shared" si="10"/>
        <v>158639.54174999997</v>
      </c>
    </row>
    <row r="219" spans="1:11" ht="51" x14ac:dyDescent="0.2">
      <c r="A219" s="14">
        <v>218</v>
      </c>
      <c r="B219" s="98">
        <v>72101510</v>
      </c>
      <c r="C219" s="132" t="s">
        <v>571</v>
      </c>
      <c r="D219" s="109" t="s">
        <v>37</v>
      </c>
      <c r="E219" s="100">
        <v>1</v>
      </c>
      <c r="F219" s="101">
        <v>72101510</v>
      </c>
      <c r="G219" s="102">
        <v>115260</v>
      </c>
      <c r="H219" s="46">
        <f t="shared" si="11"/>
        <v>1.0509999999999999</v>
      </c>
      <c r="I219" s="103">
        <f t="shared" si="9"/>
        <v>121138.26</v>
      </c>
      <c r="J219" s="103">
        <v>28757.37</v>
      </c>
      <c r="K219" s="133">
        <f t="shared" si="10"/>
        <v>149895.63</v>
      </c>
    </row>
    <row r="220" spans="1:11" ht="38.25" x14ac:dyDescent="0.2">
      <c r="A220" s="14">
        <v>219</v>
      </c>
      <c r="B220" s="98">
        <v>72152607</v>
      </c>
      <c r="C220" s="132" t="s">
        <v>351</v>
      </c>
      <c r="D220" s="109" t="s">
        <v>41</v>
      </c>
      <c r="E220" s="100">
        <v>1</v>
      </c>
      <c r="F220" s="101">
        <v>72101510</v>
      </c>
      <c r="G220" s="102">
        <v>28815</v>
      </c>
      <c r="H220" s="46">
        <f t="shared" si="11"/>
        <v>1.0509999999999999</v>
      </c>
      <c r="I220" s="103">
        <f t="shared" si="9"/>
        <v>30284.564999999999</v>
      </c>
      <c r="J220" s="103">
        <v>7189.3424999999997</v>
      </c>
      <c r="K220" s="133">
        <f t="shared" si="10"/>
        <v>37473.907500000001</v>
      </c>
    </row>
    <row r="221" spans="1:11" ht="25.5" x14ac:dyDescent="0.2">
      <c r="A221" s="14">
        <v>220</v>
      </c>
      <c r="B221" s="98">
        <v>72152607</v>
      </c>
      <c r="C221" s="132" t="s">
        <v>352</v>
      </c>
      <c r="D221" s="109" t="s">
        <v>37</v>
      </c>
      <c r="E221" s="100">
        <v>1</v>
      </c>
      <c r="F221" s="101">
        <v>72101510</v>
      </c>
      <c r="G221" s="102">
        <v>48025</v>
      </c>
      <c r="H221" s="46">
        <f t="shared" si="11"/>
        <v>1.0509999999999999</v>
      </c>
      <c r="I221" s="103">
        <f t="shared" si="9"/>
        <v>50474.274999999994</v>
      </c>
      <c r="J221" s="103">
        <v>11982.237499999999</v>
      </c>
      <c r="K221" s="133">
        <f t="shared" si="10"/>
        <v>62456.512499999997</v>
      </c>
    </row>
    <row r="222" spans="1:11" ht="51" x14ac:dyDescent="0.2">
      <c r="A222" s="14">
        <v>221</v>
      </c>
      <c r="B222" s="98">
        <v>72154032</v>
      </c>
      <c r="C222" s="132" t="s">
        <v>572</v>
      </c>
      <c r="D222" s="109" t="s">
        <v>36</v>
      </c>
      <c r="E222" s="100">
        <v>1</v>
      </c>
      <c r="F222" s="101">
        <v>72101510</v>
      </c>
      <c r="G222" s="102">
        <v>172890</v>
      </c>
      <c r="H222" s="46">
        <f t="shared" si="11"/>
        <v>1.0509999999999999</v>
      </c>
      <c r="I222" s="103">
        <f t="shared" si="9"/>
        <v>181707.38999999998</v>
      </c>
      <c r="J222" s="103">
        <v>43136.055</v>
      </c>
      <c r="K222" s="133">
        <f t="shared" si="10"/>
        <v>224843.44499999998</v>
      </c>
    </row>
    <row r="223" spans="1:11" ht="178.5" x14ac:dyDescent="0.2">
      <c r="A223" s="14">
        <v>222</v>
      </c>
      <c r="B223" s="98">
        <v>72153605</v>
      </c>
      <c r="C223" s="132" t="s">
        <v>573</v>
      </c>
      <c r="D223" s="109" t="s">
        <v>36</v>
      </c>
      <c r="E223" s="100">
        <v>1</v>
      </c>
      <c r="F223" s="101">
        <v>72101510</v>
      </c>
      <c r="G223" s="102">
        <v>115260</v>
      </c>
      <c r="H223" s="46">
        <f t="shared" si="11"/>
        <v>1.0509999999999999</v>
      </c>
      <c r="I223" s="103">
        <f t="shared" si="9"/>
        <v>121138.26</v>
      </c>
      <c r="J223" s="103">
        <v>28757.37</v>
      </c>
      <c r="K223" s="133">
        <f t="shared" si="10"/>
        <v>149895.63</v>
      </c>
    </row>
    <row r="224" spans="1:11" ht="102" x14ac:dyDescent="0.2">
      <c r="A224" s="14">
        <v>223</v>
      </c>
      <c r="B224" s="98">
        <v>72153605</v>
      </c>
      <c r="C224" s="132" t="s">
        <v>574</v>
      </c>
      <c r="D224" s="109" t="s">
        <v>36</v>
      </c>
      <c r="E224" s="100">
        <v>1</v>
      </c>
      <c r="F224" s="101">
        <v>72101510</v>
      </c>
      <c r="G224" s="102">
        <v>76840</v>
      </c>
      <c r="H224" s="46">
        <f t="shared" si="11"/>
        <v>1.0509999999999999</v>
      </c>
      <c r="I224" s="103">
        <f t="shared" si="9"/>
        <v>80758.84</v>
      </c>
      <c r="J224" s="103">
        <v>19171.579999999998</v>
      </c>
      <c r="K224" s="133">
        <f t="shared" si="10"/>
        <v>99930.42</v>
      </c>
    </row>
    <row r="225" spans="1:11" ht="89.25" x14ac:dyDescent="0.2">
      <c r="A225" s="14">
        <v>224</v>
      </c>
      <c r="B225" s="98">
        <v>72153605</v>
      </c>
      <c r="C225" s="132" t="s">
        <v>575</v>
      </c>
      <c r="D225" s="109" t="s">
        <v>36</v>
      </c>
      <c r="E225" s="100">
        <v>1</v>
      </c>
      <c r="F225" s="101">
        <v>72101510</v>
      </c>
      <c r="G225" s="102">
        <v>192100</v>
      </c>
      <c r="H225" s="46">
        <f t="shared" si="11"/>
        <v>1.0509999999999999</v>
      </c>
      <c r="I225" s="103">
        <f t="shared" si="9"/>
        <v>201897.09999999998</v>
      </c>
      <c r="J225" s="103">
        <v>47928.95</v>
      </c>
      <c r="K225" s="133">
        <f t="shared" si="10"/>
        <v>249826.05</v>
      </c>
    </row>
    <row r="226" spans="1:11" ht="25.5" x14ac:dyDescent="0.2">
      <c r="A226" s="14">
        <v>225</v>
      </c>
      <c r="B226" s="98">
        <v>72151501</v>
      </c>
      <c r="C226" s="132" t="s">
        <v>576</v>
      </c>
      <c r="D226" s="109" t="s">
        <v>39</v>
      </c>
      <c r="E226" s="100">
        <v>1</v>
      </c>
      <c r="F226" s="101">
        <v>72101510</v>
      </c>
      <c r="G226" s="102">
        <v>67235</v>
      </c>
      <c r="H226" s="46">
        <f t="shared" si="11"/>
        <v>1.0509999999999999</v>
      </c>
      <c r="I226" s="103">
        <f t="shared" si="9"/>
        <v>70663.985000000001</v>
      </c>
      <c r="J226" s="103">
        <v>16775.1325</v>
      </c>
      <c r="K226" s="133">
        <f t="shared" si="10"/>
        <v>87439.117499999993</v>
      </c>
    </row>
    <row r="227" spans="1:11" ht="38.25" x14ac:dyDescent="0.2">
      <c r="A227" s="14">
        <v>226</v>
      </c>
      <c r="B227" s="98">
        <v>72101510</v>
      </c>
      <c r="C227" s="132" t="s">
        <v>577</v>
      </c>
      <c r="D227" s="109" t="s">
        <v>39</v>
      </c>
      <c r="E227" s="100">
        <v>1</v>
      </c>
      <c r="F227" s="101">
        <v>72101510</v>
      </c>
      <c r="G227" s="102">
        <v>134470</v>
      </c>
      <c r="H227" s="46">
        <f t="shared" si="11"/>
        <v>1.0509999999999999</v>
      </c>
      <c r="I227" s="103">
        <f t="shared" si="9"/>
        <v>141327.97</v>
      </c>
      <c r="J227" s="103">
        <v>33550.264999999999</v>
      </c>
      <c r="K227" s="133">
        <f t="shared" si="10"/>
        <v>174878.23499999999</v>
      </c>
    </row>
    <row r="228" spans="1:11" ht="38.25" x14ac:dyDescent="0.2">
      <c r="A228" s="14">
        <v>227</v>
      </c>
      <c r="B228" s="98">
        <v>72101510</v>
      </c>
      <c r="C228" s="132" t="s">
        <v>578</v>
      </c>
      <c r="D228" s="109" t="s">
        <v>36</v>
      </c>
      <c r="E228" s="100">
        <v>1</v>
      </c>
      <c r="F228" s="101">
        <v>72101510</v>
      </c>
      <c r="G228" s="102">
        <v>33617.5</v>
      </c>
      <c r="H228" s="46">
        <f t="shared" si="11"/>
        <v>1.0509999999999999</v>
      </c>
      <c r="I228" s="103">
        <f t="shared" si="9"/>
        <v>35331.9925</v>
      </c>
      <c r="J228" s="103">
        <v>8387.5662499999999</v>
      </c>
      <c r="K228" s="133">
        <f t="shared" si="10"/>
        <v>43719.558749999997</v>
      </c>
    </row>
    <row r="229" spans="1:11" ht="127.5" x14ac:dyDescent="0.2">
      <c r="A229" s="14">
        <v>228</v>
      </c>
      <c r="B229" s="98">
        <v>72151511</v>
      </c>
      <c r="C229" s="132" t="s">
        <v>579</v>
      </c>
      <c r="D229" s="109" t="s">
        <v>36</v>
      </c>
      <c r="E229" s="100">
        <v>1</v>
      </c>
      <c r="F229" s="101">
        <v>72101510</v>
      </c>
      <c r="G229" s="102">
        <v>57630</v>
      </c>
      <c r="H229" s="46">
        <f t="shared" si="11"/>
        <v>1.0509999999999999</v>
      </c>
      <c r="I229" s="103">
        <f t="shared" si="9"/>
        <v>60569.13</v>
      </c>
      <c r="J229" s="103">
        <v>14378.684999999999</v>
      </c>
      <c r="K229" s="133">
        <f t="shared" si="10"/>
        <v>74947.815000000002</v>
      </c>
    </row>
    <row r="230" spans="1:11" ht="153" x14ac:dyDescent="0.2">
      <c r="A230" s="14">
        <v>229</v>
      </c>
      <c r="B230" s="98">
        <v>72151511</v>
      </c>
      <c r="C230" s="132" t="s">
        <v>361</v>
      </c>
      <c r="D230" s="109" t="s">
        <v>36</v>
      </c>
      <c r="E230" s="100">
        <v>1</v>
      </c>
      <c r="F230" s="101">
        <v>72101510</v>
      </c>
      <c r="G230" s="102">
        <v>384200</v>
      </c>
      <c r="H230" s="46">
        <f t="shared" si="11"/>
        <v>1.0509999999999999</v>
      </c>
      <c r="I230" s="103">
        <f t="shared" si="9"/>
        <v>403794.19999999995</v>
      </c>
      <c r="J230" s="103">
        <v>95857.9</v>
      </c>
      <c r="K230" s="133">
        <f t="shared" si="10"/>
        <v>499652.1</v>
      </c>
    </row>
    <row r="231" spans="1:11" ht="38.25" x14ac:dyDescent="0.2">
      <c r="A231" s="14">
        <v>230</v>
      </c>
      <c r="B231" s="98">
        <v>72101510</v>
      </c>
      <c r="C231" s="132" t="s">
        <v>580</v>
      </c>
      <c r="D231" s="109" t="s">
        <v>36</v>
      </c>
      <c r="E231" s="100">
        <v>1</v>
      </c>
      <c r="F231" s="101">
        <v>72101510</v>
      </c>
      <c r="G231" s="102">
        <v>48025</v>
      </c>
      <c r="H231" s="46">
        <f t="shared" si="11"/>
        <v>1.0509999999999999</v>
      </c>
      <c r="I231" s="103">
        <f t="shared" si="9"/>
        <v>50474.274999999994</v>
      </c>
      <c r="J231" s="103">
        <v>11982.237499999999</v>
      </c>
      <c r="K231" s="133">
        <f t="shared" si="10"/>
        <v>62456.512499999997</v>
      </c>
    </row>
    <row r="232" spans="1:11" ht="38.25" x14ac:dyDescent="0.2">
      <c r="A232" s="14">
        <v>231</v>
      </c>
      <c r="B232" s="98">
        <v>72101510</v>
      </c>
      <c r="C232" s="132" t="s">
        <v>581</v>
      </c>
      <c r="D232" s="109" t="s">
        <v>36</v>
      </c>
      <c r="E232" s="100">
        <v>1</v>
      </c>
      <c r="F232" s="101">
        <v>72101510</v>
      </c>
      <c r="G232" s="102">
        <v>48025</v>
      </c>
      <c r="H232" s="46">
        <f t="shared" si="11"/>
        <v>1.0509999999999999</v>
      </c>
      <c r="I232" s="103">
        <f t="shared" si="9"/>
        <v>50474.274999999994</v>
      </c>
      <c r="J232" s="103">
        <v>11982.237499999999</v>
      </c>
      <c r="K232" s="133">
        <f t="shared" si="10"/>
        <v>62456.512499999997</v>
      </c>
    </row>
    <row r="233" spans="1:11" ht="51" x14ac:dyDescent="0.2">
      <c r="A233" s="14">
        <v>232</v>
      </c>
      <c r="B233" s="98">
        <v>72101510</v>
      </c>
      <c r="C233" s="132" t="s">
        <v>582</v>
      </c>
      <c r="D233" s="109" t="s">
        <v>36</v>
      </c>
      <c r="E233" s="100">
        <v>1</v>
      </c>
      <c r="F233" s="101">
        <v>72101510</v>
      </c>
      <c r="G233" s="102">
        <v>28815</v>
      </c>
      <c r="H233" s="46">
        <f t="shared" si="11"/>
        <v>1.0509999999999999</v>
      </c>
      <c r="I233" s="103">
        <f t="shared" si="9"/>
        <v>30284.564999999999</v>
      </c>
      <c r="J233" s="103">
        <v>7189.3424999999997</v>
      </c>
      <c r="K233" s="133">
        <f t="shared" si="10"/>
        <v>37473.907500000001</v>
      </c>
    </row>
    <row r="234" spans="1:11" ht="51" x14ac:dyDescent="0.2">
      <c r="A234" s="14">
        <v>233</v>
      </c>
      <c r="B234" s="98">
        <v>72101510</v>
      </c>
      <c r="C234" s="132" t="s">
        <v>583</v>
      </c>
      <c r="D234" s="98" t="s">
        <v>36</v>
      </c>
      <c r="E234" s="100">
        <v>1</v>
      </c>
      <c r="F234" s="101">
        <v>72101510</v>
      </c>
      <c r="G234" s="102">
        <v>48025</v>
      </c>
      <c r="H234" s="46">
        <f t="shared" si="11"/>
        <v>1.0509999999999999</v>
      </c>
      <c r="I234" s="103">
        <f t="shared" si="9"/>
        <v>50474.274999999994</v>
      </c>
      <c r="J234" s="103">
        <v>11982.237499999999</v>
      </c>
      <c r="K234" s="133">
        <f t="shared" si="10"/>
        <v>62456.512499999997</v>
      </c>
    </row>
    <row r="235" spans="1:11" ht="76.5" x14ac:dyDescent="0.2">
      <c r="A235" s="14">
        <v>234</v>
      </c>
      <c r="B235" s="98">
        <v>72151806</v>
      </c>
      <c r="C235" s="132" t="s">
        <v>584</v>
      </c>
      <c r="D235" s="109" t="s">
        <v>36</v>
      </c>
      <c r="E235" s="100">
        <v>1</v>
      </c>
      <c r="F235" s="101">
        <v>72101510</v>
      </c>
      <c r="G235" s="102">
        <v>57630</v>
      </c>
      <c r="H235" s="46">
        <f t="shared" si="11"/>
        <v>1.0509999999999999</v>
      </c>
      <c r="I235" s="103">
        <f t="shared" si="9"/>
        <v>60569.13</v>
      </c>
      <c r="J235" s="103">
        <v>14378.684999999999</v>
      </c>
      <c r="K235" s="133">
        <f t="shared" si="10"/>
        <v>74947.815000000002</v>
      </c>
    </row>
    <row r="236" spans="1:11" ht="140.25" x14ac:dyDescent="0.2">
      <c r="A236" s="14">
        <v>235</v>
      </c>
      <c r="B236" s="98">
        <v>72102902</v>
      </c>
      <c r="C236" s="132" t="s">
        <v>585</v>
      </c>
      <c r="D236" s="109" t="s">
        <v>36</v>
      </c>
      <c r="E236" s="100">
        <v>1</v>
      </c>
      <c r="F236" s="101">
        <v>72101510</v>
      </c>
      <c r="G236" s="102">
        <v>57630</v>
      </c>
      <c r="H236" s="46">
        <f t="shared" si="11"/>
        <v>1.0509999999999999</v>
      </c>
      <c r="I236" s="103">
        <f t="shared" si="9"/>
        <v>60569.13</v>
      </c>
      <c r="J236" s="103">
        <v>14378.684999999999</v>
      </c>
      <c r="K236" s="133">
        <f t="shared" si="10"/>
        <v>74947.815000000002</v>
      </c>
    </row>
    <row r="237" spans="1:11" ht="38.25" x14ac:dyDescent="0.2">
      <c r="A237" s="14">
        <v>236</v>
      </c>
      <c r="B237" s="98">
        <v>72102901</v>
      </c>
      <c r="C237" s="132" t="s">
        <v>586</v>
      </c>
      <c r="D237" s="109" t="s">
        <v>36</v>
      </c>
      <c r="E237" s="100">
        <v>1</v>
      </c>
      <c r="F237" s="101">
        <v>72101510</v>
      </c>
      <c r="G237" s="102">
        <v>28815</v>
      </c>
      <c r="H237" s="46">
        <f t="shared" si="11"/>
        <v>1.0509999999999999</v>
      </c>
      <c r="I237" s="103">
        <f t="shared" si="9"/>
        <v>30284.564999999999</v>
      </c>
      <c r="J237" s="103">
        <v>7189.3424999999997</v>
      </c>
      <c r="K237" s="133">
        <f t="shared" si="10"/>
        <v>37473.907500000001</v>
      </c>
    </row>
    <row r="238" spans="1:11" ht="25.5" x14ac:dyDescent="0.2">
      <c r="A238" s="13">
        <v>237</v>
      </c>
      <c r="B238" s="98">
        <v>72153002</v>
      </c>
      <c r="C238" s="132" t="s">
        <v>369</v>
      </c>
      <c r="D238" s="109" t="s">
        <v>30</v>
      </c>
      <c r="E238" s="100">
        <v>1</v>
      </c>
      <c r="F238" s="101">
        <v>72101510</v>
      </c>
      <c r="G238" s="102">
        <v>33617.5</v>
      </c>
      <c r="H238" s="46">
        <f t="shared" si="11"/>
        <v>1.0509999999999999</v>
      </c>
      <c r="I238" s="103">
        <f t="shared" si="9"/>
        <v>35331.9925</v>
      </c>
      <c r="J238" s="103">
        <v>8387.5662499999999</v>
      </c>
      <c r="K238" s="133">
        <f t="shared" si="10"/>
        <v>43719.558749999997</v>
      </c>
    </row>
    <row r="239" spans="1:11" ht="38.25" x14ac:dyDescent="0.2">
      <c r="A239" s="13">
        <v>238</v>
      </c>
      <c r="B239" s="98">
        <v>72153002</v>
      </c>
      <c r="C239" s="132" t="s">
        <v>587</v>
      </c>
      <c r="D239" s="109" t="s">
        <v>30</v>
      </c>
      <c r="E239" s="100">
        <v>1</v>
      </c>
      <c r="F239" s="101">
        <v>72101510</v>
      </c>
      <c r="G239" s="102">
        <v>167127</v>
      </c>
      <c r="H239" s="46">
        <f t="shared" si="11"/>
        <v>1.0509999999999999</v>
      </c>
      <c r="I239" s="103">
        <f t="shared" si="9"/>
        <v>175650.47699999998</v>
      </c>
      <c r="J239" s="103">
        <v>41698.186500000003</v>
      </c>
      <c r="K239" s="133">
        <f t="shared" si="10"/>
        <v>217348.6635</v>
      </c>
    </row>
    <row r="240" spans="1:11" ht="51" x14ac:dyDescent="0.2">
      <c r="A240" s="13">
        <v>239</v>
      </c>
      <c r="B240" s="98">
        <v>72153002</v>
      </c>
      <c r="C240" s="132" t="s">
        <v>588</v>
      </c>
      <c r="D240" s="109" t="s">
        <v>30</v>
      </c>
      <c r="E240" s="100">
        <v>1</v>
      </c>
      <c r="F240" s="101">
        <v>72101510</v>
      </c>
      <c r="G240" s="102">
        <v>92015.9</v>
      </c>
      <c r="H240" s="46">
        <f t="shared" si="11"/>
        <v>1.0509999999999999</v>
      </c>
      <c r="I240" s="103">
        <f t="shared" si="9"/>
        <v>96708.710899999991</v>
      </c>
      <c r="J240" s="103">
        <v>22957.967049999999</v>
      </c>
      <c r="K240" s="133">
        <f t="shared" si="10"/>
        <v>119666.67794999998</v>
      </c>
    </row>
    <row r="241" spans="1:11" ht="25.5" x14ac:dyDescent="0.2">
      <c r="A241" s="13">
        <v>240</v>
      </c>
      <c r="B241" s="98">
        <v>72153002</v>
      </c>
      <c r="C241" s="132" t="s">
        <v>374</v>
      </c>
      <c r="D241" s="109" t="s">
        <v>30</v>
      </c>
      <c r="E241" s="100">
        <v>1</v>
      </c>
      <c r="F241" s="101">
        <v>72101510</v>
      </c>
      <c r="G241" s="102">
        <v>24012.5</v>
      </c>
      <c r="H241" s="46">
        <f t="shared" si="11"/>
        <v>1.0509999999999999</v>
      </c>
      <c r="I241" s="103">
        <f t="shared" si="9"/>
        <v>25237.137499999997</v>
      </c>
      <c r="J241" s="103">
        <v>5991.1187499999996</v>
      </c>
      <c r="K241" s="133">
        <f t="shared" si="10"/>
        <v>31228.256249999999</v>
      </c>
    </row>
    <row r="242" spans="1:11" ht="12.75" x14ac:dyDescent="0.2">
      <c r="A242" s="13">
        <v>241</v>
      </c>
      <c r="B242" s="98">
        <v>72152005</v>
      </c>
      <c r="C242" s="132" t="s">
        <v>375</v>
      </c>
      <c r="D242" s="109" t="s">
        <v>30</v>
      </c>
      <c r="E242" s="100">
        <v>1</v>
      </c>
      <c r="F242" s="101">
        <v>72101510</v>
      </c>
      <c r="G242" s="102">
        <v>19210</v>
      </c>
      <c r="H242" s="46">
        <f t="shared" si="11"/>
        <v>1.0509999999999999</v>
      </c>
      <c r="I242" s="103">
        <f t="shared" si="9"/>
        <v>20189.71</v>
      </c>
      <c r="J242" s="103">
        <v>4792.8949999999995</v>
      </c>
      <c r="K242" s="133">
        <f t="shared" si="10"/>
        <v>24982.605</v>
      </c>
    </row>
    <row r="243" spans="1:11" ht="38.25" x14ac:dyDescent="0.2">
      <c r="A243" s="13">
        <v>242</v>
      </c>
      <c r="B243" s="98">
        <v>72152005</v>
      </c>
      <c r="C243" s="132" t="s">
        <v>589</v>
      </c>
      <c r="D243" s="109" t="s">
        <v>30</v>
      </c>
      <c r="E243" s="100">
        <v>1</v>
      </c>
      <c r="F243" s="101">
        <v>72101510</v>
      </c>
      <c r="G243" s="102">
        <v>31696.5</v>
      </c>
      <c r="H243" s="46">
        <f t="shared" si="11"/>
        <v>1.0509999999999999</v>
      </c>
      <c r="I243" s="103">
        <f t="shared" si="9"/>
        <v>33313.021499999995</v>
      </c>
      <c r="J243" s="103">
        <v>7908.27675</v>
      </c>
      <c r="K243" s="133">
        <f t="shared" si="10"/>
        <v>41221.298249999993</v>
      </c>
    </row>
    <row r="244" spans="1:11" ht="51" x14ac:dyDescent="0.2">
      <c r="A244" s="13">
        <v>243</v>
      </c>
      <c r="B244" s="98">
        <v>72152005</v>
      </c>
      <c r="C244" s="132" t="s">
        <v>590</v>
      </c>
      <c r="D244" s="109" t="s">
        <v>30</v>
      </c>
      <c r="E244" s="100">
        <v>1</v>
      </c>
      <c r="F244" s="101">
        <v>72101510</v>
      </c>
      <c r="G244" s="102">
        <v>31696.5</v>
      </c>
      <c r="H244" s="46">
        <f t="shared" si="11"/>
        <v>1.0509999999999999</v>
      </c>
      <c r="I244" s="103">
        <f t="shared" si="9"/>
        <v>33313.021499999995</v>
      </c>
      <c r="J244" s="103">
        <v>7908.27675</v>
      </c>
      <c r="K244" s="133">
        <f t="shared" si="10"/>
        <v>41221.298249999993</v>
      </c>
    </row>
    <row r="245" spans="1:11" ht="25.5" x14ac:dyDescent="0.2">
      <c r="A245" s="13">
        <v>244</v>
      </c>
      <c r="B245" s="98">
        <v>72151302</v>
      </c>
      <c r="C245" s="132" t="s">
        <v>378</v>
      </c>
      <c r="D245" s="98" t="s">
        <v>30</v>
      </c>
      <c r="E245" s="100">
        <v>1</v>
      </c>
      <c r="F245" s="101">
        <v>72101510</v>
      </c>
      <c r="G245" s="102">
        <v>5570.9</v>
      </c>
      <c r="H245" s="46">
        <f t="shared" si="11"/>
        <v>1.0509999999999999</v>
      </c>
      <c r="I245" s="103">
        <f t="shared" si="9"/>
        <v>5855.0158999999994</v>
      </c>
      <c r="J245" s="103">
        <v>1389.9395500000001</v>
      </c>
      <c r="K245" s="133">
        <f t="shared" si="10"/>
        <v>7244.9554499999995</v>
      </c>
    </row>
    <row r="246" spans="1:11" ht="63.75" x14ac:dyDescent="0.2">
      <c r="A246" s="13">
        <v>245</v>
      </c>
      <c r="B246" s="98">
        <v>72151302</v>
      </c>
      <c r="C246" s="132" t="s">
        <v>379</v>
      </c>
      <c r="D246" s="109" t="s">
        <v>30</v>
      </c>
      <c r="E246" s="100">
        <v>1</v>
      </c>
      <c r="F246" s="101">
        <v>72101510</v>
      </c>
      <c r="G246" s="102">
        <v>24012.5</v>
      </c>
      <c r="H246" s="46">
        <f t="shared" si="11"/>
        <v>1.0509999999999999</v>
      </c>
      <c r="I246" s="103">
        <f t="shared" si="9"/>
        <v>25237.137499999997</v>
      </c>
      <c r="J246" s="103">
        <v>5991.1187499999996</v>
      </c>
      <c r="K246" s="133">
        <f t="shared" si="10"/>
        <v>31228.256249999999</v>
      </c>
    </row>
    <row r="247" spans="1:11" ht="51" x14ac:dyDescent="0.2">
      <c r="A247" s="13">
        <v>246</v>
      </c>
      <c r="B247" s="98">
        <v>72151302</v>
      </c>
      <c r="C247" s="132" t="s">
        <v>380</v>
      </c>
      <c r="D247" s="109" t="s">
        <v>30</v>
      </c>
      <c r="E247" s="100">
        <v>1</v>
      </c>
      <c r="F247" s="101">
        <v>72101510</v>
      </c>
      <c r="G247" s="102">
        <v>21131</v>
      </c>
      <c r="H247" s="46">
        <f t="shared" si="11"/>
        <v>1.0509999999999999</v>
      </c>
      <c r="I247" s="103">
        <f t="shared" si="9"/>
        <v>22208.680999999997</v>
      </c>
      <c r="J247" s="103">
        <v>5272.1844999999994</v>
      </c>
      <c r="K247" s="133">
        <f t="shared" si="10"/>
        <v>27480.865499999996</v>
      </c>
    </row>
    <row r="248" spans="1:11" ht="12.75" x14ac:dyDescent="0.2">
      <c r="A248" s="13">
        <v>247</v>
      </c>
      <c r="B248" s="98">
        <v>72151302</v>
      </c>
      <c r="C248" s="132" t="s">
        <v>381</v>
      </c>
      <c r="D248" s="109" t="s">
        <v>30</v>
      </c>
      <c r="E248" s="100">
        <v>1</v>
      </c>
      <c r="F248" s="101">
        <v>72101510</v>
      </c>
      <c r="G248" s="102">
        <v>19210</v>
      </c>
      <c r="H248" s="46">
        <f t="shared" si="11"/>
        <v>1.0509999999999999</v>
      </c>
      <c r="I248" s="103">
        <f t="shared" si="9"/>
        <v>20189.71</v>
      </c>
      <c r="J248" s="103">
        <v>4792.8949999999995</v>
      </c>
      <c r="K248" s="133">
        <f t="shared" si="10"/>
        <v>24982.605</v>
      </c>
    </row>
    <row r="249" spans="1:11" ht="25.5" x14ac:dyDescent="0.2">
      <c r="A249" s="13">
        <v>248</v>
      </c>
      <c r="B249" s="98">
        <v>72152504</v>
      </c>
      <c r="C249" s="132" t="s">
        <v>591</v>
      </c>
      <c r="D249" s="109" t="s">
        <v>30</v>
      </c>
      <c r="E249" s="100">
        <v>1</v>
      </c>
      <c r="F249" s="101">
        <v>72101510</v>
      </c>
      <c r="G249" s="102">
        <v>26894</v>
      </c>
      <c r="H249" s="46">
        <f t="shared" si="11"/>
        <v>1.0509999999999999</v>
      </c>
      <c r="I249" s="103">
        <f t="shared" si="9"/>
        <v>28265.593999999997</v>
      </c>
      <c r="J249" s="103">
        <v>6710.0529999999999</v>
      </c>
      <c r="K249" s="133">
        <f t="shared" si="10"/>
        <v>34975.646999999997</v>
      </c>
    </row>
    <row r="250" spans="1:11" ht="38.25" x14ac:dyDescent="0.2">
      <c r="A250" s="13">
        <v>249</v>
      </c>
      <c r="B250" s="98">
        <v>72151302</v>
      </c>
      <c r="C250" s="132" t="s">
        <v>592</v>
      </c>
      <c r="D250" s="109" t="s">
        <v>30</v>
      </c>
      <c r="E250" s="100">
        <v>1</v>
      </c>
      <c r="F250" s="101">
        <v>72101510</v>
      </c>
      <c r="G250" s="102">
        <v>11526</v>
      </c>
      <c r="H250" s="46">
        <f t="shared" si="11"/>
        <v>1.0509999999999999</v>
      </c>
      <c r="I250" s="103">
        <f t="shared" si="9"/>
        <v>12113.825999999999</v>
      </c>
      <c r="J250" s="103">
        <v>2875.7369999999996</v>
      </c>
      <c r="K250" s="133">
        <f t="shared" si="10"/>
        <v>14989.562999999998</v>
      </c>
    </row>
    <row r="251" spans="1:11" ht="25.5" x14ac:dyDescent="0.2">
      <c r="A251" s="13">
        <v>250</v>
      </c>
      <c r="B251" s="98">
        <v>72152504</v>
      </c>
      <c r="C251" s="132" t="s">
        <v>384</v>
      </c>
      <c r="D251" s="109" t="s">
        <v>39</v>
      </c>
      <c r="E251" s="100">
        <v>1</v>
      </c>
      <c r="F251" s="101">
        <v>72101510</v>
      </c>
      <c r="G251" s="102">
        <v>23052</v>
      </c>
      <c r="H251" s="46">
        <f t="shared" si="11"/>
        <v>1.0509999999999999</v>
      </c>
      <c r="I251" s="103">
        <f t="shared" si="9"/>
        <v>24227.651999999998</v>
      </c>
      <c r="J251" s="103">
        <v>5751.4739999999993</v>
      </c>
      <c r="K251" s="133">
        <f t="shared" si="10"/>
        <v>29979.125999999997</v>
      </c>
    </row>
    <row r="252" spans="1:11" ht="25.5" x14ac:dyDescent="0.2">
      <c r="A252" s="13">
        <v>251</v>
      </c>
      <c r="B252" s="98">
        <v>72152504</v>
      </c>
      <c r="C252" s="132" t="s">
        <v>385</v>
      </c>
      <c r="D252" s="109" t="s">
        <v>30</v>
      </c>
      <c r="E252" s="100">
        <v>1</v>
      </c>
      <c r="F252" s="101">
        <v>72101510</v>
      </c>
      <c r="G252" s="102">
        <v>46104</v>
      </c>
      <c r="H252" s="46">
        <f t="shared" si="11"/>
        <v>1.0509999999999999</v>
      </c>
      <c r="I252" s="103">
        <f t="shared" si="9"/>
        <v>48455.303999999996</v>
      </c>
      <c r="J252" s="103">
        <v>11502.947999999999</v>
      </c>
      <c r="K252" s="133">
        <f t="shared" si="10"/>
        <v>59958.251999999993</v>
      </c>
    </row>
    <row r="253" spans="1:11" ht="25.5" x14ac:dyDescent="0.2">
      <c r="A253" s="13">
        <v>252</v>
      </c>
      <c r="B253" s="98">
        <v>72152504</v>
      </c>
      <c r="C253" s="132" t="s">
        <v>386</v>
      </c>
      <c r="D253" s="109" t="s">
        <v>30</v>
      </c>
      <c r="E253" s="100">
        <v>1</v>
      </c>
      <c r="F253" s="101">
        <v>72101510</v>
      </c>
      <c r="G253" s="102">
        <v>28815</v>
      </c>
      <c r="H253" s="46">
        <f t="shared" si="11"/>
        <v>1.0509999999999999</v>
      </c>
      <c r="I253" s="103">
        <f t="shared" si="9"/>
        <v>30284.564999999999</v>
      </c>
      <c r="J253" s="103">
        <v>7189.3424999999997</v>
      </c>
      <c r="K253" s="133">
        <f t="shared" si="10"/>
        <v>37473.907500000001</v>
      </c>
    </row>
    <row r="254" spans="1:11" ht="25.5" x14ac:dyDescent="0.2">
      <c r="A254" s="13">
        <v>253</v>
      </c>
      <c r="B254" s="98">
        <v>72152504</v>
      </c>
      <c r="C254" s="132" t="s">
        <v>387</v>
      </c>
      <c r="D254" s="109" t="s">
        <v>30</v>
      </c>
      <c r="E254" s="100">
        <v>1</v>
      </c>
      <c r="F254" s="101">
        <v>72101510</v>
      </c>
      <c r="G254" s="102">
        <v>76840</v>
      </c>
      <c r="H254" s="46">
        <f t="shared" si="11"/>
        <v>1.0509999999999999</v>
      </c>
      <c r="I254" s="103">
        <f t="shared" si="9"/>
        <v>80758.84</v>
      </c>
      <c r="J254" s="103">
        <v>19171.579999999998</v>
      </c>
      <c r="K254" s="133">
        <f t="shared" si="10"/>
        <v>99930.42</v>
      </c>
    </row>
    <row r="255" spans="1:11" ht="38.25" x14ac:dyDescent="0.2">
      <c r="A255" s="13">
        <v>254</v>
      </c>
      <c r="B255" s="98">
        <v>72152504</v>
      </c>
      <c r="C255" s="132" t="s">
        <v>593</v>
      </c>
      <c r="D255" s="109" t="s">
        <v>30</v>
      </c>
      <c r="E255" s="100">
        <v>1</v>
      </c>
      <c r="F255" s="101">
        <v>72101510</v>
      </c>
      <c r="G255" s="102">
        <v>48025</v>
      </c>
      <c r="H255" s="46">
        <f t="shared" si="11"/>
        <v>1.0509999999999999</v>
      </c>
      <c r="I255" s="103">
        <f t="shared" si="9"/>
        <v>50474.274999999994</v>
      </c>
      <c r="J255" s="103">
        <v>11982.237499999999</v>
      </c>
      <c r="K255" s="133">
        <f t="shared" si="10"/>
        <v>62456.512499999997</v>
      </c>
    </row>
    <row r="256" spans="1:11" ht="25.5" x14ac:dyDescent="0.2">
      <c r="A256" s="13">
        <v>255</v>
      </c>
      <c r="B256" s="98">
        <v>72152504</v>
      </c>
      <c r="C256" s="132" t="s">
        <v>389</v>
      </c>
      <c r="D256" s="109" t="s">
        <v>30</v>
      </c>
      <c r="E256" s="100">
        <v>1</v>
      </c>
      <c r="F256" s="101">
        <v>72101510</v>
      </c>
      <c r="G256" s="102">
        <v>28815</v>
      </c>
      <c r="H256" s="46">
        <f t="shared" si="11"/>
        <v>1.0509999999999999</v>
      </c>
      <c r="I256" s="103">
        <f t="shared" si="9"/>
        <v>30284.564999999999</v>
      </c>
      <c r="J256" s="103">
        <v>7189.3424999999997</v>
      </c>
      <c r="K256" s="133">
        <f t="shared" si="10"/>
        <v>37473.907500000001</v>
      </c>
    </row>
    <row r="257" spans="1:11" ht="25.5" x14ac:dyDescent="0.2">
      <c r="A257" s="13">
        <v>256</v>
      </c>
      <c r="B257" s="98">
        <v>72152504</v>
      </c>
      <c r="C257" s="132" t="s">
        <v>390</v>
      </c>
      <c r="D257" s="109" t="s">
        <v>30</v>
      </c>
      <c r="E257" s="100">
        <v>1</v>
      </c>
      <c r="F257" s="101">
        <v>72101510</v>
      </c>
      <c r="G257" s="102">
        <v>33617.5</v>
      </c>
      <c r="H257" s="46">
        <f t="shared" si="11"/>
        <v>1.0509999999999999</v>
      </c>
      <c r="I257" s="103">
        <f t="shared" si="9"/>
        <v>35331.9925</v>
      </c>
      <c r="J257" s="103">
        <v>8387.5662499999999</v>
      </c>
      <c r="K257" s="133">
        <f t="shared" si="10"/>
        <v>43719.558749999997</v>
      </c>
    </row>
    <row r="258" spans="1:11" ht="25.5" x14ac:dyDescent="0.2">
      <c r="A258" s="13">
        <v>257</v>
      </c>
      <c r="B258" s="98">
        <v>72152504</v>
      </c>
      <c r="C258" s="132" t="s">
        <v>391</v>
      </c>
      <c r="D258" s="109" t="s">
        <v>30</v>
      </c>
      <c r="E258" s="100">
        <v>1</v>
      </c>
      <c r="F258" s="101">
        <v>72101510</v>
      </c>
      <c r="G258" s="102">
        <v>33617.5</v>
      </c>
      <c r="H258" s="46">
        <f t="shared" si="11"/>
        <v>1.0509999999999999</v>
      </c>
      <c r="I258" s="103">
        <f t="shared" si="9"/>
        <v>35331.9925</v>
      </c>
      <c r="J258" s="103">
        <v>8387.5662499999999</v>
      </c>
      <c r="K258" s="133">
        <f t="shared" si="10"/>
        <v>43719.558749999997</v>
      </c>
    </row>
    <row r="259" spans="1:11" ht="25.5" x14ac:dyDescent="0.2">
      <c r="A259" s="13">
        <v>258</v>
      </c>
      <c r="B259" s="98">
        <v>72152504</v>
      </c>
      <c r="C259" s="132" t="s">
        <v>392</v>
      </c>
      <c r="D259" s="109" t="s">
        <v>30</v>
      </c>
      <c r="E259" s="100">
        <v>1</v>
      </c>
      <c r="F259" s="101">
        <v>72101510</v>
      </c>
      <c r="G259" s="102">
        <v>33617.5</v>
      </c>
      <c r="H259" s="46">
        <f t="shared" si="11"/>
        <v>1.0509999999999999</v>
      </c>
      <c r="I259" s="103">
        <f t="shared" ref="I259:I322" si="12">+G259*H259</f>
        <v>35331.9925</v>
      </c>
      <c r="J259" s="103">
        <v>8387.5662499999999</v>
      </c>
      <c r="K259" s="133">
        <f t="shared" ref="K259:K322" si="13">+I259+J259</f>
        <v>43719.558749999997</v>
      </c>
    </row>
    <row r="260" spans="1:11" ht="25.5" x14ac:dyDescent="0.2">
      <c r="A260" s="13">
        <v>259</v>
      </c>
      <c r="B260" s="98">
        <v>72152504</v>
      </c>
      <c r="C260" s="132" t="s">
        <v>393</v>
      </c>
      <c r="D260" s="109" t="s">
        <v>30</v>
      </c>
      <c r="E260" s="100">
        <v>1</v>
      </c>
      <c r="F260" s="101">
        <v>72101510</v>
      </c>
      <c r="G260" s="102">
        <v>33617.5</v>
      </c>
      <c r="H260" s="46">
        <f t="shared" ref="H260:H323" si="14">+H259</f>
        <v>1.0509999999999999</v>
      </c>
      <c r="I260" s="103">
        <f t="shared" si="12"/>
        <v>35331.9925</v>
      </c>
      <c r="J260" s="103">
        <v>8387.5662499999999</v>
      </c>
      <c r="K260" s="133">
        <f t="shared" si="13"/>
        <v>43719.558749999997</v>
      </c>
    </row>
    <row r="261" spans="1:11" ht="25.5" x14ac:dyDescent="0.2">
      <c r="A261" s="13">
        <v>260</v>
      </c>
      <c r="B261" s="98">
        <v>72152504</v>
      </c>
      <c r="C261" s="132" t="s">
        <v>594</v>
      </c>
      <c r="D261" s="109" t="s">
        <v>30</v>
      </c>
      <c r="E261" s="100">
        <v>1</v>
      </c>
      <c r="F261" s="101">
        <v>72101510</v>
      </c>
      <c r="G261" s="102">
        <v>33617.5</v>
      </c>
      <c r="H261" s="46">
        <f t="shared" si="14"/>
        <v>1.0509999999999999</v>
      </c>
      <c r="I261" s="103">
        <f t="shared" si="12"/>
        <v>35331.9925</v>
      </c>
      <c r="J261" s="103">
        <v>8387.5662499999999</v>
      </c>
      <c r="K261" s="133">
        <f t="shared" si="13"/>
        <v>43719.558749999997</v>
      </c>
    </row>
    <row r="262" spans="1:11" ht="25.5" x14ac:dyDescent="0.2">
      <c r="A262" s="13">
        <v>261</v>
      </c>
      <c r="B262" s="98">
        <v>72152504</v>
      </c>
      <c r="C262" s="132" t="s">
        <v>595</v>
      </c>
      <c r="D262" s="109" t="s">
        <v>30</v>
      </c>
      <c r="E262" s="100">
        <v>1</v>
      </c>
      <c r="F262" s="101">
        <v>72101510</v>
      </c>
      <c r="G262" s="102">
        <v>72421.7</v>
      </c>
      <c r="H262" s="46">
        <f t="shared" si="14"/>
        <v>1.0509999999999999</v>
      </c>
      <c r="I262" s="103">
        <f t="shared" si="12"/>
        <v>76115.206699999995</v>
      </c>
      <c r="J262" s="103">
        <v>18069.21415</v>
      </c>
      <c r="K262" s="133">
        <f t="shared" si="13"/>
        <v>94184.420849999995</v>
      </c>
    </row>
    <row r="263" spans="1:11" ht="25.5" x14ac:dyDescent="0.2">
      <c r="A263" s="13">
        <v>262</v>
      </c>
      <c r="B263" s="98">
        <v>72152504</v>
      </c>
      <c r="C263" s="132" t="s">
        <v>596</v>
      </c>
      <c r="D263" s="109" t="s">
        <v>30</v>
      </c>
      <c r="E263" s="100">
        <v>1</v>
      </c>
      <c r="F263" s="101">
        <v>72101510</v>
      </c>
      <c r="G263" s="102">
        <v>52827.5</v>
      </c>
      <c r="H263" s="46">
        <f t="shared" si="14"/>
        <v>1.0509999999999999</v>
      </c>
      <c r="I263" s="103">
        <f t="shared" si="12"/>
        <v>55521.702499999999</v>
      </c>
      <c r="J263" s="103">
        <v>13180.46125</v>
      </c>
      <c r="K263" s="133">
        <f t="shared" si="13"/>
        <v>68702.163750000007</v>
      </c>
    </row>
    <row r="264" spans="1:11" ht="38.25" x14ac:dyDescent="0.2">
      <c r="A264" s="13">
        <v>263</v>
      </c>
      <c r="B264" s="98">
        <v>72152504</v>
      </c>
      <c r="C264" s="132" t="s">
        <v>397</v>
      </c>
      <c r="D264" s="109" t="s">
        <v>30</v>
      </c>
      <c r="E264" s="100">
        <v>1</v>
      </c>
      <c r="F264" s="101">
        <v>72101510</v>
      </c>
      <c r="G264" s="102">
        <v>38420</v>
      </c>
      <c r="H264" s="46">
        <f t="shared" si="14"/>
        <v>1.0509999999999999</v>
      </c>
      <c r="I264" s="103">
        <f t="shared" si="12"/>
        <v>40379.42</v>
      </c>
      <c r="J264" s="103">
        <v>9585.7899999999991</v>
      </c>
      <c r="K264" s="133">
        <f t="shared" si="13"/>
        <v>49965.21</v>
      </c>
    </row>
    <row r="265" spans="1:11" ht="12.75" x14ac:dyDescent="0.2">
      <c r="A265" s="13">
        <v>264</v>
      </c>
      <c r="B265" s="98">
        <v>72152508</v>
      </c>
      <c r="C265" s="132" t="s">
        <v>398</v>
      </c>
      <c r="D265" s="109" t="s">
        <v>42</v>
      </c>
      <c r="E265" s="100">
        <v>1</v>
      </c>
      <c r="F265" s="101">
        <v>72101510</v>
      </c>
      <c r="G265" s="102">
        <v>24012.5</v>
      </c>
      <c r="H265" s="46">
        <f t="shared" si="14"/>
        <v>1.0509999999999999</v>
      </c>
      <c r="I265" s="103">
        <f t="shared" si="12"/>
        <v>25237.137499999997</v>
      </c>
      <c r="J265" s="103">
        <v>5991.1187499999996</v>
      </c>
      <c r="K265" s="133">
        <f t="shared" si="13"/>
        <v>31228.256249999999</v>
      </c>
    </row>
    <row r="266" spans="1:11" ht="12.75" x14ac:dyDescent="0.2">
      <c r="A266" s="13">
        <v>265</v>
      </c>
      <c r="B266" s="98">
        <v>72152508</v>
      </c>
      <c r="C266" s="132" t="s">
        <v>399</v>
      </c>
      <c r="D266" s="109" t="s">
        <v>30</v>
      </c>
      <c r="E266" s="100">
        <v>1</v>
      </c>
      <c r="F266" s="101">
        <v>72101510</v>
      </c>
      <c r="G266" s="102">
        <v>24012.5</v>
      </c>
      <c r="H266" s="46">
        <f t="shared" si="14"/>
        <v>1.0509999999999999</v>
      </c>
      <c r="I266" s="103">
        <f t="shared" si="12"/>
        <v>25237.137499999997</v>
      </c>
      <c r="J266" s="103">
        <v>5991.1187499999996</v>
      </c>
      <c r="K266" s="133">
        <f t="shared" si="13"/>
        <v>31228.256249999999</v>
      </c>
    </row>
    <row r="267" spans="1:11" ht="25.5" x14ac:dyDescent="0.2">
      <c r="A267" s="13">
        <v>266</v>
      </c>
      <c r="B267" s="98">
        <v>72154032</v>
      </c>
      <c r="C267" s="132" t="s">
        <v>597</v>
      </c>
      <c r="D267" s="109" t="s">
        <v>30</v>
      </c>
      <c r="E267" s="100">
        <v>1</v>
      </c>
      <c r="F267" s="101">
        <v>72101510</v>
      </c>
      <c r="G267" s="102">
        <v>33617.5</v>
      </c>
      <c r="H267" s="46">
        <f t="shared" si="14"/>
        <v>1.0509999999999999</v>
      </c>
      <c r="I267" s="103">
        <f t="shared" si="12"/>
        <v>35331.9925</v>
      </c>
      <c r="J267" s="103">
        <v>8387.5662499999999</v>
      </c>
      <c r="K267" s="133">
        <f t="shared" si="13"/>
        <v>43719.558749999997</v>
      </c>
    </row>
    <row r="268" spans="1:11" ht="38.25" x14ac:dyDescent="0.2">
      <c r="A268" s="13">
        <v>267</v>
      </c>
      <c r="B268" s="98">
        <v>72154032</v>
      </c>
      <c r="C268" s="132" t="s">
        <v>598</v>
      </c>
      <c r="D268" s="98" t="s">
        <v>30</v>
      </c>
      <c r="E268" s="100">
        <v>1</v>
      </c>
      <c r="F268" s="101">
        <v>72101510</v>
      </c>
      <c r="G268" s="102">
        <v>29775.5</v>
      </c>
      <c r="H268" s="46">
        <f t="shared" si="14"/>
        <v>1.0509999999999999</v>
      </c>
      <c r="I268" s="103">
        <f t="shared" si="12"/>
        <v>31294.050499999998</v>
      </c>
      <c r="J268" s="103">
        <v>7428.987250000001</v>
      </c>
      <c r="K268" s="133">
        <f t="shared" si="13"/>
        <v>38723.037749999996</v>
      </c>
    </row>
    <row r="269" spans="1:11" ht="25.5" x14ac:dyDescent="0.2">
      <c r="A269" s="13">
        <v>268</v>
      </c>
      <c r="B269" s="98">
        <v>72154032</v>
      </c>
      <c r="C269" s="132" t="s">
        <v>599</v>
      </c>
      <c r="D269" s="109" t="s">
        <v>34</v>
      </c>
      <c r="E269" s="100">
        <v>1</v>
      </c>
      <c r="F269" s="101">
        <v>72101510</v>
      </c>
      <c r="G269" s="102">
        <v>24012.5</v>
      </c>
      <c r="H269" s="46">
        <f t="shared" si="14"/>
        <v>1.0509999999999999</v>
      </c>
      <c r="I269" s="103">
        <f t="shared" si="12"/>
        <v>25237.137499999997</v>
      </c>
      <c r="J269" s="103">
        <v>5991.1187499999996</v>
      </c>
      <c r="K269" s="133">
        <f t="shared" si="13"/>
        <v>31228.256249999999</v>
      </c>
    </row>
    <row r="270" spans="1:11" ht="25.5" x14ac:dyDescent="0.2">
      <c r="A270" s="13">
        <v>269</v>
      </c>
      <c r="B270" s="98">
        <v>72154032</v>
      </c>
      <c r="C270" s="132" t="s">
        <v>600</v>
      </c>
      <c r="D270" s="109" t="s">
        <v>37</v>
      </c>
      <c r="E270" s="100">
        <v>1</v>
      </c>
      <c r="F270" s="101">
        <v>72101510</v>
      </c>
      <c r="G270" s="102">
        <v>38420</v>
      </c>
      <c r="H270" s="46">
        <f t="shared" si="14"/>
        <v>1.0509999999999999</v>
      </c>
      <c r="I270" s="103">
        <f t="shared" si="12"/>
        <v>40379.42</v>
      </c>
      <c r="J270" s="103">
        <v>9585.7899999999991</v>
      </c>
      <c r="K270" s="133">
        <f t="shared" si="13"/>
        <v>49965.21</v>
      </c>
    </row>
    <row r="271" spans="1:11" ht="25.5" x14ac:dyDescent="0.2">
      <c r="A271" s="13">
        <v>270</v>
      </c>
      <c r="B271" s="98">
        <v>72154032</v>
      </c>
      <c r="C271" s="132" t="s">
        <v>601</v>
      </c>
      <c r="D271" s="109" t="s">
        <v>37</v>
      </c>
      <c r="E271" s="100">
        <v>1</v>
      </c>
      <c r="F271" s="101">
        <v>72101510</v>
      </c>
      <c r="G271" s="102">
        <v>28815</v>
      </c>
      <c r="H271" s="46">
        <f t="shared" si="14"/>
        <v>1.0509999999999999</v>
      </c>
      <c r="I271" s="103">
        <f t="shared" si="12"/>
        <v>30284.564999999999</v>
      </c>
      <c r="J271" s="103">
        <v>7189.3424999999997</v>
      </c>
      <c r="K271" s="133">
        <f t="shared" si="13"/>
        <v>37473.907500000001</v>
      </c>
    </row>
    <row r="272" spans="1:11" ht="38.25" x14ac:dyDescent="0.2">
      <c r="A272" s="13">
        <v>271</v>
      </c>
      <c r="B272" s="98">
        <v>72154032</v>
      </c>
      <c r="C272" s="132" t="s">
        <v>602</v>
      </c>
      <c r="D272" s="109" t="s">
        <v>37</v>
      </c>
      <c r="E272" s="100">
        <v>1</v>
      </c>
      <c r="F272" s="101">
        <v>72101510</v>
      </c>
      <c r="G272" s="102">
        <v>76840</v>
      </c>
      <c r="H272" s="46">
        <f t="shared" si="14"/>
        <v>1.0509999999999999</v>
      </c>
      <c r="I272" s="103">
        <f t="shared" si="12"/>
        <v>80758.84</v>
      </c>
      <c r="J272" s="103">
        <v>19171.579999999998</v>
      </c>
      <c r="K272" s="133">
        <f t="shared" si="13"/>
        <v>99930.42</v>
      </c>
    </row>
    <row r="273" spans="1:11" ht="25.5" x14ac:dyDescent="0.2">
      <c r="A273" s="13">
        <v>272</v>
      </c>
      <c r="B273" s="98">
        <v>72154032</v>
      </c>
      <c r="C273" s="132" t="s">
        <v>411</v>
      </c>
      <c r="D273" s="109" t="s">
        <v>30</v>
      </c>
      <c r="E273" s="100">
        <v>1</v>
      </c>
      <c r="F273" s="101">
        <v>72101510</v>
      </c>
      <c r="G273" s="102">
        <v>33617.5</v>
      </c>
      <c r="H273" s="46">
        <f t="shared" si="14"/>
        <v>1.0509999999999999</v>
      </c>
      <c r="I273" s="103">
        <f t="shared" si="12"/>
        <v>35331.9925</v>
      </c>
      <c r="J273" s="103">
        <v>8387.5662499999999</v>
      </c>
      <c r="K273" s="133">
        <f t="shared" si="13"/>
        <v>43719.558749999997</v>
      </c>
    </row>
    <row r="274" spans="1:11" ht="63.75" x14ac:dyDescent="0.2">
      <c r="A274" s="13">
        <v>273</v>
      </c>
      <c r="B274" s="98">
        <v>72154032</v>
      </c>
      <c r="C274" s="132" t="s">
        <v>603</v>
      </c>
      <c r="D274" s="109" t="s">
        <v>30</v>
      </c>
      <c r="E274" s="100">
        <v>1</v>
      </c>
      <c r="F274" s="101">
        <v>72101510</v>
      </c>
      <c r="G274" s="102">
        <v>28815</v>
      </c>
      <c r="H274" s="46">
        <f t="shared" si="14"/>
        <v>1.0509999999999999</v>
      </c>
      <c r="I274" s="103">
        <f t="shared" si="12"/>
        <v>30284.564999999999</v>
      </c>
      <c r="J274" s="103">
        <v>7189.3424999999997</v>
      </c>
      <c r="K274" s="133">
        <f t="shared" si="13"/>
        <v>37473.907500000001</v>
      </c>
    </row>
    <row r="275" spans="1:11" ht="63.75" x14ac:dyDescent="0.2">
      <c r="A275" s="13">
        <v>274</v>
      </c>
      <c r="B275" s="98">
        <v>72152605</v>
      </c>
      <c r="C275" s="132" t="s">
        <v>604</v>
      </c>
      <c r="D275" s="109" t="s">
        <v>30</v>
      </c>
      <c r="E275" s="100">
        <v>1</v>
      </c>
      <c r="F275" s="101">
        <v>72101510</v>
      </c>
      <c r="G275" s="102">
        <v>26894</v>
      </c>
      <c r="H275" s="46">
        <f t="shared" si="14"/>
        <v>1.0509999999999999</v>
      </c>
      <c r="I275" s="103">
        <f t="shared" si="12"/>
        <v>28265.593999999997</v>
      </c>
      <c r="J275" s="103">
        <v>6710.0529999999999</v>
      </c>
      <c r="K275" s="133">
        <f t="shared" si="13"/>
        <v>34975.646999999997</v>
      </c>
    </row>
    <row r="276" spans="1:11" ht="12.75" x14ac:dyDescent="0.2">
      <c r="A276" s="13">
        <v>275</v>
      </c>
      <c r="B276" s="98">
        <v>72152601</v>
      </c>
      <c r="C276" s="132" t="s">
        <v>417</v>
      </c>
      <c r="D276" s="109" t="s">
        <v>30</v>
      </c>
      <c r="E276" s="100">
        <v>1</v>
      </c>
      <c r="F276" s="101">
        <v>72101510</v>
      </c>
      <c r="G276" s="102">
        <v>11526</v>
      </c>
      <c r="H276" s="46">
        <f t="shared" si="14"/>
        <v>1.0509999999999999</v>
      </c>
      <c r="I276" s="103">
        <f t="shared" si="12"/>
        <v>12113.825999999999</v>
      </c>
      <c r="J276" s="103">
        <v>2875.7369999999996</v>
      </c>
      <c r="K276" s="133">
        <f t="shared" si="13"/>
        <v>14989.562999999998</v>
      </c>
    </row>
    <row r="277" spans="1:11" ht="51" x14ac:dyDescent="0.2">
      <c r="A277" s="13">
        <v>276</v>
      </c>
      <c r="B277" s="98">
        <v>72152605</v>
      </c>
      <c r="C277" s="132" t="s">
        <v>605</v>
      </c>
      <c r="D277" s="109" t="s">
        <v>30</v>
      </c>
      <c r="E277" s="100">
        <v>1</v>
      </c>
      <c r="F277" s="101">
        <v>72101510</v>
      </c>
      <c r="G277" s="102">
        <v>11526</v>
      </c>
      <c r="H277" s="46">
        <f t="shared" si="14"/>
        <v>1.0509999999999999</v>
      </c>
      <c r="I277" s="103">
        <f t="shared" si="12"/>
        <v>12113.825999999999</v>
      </c>
      <c r="J277" s="103">
        <v>2875.7369999999996</v>
      </c>
      <c r="K277" s="133">
        <f t="shared" si="13"/>
        <v>14989.562999999998</v>
      </c>
    </row>
    <row r="278" spans="1:11" ht="12.75" x14ac:dyDescent="0.2">
      <c r="A278" s="13">
        <v>277</v>
      </c>
      <c r="B278" s="98">
        <v>72152605</v>
      </c>
      <c r="C278" s="132" t="s">
        <v>419</v>
      </c>
      <c r="D278" s="109" t="s">
        <v>30</v>
      </c>
      <c r="E278" s="100">
        <v>1</v>
      </c>
      <c r="F278" s="101">
        <v>72101510</v>
      </c>
      <c r="G278" s="102">
        <v>24973</v>
      </c>
      <c r="H278" s="46">
        <f t="shared" si="14"/>
        <v>1.0509999999999999</v>
      </c>
      <c r="I278" s="103">
        <f t="shared" si="12"/>
        <v>26246.623</v>
      </c>
      <c r="J278" s="103">
        <v>6230.7635</v>
      </c>
      <c r="K278" s="133">
        <f t="shared" si="13"/>
        <v>32477.386500000001</v>
      </c>
    </row>
    <row r="279" spans="1:11" ht="25.5" x14ac:dyDescent="0.2">
      <c r="A279" s="13">
        <v>278</v>
      </c>
      <c r="B279" s="98">
        <v>72152005</v>
      </c>
      <c r="C279" s="132" t="s">
        <v>420</v>
      </c>
      <c r="D279" s="109" t="s">
        <v>30</v>
      </c>
      <c r="E279" s="100">
        <v>1</v>
      </c>
      <c r="F279" s="101">
        <v>72101510</v>
      </c>
      <c r="G279" s="102">
        <v>23052</v>
      </c>
      <c r="H279" s="46">
        <f t="shared" si="14"/>
        <v>1.0509999999999999</v>
      </c>
      <c r="I279" s="103">
        <f t="shared" si="12"/>
        <v>24227.651999999998</v>
      </c>
      <c r="J279" s="103">
        <v>5751.4739999999993</v>
      </c>
      <c r="K279" s="133">
        <f t="shared" si="13"/>
        <v>29979.125999999997</v>
      </c>
    </row>
    <row r="280" spans="1:11" ht="63.75" x14ac:dyDescent="0.2">
      <c r="A280" s="13">
        <v>279</v>
      </c>
      <c r="B280" s="98">
        <v>72152005</v>
      </c>
      <c r="C280" s="132" t="s">
        <v>606</v>
      </c>
      <c r="D280" s="98" t="s">
        <v>30</v>
      </c>
      <c r="E280" s="100">
        <v>1</v>
      </c>
      <c r="F280" s="101">
        <v>72101510</v>
      </c>
      <c r="G280" s="102">
        <v>21131</v>
      </c>
      <c r="H280" s="46">
        <f t="shared" si="14"/>
        <v>1.0509999999999999</v>
      </c>
      <c r="I280" s="103">
        <f t="shared" si="12"/>
        <v>22208.680999999997</v>
      </c>
      <c r="J280" s="103">
        <v>5272.1844999999994</v>
      </c>
      <c r="K280" s="133">
        <f t="shared" si="13"/>
        <v>27480.865499999996</v>
      </c>
    </row>
    <row r="281" spans="1:11" ht="63.75" x14ac:dyDescent="0.2">
      <c r="A281" s="13">
        <v>280</v>
      </c>
      <c r="B281" s="98">
        <v>72152005</v>
      </c>
      <c r="C281" s="132" t="s">
        <v>607</v>
      </c>
      <c r="D281" s="109" t="s">
        <v>30</v>
      </c>
      <c r="E281" s="100">
        <v>1</v>
      </c>
      <c r="F281" s="101">
        <v>72101510</v>
      </c>
      <c r="G281" s="102">
        <v>36499</v>
      </c>
      <c r="H281" s="46">
        <f t="shared" si="14"/>
        <v>1.0509999999999999</v>
      </c>
      <c r="I281" s="103">
        <f t="shared" si="12"/>
        <v>38360.449000000001</v>
      </c>
      <c r="J281" s="103">
        <v>9106.5005000000001</v>
      </c>
      <c r="K281" s="133">
        <f t="shared" si="13"/>
        <v>47466.949500000002</v>
      </c>
    </row>
    <row r="282" spans="1:11" ht="25.5" x14ac:dyDescent="0.2">
      <c r="A282" s="13">
        <v>281</v>
      </c>
      <c r="B282" s="98">
        <v>72151302</v>
      </c>
      <c r="C282" s="132" t="s">
        <v>423</v>
      </c>
      <c r="D282" s="109" t="s">
        <v>30</v>
      </c>
      <c r="E282" s="100">
        <v>1</v>
      </c>
      <c r="F282" s="101">
        <v>72101510</v>
      </c>
      <c r="G282" s="102">
        <v>24012.5</v>
      </c>
      <c r="H282" s="46">
        <f t="shared" si="14"/>
        <v>1.0509999999999999</v>
      </c>
      <c r="I282" s="103">
        <f t="shared" si="12"/>
        <v>25237.137499999997</v>
      </c>
      <c r="J282" s="103">
        <v>5991.1187499999996</v>
      </c>
      <c r="K282" s="133">
        <f t="shared" si="13"/>
        <v>31228.256249999999</v>
      </c>
    </row>
    <row r="283" spans="1:11" ht="25.5" x14ac:dyDescent="0.2">
      <c r="A283" s="13">
        <v>282</v>
      </c>
      <c r="B283" s="98">
        <v>72151302</v>
      </c>
      <c r="C283" s="132" t="s">
        <v>424</v>
      </c>
      <c r="D283" s="109" t="s">
        <v>30</v>
      </c>
      <c r="E283" s="100">
        <v>1</v>
      </c>
      <c r="F283" s="101">
        <v>72101510</v>
      </c>
      <c r="G283" s="102">
        <v>24012.5</v>
      </c>
      <c r="H283" s="46">
        <f t="shared" si="14"/>
        <v>1.0509999999999999</v>
      </c>
      <c r="I283" s="103">
        <f t="shared" si="12"/>
        <v>25237.137499999997</v>
      </c>
      <c r="J283" s="103">
        <v>5991.1187499999996</v>
      </c>
      <c r="K283" s="133">
        <f t="shared" si="13"/>
        <v>31228.256249999999</v>
      </c>
    </row>
    <row r="284" spans="1:11" ht="25.5" x14ac:dyDescent="0.2">
      <c r="A284" s="13">
        <v>283</v>
      </c>
      <c r="B284" s="98">
        <v>72153501</v>
      </c>
      <c r="C284" s="132" t="s">
        <v>608</v>
      </c>
      <c r="D284" s="109" t="s">
        <v>30</v>
      </c>
      <c r="E284" s="100">
        <v>1</v>
      </c>
      <c r="F284" s="101">
        <v>72101510</v>
      </c>
      <c r="G284" s="102">
        <v>19210</v>
      </c>
      <c r="H284" s="46">
        <f t="shared" si="14"/>
        <v>1.0509999999999999</v>
      </c>
      <c r="I284" s="103">
        <f t="shared" si="12"/>
        <v>20189.71</v>
      </c>
      <c r="J284" s="103">
        <v>4792.8949999999995</v>
      </c>
      <c r="K284" s="133">
        <f t="shared" si="13"/>
        <v>24982.605</v>
      </c>
    </row>
    <row r="285" spans="1:11" ht="25.5" x14ac:dyDescent="0.2">
      <c r="A285" s="13">
        <v>284</v>
      </c>
      <c r="B285" s="98">
        <v>46171501</v>
      </c>
      <c r="C285" s="132" t="s">
        <v>426</v>
      </c>
      <c r="D285" s="109" t="s">
        <v>43</v>
      </c>
      <c r="E285" s="100">
        <v>1</v>
      </c>
      <c r="F285" s="101">
        <v>72101510</v>
      </c>
      <c r="G285" s="102">
        <v>43222.5</v>
      </c>
      <c r="H285" s="46">
        <f t="shared" si="14"/>
        <v>1.0509999999999999</v>
      </c>
      <c r="I285" s="103">
        <f t="shared" si="12"/>
        <v>45426.847499999996</v>
      </c>
      <c r="J285" s="103">
        <v>10784.01375</v>
      </c>
      <c r="K285" s="133">
        <f t="shared" si="13"/>
        <v>56210.861249999994</v>
      </c>
    </row>
    <row r="286" spans="1:11" ht="63.75" x14ac:dyDescent="0.2">
      <c r="A286" s="13">
        <v>285</v>
      </c>
      <c r="B286" s="98">
        <v>72154032</v>
      </c>
      <c r="C286" s="132" t="s">
        <v>609</v>
      </c>
      <c r="D286" s="109" t="s">
        <v>30</v>
      </c>
      <c r="E286" s="100">
        <v>1</v>
      </c>
      <c r="F286" s="101">
        <v>72101510</v>
      </c>
      <c r="G286" s="102">
        <v>28815</v>
      </c>
      <c r="H286" s="46">
        <f t="shared" si="14"/>
        <v>1.0509999999999999</v>
      </c>
      <c r="I286" s="103">
        <f t="shared" si="12"/>
        <v>30284.564999999999</v>
      </c>
      <c r="J286" s="103">
        <v>7189.3424999999997</v>
      </c>
      <c r="K286" s="133">
        <f t="shared" si="13"/>
        <v>37473.907500000001</v>
      </c>
    </row>
    <row r="287" spans="1:11" ht="25.5" x14ac:dyDescent="0.2">
      <c r="A287" s="13">
        <v>286</v>
      </c>
      <c r="B287" s="98">
        <v>72151302</v>
      </c>
      <c r="C287" s="132" t="s">
        <v>428</v>
      </c>
      <c r="D287" s="109" t="s">
        <v>30</v>
      </c>
      <c r="E287" s="100">
        <v>1</v>
      </c>
      <c r="F287" s="101">
        <v>72101510</v>
      </c>
      <c r="G287" s="102">
        <v>24012.5</v>
      </c>
      <c r="H287" s="46">
        <f t="shared" si="14"/>
        <v>1.0509999999999999</v>
      </c>
      <c r="I287" s="103">
        <f t="shared" si="12"/>
        <v>25237.137499999997</v>
      </c>
      <c r="J287" s="103">
        <v>5991.1187499999996</v>
      </c>
      <c r="K287" s="133">
        <f t="shared" si="13"/>
        <v>31228.256249999999</v>
      </c>
    </row>
    <row r="288" spans="1:11" ht="153" x14ac:dyDescent="0.2">
      <c r="A288" s="13">
        <v>287</v>
      </c>
      <c r="B288" s="98">
        <v>72151302</v>
      </c>
      <c r="C288" s="132" t="s">
        <v>610</v>
      </c>
      <c r="D288" s="109" t="s">
        <v>30</v>
      </c>
      <c r="E288" s="100">
        <v>1</v>
      </c>
      <c r="F288" s="101">
        <v>72101510</v>
      </c>
      <c r="G288" s="102">
        <v>41301.5</v>
      </c>
      <c r="H288" s="46">
        <f t="shared" si="14"/>
        <v>1.0509999999999999</v>
      </c>
      <c r="I288" s="103">
        <f t="shared" si="12"/>
        <v>43407.876499999998</v>
      </c>
      <c r="J288" s="103">
        <v>10304.724250000001</v>
      </c>
      <c r="K288" s="133">
        <f t="shared" si="13"/>
        <v>53712.600749999998</v>
      </c>
    </row>
    <row r="289" spans="1:11" ht="76.5" x14ac:dyDescent="0.2">
      <c r="A289" s="13">
        <v>288</v>
      </c>
      <c r="B289" s="98">
        <v>72151302</v>
      </c>
      <c r="C289" s="132" t="s">
        <v>611</v>
      </c>
      <c r="D289" s="109" t="s">
        <v>30</v>
      </c>
      <c r="E289" s="100">
        <v>1</v>
      </c>
      <c r="F289" s="101">
        <v>72101510</v>
      </c>
      <c r="G289" s="102">
        <v>43222.5</v>
      </c>
      <c r="H289" s="46">
        <f t="shared" si="14"/>
        <v>1.0509999999999999</v>
      </c>
      <c r="I289" s="103">
        <f t="shared" si="12"/>
        <v>45426.847499999996</v>
      </c>
      <c r="J289" s="103">
        <v>10784.01375</v>
      </c>
      <c r="K289" s="133">
        <f t="shared" si="13"/>
        <v>56210.861249999994</v>
      </c>
    </row>
    <row r="290" spans="1:11" ht="38.25" x14ac:dyDescent="0.2">
      <c r="A290" s="13">
        <v>289</v>
      </c>
      <c r="B290" s="98">
        <v>31161516</v>
      </c>
      <c r="C290" s="132" t="s">
        <v>431</v>
      </c>
      <c r="D290" s="109" t="s">
        <v>36</v>
      </c>
      <c r="E290" s="100">
        <v>1</v>
      </c>
      <c r="F290" s="101">
        <v>72101510</v>
      </c>
      <c r="G290" s="102">
        <v>52827.5</v>
      </c>
      <c r="H290" s="46">
        <f t="shared" si="14"/>
        <v>1.0509999999999999</v>
      </c>
      <c r="I290" s="103">
        <f t="shared" si="12"/>
        <v>55521.702499999999</v>
      </c>
      <c r="J290" s="103">
        <v>13180.46125</v>
      </c>
      <c r="K290" s="133">
        <f t="shared" si="13"/>
        <v>68702.163750000007</v>
      </c>
    </row>
    <row r="291" spans="1:11" ht="38.25" x14ac:dyDescent="0.2">
      <c r="A291" s="13">
        <v>290</v>
      </c>
      <c r="B291" s="98">
        <v>73181908</v>
      </c>
      <c r="C291" s="132" t="s">
        <v>612</v>
      </c>
      <c r="D291" s="109" t="s">
        <v>36</v>
      </c>
      <c r="E291" s="100">
        <v>1</v>
      </c>
      <c r="F291" s="101">
        <v>72101510</v>
      </c>
      <c r="G291" s="102">
        <v>24012.5</v>
      </c>
      <c r="H291" s="46">
        <f t="shared" si="14"/>
        <v>1.0509999999999999</v>
      </c>
      <c r="I291" s="103">
        <f t="shared" si="12"/>
        <v>25237.137499999997</v>
      </c>
      <c r="J291" s="103">
        <v>5991.1187499999996</v>
      </c>
      <c r="K291" s="133">
        <f t="shared" si="13"/>
        <v>31228.256249999999</v>
      </c>
    </row>
    <row r="292" spans="1:11" ht="38.25" x14ac:dyDescent="0.2">
      <c r="A292" s="13">
        <v>291</v>
      </c>
      <c r="B292" s="98">
        <v>72153202</v>
      </c>
      <c r="C292" s="132" t="s">
        <v>613</v>
      </c>
      <c r="D292" s="109" t="s">
        <v>30</v>
      </c>
      <c r="E292" s="100">
        <v>1</v>
      </c>
      <c r="F292" s="101">
        <v>72101510</v>
      </c>
      <c r="G292" s="102">
        <v>24012.5</v>
      </c>
      <c r="H292" s="46">
        <f t="shared" si="14"/>
        <v>1.0509999999999999</v>
      </c>
      <c r="I292" s="103">
        <f t="shared" si="12"/>
        <v>25237.137499999997</v>
      </c>
      <c r="J292" s="103">
        <v>5991.1187499999996</v>
      </c>
      <c r="K292" s="133">
        <f t="shared" si="13"/>
        <v>31228.256249999999</v>
      </c>
    </row>
    <row r="293" spans="1:11" ht="25.5" x14ac:dyDescent="0.2">
      <c r="A293" s="13">
        <v>292</v>
      </c>
      <c r="B293" s="116">
        <v>72152005</v>
      </c>
      <c r="C293" s="132" t="s">
        <v>434</v>
      </c>
      <c r="D293" s="98" t="s">
        <v>30</v>
      </c>
      <c r="E293" s="100">
        <v>1</v>
      </c>
      <c r="F293" s="101">
        <v>72101510</v>
      </c>
      <c r="G293" s="102">
        <v>21131</v>
      </c>
      <c r="H293" s="46">
        <f t="shared" si="14"/>
        <v>1.0509999999999999</v>
      </c>
      <c r="I293" s="103">
        <f t="shared" si="12"/>
        <v>22208.680999999997</v>
      </c>
      <c r="J293" s="103">
        <v>5272.1844999999994</v>
      </c>
      <c r="K293" s="133">
        <f t="shared" si="13"/>
        <v>27480.865499999996</v>
      </c>
    </row>
    <row r="294" spans="1:11" ht="38.25" x14ac:dyDescent="0.2">
      <c r="A294" s="13">
        <v>293</v>
      </c>
      <c r="B294" s="116">
        <v>72151302</v>
      </c>
      <c r="C294" s="132" t="s">
        <v>435</v>
      </c>
      <c r="D294" s="109" t="s">
        <v>30</v>
      </c>
      <c r="E294" s="100">
        <v>1</v>
      </c>
      <c r="F294" s="101">
        <v>72101510</v>
      </c>
      <c r="G294" s="102">
        <v>15368</v>
      </c>
      <c r="H294" s="46">
        <f t="shared" si="14"/>
        <v>1.0509999999999999</v>
      </c>
      <c r="I294" s="103">
        <f t="shared" si="12"/>
        <v>16151.767999999998</v>
      </c>
      <c r="J294" s="103">
        <v>3834.3159999999998</v>
      </c>
      <c r="K294" s="133">
        <f t="shared" si="13"/>
        <v>19986.083999999999</v>
      </c>
    </row>
    <row r="295" spans="1:11" ht="38.25" x14ac:dyDescent="0.2">
      <c r="A295" s="13">
        <v>294</v>
      </c>
      <c r="B295" s="116">
        <v>72151302</v>
      </c>
      <c r="C295" s="132" t="s">
        <v>436</v>
      </c>
      <c r="D295" s="109" t="s">
        <v>30</v>
      </c>
      <c r="E295" s="100">
        <v>1</v>
      </c>
      <c r="F295" s="101">
        <v>72101510</v>
      </c>
      <c r="G295" s="102">
        <v>13447</v>
      </c>
      <c r="H295" s="46">
        <f t="shared" si="14"/>
        <v>1.0509999999999999</v>
      </c>
      <c r="I295" s="103">
        <f t="shared" si="12"/>
        <v>14132.796999999999</v>
      </c>
      <c r="J295" s="103">
        <v>3355.0264999999999</v>
      </c>
      <c r="K295" s="133">
        <f t="shared" si="13"/>
        <v>17487.823499999999</v>
      </c>
    </row>
    <row r="296" spans="1:11" ht="63.75" x14ac:dyDescent="0.2">
      <c r="A296" s="13">
        <v>295</v>
      </c>
      <c r="B296" s="98">
        <v>72154032</v>
      </c>
      <c r="C296" s="132" t="s">
        <v>437</v>
      </c>
      <c r="D296" s="109" t="s">
        <v>30</v>
      </c>
      <c r="E296" s="100">
        <v>1</v>
      </c>
      <c r="F296" s="101">
        <v>72152602</v>
      </c>
      <c r="G296" s="102">
        <v>91247.5</v>
      </c>
      <c r="H296" s="46">
        <f t="shared" si="14"/>
        <v>1.0509999999999999</v>
      </c>
      <c r="I296" s="103">
        <f t="shared" si="12"/>
        <v>95901.122499999998</v>
      </c>
      <c r="J296" s="103">
        <v>22766.251249999998</v>
      </c>
      <c r="K296" s="133">
        <f t="shared" si="13"/>
        <v>118667.37375</v>
      </c>
    </row>
    <row r="297" spans="1:11" ht="63.75" x14ac:dyDescent="0.2">
      <c r="A297" s="13">
        <v>296</v>
      </c>
      <c r="B297" s="116">
        <v>72152504</v>
      </c>
      <c r="C297" s="132" t="s">
        <v>614</v>
      </c>
      <c r="D297" s="109" t="s">
        <v>30</v>
      </c>
      <c r="E297" s="100">
        <v>1</v>
      </c>
      <c r="F297" s="101">
        <v>72101510</v>
      </c>
      <c r="G297" s="102">
        <v>91247.5</v>
      </c>
      <c r="H297" s="46">
        <f t="shared" si="14"/>
        <v>1.0509999999999999</v>
      </c>
      <c r="I297" s="103">
        <f t="shared" si="12"/>
        <v>95901.122499999998</v>
      </c>
      <c r="J297" s="103">
        <v>22766.251249999998</v>
      </c>
      <c r="K297" s="133">
        <f t="shared" si="13"/>
        <v>118667.37375</v>
      </c>
    </row>
    <row r="298" spans="1:11" ht="38.25" x14ac:dyDescent="0.2">
      <c r="A298" s="13">
        <v>297</v>
      </c>
      <c r="B298" s="98">
        <v>72154032</v>
      </c>
      <c r="C298" s="132" t="s">
        <v>615</v>
      </c>
      <c r="D298" s="109" t="s">
        <v>36</v>
      </c>
      <c r="E298" s="100">
        <v>1</v>
      </c>
      <c r="F298" s="101">
        <v>72101510</v>
      </c>
      <c r="G298" s="102">
        <v>52827.5</v>
      </c>
      <c r="H298" s="46">
        <f t="shared" si="14"/>
        <v>1.0509999999999999</v>
      </c>
      <c r="I298" s="103">
        <f t="shared" si="12"/>
        <v>55521.702499999999</v>
      </c>
      <c r="J298" s="103">
        <v>13180.46125</v>
      </c>
      <c r="K298" s="133">
        <f t="shared" si="13"/>
        <v>68702.163750000007</v>
      </c>
    </row>
    <row r="299" spans="1:11" ht="38.25" x14ac:dyDescent="0.2">
      <c r="A299" s="13">
        <v>298</v>
      </c>
      <c r="B299" s="116">
        <v>86131505</v>
      </c>
      <c r="C299" s="132" t="s">
        <v>616</v>
      </c>
      <c r="D299" s="109" t="s">
        <v>36</v>
      </c>
      <c r="E299" s="100">
        <v>1</v>
      </c>
      <c r="F299" s="101">
        <v>72101510</v>
      </c>
      <c r="G299" s="102">
        <v>24012.5</v>
      </c>
      <c r="H299" s="46">
        <f t="shared" si="14"/>
        <v>1.0509999999999999</v>
      </c>
      <c r="I299" s="103">
        <f t="shared" si="12"/>
        <v>25237.137499999997</v>
      </c>
      <c r="J299" s="103">
        <v>5991.1187499999996</v>
      </c>
      <c r="K299" s="133">
        <f t="shared" si="13"/>
        <v>31228.256249999999</v>
      </c>
    </row>
    <row r="300" spans="1:11" ht="51" x14ac:dyDescent="0.2">
      <c r="A300" s="13">
        <v>299</v>
      </c>
      <c r="B300" s="116">
        <v>72151302</v>
      </c>
      <c r="C300" s="132" t="s">
        <v>441</v>
      </c>
      <c r="D300" s="109" t="s">
        <v>44</v>
      </c>
      <c r="E300" s="100">
        <v>1</v>
      </c>
      <c r="F300" s="101">
        <v>72101510</v>
      </c>
      <c r="G300" s="102">
        <v>21131</v>
      </c>
      <c r="H300" s="46">
        <f t="shared" si="14"/>
        <v>1.0509999999999999</v>
      </c>
      <c r="I300" s="103">
        <f t="shared" si="12"/>
        <v>22208.680999999997</v>
      </c>
      <c r="J300" s="103">
        <v>5272.1844999999994</v>
      </c>
      <c r="K300" s="133">
        <f t="shared" si="13"/>
        <v>27480.865499999996</v>
      </c>
    </row>
    <row r="301" spans="1:11" ht="63.75" x14ac:dyDescent="0.2">
      <c r="A301" s="13">
        <v>300</v>
      </c>
      <c r="B301" s="116">
        <v>72151302</v>
      </c>
      <c r="C301" s="132" t="s">
        <v>442</v>
      </c>
      <c r="D301" s="109" t="s">
        <v>44</v>
      </c>
      <c r="E301" s="100">
        <v>1</v>
      </c>
      <c r="F301" s="101">
        <v>72101510</v>
      </c>
      <c r="G301" s="102">
        <v>21131</v>
      </c>
      <c r="H301" s="46">
        <f t="shared" si="14"/>
        <v>1.0509999999999999</v>
      </c>
      <c r="I301" s="103">
        <f t="shared" si="12"/>
        <v>22208.680999999997</v>
      </c>
      <c r="J301" s="103">
        <v>5272.1844999999994</v>
      </c>
      <c r="K301" s="133">
        <f t="shared" si="13"/>
        <v>27480.865499999996</v>
      </c>
    </row>
    <row r="302" spans="1:11" ht="38.25" x14ac:dyDescent="0.2">
      <c r="A302" s="13">
        <v>301</v>
      </c>
      <c r="B302" s="98">
        <v>72152500</v>
      </c>
      <c r="C302" s="132" t="s">
        <v>617</v>
      </c>
      <c r="D302" s="109" t="s">
        <v>38</v>
      </c>
      <c r="E302" s="100">
        <v>1</v>
      </c>
      <c r="F302" s="101">
        <v>72101510</v>
      </c>
      <c r="G302" s="102">
        <v>19210</v>
      </c>
      <c r="H302" s="46">
        <f t="shared" si="14"/>
        <v>1.0509999999999999</v>
      </c>
      <c r="I302" s="103">
        <f t="shared" si="12"/>
        <v>20189.71</v>
      </c>
      <c r="J302" s="103">
        <v>4792.8949999999995</v>
      </c>
      <c r="K302" s="133">
        <f t="shared" si="13"/>
        <v>24982.605</v>
      </c>
    </row>
    <row r="303" spans="1:11" ht="127.5" x14ac:dyDescent="0.2">
      <c r="A303" s="13">
        <v>302</v>
      </c>
      <c r="B303" s="98">
        <v>72154032</v>
      </c>
      <c r="C303" s="132" t="s">
        <v>618</v>
      </c>
      <c r="D303" s="109" t="s">
        <v>36</v>
      </c>
      <c r="E303" s="100">
        <v>1</v>
      </c>
      <c r="F303" s="101">
        <v>72101510</v>
      </c>
      <c r="G303" s="102">
        <v>235322.5</v>
      </c>
      <c r="H303" s="46">
        <f t="shared" si="14"/>
        <v>1.0509999999999999</v>
      </c>
      <c r="I303" s="103">
        <f t="shared" si="12"/>
        <v>247323.94749999998</v>
      </c>
      <c r="J303" s="103">
        <v>58712.963750000003</v>
      </c>
      <c r="K303" s="133">
        <f t="shared" si="13"/>
        <v>306036.91125</v>
      </c>
    </row>
    <row r="304" spans="1:11" ht="38.25" x14ac:dyDescent="0.2">
      <c r="A304" s="13">
        <v>303</v>
      </c>
      <c r="B304" s="98">
        <v>72154006</v>
      </c>
      <c r="C304" s="132" t="s">
        <v>445</v>
      </c>
      <c r="D304" s="109" t="s">
        <v>36</v>
      </c>
      <c r="E304" s="100">
        <v>1</v>
      </c>
      <c r="F304" s="101">
        <v>72101510</v>
      </c>
      <c r="G304" s="102">
        <v>336175</v>
      </c>
      <c r="H304" s="46">
        <f t="shared" si="14"/>
        <v>1.0509999999999999</v>
      </c>
      <c r="I304" s="103">
        <f t="shared" si="12"/>
        <v>353319.92499999999</v>
      </c>
      <c r="J304" s="103">
        <v>83875.662500000006</v>
      </c>
      <c r="K304" s="133">
        <f t="shared" si="13"/>
        <v>437195.58750000002</v>
      </c>
    </row>
    <row r="305" spans="1:11" ht="191.25" x14ac:dyDescent="0.2">
      <c r="A305" s="13">
        <v>304</v>
      </c>
      <c r="B305" s="98">
        <v>72154032</v>
      </c>
      <c r="C305" s="132" t="s">
        <v>619</v>
      </c>
      <c r="D305" s="109" t="s">
        <v>36</v>
      </c>
      <c r="E305" s="100">
        <v>1</v>
      </c>
      <c r="F305" s="101">
        <v>72101510</v>
      </c>
      <c r="G305" s="102">
        <v>528275</v>
      </c>
      <c r="H305" s="46">
        <f t="shared" si="14"/>
        <v>1.0509999999999999</v>
      </c>
      <c r="I305" s="103">
        <f t="shared" si="12"/>
        <v>555217.02500000002</v>
      </c>
      <c r="J305" s="103">
        <v>131804.61249999999</v>
      </c>
      <c r="K305" s="133">
        <f t="shared" si="13"/>
        <v>687021.63749999995</v>
      </c>
    </row>
    <row r="306" spans="1:11" ht="38.25" x14ac:dyDescent="0.2">
      <c r="A306" s="13">
        <v>305</v>
      </c>
      <c r="B306" s="98">
        <v>72101510</v>
      </c>
      <c r="C306" s="132" t="s">
        <v>620</v>
      </c>
      <c r="D306" s="109" t="s">
        <v>39</v>
      </c>
      <c r="E306" s="100">
        <v>1</v>
      </c>
      <c r="F306" s="101">
        <v>72101510</v>
      </c>
      <c r="G306" s="102">
        <v>48025</v>
      </c>
      <c r="H306" s="46">
        <f t="shared" si="14"/>
        <v>1.0509999999999999</v>
      </c>
      <c r="I306" s="103">
        <f t="shared" si="12"/>
        <v>50474.274999999994</v>
      </c>
      <c r="J306" s="103">
        <v>11982.237499999999</v>
      </c>
      <c r="K306" s="133">
        <f t="shared" si="13"/>
        <v>62456.512499999997</v>
      </c>
    </row>
    <row r="307" spans="1:11" ht="38.25" x14ac:dyDescent="0.2">
      <c r="A307" s="13">
        <v>306</v>
      </c>
      <c r="B307" s="98">
        <v>72141510</v>
      </c>
      <c r="C307" s="132" t="s">
        <v>621</v>
      </c>
      <c r="D307" s="109" t="s">
        <v>30</v>
      </c>
      <c r="E307" s="100">
        <v>1</v>
      </c>
      <c r="F307" s="101">
        <v>72101510</v>
      </c>
      <c r="G307" s="102">
        <v>41781.75</v>
      </c>
      <c r="H307" s="46">
        <f t="shared" si="14"/>
        <v>1.0509999999999999</v>
      </c>
      <c r="I307" s="103">
        <f t="shared" si="12"/>
        <v>43912.619249999996</v>
      </c>
      <c r="J307" s="103">
        <v>10424.546625000001</v>
      </c>
      <c r="K307" s="133">
        <f t="shared" si="13"/>
        <v>54337.165874999999</v>
      </c>
    </row>
    <row r="308" spans="1:11" ht="89.25" x14ac:dyDescent="0.2">
      <c r="A308" s="13">
        <v>307</v>
      </c>
      <c r="B308" s="109">
        <v>72152101</v>
      </c>
      <c r="C308" s="132" t="s">
        <v>622</v>
      </c>
      <c r="D308" s="98" t="s">
        <v>36</v>
      </c>
      <c r="E308" s="100">
        <v>1</v>
      </c>
      <c r="F308" s="101">
        <v>72101510</v>
      </c>
      <c r="G308" s="102">
        <v>46104</v>
      </c>
      <c r="H308" s="46">
        <f t="shared" si="14"/>
        <v>1.0509999999999999</v>
      </c>
      <c r="I308" s="103">
        <f t="shared" si="12"/>
        <v>48455.303999999996</v>
      </c>
      <c r="J308" s="103">
        <v>11502.947999999999</v>
      </c>
      <c r="K308" s="133">
        <f t="shared" si="13"/>
        <v>59958.251999999993</v>
      </c>
    </row>
    <row r="309" spans="1:11" ht="12.75" x14ac:dyDescent="0.2">
      <c r="A309" s="15">
        <v>308</v>
      </c>
      <c r="B309" s="116">
        <v>72102905</v>
      </c>
      <c r="C309" s="132" t="s">
        <v>623</v>
      </c>
      <c r="D309" s="109" t="s">
        <v>30</v>
      </c>
      <c r="E309" s="100">
        <v>1</v>
      </c>
      <c r="F309" s="101">
        <v>72152602</v>
      </c>
      <c r="G309" s="102">
        <v>21131</v>
      </c>
      <c r="H309" s="46">
        <f t="shared" si="14"/>
        <v>1.0509999999999999</v>
      </c>
      <c r="I309" s="103">
        <f t="shared" si="12"/>
        <v>22208.680999999997</v>
      </c>
      <c r="J309" s="103">
        <v>5272.1844999999994</v>
      </c>
      <c r="K309" s="133">
        <f t="shared" si="13"/>
        <v>27480.865499999996</v>
      </c>
    </row>
    <row r="310" spans="1:11" ht="25.5" x14ac:dyDescent="0.2">
      <c r="A310" s="15">
        <v>309</v>
      </c>
      <c r="B310" s="116">
        <v>72102905</v>
      </c>
      <c r="C310" s="132" t="s">
        <v>624</v>
      </c>
      <c r="D310" s="109" t="s">
        <v>30</v>
      </c>
      <c r="E310" s="100">
        <v>1</v>
      </c>
      <c r="F310" s="101">
        <v>72152602</v>
      </c>
      <c r="G310" s="102">
        <v>21131</v>
      </c>
      <c r="H310" s="46">
        <f t="shared" si="14"/>
        <v>1.0509999999999999</v>
      </c>
      <c r="I310" s="103">
        <f t="shared" si="12"/>
        <v>22208.680999999997</v>
      </c>
      <c r="J310" s="103">
        <v>5272.1844999999994</v>
      </c>
      <c r="K310" s="133">
        <f t="shared" si="13"/>
        <v>27480.865499999996</v>
      </c>
    </row>
    <row r="311" spans="1:11" ht="12.75" x14ac:dyDescent="0.2">
      <c r="A311" s="15">
        <v>310</v>
      </c>
      <c r="B311" s="116">
        <v>72102905</v>
      </c>
      <c r="C311" s="132" t="s">
        <v>625</v>
      </c>
      <c r="D311" s="109" t="s">
        <v>30</v>
      </c>
      <c r="E311" s="100">
        <v>1</v>
      </c>
      <c r="F311" s="101">
        <v>72152602</v>
      </c>
      <c r="G311" s="102">
        <v>24012.5</v>
      </c>
      <c r="H311" s="46">
        <f t="shared" si="14"/>
        <v>1.0509999999999999</v>
      </c>
      <c r="I311" s="103">
        <f t="shared" si="12"/>
        <v>25237.137499999997</v>
      </c>
      <c r="J311" s="103">
        <v>5991.1187499999996</v>
      </c>
      <c r="K311" s="133">
        <f t="shared" si="13"/>
        <v>31228.256249999999</v>
      </c>
    </row>
    <row r="312" spans="1:11" ht="25.5" x14ac:dyDescent="0.2">
      <c r="A312" s="15">
        <v>311</v>
      </c>
      <c r="B312" s="116">
        <v>72102905</v>
      </c>
      <c r="C312" s="132" t="s">
        <v>626</v>
      </c>
      <c r="D312" s="109" t="s">
        <v>30</v>
      </c>
      <c r="E312" s="100">
        <v>1</v>
      </c>
      <c r="F312" s="101">
        <v>72152602</v>
      </c>
      <c r="G312" s="102">
        <v>15368</v>
      </c>
      <c r="H312" s="46">
        <f t="shared" si="14"/>
        <v>1.0509999999999999</v>
      </c>
      <c r="I312" s="103">
        <f t="shared" si="12"/>
        <v>16151.767999999998</v>
      </c>
      <c r="J312" s="103">
        <v>3834.3159999999998</v>
      </c>
      <c r="K312" s="133">
        <f t="shared" si="13"/>
        <v>19986.083999999999</v>
      </c>
    </row>
    <row r="313" spans="1:11" ht="25.5" x14ac:dyDescent="0.2">
      <c r="A313" s="15">
        <v>312</v>
      </c>
      <c r="B313" s="116">
        <v>72102905</v>
      </c>
      <c r="C313" s="132" t="s">
        <v>627</v>
      </c>
      <c r="D313" s="109" t="s">
        <v>30</v>
      </c>
      <c r="E313" s="100">
        <v>1</v>
      </c>
      <c r="F313" s="101">
        <v>72152602</v>
      </c>
      <c r="G313" s="102">
        <v>15368</v>
      </c>
      <c r="H313" s="46">
        <f t="shared" si="14"/>
        <v>1.0509999999999999</v>
      </c>
      <c r="I313" s="103">
        <f t="shared" si="12"/>
        <v>16151.767999999998</v>
      </c>
      <c r="J313" s="103">
        <v>3834.3159999999998</v>
      </c>
      <c r="K313" s="133">
        <f t="shared" si="13"/>
        <v>19986.083999999999</v>
      </c>
    </row>
    <row r="314" spans="1:11" ht="25.5" x14ac:dyDescent="0.2">
      <c r="A314" s="15">
        <v>313</v>
      </c>
      <c r="B314" s="116">
        <v>72102905</v>
      </c>
      <c r="C314" s="132" t="s">
        <v>628</v>
      </c>
      <c r="D314" s="109" t="s">
        <v>30</v>
      </c>
      <c r="E314" s="100">
        <v>1</v>
      </c>
      <c r="F314" s="101">
        <v>72152602</v>
      </c>
      <c r="G314" s="102">
        <v>19210</v>
      </c>
      <c r="H314" s="46">
        <f t="shared" si="14"/>
        <v>1.0509999999999999</v>
      </c>
      <c r="I314" s="103">
        <f t="shared" si="12"/>
        <v>20189.71</v>
      </c>
      <c r="J314" s="103">
        <v>4792.8949999999995</v>
      </c>
      <c r="K314" s="133">
        <f t="shared" si="13"/>
        <v>24982.605</v>
      </c>
    </row>
    <row r="315" spans="1:11" ht="38.25" x14ac:dyDescent="0.2">
      <c r="A315" s="15">
        <v>314</v>
      </c>
      <c r="B315" s="116">
        <v>72102905</v>
      </c>
      <c r="C315" s="132" t="s">
        <v>629</v>
      </c>
      <c r="D315" s="109" t="s">
        <v>39</v>
      </c>
      <c r="E315" s="100">
        <v>1</v>
      </c>
      <c r="F315" s="101">
        <v>72152602</v>
      </c>
      <c r="G315" s="102">
        <v>240125</v>
      </c>
      <c r="H315" s="46">
        <f t="shared" si="14"/>
        <v>1.0509999999999999</v>
      </c>
      <c r="I315" s="103">
        <f t="shared" si="12"/>
        <v>252371.37499999997</v>
      </c>
      <c r="J315" s="103">
        <v>59911.1875</v>
      </c>
      <c r="K315" s="133">
        <f t="shared" si="13"/>
        <v>312282.5625</v>
      </c>
    </row>
    <row r="316" spans="1:11" ht="38.25" x14ac:dyDescent="0.2">
      <c r="A316" s="15">
        <v>315</v>
      </c>
      <c r="B316" s="116">
        <v>72102905</v>
      </c>
      <c r="C316" s="132" t="s">
        <v>630</v>
      </c>
      <c r="D316" s="109" t="s">
        <v>39</v>
      </c>
      <c r="E316" s="100">
        <v>1</v>
      </c>
      <c r="F316" s="101">
        <v>72152602</v>
      </c>
      <c r="G316" s="102">
        <v>293913</v>
      </c>
      <c r="H316" s="46">
        <f t="shared" si="14"/>
        <v>1.0509999999999999</v>
      </c>
      <c r="I316" s="103">
        <f t="shared" si="12"/>
        <v>308902.56299999997</v>
      </c>
      <c r="J316" s="103">
        <v>73331.2935</v>
      </c>
      <c r="K316" s="133">
        <f t="shared" si="13"/>
        <v>382233.85649999999</v>
      </c>
    </row>
    <row r="317" spans="1:11" ht="25.5" x14ac:dyDescent="0.2">
      <c r="A317" s="15">
        <v>316</v>
      </c>
      <c r="B317" s="116">
        <v>72102905</v>
      </c>
      <c r="C317" s="132" t="s">
        <v>631</v>
      </c>
      <c r="D317" s="109" t="s">
        <v>39</v>
      </c>
      <c r="E317" s="100">
        <v>1</v>
      </c>
      <c r="F317" s="101">
        <v>72152602</v>
      </c>
      <c r="G317" s="102">
        <v>43222.5</v>
      </c>
      <c r="H317" s="46">
        <f t="shared" si="14"/>
        <v>1.0509999999999999</v>
      </c>
      <c r="I317" s="103">
        <f t="shared" si="12"/>
        <v>45426.847499999996</v>
      </c>
      <c r="J317" s="103">
        <v>10784.01375</v>
      </c>
      <c r="K317" s="133">
        <f t="shared" si="13"/>
        <v>56210.861249999994</v>
      </c>
    </row>
    <row r="318" spans="1:11" ht="25.5" x14ac:dyDescent="0.2">
      <c r="A318" s="15">
        <v>317</v>
      </c>
      <c r="B318" s="116">
        <v>72102905</v>
      </c>
      <c r="C318" s="132" t="s">
        <v>632</v>
      </c>
      <c r="D318" s="109" t="s">
        <v>39</v>
      </c>
      <c r="E318" s="100">
        <v>1</v>
      </c>
      <c r="F318" s="101">
        <v>72152602</v>
      </c>
      <c r="G318" s="102">
        <v>48025</v>
      </c>
      <c r="H318" s="46">
        <f t="shared" si="14"/>
        <v>1.0509999999999999</v>
      </c>
      <c r="I318" s="103">
        <f t="shared" si="12"/>
        <v>50474.274999999994</v>
      </c>
      <c r="J318" s="103">
        <v>11982.237499999999</v>
      </c>
      <c r="K318" s="133">
        <f t="shared" si="13"/>
        <v>62456.512499999997</v>
      </c>
    </row>
    <row r="319" spans="1:11" ht="25.5" x14ac:dyDescent="0.2">
      <c r="A319" s="15">
        <v>318</v>
      </c>
      <c r="B319" s="116">
        <v>72102905</v>
      </c>
      <c r="C319" s="132" t="s">
        <v>633</v>
      </c>
      <c r="D319" s="109" t="s">
        <v>39</v>
      </c>
      <c r="E319" s="100">
        <v>1</v>
      </c>
      <c r="F319" s="101">
        <v>72152602</v>
      </c>
      <c r="G319" s="102">
        <v>52827.5</v>
      </c>
      <c r="H319" s="46">
        <f t="shared" si="14"/>
        <v>1.0509999999999999</v>
      </c>
      <c r="I319" s="103">
        <f t="shared" si="12"/>
        <v>55521.702499999999</v>
      </c>
      <c r="J319" s="103">
        <v>13180.46125</v>
      </c>
      <c r="K319" s="133">
        <f t="shared" si="13"/>
        <v>68702.163750000007</v>
      </c>
    </row>
    <row r="320" spans="1:11" ht="25.5" x14ac:dyDescent="0.2">
      <c r="A320" s="15">
        <v>319</v>
      </c>
      <c r="B320" s="116">
        <v>72102905</v>
      </c>
      <c r="C320" s="132" t="s">
        <v>634</v>
      </c>
      <c r="D320" s="109" t="s">
        <v>39</v>
      </c>
      <c r="E320" s="100">
        <v>1</v>
      </c>
      <c r="F320" s="101">
        <v>72152602</v>
      </c>
      <c r="G320" s="102">
        <v>52827.5</v>
      </c>
      <c r="H320" s="46">
        <f t="shared" si="14"/>
        <v>1.0509999999999999</v>
      </c>
      <c r="I320" s="103">
        <f t="shared" si="12"/>
        <v>55521.702499999999</v>
      </c>
      <c r="J320" s="103">
        <v>13180.46125</v>
      </c>
      <c r="K320" s="133">
        <f t="shared" si="13"/>
        <v>68702.163750000007</v>
      </c>
    </row>
    <row r="321" spans="1:11" ht="25.5" x14ac:dyDescent="0.2">
      <c r="A321" s="15">
        <v>320</v>
      </c>
      <c r="B321" s="116">
        <v>72102905</v>
      </c>
      <c r="C321" s="132" t="s">
        <v>635</v>
      </c>
      <c r="D321" s="109" t="s">
        <v>39</v>
      </c>
      <c r="E321" s="100">
        <v>1</v>
      </c>
      <c r="F321" s="101">
        <v>72152602</v>
      </c>
      <c r="G321" s="102">
        <v>57630</v>
      </c>
      <c r="H321" s="46">
        <f t="shared" si="14"/>
        <v>1.0509999999999999</v>
      </c>
      <c r="I321" s="103">
        <f t="shared" si="12"/>
        <v>60569.13</v>
      </c>
      <c r="J321" s="103">
        <v>14378.684999999999</v>
      </c>
      <c r="K321" s="133">
        <f t="shared" si="13"/>
        <v>74947.815000000002</v>
      </c>
    </row>
    <row r="322" spans="1:11" ht="25.5" x14ac:dyDescent="0.2">
      <c r="A322" s="15">
        <v>321</v>
      </c>
      <c r="B322" s="116">
        <v>72102905</v>
      </c>
      <c r="C322" s="132" t="s">
        <v>636</v>
      </c>
      <c r="D322" s="109" t="s">
        <v>39</v>
      </c>
      <c r="E322" s="100">
        <v>1</v>
      </c>
      <c r="F322" s="101">
        <v>72152602</v>
      </c>
      <c r="G322" s="102">
        <v>62432.5</v>
      </c>
      <c r="H322" s="46">
        <f t="shared" si="14"/>
        <v>1.0509999999999999</v>
      </c>
      <c r="I322" s="103">
        <f t="shared" si="12"/>
        <v>65616.557499999995</v>
      </c>
      <c r="J322" s="103">
        <v>15576.908750000001</v>
      </c>
      <c r="K322" s="133">
        <f t="shared" si="13"/>
        <v>81193.466249999998</v>
      </c>
    </row>
    <row r="323" spans="1:11" ht="25.5" x14ac:dyDescent="0.2">
      <c r="A323" s="15">
        <v>322</v>
      </c>
      <c r="B323" s="116">
        <v>72102905</v>
      </c>
      <c r="C323" s="132" t="s">
        <v>449</v>
      </c>
      <c r="D323" s="109" t="s">
        <v>39</v>
      </c>
      <c r="E323" s="100">
        <v>1</v>
      </c>
      <c r="F323" s="101">
        <v>72152602</v>
      </c>
      <c r="G323" s="102">
        <v>57630</v>
      </c>
      <c r="H323" s="46">
        <f t="shared" si="14"/>
        <v>1.0509999999999999</v>
      </c>
      <c r="I323" s="103">
        <f t="shared" ref="I323:I386" si="15">+G323*H323</f>
        <v>60569.13</v>
      </c>
      <c r="J323" s="103">
        <v>14378.684999999999</v>
      </c>
      <c r="K323" s="133">
        <f t="shared" ref="K323:K386" si="16">+I323+J323</f>
        <v>74947.815000000002</v>
      </c>
    </row>
    <row r="324" spans="1:11" ht="25.5" x14ac:dyDescent="0.2">
      <c r="A324" s="15">
        <v>323</v>
      </c>
      <c r="B324" s="116">
        <v>72102905</v>
      </c>
      <c r="C324" s="132" t="s">
        <v>637</v>
      </c>
      <c r="D324" s="109" t="s">
        <v>39</v>
      </c>
      <c r="E324" s="100">
        <v>1</v>
      </c>
      <c r="F324" s="101">
        <v>72152602</v>
      </c>
      <c r="G324" s="102">
        <v>43222.5</v>
      </c>
      <c r="H324" s="46">
        <f t="shared" ref="H324:H387" si="17">+H323</f>
        <v>1.0509999999999999</v>
      </c>
      <c r="I324" s="103">
        <f t="shared" si="15"/>
        <v>45426.847499999996</v>
      </c>
      <c r="J324" s="103">
        <v>10784.01375</v>
      </c>
      <c r="K324" s="133">
        <f t="shared" si="16"/>
        <v>56210.861249999994</v>
      </c>
    </row>
    <row r="325" spans="1:11" ht="25.5" x14ac:dyDescent="0.2">
      <c r="A325" s="15">
        <v>324</v>
      </c>
      <c r="B325" s="116">
        <v>72102905</v>
      </c>
      <c r="C325" s="132" t="s">
        <v>450</v>
      </c>
      <c r="D325" s="109" t="s">
        <v>39</v>
      </c>
      <c r="E325" s="100">
        <v>1</v>
      </c>
      <c r="F325" s="101">
        <v>72101511</v>
      </c>
      <c r="G325" s="102">
        <v>48025</v>
      </c>
      <c r="H325" s="46">
        <f t="shared" si="17"/>
        <v>1.0509999999999999</v>
      </c>
      <c r="I325" s="103">
        <f t="shared" si="15"/>
        <v>50474.274999999994</v>
      </c>
      <c r="J325" s="103">
        <v>11982.237499999999</v>
      </c>
      <c r="K325" s="133">
        <f t="shared" si="16"/>
        <v>62456.512499999997</v>
      </c>
    </row>
    <row r="326" spans="1:11" ht="25.5" x14ac:dyDescent="0.2">
      <c r="A326" s="15">
        <v>325</v>
      </c>
      <c r="B326" s="116">
        <v>72102905</v>
      </c>
      <c r="C326" s="132" t="s">
        <v>638</v>
      </c>
      <c r="D326" s="98" t="s">
        <v>39</v>
      </c>
      <c r="E326" s="100">
        <v>1</v>
      </c>
      <c r="F326" s="101">
        <v>72101511</v>
      </c>
      <c r="G326" s="102">
        <v>52827.5</v>
      </c>
      <c r="H326" s="46">
        <f t="shared" si="17"/>
        <v>1.0509999999999999</v>
      </c>
      <c r="I326" s="103">
        <f t="shared" si="15"/>
        <v>55521.702499999999</v>
      </c>
      <c r="J326" s="103">
        <v>13180.46125</v>
      </c>
      <c r="K326" s="133">
        <f t="shared" si="16"/>
        <v>68702.163750000007</v>
      </c>
    </row>
    <row r="327" spans="1:11" ht="25.5" x14ac:dyDescent="0.2">
      <c r="A327" s="15">
        <v>326</v>
      </c>
      <c r="B327" s="116">
        <v>72102905</v>
      </c>
      <c r="C327" s="132" t="s">
        <v>639</v>
      </c>
      <c r="D327" s="109" t="s">
        <v>39</v>
      </c>
      <c r="E327" s="100">
        <v>1</v>
      </c>
      <c r="F327" s="101">
        <v>72101511</v>
      </c>
      <c r="G327" s="102">
        <v>40341</v>
      </c>
      <c r="H327" s="46">
        <f t="shared" si="17"/>
        <v>1.0509999999999999</v>
      </c>
      <c r="I327" s="103">
        <f t="shared" si="15"/>
        <v>42398.390999999996</v>
      </c>
      <c r="J327" s="103">
        <v>10065.0795</v>
      </c>
      <c r="K327" s="133">
        <f t="shared" si="16"/>
        <v>52463.470499999996</v>
      </c>
    </row>
    <row r="328" spans="1:11" ht="25.5" x14ac:dyDescent="0.2">
      <c r="A328" s="15">
        <v>327</v>
      </c>
      <c r="B328" s="116">
        <v>72102905</v>
      </c>
      <c r="C328" s="132" t="s">
        <v>640</v>
      </c>
      <c r="D328" s="98" t="s">
        <v>39</v>
      </c>
      <c r="E328" s="100">
        <v>1</v>
      </c>
      <c r="F328" s="101">
        <v>72152604</v>
      </c>
      <c r="G328" s="102">
        <v>74919</v>
      </c>
      <c r="H328" s="46">
        <f t="shared" si="17"/>
        <v>1.0509999999999999</v>
      </c>
      <c r="I328" s="103">
        <f t="shared" si="15"/>
        <v>78739.868999999992</v>
      </c>
      <c r="J328" s="103">
        <v>18692.290500000003</v>
      </c>
      <c r="K328" s="133">
        <f t="shared" si="16"/>
        <v>97432.159499999994</v>
      </c>
    </row>
    <row r="329" spans="1:11" ht="25.5" x14ac:dyDescent="0.2">
      <c r="A329" s="15">
        <v>328</v>
      </c>
      <c r="B329" s="116">
        <v>72102905</v>
      </c>
      <c r="C329" s="132" t="s">
        <v>641</v>
      </c>
      <c r="D329" s="109" t="s">
        <v>39</v>
      </c>
      <c r="E329" s="100">
        <v>1</v>
      </c>
      <c r="F329" s="101">
        <v>72152604</v>
      </c>
      <c r="G329" s="102">
        <v>82603</v>
      </c>
      <c r="H329" s="46">
        <f t="shared" si="17"/>
        <v>1.0509999999999999</v>
      </c>
      <c r="I329" s="103">
        <f t="shared" si="15"/>
        <v>86815.752999999997</v>
      </c>
      <c r="J329" s="103">
        <v>20609.448500000002</v>
      </c>
      <c r="K329" s="133">
        <f t="shared" si="16"/>
        <v>107425.2015</v>
      </c>
    </row>
    <row r="330" spans="1:11" ht="25.5" x14ac:dyDescent="0.2">
      <c r="A330" s="15">
        <v>329</v>
      </c>
      <c r="B330" s="116">
        <v>72102905</v>
      </c>
      <c r="C330" s="132" t="s">
        <v>642</v>
      </c>
      <c r="D330" s="98" t="s">
        <v>39</v>
      </c>
      <c r="E330" s="100">
        <v>1</v>
      </c>
      <c r="F330" s="101">
        <v>72152604</v>
      </c>
      <c r="G330" s="102">
        <v>91247.5</v>
      </c>
      <c r="H330" s="46">
        <f t="shared" si="17"/>
        <v>1.0509999999999999</v>
      </c>
      <c r="I330" s="103">
        <f t="shared" si="15"/>
        <v>95901.122499999998</v>
      </c>
      <c r="J330" s="103">
        <v>22766.251249999998</v>
      </c>
      <c r="K330" s="133">
        <f t="shared" si="16"/>
        <v>118667.37375</v>
      </c>
    </row>
    <row r="331" spans="1:11" ht="25.5" x14ac:dyDescent="0.2">
      <c r="A331" s="15">
        <v>330</v>
      </c>
      <c r="B331" s="116">
        <v>72102905</v>
      </c>
      <c r="C331" s="132" t="s">
        <v>643</v>
      </c>
      <c r="D331" s="109" t="s">
        <v>39</v>
      </c>
      <c r="E331" s="100">
        <v>1</v>
      </c>
      <c r="F331" s="101">
        <v>72152604</v>
      </c>
      <c r="G331" s="102">
        <v>72998</v>
      </c>
      <c r="H331" s="46">
        <f t="shared" si="17"/>
        <v>1.0509999999999999</v>
      </c>
      <c r="I331" s="103">
        <f t="shared" si="15"/>
        <v>76720.898000000001</v>
      </c>
      <c r="J331" s="103">
        <v>18213.001</v>
      </c>
      <c r="K331" s="133">
        <f t="shared" si="16"/>
        <v>94933.899000000005</v>
      </c>
    </row>
    <row r="332" spans="1:11" ht="25.5" x14ac:dyDescent="0.2">
      <c r="A332" s="15">
        <v>331</v>
      </c>
      <c r="B332" s="116">
        <v>72102905</v>
      </c>
      <c r="C332" s="132" t="s">
        <v>644</v>
      </c>
      <c r="D332" s="109" t="s">
        <v>39</v>
      </c>
      <c r="E332" s="100">
        <v>1</v>
      </c>
      <c r="F332" s="101">
        <v>72152604</v>
      </c>
      <c r="G332" s="102">
        <v>72998</v>
      </c>
      <c r="H332" s="46">
        <f t="shared" si="17"/>
        <v>1.0509999999999999</v>
      </c>
      <c r="I332" s="103">
        <f t="shared" si="15"/>
        <v>76720.898000000001</v>
      </c>
      <c r="J332" s="103">
        <v>18213.001</v>
      </c>
      <c r="K332" s="133">
        <f t="shared" si="16"/>
        <v>94933.899000000005</v>
      </c>
    </row>
    <row r="333" spans="1:11" ht="25.5" x14ac:dyDescent="0.2">
      <c r="A333" s="15">
        <v>332</v>
      </c>
      <c r="B333" s="116">
        <v>72102905</v>
      </c>
      <c r="C333" s="132" t="s">
        <v>452</v>
      </c>
      <c r="D333" s="109" t="s">
        <v>39</v>
      </c>
      <c r="E333" s="100">
        <v>1</v>
      </c>
      <c r="F333" s="101">
        <v>72152302</v>
      </c>
      <c r="G333" s="102">
        <v>76840</v>
      </c>
      <c r="H333" s="46">
        <f t="shared" si="17"/>
        <v>1.0509999999999999</v>
      </c>
      <c r="I333" s="103">
        <f t="shared" si="15"/>
        <v>80758.84</v>
      </c>
      <c r="J333" s="103">
        <v>19171.579999999998</v>
      </c>
      <c r="K333" s="133">
        <f t="shared" si="16"/>
        <v>99930.42</v>
      </c>
    </row>
    <row r="334" spans="1:11" ht="25.5" x14ac:dyDescent="0.2">
      <c r="A334" s="15">
        <v>333</v>
      </c>
      <c r="B334" s="116">
        <v>72102905</v>
      </c>
      <c r="C334" s="132" t="s">
        <v>645</v>
      </c>
      <c r="D334" s="109" t="s">
        <v>39</v>
      </c>
      <c r="E334" s="100">
        <v>1</v>
      </c>
      <c r="F334" s="101">
        <v>72152604</v>
      </c>
      <c r="G334" s="102">
        <v>86445</v>
      </c>
      <c r="H334" s="46">
        <f t="shared" si="17"/>
        <v>1.0509999999999999</v>
      </c>
      <c r="I334" s="103">
        <f t="shared" si="15"/>
        <v>90853.694999999992</v>
      </c>
      <c r="J334" s="103">
        <v>21568.0275</v>
      </c>
      <c r="K334" s="133">
        <f t="shared" si="16"/>
        <v>112421.72249999999</v>
      </c>
    </row>
    <row r="335" spans="1:11" ht="12.75" x14ac:dyDescent="0.2">
      <c r="A335" s="15">
        <v>334</v>
      </c>
      <c r="B335" s="116">
        <v>72102905</v>
      </c>
      <c r="C335" s="132" t="s">
        <v>646</v>
      </c>
      <c r="D335" s="109" t="s">
        <v>30</v>
      </c>
      <c r="E335" s="100">
        <v>1</v>
      </c>
      <c r="F335" s="101">
        <v>72152302</v>
      </c>
      <c r="G335" s="102">
        <v>14407.5</v>
      </c>
      <c r="H335" s="46">
        <f t="shared" si="17"/>
        <v>1.0509999999999999</v>
      </c>
      <c r="I335" s="103">
        <f t="shared" si="15"/>
        <v>15142.282499999999</v>
      </c>
      <c r="J335" s="103">
        <v>3594.6712499999999</v>
      </c>
      <c r="K335" s="133">
        <f t="shared" si="16"/>
        <v>18736.953750000001</v>
      </c>
    </row>
    <row r="336" spans="1:11" ht="25.5" x14ac:dyDescent="0.2">
      <c r="A336" s="15">
        <v>335</v>
      </c>
      <c r="B336" s="116">
        <v>72102905</v>
      </c>
      <c r="C336" s="132" t="s">
        <v>647</v>
      </c>
      <c r="D336" s="109" t="s">
        <v>30</v>
      </c>
      <c r="E336" s="100">
        <v>1</v>
      </c>
      <c r="F336" s="101">
        <v>72152302</v>
      </c>
      <c r="G336" s="102">
        <v>17289</v>
      </c>
      <c r="H336" s="46">
        <f t="shared" si="17"/>
        <v>1.0509999999999999</v>
      </c>
      <c r="I336" s="103">
        <f t="shared" si="15"/>
        <v>18170.738999999998</v>
      </c>
      <c r="J336" s="103">
        <v>4313.6054999999997</v>
      </c>
      <c r="K336" s="133">
        <f t="shared" si="16"/>
        <v>22484.344499999999</v>
      </c>
    </row>
    <row r="337" spans="1:11" ht="12.75" x14ac:dyDescent="0.2">
      <c r="A337" s="15">
        <v>336</v>
      </c>
      <c r="B337" s="116">
        <v>72102905</v>
      </c>
      <c r="C337" s="132" t="s">
        <v>648</v>
      </c>
      <c r="D337" s="109" t="s">
        <v>30</v>
      </c>
      <c r="E337" s="100">
        <v>1</v>
      </c>
      <c r="F337" s="101">
        <v>72152302</v>
      </c>
      <c r="G337" s="102">
        <v>14407.5</v>
      </c>
      <c r="H337" s="46">
        <f t="shared" si="17"/>
        <v>1.0509999999999999</v>
      </c>
      <c r="I337" s="103">
        <f t="shared" si="15"/>
        <v>15142.282499999999</v>
      </c>
      <c r="J337" s="103">
        <v>3594.6712499999999</v>
      </c>
      <c r="K337" s="133">
        <f t="shared" si="16"/>
        <v>18736.953750000001</v>
      </c>
    </row>
    <row r="338" spans="1:11" ht="25.5" x14ac:dyDescent="0.2">
      <c r="A338" s="15">
        <v>337</v>
      </c>
      <c r="B338" s="116">
        <v>72102905</v>
      </c>
      <c r="C338" s="132" t="s">
        <v>649</v>
      </c>
      <c r="D338" s="109" t="s">
        <v>30</v>
      </c>
      <c r="E338" s="100">
        <v>1</v>
      </c>
      <c r="F338" s="101">
        <v>72152302</v>
      </c>
      <c r="G338" s="102">
        <v>22091.5</v>
      </c>
      <c r="H338" s="46">
        <f t="shared" si="17"/>
        <v>1.0509999999999999</v>
      </c>
      <c r="I338" s="103">
        <f t="shared" si="15"/>
        <v>23218.166499999999</v>
      </c>
      <c r="J338" s="103">
        <v>5511.8292499999998</v>
      </c>
      <c r="K338" s="133">
        <f t="shared" si="16"/>
        <v>28729.995749999998</v>
      </c>
    </row>
    <row r="339" spans="1:11" ht="25.5" x14ac:dyDescent="0.2">
      <c r="A339" s="15">
        <v>338</v>
      </c>
      <c r="B339" s="116">
        <v>72102905</v>
      </c>
      <c r="C339" s="132" t="s">
        <v>650</v>
      </c>
      <c r="D339" s="109" t="s">
        <v>30</v>
      </c>
      <c r="E339" s="100">
        <v>1</v>
      </c>
      <c r="F339" s="101">
        <v>72152302</v>
      </c>
      <c r="G339" s="102">
        <v>19210</v>
      </c>
      <c r="H339" s="46">
        <f t="shared" si="17"/>
        <v>1.0509999999999999</v>
      </c>
      <c r="I339" s="103">
        <f t="shared" si="15"/>
        <v>20189.71</v>
      </c>
      <c r="J339" s="103">
        <v>4792.8949999999995</v>
      </c>
      <c r="K339" s="133">
        <f t="shared" si="16"/>
        <v>24982.605</v>
      </c>
    </row>
    <row r="340" spans="1:11" ht="25.5" x14ac:dyDescent="0.2">
      <c r="A340" s="15">
        <v>339</v>
      </c>
      <c r="B340" s="116">
        <v>72102905</v>
      </c>
      <c r="C340" s="132" t="s">
        <v>651</v>
      </c>
      <c r="D340" s="109" t="s">
        <v>30</v>
      </c>
      <c r="E340" s="100">
        <v>1</v>
      </c>
      <c r="F340" s="101">
        <v>72152302</v>
      </c>
      <c r="G340" s="102">
        <v>19210</v>
      </c>
      <c r="H340" s="46">
        <f t="shared" si="17"/>
        <v>1.0509999999999999</v>
      </c>
      <c r="I340" s="103">
        <f t="shared" si="15"/>
        <v>20189.71</v>
      </c>
      <c r="J340" s="103">
        <v>4792.8949999999995</v>
      </c>
      <c r="K340" s="133">
        <f t="shared" si="16"/>
        <v>24982.605</v>
      </c>
    </row>
    <row r="341" spans="1:11" ht="25.5" x14ac:dyDescent="0.2">
      <c r="A341" s="15">
        <v>340</v>
      </c>
      <c r="B341" s="116">
        <v>72102905</v>
      </c>
      <c r="C341" s="132" t="s">
        <v>652</v>
      </c>
      <c r="D341" s="109" t="s">
        <v>30</v>
      </c>
      <c r="E341" s="100">
        <v>1</v>
      </c>
      <c r="F341" s="101">
        <v>72152302</v>
      </c>
      <c r="G341" s="102">
        <v>17289</v>
      </c>
      <c r="H341" s="46">
        <f t="shared" si="17"/>
        <v>1.0509999999999999</v>
      </c>
      <c r="I341" s="103">
        <f t="shared" si="15"/>
        <v>18170.738999999998</v>
      </c>
      <c r="J341" s="103">
        <v>4313.6054999999997</v>
      </c>
      <c r="K341" s="133">
        <f t="shared" si="16"/>
        <v>22484.344499999999</v>
      </c>
    </row>
    <row r="342" spans="1:11" ht="25.5" x14ac:dyDescent="0.2">
      <c r="A342" s="15">
        <v>341</v>
      </c>
      <c r="B342" s="116">
        <v>72102905</v>
      </c>
      <c r="C342" s="132" t="s">
        <v>653</v>
      </c>
      <c r="D342" s="109" t="s">
        <v>654</v>
      </c>
      <c r="E342" s="100">
        <v>1</v>
      </c>
      <c r="F342" s="101">
        <v>72152302</v>
      </c>
      <c r="G342" s="102">
        <v>57630</v>
      </c>
      <c r="H342" s="46">
        <f t="shared" si="17"/>
        <v>1.0509999999999999</v>
      </c>
      <c r="I342" s="103">
        <f t="shared" si="15"/>
        <v>60569.13</v>
      </c>
      <c r="J342" s="103">
        <v>14378.684999999999</v>
      </c>
      <c r="K342" s="133">
        <f t="shared" si="16"/>
        <v>74947.815000000002</v>
      </c>
    </row>
    <row r="343" spans="1:11" ht="25.5" x14ac:dyDescent="0.2">
      <c r="A343" s="15">
        <v>342</v>
      </c>
      <c r="B343" s="116">
        <v>72102905</v>
      </c>
      <c r="C343" s="132" t="s">
        <v>655</v>
      </c>
      <c r="D343" s="109" t="s">
        <v>654</v>
      </c>
      <c r="E343" s="100">
        <v>1</v>
      </c>
      <c r="F343" s="101">
        <v>72152302</v>
      </c>
      <c r="G343" s="102">
        <v>48025</v>
      </c>
      <c r="H343" s="46">
        <f t="shared" si="17"/>
        <v>1.0509999999999999</v>
      </c>
      <c r="I343" s="103">
        <f t="shared" si="15"/>
        <v>50474.274999999994</v>
      </c>
      <c r="J343" s="103">
        <v>11982.237499999999</v>
      </c>
      <c r="K343" s="133">
        <f t="shared" si="16"/>
        <v>62456.512499999997</v>
      </c>
    </row>
    <row r="344" spans="1:11" ht="25.5" x14ac:dyDescent="0.2">
      <c r="A344" s="15">
        <v>343</v>
      </c>
      <c r="B344" s="116">
        <v>72102905</v>
      </c>
      <c r="C344" s="132" t="s">
        <v>656</v>
      </c>
      <c r="D344" s="109" t="s">
        <v>657</v>
      </c>
      <c r="E344" s="100">
        <v>1</v>
      </c>
      <c r="F344" s="101">
        <v>72153605</v>
      </c>
      <c r="G344" s="102">
        <v>38420</v>
      </c>
      <c r="H344" s="46">
        <f t="shared" si="17"/>
        <v>1.0509999999999999</v>
      </c>
      <c r="I344" s="103">
        <f t="shared" si="15"/>
        <v>40379.42</v>
      </c>
      <c r="J344" s="103">
        <v>9585.7899999999991</v>
      </c>
      <c r="K344" s="133">
        <f t="shared" si="16"/>
        <v>49965.21</v>
      </c>
    </row>
    <row r="345" spans="1:11" ht="25.5" x14ac:dyDescent="0.2">
      <c r="A345" s="15">
        <v>344</v>
      </c>
      <c r="B345" s="116">
        <v>72102905</v>
      </c>
      <c r="C345" s="132" t="s">
        <v>658</v>
      </c>
      <c r="D345" s="109" t="s">
        <v>30</v>
      </c>
      <c r="E345" s="100">
        <v>1</v>
      </c>
      <c r="F345" s="101">
        <v>72153605</v>
      </c>
      <c r="G345" s="102">
        <v>7684</v>
      </c>
      <c r="H345" s="46">
        <f t="shared" si="17"/>
        <v>1.0509999999999999</v>
      </c>
      <c r="I345" s="103">
        <f t="shared" si="15"/>
        <v>8075.8839999999991</v>
      </c>
      <c r="J345" s="103">
        <v>1917.1579999999999</v>
      </c>
      <c r="K345" s="133">
        <f t="shared" si="16"/>
        <v>9993.0419999999995</v>
      </c>
    </row>
    <row r="346" spans="1:11" ht="25.5" x14ac:dyDescent="0.2">
      <c r="A346" s="15">
        <v>345</v>
      </c>
      <c r="B346" s="116">
        <v>72102905</v>
      </c>
      <c r="C346" s="132" t="s">
        <v>659</v>
      </c>
      <c r="D346" s="109" t="s">
        <v>30</v>
      </c>
      <c r="E346" s="100">
        <v>1</v>
      </c>
      <c r="F346" s="101">
        <v>72153605</v>
      </c>
      <c r="G346" s="102">
        <v>21131</v>
      </c>
      <c r="H346" s="46">
        <f t="shared" si="17"/>
        <v>1.0509999999999999</v>
      </c>
      <c r="I346" s="103">
        <f t="shared" si="15"/>
        <v>22208.680999999997</v>
      </c>
      <c r="J346" s="103">
        <v>5272.1844999999994</v>
      </c>
      <c r="K346" s="133">
        <f t="shared" si="16"/>
        <v>27480.865499999996</v>
      </c>
    </row>
    <row r="347" spans="1:11" ht="25.5" x14ac:dyDescent="0.2">
      <c r="A347" s="15">
        <v>346</v>
      </c>
      <c r="B347" s="116">
        <v>72102905</v>
      </c>
      <c r="C347" s="132" t="s">
        <v>660</v>
      </c>
      <c r="D347" s="109" t="s">
        <v>30</v>
      </c>
      <c r="E347" s="100">
        <v>1</v>
      </c>
      <c r="F347" s="101">
        <v>72153605</v>
      </c>
      <c r="G347" s="102">
        <v>28815</v>
      </c>
      <c r="H347" s="46">
        <f t="shared" si="17"/>
        <v>1.0509999999999999</v>
      </c>
      <c r="I347" s="103">
        <f t="shared" si="15"/>
        <v>30284.564999999999</v>
      </c>
      <c r="J347" s="103">
        <v>7189.3424999999997</v>
      </c>
      <c r="K347" s="133">
        <f t="shared" si="16"/>
        <v>37473.907500000001</v>
      </c>
    </row>
    <row r="348" spans="1:11" ht="25.5" x14ac:dyDescent="0.2">
      <c r="A348" s="15">
        <v>347</v>
      </c>
      <c r="B348" s="116">
        <v>72102905</v>
      </c>
      <c r="C348" s="132" t="s">
        <v>661</v>
      </c>
      <c r="D348" s="109" t="s">
        <v>30</v>
      </c>
      <c r="E348" s="100">
        <v>1</v>
      </c>
      <c r="F348" s="101">
        <v>72153000</v>
      </c>
      <c r="G348" s="102">
        <v>33617.5</v>
      </c>
      <c r="H348" s="46">
        <f t="shared" si="17"/>
        <v>1.0509999999999999</v>
      </c>
      <c r="I348" s="103">
        <f t="shared" si="15"/>
        <v>35331.9925</v>
      </c>
      <c r="J348" s="103">
        <v>8387.5662499999999</v>
      </c>
      <c r="K348" s="133">
        <f t="shared" si="16"/>
        <v>43719.558749999997</v>
      </c>
    </row>
    <row r="349" spans="1:11" ht="25.5" x14ac:dyDescent="0.2">
      <c r="A349" s="15">
        <v>348</v>
      </c>
      <c r="B349" s="116">
        <v>72102905</v>
      </c>
      <c r="C349" s="132" t="s">
        <v>662</v>
      </c>
      <c r="D349" s="109" t="s">
        <v>30</v>
      </c>
      <c r="E349" s="100">
        <v>1</v>
      </c>
      <c r="F349" s="101">
        <v>72152604</v>
      </c>
      <c r="G349" s="102">
        <v>33617.5</v>
      </c>
      <c r="H349" s="46">
        <f t="shared" si="17"/>
        <v>1.0509999999999999</v>
      </c>
      <c r="I349" s="103">
        <f t="shared" si="15"/>
        <v>35331.9925</v>
      </c>
      <c r="J349" s="103">
        <v>8387.5662499999999</v>
      </c>
      <c r="K349" s="133">
        <f t="shared" si="16"/>
        <v>43719.558749999997</v>
      </c>
    </row>
    <row r="350" spans="1:11" ht="25.5" x14ac:dyDescent="0.2">
      <c r="A350" s="15">
        <v>349</v>
      </c>
      <c r="B350" s="116">
        <v>72102905</v>
      </c>
      <c r="C350" s="132" t="s">
        <v>663</v>
      </c>
      <c r="D350" s="109" t="s">
        <v>30</v>
      </c>
      <c r="E350" s="100">
        <v>1</v>
      </c>
      <c r="F350" s="101">
        <v>72153605</v>
      </c>
      <c r="G350" s="102">
        <v>33617.5</v>
      </c>
      <c r="H350" s="46">
        <f t="shared" si="17"/>
        <v>1.0509999999999999</v>
      </c>
      <c r="I350" s="103">
        <f t="shared" si="15"/>
        <v>35331.9925</v>
      </c>
      <c r="J350" s="103">
        <v>8387.5662499999999</v>
      </c>
      <c r="K350" s="133">
        <f t="shared" si="16"/>
        <v>43719.558749999997</v>
      </c>
    </row>
    <row r="351" spans="1:11" ht="25.5" x14ac:dyDescent="0.2">
      <c r="A351" s="15">
        <v>350</v>
      </c>
      <c r="B351" s="116">
        <v>72102905</v>
      </c>
      <c r="C351" s="132" t="s">
        <v>664</v>
      </c>
      <c r="D351" s="109" t="s">
        <v>30</v>
      </c>
      <c r="E351" s="100">
        <v>1</v>
      </c>
      <c r="F351" s="101">
        <v>72153605</v>
      </c>
      <c r="G351" s="102">
        <v>33617.5</v>
      </c>
      <c r="H351" s="46">
        <f t="shared" si="17"/>
        <v>1.0509999999999999</v>
      </c>
      <c r="I351" s="103">
        <f t="shared" si="15"/>
        <v>35331.9925</v>
      </c>
      <c r="J351" s="103">
        <v>8387.5662499999999</v>
      </c>
      <c r="K351" s="133">
        <f t="shared" si="16"/>
        <v>43719.558749999997</v>
      </c>
    </row>
    <row r="352" spans="1:11" ht="25.5" x14ac:dyDescent="0.2">
      <c r="A352" s="15">
        <v>351</v>
      </c>
      <c r="B352" s="116">
        <v>72102905</v>
      </c>
      <c r="C352" s="132" t="s">
        <v>665</v>
      </c>
      <c r="D352" s="109" t="s">
        <v>30</v>
      </c>
      <c r="E352" s="100">
        <v>1</v>
      </c>
      <c r="F352" s="101">
        <v>72153605</v>
      </c>
      <c r="G352" s="102">
        <v>33617.5</v>
      </c>
      <c r="H352" s="46">
        <f t="shared" si="17"/>
        <v>1.0509999999999999</v>
      </c>
      <c r="I352" s="103">
        <f t="shared" si="15"/>
        <v>35331.9925</v>
      </c>
      <c r="J352" s="103">
        <v>8387.5662499999999</v>
      </c>
      <c r="K352" s="133">
        <f t="shared" si="16"/>
        <v>43719.558749999997</v>
      </c>
    </row>
    <row r="353" spans="1:11" ht="25.5" x14ac:dyDescent="0.2">
      <c r="A353" s="15">
        <v>352</v>
      </c>
      <c r="B353" s="116">
        <v>72102905</v>
      </c>
      <c r="C353" s="132" t="s">
        <v>666</v>
      </c>
      <c r="D353" s="109" t="s">
        <v>32</v>
      </c>
      <c r="E353" s="100">
        <v>1</v>
      </c>
      <c r="F353" s="101">
        <v>72153605</v>
      </c>
      <c r="G353" s="102">
        <v>24012.5</v>
      </c>
      <c r="H353" s="46">
        <f t="shared" si="17"/>
        <v>1.0509999999999999</v>
      </c>
      <c r="I353" s="103">
        <f t="shared" si="15"/>
        <v>25237.137499999997</v>
      </c>
      <c r="J353" s="103">
        <v>5991.1187499999996</v>
      </c>
      <c r="K353" s="133">
        <f t="shared" si="16"/>
        <v>31228.256249999999</v>
      </c>
    </row>
    <row r="354" spans="1:11" ht="25.5" x14ac:dyDescent="0.2">
      <c r="A354" s="15">
        <v>353</v>
      </c>
      <c r="B354" s="116">
        <v>72102905</v>
      </c>
      <c r="C354" s="132" t="s">
        <v>95</v>
      </c>
      <c r="D354" s="109" t="s">
        <v>30</v>
      </c>
      <c r="E354" s="100">
        <v>1</v>
      </c>
      <c r="F354" s="101">
        <v>72153605</v>
      </c>
      <c r="G354" s="102">
        <v>30736</v>
      </c>
      <c r="H354" s="46">
        <f t="shared" si="17"/>
        <v>1.0509999999999999</v>
      </c>
      <c r="I354" s="103">
        <f t="shared" si="15"/>
        <v>32303.535999999996</v>
      </c>
      <c r="J354" s="103">
        <v>7668.6319999999996</v>
      </c>
      <c r="K354" s="133">
        <f t="shared" si="16"/>
        <v>39972.167999999998</v>
      </c>
    </row>
    <row r="355" spans="1:11" ht="38.25" x14ac:dyDescent="0.2">
      <c r="A355" s="15">
        <v>354</v>
      </c>
      <c r="B355" s="116">
        <v>72102905</v>
      </c>
      <c r="C355" s="132" t="s">
        <v>667</v>
      </c>
      <c r="D355" s="98" t="s">
        <v>37</v>
      </c>
      <c r="E355" s="100">
        <v>1</v>
      </c>
      <c r="F355" s="101">
        <v>72153605</v>
      </c>
      <c r="G355" s="102">
        <v>76840</v>
      </c>
      <c r="H355" s="46">
        <f t="shared" si="17"/>
        <v>1.0509999999999999</v>
      </c>
      <c r="I355" s="103">
        <f t="shared" si="15"/>
        <v>80758.84</v>
      </c>
      <c r="J355" s="103">
        <v>19171.579999999998</v>
      </c>
      <c r="K355" s="133">
        <f t="shared" si="16"/>
        <v>99930.42</v>
      </c>
    </row>
    <row r="356" spans="1:11" ht="38.25" x14ac:dyDescent="0.2">
      <c r="A356" s="15">
        <v>355</v>
      </c>
      <c r="B356" s="116">
        <v>72102905</v>
      </c>
      <c r="C356" s="132" t="s">
        <v>668</v>
      </c>
      <c r="D356" s="109" t="s">
        <v>37</v>
      </c>
      <c r="E356" s="100">
        <v>1</v>
      </c>
      <c r="F356" s="101">
        <v>72153605</v>
      </c>
      <c r="G356" s="102">
        <v>57630</v>
      </c>
      <c r="H356" s="46">
        <f t="shared" si="17"/>
        <v>1.0509999999999999</v>
      </c>
      <c r="I356" s="103">
        <f t="shared" si="15"/>
        <v>60569.13</v>
      </c>
      <c r="J356" s="103">
        <v>14378.684999999999</v>
      </c>
      <c r="K356" s="133">
        <f t="shared" si="16"/>
        <v>74947.815000000002</v>
      </c>
    </row>
    <row r="357" spans="1:11" ht="63.75" x14ac:dyDescent="0.2">
      <c r="A357" s="15">
        <v>356</v>
      </c>
      <c r="B357" s="116">
        <v>72102905</v>
      </c>
      <c r="C357" s="132" t="s">
        <v>669</v>
      </c>
      <c r="D357" s="109" t="s">
        <v>39</v>
      </c>
      <c r="E357" s="100">
        <v>1</v>
      </c>
      <c r="F357" s="101">
        <v>72153605</v>
      </c>
      <c r="G357" s="102">
        <v>38420</v>
      </c>
      <c r="H357" s="46">
        <f t="shared" si="17"/>
        <v>1.0509999999999999</v>
      </c>
      <c r="I357" s="103">
        <f t="shared" si="15"/>
        <v>40379.42</v>
      </c>
      <c r="J357" s="103">
        <v>9585.7899999999991</v>
      </c>
      <c r="K357" s="133">
        <f t="shared" si="16"/>
        <v>49965.21</v>
      </c>
    </row>
    <row r="358" spans="1:11" ht="51" x14ac:dyDescent="0.2">
      <c r="A358" s="15">
        <v>357</v>
      </c>
      <c r="B358" s="116">
        <v>72102905</v>
      </c>
      <c r="C358" s="132" t="s">
        <v>670</v>
      </c>
      <c r="D358" s="109" t="s">
        <v>39</v>
      </c>
      <c r="E358" s="100">
        <v>1</v>
      </c>
      <c r="F358" s="101">
        <v>72153605</v>
      </c>
      <c r="G358" s="102">
        <v>2977.55</v>
      </c>
      <c r="H358" s="46">
        <f t="shared" si="17"/>
        <v>1.0509999999999999</v>
      </c>
      <c r="I358" s="103">
        <f t="shared" si="15"/>
        <v>3129.4050499999998</v>
      </c>
      <c r="J358" s="103">
        <v>742.89872500000013</v>
      </c>
      <c r="K358" s="133">
        <f t="shared" si="16"/>
        <v>3872.3037749999999</v>
      </c>
    </row>
    <row r="359" spans="1:11" ht="51" x14ac:dyDescent="0.2">
      <c r="A359" s="15">
        <v>358</v>
      </c>
      <c r="B359" s="116">
        <v>72102905</v>
      </c>
      <c r="C359" s="132" t="s">
        <v>671</v>
      </c>
      <c r="D359" s="109" t="s">
        <v>39</v>
      </c>
      <c r="E359" s="100">
        <v>1</v>
      </c>
      <c r="F359" s="101">
        <v>72153605</v>
      </c>
      <c r="G359" s="102">
        <v>2305.1999999999998</v>
      </c>
      <c r="H359" s="46">
        <f t="shared" si="17"/>
        <v>1.0509999999999999</v>
      </c>
      <c r="I359" s="103">
        <f t="shared" si="15"/>
        <v>2422.7651999999998</v>
      </c>
      <c r="J359" s="103">
        <v>575.14740000000006</v>
      </c>
      <c r="K359" s="133">
        <f t="shared" si="16"/>
        <v>2997.9125999999997</v>
      </c>
    </row>
    <row r="360" spans="1:11" ht="51" x14ac:dyDescent="0.2">
      <c r="A360" s="15">
        <v>359</v>
      </c>
      <c r="B360" s="116">
        <v>72102905</v>
      </c>
      <c r="C360" s="132" t="s">
        <v>672</v>
      </c>
      <c r="D360" s="109" t="s">
        <v>39</v>
      </c>
      <c r="E360" s="100">
        <v>1</v>
      </c>
      <c r="F360" s="101">
        <v>72153605</v>
      </c>
      <c r="G360" s="102">
        <v>7203.75</v>
      </c>
      <c r="H360" s="46">
        <f t="shared" si="17"/>
        <v>1.0509999999999999</v>
      </c>
      <c r="I360" s="103">
        <f t="shared" si="15"/>
        <v>7571.1412499999997</v>
      </c>
      <c r="J360" s="103">
        <v>1797.3356249999999</v>
      </c>
      <c r="K360" s="133">
        <f t="shared" si="16"/>
        <v>9368.4768750000003</v>
      </c>
    </row>
    <row r="361" spans="1:11" ht="38.25" x14ac:dyDescent="0.2">
      <c r="A361" s="15">
        <v>360</v>
      </c>
      <c r="B361" s="116">
        <v>72102905</v>
      </c>
      <c r="C361" s="132" t="s">
        <v>673</v>
      </c>
      <c r="D361" s="109" t="s">
        <v>37</v>
      </c>
      <c r="E361" s="100">
        <v>1</v>
      </c>
      <c r="F361" s="101">
        <v>72153605</v>
      </c>
      <c r="G361" s="102">
        <v>9605</v>
      </c>
      <c r="H361" s="46">
        <f t="shared" si="17"/>
        <v>1.0509999999999999</v>
      </c>
      <c r="I361" s="103">
        <f t="shared" si="15"/>
        <v>10094.855</v>
      </c>
      <c r="J361" s="103">
        <v>2396.4474999999998</v>
      </c>
      <c r="K361" s="133">
        <f t="shared" si="16"/>
        <v>12491.3025</v>
      </c>
    </row>
    <row r="362" spans="1:11" ht="25.5" x14ac:dyDescent="0.2">
      <c r="A362" s="15">
        <v>361</v>
      </c>
      <c r="B362" s="116">
        <v>72102905</v>
      </c>
      <c r="C362" s="132" t="s">
        <v>674</v>
      </c>
      <c r="D362" s="109" t="s">
        <v>654</v>
      </c>
      <c r="E362" s="100">
        <v>1</v>
      </c>
      <c r="F362" s="101">
        <v>72153605</v>
      </c>
      <c r="G362" s="102">
        <v>38420</v>
      </c>
      <c r="H362" s="46">
        <f t="shared" si="17"/>
        <v>1.0509999999999999</v>
      </c>
      <c r="I362" s="103">
        <f t="shared" si="15"/>
        <v>40379.42</v>
      </c>
      <c r="J362" s="103">
        <v>9585.7899999999991</v>
      </c>
      <c r="K362" s="133">
        <f t="shared" si="16"/>
        <v>49965.21</v>
      </c>
    </row>
    <row r="363" spans="1:11" ht="38.25" x14ac:dyDescent="0.2">
      <c r="A363" s="15">
        <v>362</v>
      </c>
      <c r="B363" s="116">
        <v>72102905</v>
      </c>
      <c r="C363" s="132" t="s">
        <v>675</v>
      </c>
      <c r="D363" s="109" t="s">
        <v>39</v>
      </c>
      <c r="E363" s="100">
        <v>1</v>
      </c>
      <c r="F363" s="101">
        <v>72153605</v>
      </c>
      <c r="G363" s="102">
        <v>3073.6</v>
      </c>
      <c r="H363" s="46">
        <f t="shared" si="17"/>
        <v>1.0509999999999999</v>
      </c>
      <c r="I363" s="103">
        <f t="shared" si="15"/>
        <v>3230.3535999999999</v>
      </c>
      <c r="J363" s="103">
        <v>766.86320000000001</v>
      </c>
      <c r="K363" s="133">
        <f t="shared" si="16"/>
        <v>3997.2168000000001</v>
      </c>
    </row>
    <row r="364" spans="1:11" ht="38.25" x14ac:dyDescent="0.2">
      <c r="A364" s="15">
        <v>363</v>
      </c>
      <c r="B364" s="116">
        <v>72102905</v>
      </c>
      <c r="C364" s="132" t="s">
        <v>676</v>
      </c>
      <c r="D364" s="109" t="s">
        <v>39</v>
      </c>
      <c r="E364" s="100">
        <v>1</v>
      </c>
      <c r="F364" s="101">
        <v>72153605</v>
      </c>
      <c r="G364" s="102">
        <v>4322.25</v>
      </c>
      <c r="H364" s="46">
        <f t="shared" si="17"/>
        <v>1.0509999999999999</v>
      </c>
      <c r="I364" s="103">
        <f t="shared" si="15"/>
        <v>4542.6847499999994</v>
      </c>
      <c r="J364" s="103">
        <v>1078.4013749999999</v>
      </c>
      <c r="K364" s="133">
        <f t="shared" si="16"/>
        <v>5621.0861249999998</v>
      </c>
    </row>
    <row r="365" spans="1:11" ht="25.5" x14ac:dyDescent="0.2">
      <c r="A365" s="15">
        <v>364</v>
      </c>
      <c r="B365" s="116">
        <v>72102905</v>
      </c>
      <c r="C365" s="132" t="s">
        <v>677</v>
      </c>
      <c r="D365" s="109" t="s">
        <v>39</v>
      </c>
      <c r="E365" s="100">
        <v>1</v>
      </c>
      <c r="F365" s="101">
        <v>72153605</v>
      </c>
      <c r="G365" s="102">
        <v>48025</v>
      </c>
      <c r="H365" s="46">
        <f t="shared" si="17"/>
        <v>1.0509999999999999</v>
      </c>
      <c r="I365" s="103">
        <f t="shared" si="15"/>
        <v>50474.274999999994</v>
      </c>
      <c r="J365" s="103">
        <v>11982.237499999999</v>
      </c>
      <c r="K365" s="133">
        <f t="shared" si="16"/>
        <v>62456.512499999997</v>
      </c>
    </row>
    <row r="366" spans="1:11" ht="38.25" x14ac:dyDescent="0.2">
      <c r="A366" s="15">
        <v>365</v>
      </c>
      <c r="B366" s="116">
        <v>72151511</v>
      </c>
      <c r="C366" s="132" t="s">
        <v>678</v>
      </c>
      <c r="D366" s="109" t="s">
        <v>39</v>
      </c>
      <c r="E366" s="100">
        <v>1</v>
      </c>
      <c r="F366" s="101">
        <v>72153605</v>
      </c>
      <c r="G366" s="102">
        <v>34385.9</v>
      </c>
      <c r="H366" s="46">
        <f t="shared" si="17"/>
        <v>1.0509999999999999</v>
      </c>
      <c r="I366" s="103">
        <f t="shared" si="15"/>
        <v>36139.580900000001</v>
      </c>
      <c r="J366" s="103">
        <v>8579.2820500000016</v>
      </c>
      <c r="K366" s="133">
        <f t="shared" si="16"/>
        <v>44718.862950000002</v>
      </c>
    </row>
    <row r="367" spans="1:11" ht="38.25" x14ac:dyDescent="0.2">
      <c r="A367" s="15">
        <v>366</v>
      </c>
      <c r="B367" s="116">
        <v>72151511</v>
      </c>
      <c r="C367" s="132" t="s">
        <v>679</v>
      </c>
      <c r="D367" s="109" t="s">
        <v>37</v>
      </c>
      <c r="E367" s="100">
        <v>1</v>
      </c>
      <c r="F367" s="101">
        <v>72153605</v>
      </c>
      <c r="G367" s="102">
        <v>72037.5</v>
      </c>
      <c r="H367" s="46">
        <f t="shared" si="17"/>
        <v>1.0509999999999999</v>
      </c>
      <c r="I367" s="103">
        <f t="shared" si="15"/>
        <v>75711.412499999991</v>
      </c>
      <c r="J367" s="103">
        <v>17973.356250000001</v>
      </c>
      <c r="K367" s="133">
        <f t="shared" si="16"/>
        <v>93684.768749999988</v>
      </c>
    </row>
    <row r="368" spans="1:11" ht="25.5" x14ac:dyDescent="0.2">
      <c r="A368" s="15">
        <v>367</v>
      </c>
      <c r="B368" s="116">
        <v>72151511</v>
      </c>
      <c r="C368" s="132" t="s">
        <v>680</v>
      </c>
      <c r="D368" s="98" t="s">
        <v>39</v>
      </c>
      <c r="E368" s="100">
        <v>1</v>
      </c>
      <c r="F368" s="101">
        <v>72153605</v>
      </c>
      <c r="G368" s="102">
        <v>72805.899999999994</v>
      </c>
      <c r="H368" s="46">
        <f t="shared" si="17"/>
        <v>1.0509999999999999</v>
      </c>
      <c r="I368" s="103">
        <f t="shared" si="15"/>
        <v>76519.000899999985</v>
      </c>
      <c r="J368" s="103">
        <v>18165.072049999999</v>
      </c>
      <c r="K368" s="133">
        <f t="shared" si="16"/>
        <v>94684.072949999987</v>
      </c>
    </row>
    <row r="369" spans="1:11" ht="25.5" x14ac:dyDescent="0.2">
      <c r="A369" s="15">
        <v>368</v>
      </c>
      <c r="B369" s="116">
        <v>72151511</v>
      </c>
      <c r="C369" s="132" t="s">
        <v>681</v>
      </c>
      <c r="D369" s="109" t="s">
        <v>39</v>
      </c>
      <c r="E369" s="100">
        <v>1</v>
      </c>
      <c r="F369" s="101">
        <v>72153605</v>
      </c>
      <c r="G369" s="102">
        <v>4322.25</v>
      </c>
      <c r="H369" s="46">
        <f t="shared" si="17"/>
        <v>1.0509999999999999</v>
      </c>
      <c r="I369" s="103">
        <f t="shared" si="15"/>
        <v>4542.6847499999994</v>
      </c>
      <c r="J369" s="103">
        <v>1078.4013749999999</v>
      </c>
      <c r="K369" s="133">
        <f t="shared" si="16"/>
        <v>5621.0861249999998</v>
      </c>
    </row>
    <row r="370" spans="1:11" ht="38.25" x14ac:dyDescent="0.2">
      <c r="A370" s="15">
        <v>369</v>
      </c>
      <c r="B370" s="116">
        <v>72151511</v>
      </c>
      <c r="C370" s="132" t="s">
        <v>682</v>
      </c>
      <c r="D370" s="109" t="s">
        <v>39</v>
      </c>
      <c r="E370" s="100">
        <v>1</v>
      </c>
      <c r="F370" s="101">
        <v>72153605</v>
      </c>
      <c r="G370" s="102">
        <v>4322.25</v>
      </c>
      <c r="H370" s="46">
        <f t="shared" si="17"/>
        <v>1.0509999999999999</v>
      </c>
      <c r="I370" s="103">
        <f t="shared" si="15"/>
        <v>4542.6847499999994</v>
      </c>
      <c r="J370" s="103">
        <v>1078.4013749999999</v>
      </c>
      <c r="K370" s="133">
        <f t="shared" si="16"/>
        <v>5621.0861249999998</v>
      </c>
    </row>
    <row r="371" spans="1:11" ht="38.25" x14ac:dyDescent="0.2">
      <c r="A371" s="15">
        <v>370</v>
      </c>
      <c r="B371" s="116">
        <v>72151511</v>
      </c>
      <c r="C371" s="132" t="s">
        <v>683</v>
      </c>
      <c r="D371" s="109" t="s">
        <v>39</v>
      </c>
      <c r="E371" s="100">
        <v>1</v>
      </c>
      <c r="F371" s="101">
        <v>72153605</v>
      </c>
      <c r="G371" s="102">
        <v>4322.25</v>
      </c>
      <c r="H371" s="46">
        <f t="shared" si="17"/>
        <v>1.0509999999999999</v>
      </c>
      <c r="I371" s="103">
        <f t="shared" si="15"/>
        <v>4542.6847499999994</v>
      </c>
      <c r="J371" s="103">
        <v>1078.4013749999999</v>
      </c>
      <c r="K371" s="133">
        <f t="shared" si="16"/>
        <v>5621.0861249999998</v>
      </c>
    </row>
    <row r="372" spans="1:11" ht="38.25" x14ac:dyDescent="0.2">
      <c r="A372" s="15">
        <v>371</v>
      </c>
      <c r="B372" s="116">
        <v>72151511</v>
      </c>
      <c r="C372" s="132" t="s">
        <v>684</v>
      </c>
      <c r="D372" s="109" t="s">
        <v>39</v>
      </c>
      <c r="E372" s="100">
        <v>1</v>
      </c>
      <c r="F372" s="101">
        <v>72153605</v>
      </c>
      <c r="G372" s="102">
        <v>24012.5</v>
      </c>
      <c r="H372" s="46">
        <f t="shared" si="17"/>
        <v>1.0509999999999999</v>
      </c>
      <c r="I372" s="103">
        <f t="shared" si="15"/>
        <v>25237.137499999997</v>
      </c>
      <c r="J372" s="103">
        <v>5991.1187499999996</v>
      </c>
      <c r="K372" s="133">
        <f t="shared" si="16"/>
        <v>31228.256249999999</v>
      </c>
    </row>
    <row r="373" spans="1:11" ht="38.25" x14ac:dyDescent="0.2">
      <c r="A373" s="15">
        <v>372</v>
      </c>
      <c r="B373" s="116">
        <v>72151511</v>
      </c>
      <c r="C373" s="132" t="s">
        <v>685</v>
      </c>
      <c r="D373" s="109" t="s">
        <v>39</v>
      </c>
      <c r="E373" s="100">
        <v>1</v>
      </c>
      <c r="F373" s="101">
        <v>72153605</v>
      </c>
      <c r="G373" s="102">
        <v>24012.5</v>
      </c>
      <c r="H373" s="46">
        <f t="shared" si="17"/>
        <v>1.0509999999999999</v>
      </c>
      <c r="I373" s="103">
        <f t="shared" si="15"/>
        <v>25237.137499999997</v>
      </c>
      <c r="J373" s="103">
        <v>5991.1187499999996</v>
      </c>
      <c r="K373" s="133">
        <f t="shared" si="16"/>
        <v>31228.256249999999</v>
      </c>
    </row>
    <row r="374" spans="1:11" ht="38.25" x14ac:dyDescent="0.2">
      <c r="A374" s="15">
        <v>373</v>
      </c>
      <c r="B374" s="116">
        <v>72102905</v>
      </c>
      <c r="C374" s="132" t="s">
        <v>686</v>
      </c>
      <c r="D374" s="109" t="s">
        <v>30</v>
      </c>
      <c r="E374" s="100">
        <v>1</v>
      </c>
      <c r="F374" s="101">
        <v>72153605</v>
      </c>
      <c r="G374" s="102">
        <v>84524</v>
      </c>
      <c r="H374" s="46">
        <f t="shared" si="17"/>
        <v>1.0509999999999999</v>
      </c>
      <c r="I374" s="103">
        <f t="shared" si="15"/>
        <v>88834.723999999987</v>
      </c>
      <c r="J374" s="103">
        <v>21088.737999999998</v>
      </c>
      <c r="K374" s="133">
        <f t="shared" si="16"/>
        <v>109923.46199999998</v>
      </c>
    </row>
    <row r="375" spans="1:11" ht="25.5" x14ac:dyDescent="0.2">
      <c r="A375" s="15">
        <v>374</v>
      </c>
      <c r="B375" s="116">
        <v>72102905</v>
      </c>
      <c r="C375" s="132" t="s">
        <v>687</v>
      </c>
      <c r="D375" s="109" t="s">
        <v>30</v>
      </c>
      <c r="E375" s="100">
        <v>1</v>
      </c>
      <c r="F375" s="101">
        <v>72153605</v>
      </c>
      <c r="G375" s="102">
        <v>11526</v>
      </c>
      <c r="H375" s="46">
        <f t="shared" si="17"/>
        <v>1.0509999999999999</v>
      </c>
      <c r="I375" s="103">
        <f t="shared" si="15"/>
        <v>12113.825999999999</v>
      </c>
      <c r="J375" s="103">
        <v>2875.7369999999996</v>
      </c>
      <c r="K375" s="133">
        <f t="shared" si="16"/>
        <v>14989.562999999998</v>
      </c>
    </row>
    <row r="376" spans="1:11" ht="25.5" x14ac:dyDescent="0.2">
      <c r="A376" s="15">
        <v>375</v>
      </c>
      <c r="B376" s="116">
        <v>72102905</v>
      </c>
      <c r="C376" s="132" t="s">
        <v>688</v>
      </c>
      <c r="D376" s="109" t="s">
        <v>30</v>
      </c>
      <c r="E376" s="100">
        <v>1</v>
      </c>
      <c r="F376" s="101">
        <v>72153605</v>
      </c>
      <c r="G376" s="102">
        <v>24973</v>
      </c>
      <c r="H376" s="46">
        <f t="shared" si="17"/>
        <v>1.0509999999999999</v>
      </c>
      <c r="I376" s="103">
        <f t="shared" si="15"/>
        <v>26246.623</v>
      </c>
      <c r="J376" s="103">
        <v>6230.7635</v>
      </c>
      <c r="K376" s="133">
        <f t="shared" si="16"/>
        <v>32477.386500000001</v>
      </c>
    </row>
    <row r="377" spans="1:11" ht="51" x14ac:dyDescent="0.2">
      <c r="A377" s="15">
        <v>376</v>
      </c>
      <c r="B377" s="116">
        <v>72102905</v>
      </c>
      <c r="C377" s="132" t="s">
        <v>689</v>
      </c>
      <c r="D377" s="109" t="s">
        <v>30</v>
      </c>
      <c r="E377" s="100">
        <v>1</v>
      </c>
      <c r="F377" s="101">
        <v>72152604</v>
      </c>
      <c r="G377" s="102">
        <v>38420</v>
      </c>
      <c r="H377" s="46">
        <f t="shared" si="17"/>
        <v>1.0509999999999999</v>
      </c>
      <c r="I377" s="103">
        <f t="shared" si="15"/>
        <v>40379.42</v>
      </c>
      <c r="J377" s="103">
        <v>9585.7899999999991</v>
      </c>
      <c r="K377" s="133">
        <f t="shared" si="16"/>
        <v>49965.21</v>
      </c>
    </row>
    <row r="378" spans="1:11" ht="51" x14ac:dyDescent="0.2">
      <c r="A378" s="15">
        <v>377</v>
      </c>
      <c r="B378" s="116">
        <v>72102905</v>
      </c>
      <c r="C378" s="132" t="s">
        <v>690</v>
      </c>
      <c r="D378" s="109" t="s">
        <v>30</v>
      </c>
      <c r="E378" s="100">
        <v>1</v>
      </c>
      <c r="F378" s="101">
        <v>72152604</v>
      </c>
      <c r="G378" s="102">
        <v>14407.5</v>
      </c>
      <c r="H378" s="46">
        <f t="shared" si="17"/>
        <v>1.0509999999999999</v>
      </c>
      <c r="I378" s="103">
        <f t="shared" si="15"/>
        <v>15142.282499999999</v>
      </c>
      <c r="J378" s="103">
        <v>3594.6712499999999</v>
      </c>
      <c r="K378" s="133">
        <f t="shared" si="16"/>
        <v>18736.953750000001</v>
      </c>
    </row>
    <row r="379" spans="1:11" ht="51" x14ac:dyDescent="0.2">
      <c r="A379" s="15">
        <v>378</v>
      </c>
      <c r="B379" s="116">
        <v>72102905</v>
      </c>
      <c r="C379" s="132" t="s">
        <v>691</v>
      </c>
      <c r="D379" s="109" t="s">
        <v>30</v>
      </c>
      <c r="E379" s="100">
        <v>1</v>
      </c>
      <c r="F379" s="101">
        <v>72152604</v>
      </c>
      <c r="G379" s="102">
        <v>14407.5</v>
      </c>
      <c r="H379" s="46">
        <f t="shared" si="17"/>
        <v>1.0509999999999999</v>
      </c>
      <c r="I379" s="103">
        <f t="shared" si="15"/>
        <v>15142.282499999999</v>
      </c>
      <c r="J379" s="103">
        <v>3594.6712499999999</v>
      </c>
      <c r="K379" s="133">
        <f t="shared" si="16"/>
        <v>18736.953750000001</v>
      </c>
    </row>
    <row r="380" spans="1:11" ht="51" x14ac:dyDescent="0.2">
      <c r="A380" s="15">
        <v>379</v>
      </c>
      <c r="B380" s="116">
        <v>72102905</v>
      </c>
      <c r="C380" s="132" t="s">
        <v>692</v>
      </c>
      <c r="D380" s="109" t="s">
        <v>30</v>
      </c>
      <c r="E380" s="100">
        <v>1</v>
      </c>
      <c r="F380" s="101">
        <v>72152303</v>
      </c>
      <c r="G380" s="102">
        <v>14407.5</v>
      </c>
      <c r="H380" s="46">
        <f t="shared" si="17"/>
        <v>1.0509999999999999</v>
      </c>
      <c r="I380" s="103">
        <f t="shared" si="15"/>
        <v>15142.282499999999</v>
      </c>
      <c r="J380" s="103">
        <v>3594.6712499999999</v>
      </c>
      <c r="K380" s="133">
        <f t="shared" si="16"/>
        <v>18736.953750000001</v>
      </c>
    </row>
    <row r="381" spans="1:11" ht="38.25" x14ac:dyDescent="0.2">
      <c r="A381" s="15">
        <v>380</v>
      </c>
      <c r="B381" s="116">
        <v>72102905</v>
      </c>
      <c r="C381" s="132" t="s">
        <v>693</v>
      </c>
      <c r="D381" s="109" t="s">
        <v>30</v>
      </c>
      <c r="E381" s="100">
        <v>1</v>
      </c>
      <c r="F381" s="101">
        <v>72152303</v>
      </c>
      <c r="G381" s="102">
        <v>15368</v>
      </c>
      <c r="H381" s="46">
        <f t="shared" si="17"/>
        <v>1.0509999999999999</v>
      </c>
      <c r="I381" s="103">
        <f t="shared" si="15"/>
        <v>16151.767999999998</v>
      </c>
      <c r="J381" s="103">
        <v>3834.3159999999998</v>
      </c>
      <c r="K381" s="133">
        <f t="shared" si="16"/>
        <v>19986.083999999999</v>
      </c>
    </row>
    <row r="382" spans="1:11" ht="51" x14ac:dyDescent="0.2">
      <c r="A382" s="15">
        <v>381</v>
      </c>
      <c r="B382" s="116">
        <v>72102905</v>
      </c>
      <c r="C382" s="132" t="s">
        <v>694</v>
      </c>
      <c r="D382" s="109" t="s">
        <v>30</v>
      </c>
      <c r="E382" s="100">
        <v>1</v>
      </c>
      <c r="F382" s="101">
        <v>72152303</v>
      </c>
      <c r="G382" s="102">
        <v>13447</v>
      </c>
      <c r="H382" s="46">
        <f t="shared" si="17"/>
        <v>1.0509999999999999</v>
      </c>
      <c r="I382" s="103">
        <f t="shared" si="15"/>
        <v>14132.796999999999</v>
      </c>
      <c r="J382" s="103">
        <v>3355.0264999999999</v>
      </c>
      <c r="K382" s="133">
        <f t="shared" si="16"/>
        <v>17487.823499999999</v>
      </c>
    </row>
    <row r="383" spans="1:11" ht="51" x14ac:dyDescent="0.2">
      <c r="A383" s="15">
        <v>382</v>
      </c>
      <c r="B383" s="116">
        <v>72154402</v>
      </c>
      <c r="C383" s="132" t="s">
        <v>695</v>
      </c>
      <c r="D383" s="109" t="s">
        <v>37</v>
      </c>
      <c r="E383" s="100">
        <v>1</v>
      </c>
      <c r="F383" s="101">
        <v>72152303</v>
      </c>
      <c r="G383" s="102">
        <v>105655</v>
      </c>
      <c r="H383" s="46">
        <f t="shared" si="17"/>
        <v>1.0509999999999999</v>
      </c>
      <c r="I383" s="103">
        <f t="shared" si="15"/>
        <v>111043.405</v>
      </c>
      <c r="J383" s="103">
        <v>26360.922500000001</v>
      </c>
      <c r="K383" s="133">
        <f t="shared" si="16"/>
        <v>137404.32750000001</v>
      </c>
    </row>
    <row r="384" spans="1:11" ht="51" x14ac:dyDescent="0.2">
      <c r="A384" s="15">
        <v>383</v>
      </c>
      <c r="B384" s="116">
        <v>72154402</v>
      </c>
      <c r="C384" s="132" t="s">
        <v>696</v>
      </c>
      <c r="D384" s="109" t="s">
        <v>37</v>
      </c>
      <c r="E384" s="100">
        <v>1</v>
      </c>
      <c r="F384" s="101">
        <v>72152303</v>
      </c>
      <c r="G384" s="102">
        <v>86445</v>
      </c>
      <c r="H384" s="46">
        <f t="shared" si="17"/>
        <v>1.0509999999999999</v>
      </c>
      <c r="I384" s="103">
        <f t="shared" si="15"/>
        <v>90853.694999999992</v>
      </c>
      <c r="J384" s="103">
        <v>21568.0275</v>
      </c>
      <c r="K384" s="133">
        <f t="shared" si="16"/>
        <v>112421.72249999999</v>
      </c>
    </row>
    <row r="385" spans="1:11" ht="25.5" x14ac:dyDescent="0.2">
      <c r="A385" s="15">
        <v>384</v>
      </c>
      <c r="B385" s="116">
        <v>72102905</v>
      </c>
      <c r="C385" s="132" t="s">
        <v>697</v>
      </c>
      <c r="D385" s="109" t="s">
        <v>39</v>
      </c>
      <c r="E385" s="100">
        <v>1</v>
      </c>
      <c r="F385" s="101">
        <v>72152303</v>
      </c>
      <c r="G385" s="102">
        <v>23052</v>
      </c>
      <c r="H385" s="46">
        <f t="shared" si="17"/>
        <v>1.0509999999999999</v>
      </c>
      <c r="I385" s="103">
        <f t="shared" si="15"/>
        <v>24227.651999999998</v>
      </c>
      <c r="J385" s="103">
        <v>5751.4739999999993</v>
      </c>
      <c r="K385" s="133">
        <f t="shared" si="16"/>
        <v>29979.125999999997</v>
      </c>
    </row>
    <row r="386" spans="1:11" ht="12.75" x14ac:dyDescent="0.2">
      <c r="A386" s="15">
        <v>385</v>
      </c>
      <c r="B386" s="116">
        <v>72102905</v>
      </c>
      <c r="C386" s="132" t="s">
        <v>698</v>
      </c>
      <c r="D386" s="109" t="s">
        <v>37</v>
      </c>
      <c r="E386" s="100">
        <v>1</v>
      </c>
      <c r="F386" s="101">
        <v>72152303</v>
      </c>
      <c r="G386" s="102">
        <v>33617.5</v>
      </c>
      <c r="H386" s="46">
        <f t="shared" si="17"/>
        <v>1.0509999999999999</v>
      </c>
      <c r="I386" s="103">
        <f t="shared" si="15"/>
        <v>35331.9925</v>
      </c>
      <c r="J386" s="103">
        <v>8387.5662499999999</v>
      </c>
      <c r="K386" s="133">
        <f t="shared" si="16"/>
        <v>43719.558749999997</v>
      </c>
    </row>
    <row r="387" spans="1:11" ht="51" x14ac:dyDescent="0.2">
      <c r="A387" s="15">
        <v>386</v>
      </c>
      <c r="B387" s="116">
        <v>72154402</v>
      </c>
      <c r="C387" s="132" t="s">
        <v>699</v>
      </c>
      <c r="D387" s="109" t="s">
        <v>37</v>
      </c>
      <c r="E387" s="100">
        <v>1</v>
      </c>
      <c r="F387" s="101">
        <v>72152303</v>
      </c>
      <c r="G387" s="102">
        <v>33617.5</v>
      </c>
      <c r="H387" s="46">
        <f t="shared" si="17"/>
        <v>1.0509999999999999</v>
      </c>
      <c r="I387" s="103">
        <f t="shared" ref="I387:I450" si="18">+G387*H387</f>
        <v>35331.9925</v>
      </c>
      <c r="J387" s="103">
        <v>8387.5662499999999</v>
      </c>
      <c r="K387" s="133">
        <f t="shared" ref="K387:K450" si="19">+I387+J387</f>
        <v>43719.558749999997</v>
      </c>
    </row>
    <row r="388" spans="1:11" ht="38.25" x14ac:dyDescent="0.2">
      <c r="A388" s="15">
        <v>387</v>
      </c>
      <c r="B388" s="116">
        <v>72102905</v>
      </c>
      <c r="C388" s="132" t="s">
        <v>700</v>
      </c>
      <c r="D388" s="109" t="s">
        <v>37</v>
      </c>
      <c r="E388" s="100">
        <v>1</v>
      </c>
      <c r="F388" s="101">
        <v>72152303</v>
      </c>
      <c r="G388" s="102">
        <v>28815</v>
      </c>
      <c r="H388" s="46">
        <f t="shared" ref="H388:H451" si="20">+H387</f>
        <v>1.0509999999999999</v>
      </c>
      <c r="I388" s="103">
        <f t="shared" si="18"/>
        <v>30284.564999999999</v>
      </c>
      <c r="J388" s="103">
        <v>7189.3424999999997</v>
      </c>
      <c r="K388" s="133">
        <f t="shared" si="19"/>
        <v>37473.907500000001</v>
      </c>
    </row>
    <row r="389" spans="1:11" ht="25.5" x14ac:dyDescent="0.2">
      <c r="A389" s="15">
        <v>388</v>
      </c>
      <c r="B389" s="116">
        <v>72102905</v>
      </c>
      <c r="C389" s="132" t="s">
        <v>701</v>
      </c>
      <c r="D389" s="109" t="s">
        <v>30</v>
      </c>
      <c r="E389" s="100">
        <v>1</v>
      </c>
      <c r="F389" s="101">
        <v>72152303</v>
      </c>
      <c r="G389" s="102">
        <v>43222.5</v>
      </c>
      <c r="H389" s="46">
        <f t="shared" si="20"/>
        <v>1.0509999999999999</v>
      </c>
      <c r="I389" s="103">
        <f t="shared" si="18"/>
        <v>45426.847499999996</v>
      </c>
      <c r="J389" s="103">
        <v>10784.01375</v>
      </c>
      <c r="K389" s="133">
        <f t="shared" si="19"/>
        <v>56210.861249999994</v>
      </c>
    </row>
    <row r="390" spans="1:11" ht="25.5" x14ac:dyDescent="0.2">
      <c r="A390" s="15">
        <v>389</v>
      </c>
      <c r="B390" s="116">
        <v>72102905</v>
      </c>
      <c r="C390" s="132" t="s">
        <v>702</v>
      </c>
      <c r="D390" s="109" t="s">
        <v>30</v>
      </c>
      <c r="E390" s="100">
        <v>1</v>
      </c>
      <c r="F390" s="117">
        <v>72102900</v>
      </c>
      <c r="G390" s="102">
        <v>30736</v>
      </c>
      <c r="H390" s="46">
        <f t="shared" si="20"/>
        <v>1.0509999999999999</v>
      </c>
      <c r="I390" s="103">
        <f t="shared" si="18"/>
        <v>32303.535999999996</v>
      </c>
      <c r="J390" s="103">
        <v>7668.6319999999996</v>
      </c>
      <c r="K390" s="133">
        <f t="shared" si="19"/>
        <v>39972.167999999998</v>
      </c>
    </row>
    <row r="391" spans="1:11" ht="25.5" x14ac:dyDescent="0.2">
      <c r="A391" s="15">
        <v>390</v>
      </c>
      <c r="B391" s="116">
        <v>72102905</v>
      </c>
      <c r="C391" s="132" t="s">
        <v>703</v>
      </c>
      <c r="D391" s="109" t="s">
        <v>30</v>
      </c>
      <c r="E391" s="100">
        <v>1</v>
      </c>
      <c r="F391" s="117">
        <v>72102900</v>
      </c>
      <c r="G391" s="102">
        <v>43222.5</v>
      </c>
      <c r="H391" s="46">
        <f t="shared" si="20"/>
        <v>1.0509999999999999</v>
      </c>
      <c r="I391" s="103">
        <f t="shared" si="18"/>
        <v>45426.847499999996</v>
      </c>
      <c r="J391" s="103">
        <v>10784.01375</v>
      </c>
      <c r="K391" s="133">
        <f t="shared" si="19"/>
        <v>56210.861249999994</v>
      </c>
    </row>
    <row r="392" spans="1:11" ht="25.5" x14ac:dyDescent="0.2">
      <c r="A392" s="15">
        <v>391</v>
      </c>
      <c r="B392" s="116">
        <v>72102905</v>
      </c>
      <c r="C392" s="132" t="s">
        <v>704</v>
      </c>
      <c r="D392" s="109" t="s">
        <v>30</v>
      </c>
      <c r="E392" s="100">
        <v>1</v>
      </c>
      <c r="F392" s="117">
        <v>72102900</v>
      </c>
      <c r="G392" s="102">
        <v>72037.5</v>
      </c>
      <c r="H392" s="46">
        <f t="shared" si="20"/>
        <v>1.0509999999999999</v>
      </c>
      <c r="I392" s="103">
        <f t="shared" si="18"/>
        <v>75711.412499999991</v>
      </c>
      <c r="J392" s="103">
        <v>17973.356250000001</v>
      </c>
      <c r="K392" s="133">
        <f t="shared" si="19"/>
        <v>93684.768749999988</v>
      </c>
    </row>
    <row r="393" spans="1:11" ht="25.5" x14ac:dyDescent="0.2">
      <c r="A393" s="15">
        <v>392</v>
      </c>
      <c r="B393" s="116">
        <v>72102905</v>
      </c>
      <c r="C393" s="132" t="s">
        <v>705</v>
      </c>
      <c r="D393" s="109" t="s">
        <v>30</v>
      </c>
      <c r="E393" s="100">
        <v>1</v>
      </c>
      <c r="F393" s="117">
        <v>72102900</v>
      </c>
      <c r="G393" s="102">
        <v>24012.5</v>
      </c>
      <c r="H393" s="46">
        <f t="shared" si="20"/>
        <v>1.0509999999999999</v>
      </c>
      <c r="I393" s="103">
        <f t="shared" si="18"/>
        <v>25237.137499999997</v>
      </c>
      <c r="J393" s="103">
        <v>5991.1187499999996</v>
      </c>
      <c r="K393" s="133">
        <f t="shared" si="19"/>
        <v>31228.256249999999</v>
      </c>
    </row>
    <row r="394" spans="1:11" ht="25.5" x14ac:dyDescent="0.2">
      <c r="A394" s="15">
        <v>393</v>
      </c>
      <c r="B394" s="116">
        <v>72102905</v>
      </c>
      <c r="C394" s="132" t="s">
        <v>706</v>
      </c>
      <c r="D394" s="109" t="s">
        <v>30</v>
      </c>
      <c r="E394" s="100">
        <v>1</v>
      </c>
      <c r="F394" s="117">
        <v>72102900</v>
      </c>
      <c r="G394" s="102">
        <v>30736</v>
      </c>
      <c r="H394" s="46">
        <f t="shared" si="20"/>
        <v>1.0509999999999999</v>
      </c>
      <c r="I394" s="103">
        <f t="shared" si="18"/>
        <v>32303.535999999996</v>
      </c>
      <c r="J394" s="103">
        <v>7668.6319999999996</v>
      </c>
      <c r="K394" s="133">
        <f t="shared" si="19"/>
        <v>39972.167999999998</v>
      </c>
    </row>
    <row r="395" spans="1:11" ht="25.5" x14ac:dyDescent="0.2">
      <c r="A395" s="15">
        <v>394</v>
      </c>
      <c r="B395" s="116">
        <v>72102905</v>
      </c>
      <c r="C395" s="132" t="s">
        <v>707</v>
      </c>
      <c r="D395" s="109" t="s">
        <v>30</v>
      </c>
      <c r="E395" s="100">
        <v>1</v>
      </c>
      <c r="F395" s="117">
        <v>72102900</v>
      </c>
      <c r="G395" s="102">
        <v>76840</v>
      </c>
      <c r="H395" s="46">
        <f t="shared" si="20"/>
        <v>1.0509999999999999</v>
      </c>
      <c r="I395" s="103">
        <f t="shared" si="18"/>
        <v>80758.84</v>
      </c>
      <c r="J395" s="103">
        <v>19171.579999999998</v>
      </c>
      <c r="K395" s="133">
        <f t="shared" si="19"/>
        <v>99930.42</v>
      </c>
    </row>
    <row r="396" spans="1:11" ht="25.5" x14ac:dyDescent="0.2">
      <c r="A396" s="15">
        <v>395</v>
      </c>
      <c r="B396" s="116">
        <v>72102905</v>
      </c>
      <c r="C396" s="132" t="s">
        <v>708</v>
      </c>
      <c r="D396" s="109" t="s">
        <v>30</v>
      </c>
      <c r="E396" s="100">
        <v>1</v>
      </c>
      <c r="F396" s="117">
        <v>72102900</v>
      </c>
      <c r="G396" s="102">
        <v>36499</v>
      </c>
      <c r="H396" s="46">
        <f t="shared" si="20"/>
        <v>1.0509999999999999</v>
      </c>
      <c r="I396" s="103">
        <f t="shared" si="18"/>
        <v>38360.449000000001</v>
      </c>
      <c r="J396" s="103">
        <v>9106.5005000000001</v>
      </c>
      <c r="K396" s="133">
        <f t="shared" si="19"/>
        <v>47466.949500000002</v>
      </c>
    </row>
    <row r="397" spans="1:11" ht="38.25" x14ac:dyDescent="0.2">
      <c r="A397" s="15">
        <v>396</v>
      </c>
      <c r="B397" s="116">
        <v>72102905</v>
      </c>
      <c r="C397" s="132" t="s">
        <v>709</v>
      </c>
      <c r="D397" s="98" t="s">
        <v>30</v>
      </c>
      <c r="E397" s="100">
        <v>1</v>
      </c>
      <c r="F397" s="117">
        <v>72102900</v>
      </c>
      <c r="G397" s="102">
        <v>24973</v>
      </c>
      <c r="H397" s="46">
        <f t="shared" si="20"/>
        <v>1.0509999999999999</v>
      </c>
      <c r="I397" s="103">
        <f t="shared" si="18"/>
        <v>26246.623</v>
      </c>
      <c r="J397" s="103">
        <v>6230.7635</v>
      </c>
      <c r="K397" s="133">
        <f t="shared" si="19"/>
        <v>32477.386500000001</v>
      </c>
    </row>
    <row r="398" spans="1:11" ht="51" x14ac:dyDescent="0.2">
      <c r="A398" s="15">
        <v>397</v>
      </c>
      <c r="B398" s="116">
        <v>72102905</v>
      </c>
      <c r="C398" s="132" t="s">
        <v>710</v>
      </c>
      <c r="D398" s="109" t="s">
        <v>37</v>
      </c>
      <c r="E398" s="100">
        <v>1</v>
      </c>
      <c r="F398" s="117">
        <v>72102900</v>
      </c>
      <c r="G398" s="102">
        <v>76840</v>
      </c>
      <c r="H398" s="46">
        <f t="shared" si="20"/>
        <v>1.0509999999999999</v>
      </c>
      <c r="I398" s="103">
        <f t="shared" si="18"/>
        <v>80758.84</v>
      </c>
      <c r="J398" s="103">
        <v>19171.579999999998</v>
      </c>
      <c r="K398" s="133">
        <f t="shared" si="19"/>
        <v>99930.42</v>
      </c>
    </row>
    <row r="399" spans="1:11" ht="25.5" x14ac:dyDescent="0.2">
      <c r="A399" s="15">
        <v>398</v>
      </c>
      <c r="B399" s="116">
        <v>72102905</v>
      </c>
      <c r="C399" s="132" t="s">
        <v>711</v>
      </c>
      <c r="D399" s="109" t="s">
        <v>37</v>
      </c>
      <c r="E399" s="100">
        <v>1</v>
      </c>
      <c r="F399" s="117">
        <v>72102900</v>
      </c>
      <c r="G399" s="102">
        <v>230520</v>
      </c>
      <c r="H399" s="46">
        <f t="shared" si="20"/>
        <v>1.0509999999999999</v>
      </c>
      <c r="I399" s="103">
        <f t="shared" si="18"/>
        <v>242276.52</v>
      </c>
      <c r="J399" s="103">
        <v>57514.74</v>
      </c>
      <c r="K399" s="133">
        <f t="shared" si="19"/>
        <v>299791.26</v>
      </c>
    </row>
    <row r="400" spans="1:11" ht="38.25" x14ac:dyDescent="0.2">
      <c r="A400" s="15">
        <v>399</v>
      </c>
      <c r="B400" s="104">
        <v>54740</v>
      </c>
      <c r="C400" s="132" t="s">
        <v>712</v>
      </c>
      <c r="D400" s="109" t="s">
        <v>30</v>
      </c>
      <c r="E400" s="100">
        <v>1</v>
      </c>
      <c r="F400" s="117">
        <v>72102900</v>
      </c>
      <c r="G400" s="102">
        <v>28815</v>
      </c>
      <c r="H400" s="46">
        <f t="shared" si="20"/>
        <v>1.0509999999999999</v>
      </c>
      <c r="I400" s="103">
        <f t="shared" si="18"/>
        <v>30284.564999999999</v>
      </c>
      <c r="J400" s="103">
        <v>7189.3424999999997</v>
      </c>
      <c r="K400" s="133">
        <f t="shared" si="19"/>
        <v>37473.907500000001</v>
      </c>
    </row>
    <row r="401" spans="1:11" ht="25.5" x14ac:dyDescent="0.2">
      <c r="A401" s="15">
        <v>400</v>
      </c>
      <c r="B401" s="62">
        <v>54621</v>
      </c>
      <c r="C401" s="132" t="s">
        <v>713</v>
      </c>
      <c r="D401" s="109" t="s">
        <v>39</v>
      </c>
      <c r="E401" s="100">
        <v>1</v>
      </c>
      <c r="F401" s="117">
        <v>72102900</v>
      </c>
      <c r="G401" s="102">
        <v>11045.75</v>
      </c>
      <c r="H401" s="46">
        <f t="shared" si="20"/>
        <v>1.0509999999999999</v>
      </c>
      <c r="I401" s="103">
        <f t="shared" si="18"/>
        <v>11609.08325</v>
      </c>
      <c r="J401" s="103">
        <v>2755.9146249999999</v>
      </c>
      <c r="K401" s="133">
        <f t="shared" si="19"/>
        <v>14364.997874999999</v>
      </c>
    </row>
    <row r="402" spans="1:11" ht="25.5" x14ac:dyDescent="0.2">
      <c r="A402" s="15">
        <v>401</v>
      </c>
      <c r="B402" s="116">
        <v>72101510</v>
      </c>
      <c r="C402" s="132" t="s">
        <v>714</v>
      </c>
      <c r="D402" s="109" t="s">
        <v>33</v>
      </c>
      <c r="E402" s="100">
        <v>1</v>
      </c>
      <c r="F402" s="117">
        <v>72102900</v>
      </c>
      <c r="G402" s="102">
        <v>20170.5</v>
      </c>
      <c r="H402" s="46">
        <f t="shared" si="20"/>
        <v>1.0509999999999999</v>
      </c>
      <c r="I402" s="103">
        <f t="shared" si="18"/>
        <v>21199.195499999998</v>
      </c>
      <c r="J402" s="103">
        <v>5032.5397499999999</v>
      </c>
      <c r="K402" s="133">
        <f t="shared" si="19"/>
        <v>26231.735249999998</v>
      </c>
    </row>
    <row r="403" spans="1:11" ht="25.5" x14ac:dyDescent="0.2">
      <c r="A403" s="15">
        <v>402</v>
      </c>
      <c r="B403" s="116">
        <v>72101510</v>
      </c>
      <c r="C403" s="132" t="s">
        <v>715</v>
      </c>
      <c r="D403" s="109" t="s">
        <v>33</v>
      </c>
      <c r="E403" s="100">
        <v>1</v>
      </c>
      <c r="F403" s="117">
        <v>72102900</v>
      </c>
      <c r="G403" s="102">
        <v>21131</v>
      </c>
      <c r="H403" s="46">
        <f t="shared" si="20"/>
        <v>1.0509999999999999</v>
      </c>
      <c r="I403" s="103">
        <f t="shared" si="18"/>
        <v>22208.680999999997</v>
      </c>
      <c r="J403" s="103">
        <v>5272.1844999999994</v>
      </c>
      <c r="K403" s="133">
        <f t="shared" si="19"/>
        <v>27480.865499999996</v>
      </c>
    </row>
    <row r="404" spans="1:11" ht="25.5" x14ac:dyDescent="0.2">
      <c r="A404" s="15">
        <v>403</v>
      </c>
      <c r="B404" s="116">
        <v>72101510</v>
      </c>
      <c r="C404" s="132" t="s">
        <v>716</v>
      </c>
      <c r="D404" s="109" t="s">
        <v>33</v>
      </c>
      <c r="E404" s="100">
        <v>1</v>
      </c>
      <c r="F404" s="117">
        <v>72102900</v>
      </c>
      <c r="G404" s="102">
        <v>25933.5</v>
      </c>
      <c r="H404" s="46">
        <f t="shared" si="20"/>
        <v>1.0509999999999999</v>
      </c>
      <c r="I404" s="103">
        <f t="shared" si="18"/>
        <v>27256.108499999998</v>
      </c>
      <c r="J404" s="103">
        <v>6470.4082500000004</v>
      </c>
      <c r="K404" s="133">
        <f t="shared" si="19"/>
        <v>33726.516749999995</v>
      </c>
    </row>
    <row r="405" spans="1:11" ht="25.5" x14ac:dyDescent="0.2">
      <c r="A405" s="15">
        <v>404</v>
      </c>
      <c r="B405" s="116">
        <v>72101510</v>
      </c>
      <c r="C405" s="132" t="s">
        <v>717</v>
      </c>
      <c r="D405" s="109" t="s">
        <v>37</v>
      </c>
      <c r="E405" s="100">
        <v>1</v>
      </c>
      <c r="F405" s="117">
        <v>72102900</v>
      </c>
      <c r="G405" s="102">
        <v>13447</v>
      </c>
      <c r="H405" s="46">
        <f t="shared" si="20"/>
        <v>1.0509999999999999</v>
      </c>
      <c r="I405" s="103">
        <f t="shared" si="18"/>
        <v>14132.796999999999</v>
      </c>
      <c r="J405" s="103">
        <v>3355.0264999999999</v>
      </c>
      <c r="K405" s="133">
        <f t="shared" si="19"/>
        <v>17487.823499999999</v>
      </c>
    </row>
    <row r="406" spans="1:11" ht="25.5" x14ac:dyDescent="0.2">
      <c r="A406" s="15">
        <v>405</v>
      </c>
      <c r="B406" s="116">
        <v>72154014</v>
      </c>
      <c r="C406" s="132" t="s">
        <v>718</v>
      </c>
      <c r="D406" s="109" t="s">
        <v>30</v>
      </c>
      <c r="E406" s="100">
        <v>1</v>
      </c>
      <c r="F406" s="117">
        <v>72102900</v>
      </c>
      <c r="G406" s="102">
        <v>230520</v>
      </c>
      <c r="H406" s="46">
        <f t="shared" si="20"/>
        <v>1.0509999999999999</v>
      </c>
      <c r="I406" s="103">
        <f t="shared" si="18"/>
        <v>242276.52</v>
      </c>
      <c r="J406" s="103">
        <v>57514.74</v>
      </c>
      <c r="K406" s="133">
        <f t="shared" si="19"/>
        <v>299791.26</v>
      </c>
    </row>
    <row r="407" spans="1:11" ht="38.25" x14ac:dyDescent="0.2">
      <c r="A407" s="15">
        <v>406</v>
      </c>
      <c r="B407" s="116">
        <v>72102905</v>
      </c>
      <c r="C407" s="132" t="s">
        <v>719</v>
      </c>
      <c r="D407" s="109" t="s">
        <v>30</v>
      </c>
      <c r="E407" s="100">
        <v>1</v>
      </c>
      <c r="F407" s="117">
        <v>72102900</v>
      </c>
      <c r="G407" s="102">
        <v>182495</v>
      </c>
      <c r="H407" s="46">
        <f t="shared" si="20"/>
        <v>1.0509999999999999</v>
      </c>
      <c r="I407" s="103">
        <f t="shared" si="18"/>
        <v>191802.245</v>
      </c>
      <c r="J407" s="103">
        <v>45532.502499999995</v>
      </c>
      <c r="K407" s="133">
        <f t="shared" si="19"/>
        <v>237334.7475</v>
      </c>
    </row>
    <row r="408" spans="1:11" ht="38.25" x14ac:dyDescent="0.2">
      <c r="A408" s="15">
        <v>407</v>
      </c>
      <c r="B408" s="116">
        <v>72102905</v>
      </c>
      <c r="C408" s="132" t="s">
        <v>720</v>
      </c>
      <c r="D408" s="98" t="s">
        <v>30</v>
      </c>
      <c r="E408" s="100">
        <v>1</v>
      </c>
      <c r="F408" s="117">
        <v>72102900</v>
      </c>
      <c r="G408" s="102">
        <v>33617.5</v>
      </c>
      <c r="H408" s="46">
        <f t="shared" si="20"/>
        <v>1.0509999999999999</v>
      </c>
      <c r="I408" s="103">
        <f t="shared" si="18"/>
        <v>35331.9925</v>
      </c>
      <c r="J408" s="103">
        <v>8387.5662499999999</v>
      </c>
      <c r="K408" s="133">
        <f t="shared" si="19"/>
        <v>43719.558749999997</v>
      </c>
    </row>
    <row r="409" spans="1:11" ht="25.5" x14ac:dyDescent="0.2">
      <c r="A409" s="15">
        <v>408</v>
      </c>
      <c r="B409" s="116">
        <v>72102905</v>
      </c>
      <c r="C409" s="132" t="s">
        <v>721</v>
      </c>
      <c r="D409" s="109" t="s">
        <v>30</v>
      </c>
      <c r="E409" s="100">
        <v>1</v>
      </c>
      <c r="F409" s="117">
        <v>72102900</v>
      </c>
      <c r="G409" s="102">
        <v>72421.7</v>
      </c>
      <c r="H409" s="46">
        <f t="shared" si="20"/>
        <v>1.0509999999999999</v>
      </c>
      <c r="I409" s="103">
        <f t="shared" si="18"/>
        <v>76115.206699999995</v>
      </c>
      <c r="J409" s="103">
        <v>18069.21415</v>
      </c>
      <c r="K409" s="133">
        <f t="shared" si="19"/>
        <v>94184.420849999995</v>
      </c>
    </row>
    <row r="410" spans="1:11" ht="25.5" x14ac:dyDescent="0.2">
      <c r="A410" s="15">
        <v>409</v>
      </c>
      <c r="B410" s="116">
        <v>72102905</v>
      </c>
      <c r="C410" s="132" t="s">
        <v>722</v>
      </c>
      <c r="D410" s="109" t="s">
        <v>37</v>
      </c>
      <c r="E410" s="100">
        <v>1</v>
      </c>
      <c r="F410" s="117">
        <v>72102900</v>
      </c>
      <c r="G410" s="102">
        <v>38420</v>
      </c>
      <c r="H410" s="46">
        <f t="shared" si="20"/>
        <v>1.0509999999999999</v>
      </c>
      <c r="I410" s="103">
        <f t="shared" si="18"/>
        <v>40379.42</v>
      </c>
      <c r="J410" s="103">
        <v>9585.7899999999991</v>
      </c>
      <c r="K410" s="133">
        <f t="shared" si="19"/>
        <v>49965.21</v>
      </c>
    </row>
    <row r="411" spans="1:11" ht="25.5" x14ac:dyDescent="0.2">
      <c r="A411" s="15">
        <v>410</v>
      </c>
      <c r="B411" s="116">
        <v>72102905</v>
      </c>
      <c r="C411" s="132" t="s">
        <v>723</v>
      </c>
      <c r="D411" s="109" t="s">
        <v>37</v>
      </c>
      <c r="E411" s="100">
        <v>1</v>
      </c>
      <c r="F411" s="117">
        <v>72102900</v>
      </c>
      <c r="G411" s="102">
        <v>24012.5</v>
      </c>
      <c r="H411" s="46">
        <f t="shared" si="20"/>
        <v>1.0509999999999999</v>
      </c>
      <c r="I411" s="103">
        <f t="shared" si="18"/>
        <v>25237.137499999997</v>
      </c>
      <c r="J411" s="103">
        <v>5991.1187499999996</v>
      </c>
      <c r="K411" s="133">
        <f t="shared" si="19"/>
        <v>31228.256249999999</v>
      </c>
    </row>
    <row r="412" spans="1:11" ht="25.5" x14ac:dyDescent="0.2">
      <c r="A412" s="15">
        <v>411</v>
      </c>
      <c r="B412" s="116">
        <v>72102905</v>
      </c>
      <c r="C412" s="132" t="s">
        <v>724</v>
      </c>
      <c r="D412" s="109" t="s">
        <v>35</v>
      </c>
      <c r="E412" s="100">
        <v>1</v>
      </c>
      <c r="F412" s="117">
        <v>72102900</v>
      </c>
      <c r="G412" s="102">
        <v>14407.5</v>
      </c>
      <c r="H412" s="46">
        <f t="shared" si="20"/>
        <v>1.0509999999999999</v>
      </c>
      <c r="I412" s="103">
        <f t="shared" si="18"/>
        <v>15142.282499999999</v>
      </c>
      <c r="J412" s="103">
        <v>3594.6712499999999</v>
      </c>
      <c r="K412" s="133">
        <f t="shared" si="19"/>
        <v>18736.953750000001</v>
      </c>
    </row>
    <row r="413" spans="1:11" ht="38.25" x14ac:dyDescent="0.2">
      <c r="A413" s="15">
        <v>412</v>
      </c>
      <c r="B413" s="116">
        <v>72102905</v>
      </c>
      <c r="C413" s="132" t="s">
        <v>725</v>
      </c>
      <c r="D413" s="109" t="s">
        <v>35</v>
      </c>
      <c r="E413" s="100">
        <v>1</v>
      </c>
      <c r="F413" s="117">
        <v>72102900</v>
      </c>
      <c r="G413" s="102">
        <v>26894</v>
      </c>
      <c r="H413" s="46">
        <f t="shared" si="20"/>
        <v>1.0509999999999999</v>
      </c>
      <c r="I413" s="103">
        <f t="shared" si="18"/>
        <v>28265.593999999997</v>
      </c>
      <c r="J413" s="103">
        <v>6710.0529999999999</v>
      </c>
      <c r="K413" s="133">
        <f t="shared" si="19"/>
        <v>34975.646999999997</v>
      </c>
    </row>
    <row r="414" spans="1:11" ht="25.5" x14ac:dyDescent="0.2">
      <c r="A414" s="15">
        <v>413</v>
      </c>
      <c r="B414" s="116">
        <v>72102905</v>
      </c>
      <c r="C414" s="132" t="s">
        <v>726</v>
      </c>
      <c r="D414" s="109" t="s">
        <v>30</v>
      </c>
      <c r="E414" s="100">
        <v>1</v>
      </c>
      <c r="F414" s="117">
        <v>72102900</v>
      </c>
      <c r="G414" s="102">
        <v>26894</v>
      </c>
      <c r="H414" s="46">
        <f t="shared" si="20"/>
        <v>1.0509999999999999</v>
      </c>
      <c r="I414" s="103">
        <f t="shared" si="18"/>
        <v>28265.593999999997</v>
      </c>
      <c r="J414" s="103">
        <v>6710.0529999999999</v>
      </c>
      <c r="K414" s="133">
        <f t="shared" si="19"/>
        <v>34975.646999999997</v>
      </c>
    </row>
    <row r="415" spans="1:11" ht="25.5" x14ac:dyDescent="0.2">
      <c r="A415" s="15">
        <v>414</v>
      </c>
      <c r="B415" s="116">
        <v>72102905</v>
      </c>
      <c r="C415" s="132" t="s">
        <v>727</v>
      </c>
      <c r="D415" s="109" t="s">
        <v>30</v>
      </c>
      <c r="E415" s="100">
        <v>1</v>
      </c>
      <c r="F415" s="117">
        <v>72102900</v>
      </c>
      <c r="G415" s="102">
        <v>32657</v>
      </c>
      <c r="H415" s="46">
        <f t="shared" si="20"/>
        <v>1.0509999999999999</v>
      </c>
      <c r="I415" s="103">
        <f t="shared" si="18"/>
        <v>34322.506999999998</v>
      </c>
      <c r="J415" s="103">
        <v>8147.9215000000004</v>
      </c>
      <c r="K415" s="133">
        <f t="shared" si="19"/>
        <v>42470.428499999995</v>
      </c>
    </row>
    <row r="416" spans="1:11" ht="25.5" x14ac:dyDescent="0.2">
      <c r="A416" s="15">
        <v>415</v>
      </c>
      <c r="B416" s="116">
        <v>72102905</v>
      </c>
      <c r="C416" s="132" t="s">
        <v>728</v>
      </c>
      <c r="D416" s="109" t="s">
        <v>30</v>
      </c>
      <c r="E416" s="100">
        <v>1</v>
      </c>
      <c r="F416" s="117">
        <v>72102900</v>
      </c>
      <c r="G416" s="102">
        <v>28815</v>
      </c>
      <c r="H416" s="46">
        <f t="shared" si="20"/>
        <v>1.0509999999999999</v>
      </c>
      <c r="I416" s="103">
        <f t="shared" si="18"/>
        <v>30284.564999999999</v>
      </c>
      <c r="J416" s="103">
        <v>7189.3424999999997</v>
      </c>
      <c r="K416" s="133">
        <f t="shared" si="19"/>
        <v>37473.907500000001</v>
      </c>
    </row>
    <row r="417" spans="1:11" ht="38.25" x14ac:dyDescent="0.2">
      <c r="A417" s="15">
        <v>416</v>
      </c>
      <c r="B417" s="116">
        <v>72102905</v>
      </c>
      <c r="C417" s="132" t="s">
        <v>729</v>
      </c>
      <c r="D417" s="109" t="s">
        <v>30</v>
      </c>
      <c r="E417" s="100">
        <v>1</v>
      </c>
      <c r="F417" s="117">
        <v>72102900</v>
      </c>
      <c r="G417" s="102">
        <v>32657</v>
      </c>
      <c r="H417" s="46">
        <f t="shared" si="20"/>
        <v>1.0509999999999999</v>
      </c>
      <c r="I417" s="103">
        <f t="shared" si="18"/>
        <v>34322.506999999998</v>
      </c>
      <c r="J417" s="103">
        <v>8147.9215000000004</v>
      </c>
      <c r="K417" s="133">
        <f t="shared" si="19"/>
        <v>42470.428499999995</v>
      </c>
    </row>
    <row r="418" spans="1:11" ht="38.25" x14ac:dyDescent="0.2">
      <c r="A418" s="15">
        <v>417</v>
      </c>
      <c r="B418" s="116">
        <v>72102905</v>
      </c>
      <c r="C418" s="132" t="s">
        <v>730</v>
      </c>
      <c r="D418" s="109" t="s">
        <v>30</v>
      </c>
      <c r="E418" s="100">
        <v>1</v>
      </c>
      <c r="F418" s="117">
        <v>72102900</v>
      </c>
      <c r="G418" s="102">
        <v>36499</v>
      </c>
      <c r="H418" s="46">
        <f t="shared" si="20"/>
        <v>1.0509999999999999</v>
      </c>
      <c r="I418" s="103">
        <f t="shared" si="18"/>
        <v>38360.449000000001</v>
      </c>
      <c r="J418" s="103">
        <v>9106.5005000000001</v>
      </c>
      <c r="K418" s="133">
        <f t="shared" si="19"/>
        <v>47466.949500000002</v>
      </c>
    </row>
    <row r="419" spans="1:11" ht="25.5" x14ac:dyDescent="0.2">
      <c r="A419" s="15">
        <v>418</v>
      </c>
      <c r="B419" s="116">
        <v>72102905</v>
      </c>
      <c r="C419" s="132" t="s">
        <v>731</v>
      </c>
      <c r="D419" s="109" t="s">
        <v>30</v>
      </c>
      <c r="E419" s="100">
        <v>1</v>
      </c>
      <c r="F419" s="117">
        <v>72102900</v>
      </c>
      <c r="G419" s="102">
        <v>21131</v>
      </c>
      <c r="H419" s="46">
        <f t="shared" si="20"/>
        <v>1.0509999999999999</v>
      </c>
      <c r="I419" s="103">
        <f t="shared" si="18"/>
        <v>22208.680999999997</v>
      </c>
      <c r="J419" s="103">
        <v>5272.1844999999994</v>
      </c>
      <c r="K419" s="133">
        <f t="shared" si="19"/>
        <v>27480.865499999996</v>
      </c>
    </row>
    <row r="420" spans="1:11" ht="38.25" x14ac:dyDescent="0.2">
      <c r="A420" s="15">
        <v>419</v>
      </c>
      <c r="B420" s="116">
        <v>72102905</v>
      </c>
      <c r="C420" s="132" t="s">
        <v>732</v>
      </c>
      <c r="D420" s="109" t="s">
        <v>30</v>
      </c>
      <c r="E420" s="100">
        <v>1</v>
      </c>
      <c r="F420" s="113">
        <v>72151500</v>
      </c>
      <c r="G420" s="102">
        <v>26894</v>
      </c>
      <c r="H420" s="46">
        <f t="shared" si="20"/>
        <v>1.0509999999999999</v>
      </c>
      <c r="I420" s="103">
        <f t="shared" si="18"/>
        <v>28265.593999999997</v>
      </c>
      <c r="J420" s="103">
        <v>6710.0529999999999</v>
      </c>
      <c r="K420" s="133">
        <f t="shared" si="19"/>
        <v>34975.646999999997</v>
      </c>
    </row>
    <row r="421" spans="1:11" ht="25.5" x14ac:dyDescent="0.2">
      <c r="A421" s="15">
        <v>420</v>
      </c>
      <c r="B421" s="116">
        <v>72102905</v>
      </c>
      <c r="C421" s="132" t="s">
        <v>733</v>
      </c>
      <c r="D421" s="109" t="s">
        <v>30</v>
      </c>
      <c r="E421" s="100">
        <v>1</v>
      </c>
      <c r="F421" s="113">
        <v>72151500</v>
      </c>
      <c r="G421" s="102">
        <v>14407.5</v>
      </c>
      <c r="H421" s="46">
        <f t="shared" si="20"/>
        <v>1.0509999999999999</v>
      </c>
      <c r="I421" s="103">
        <f t="shared" si="18"/>
        <v>15142.282499999999</v>
      </c>
      <c r="J421" s="103">
        <v>3594.6712499999999</v>
      </c>
      <c r="K421" s="133">
        <f t="shared" si="19"/>
        <v>18736.953750000001</v>
      </c>
    </row>
    <row r="422" spans="1:11" ht="63.75" x14ac:dyDescent="0.2">
      <c r="A422" s="15">
        <v>421</v>
      </c>
      <c r="B422" s="116">
        <v>72102905</v>
      </c>
      <c r="C422" s="132" t="s">
        <v>734</v>
      </c>
      <c r="D422" s="109" t="s">
        <v>37</v>
      </c>
      <c r="E422" s="100">
        <v>1</v>
      </c>
      <c r="F422" s="113">
        <v>72151500</v>
      </c>
      <c r="G422" s="102">
        <v>172890</v>
      </c>
      <c r="H422" s="46">
        <f t="shared" si="20"/>
        <v>1.0509999999999999</v>
      </c>
      <c r="I422" s="103">
        <f t="shared" si="18"/>
        <v>181707.38999999998</v>
      </c>
      <c r="J422" s="103">
        <v>43136.055</v>
      </c>
      <c r="K422" s="133">
        <f t="shared" si="19"/>
        <v>224843.44499999998</v>
      </c>
    </row>
    <row r="423" spans="1:11" ht="38.25" x14ac:dyDescent="0.2">
      <c r="A423" s="15">
        <v>422</v>
      </c>
      <c r="B423" s="116">
        <v>72102905</v>
      </c>
      <c r="C423" s="132" t="s">
        <v>735</v>
      </c>
      <c r="D423" s="109" t="s">
        <v>37</v>
      </c>
      <c r="E423" s="100">
        <v>1</v>
      </c>
      <c r="F423" s="113">
        <v>72151500</v>
      </c>
      <c r="G423" s="102">
        <v>38420</v>
      </c>
      <c r="H423" s="46">
        <f t="shared" si="20"/>
        <v>1.0509999999999999</v>
      </c>
      <c r="I423" s="103">
        <f t="shared" si="18"/>
        <v>40379.42</v>
      </c>
      <c r="J423" s="103">
        <v>9585.7899999999991</v>
      </c>
      <c r="K423" s="133">
        <f t="shared" si="19"/>
        <v>49965.21</v>
      </c>
    </row>
    <row r="424" spans="1:11" ht="38.25" x14ac:dyDescent="0.2">
      <c r="A424" s="15">
        <v>423</v>
      </c>
      <c r="B424" s="116">
        <v>72101501</v>
      </c>
      <c r="C424" s="132" t="s">
        <v>736</v>
      </c>
      <c r="D424" s="98" t="s">
        <v>38</v>
      </c>
      <c r="E424" s="100">
        <v>1</v>
      </c>
      <c r="F424" s="113">
        <v>72151500</v>
      </c>
      <c r="G424" s="102">
        <v>14407.5</v>
      </c>
      <c r="H424" s="46">
        <f t="shared" si="20"/>
        <v>1.0509999999999999</v>
      </c>
      <c r="I424" s="103">
        <f t="shared" si="18"/>
        <v>15142.282499999999</v>
      </c>
      <c r="J424" s="103">
        <v>3594.6712499999999</v>
      </c>
      <c r="K424" s="133">
        <f t="shared" si="19"/>
        <v>18736.953750000001</v>
      </c>
    </row>
    <row r="425" spans="1:11" ht="38.25" x14ac:dyDescent="0.2">
      <c r="A425" s="15">
        <v>424</v>
      </c>
      <c r="B425" s="116">
        <v>72101501</v>
      </c>
      <c r="C425" s="132" t="s">
        <v>737</v>
      </c>
      <c r="D425" s="109" t="s">
        <v>38</v>
      </c>
      <c r="E425" s="100">
        <v>1</v>
      </c>
      <c r="F425" s="113">
        <v>72151500</v>
      </c>
      <c r="G425" s="102">
        <v>48025</v>
      </c>
      <c r="H425" s="46">
        <f t="shared" si="20"/>
        <v>1.0509999999999999</v>
      </c>
      <c r="I425" s="103">
        <f t="shared" si="18"/>
        <v>50474.274999999994</v>
      </c>
      <c r="J425" s="103">
        <v>11982.237499999999</v>
      </c>
      <c r="K425" s="133">
        <f t="shared" si="19"/>
        <v>62456.512499999997</v>
      </c>
    </row>
    <row r="426" spans="1:11" ht="25.5" x14ac:dyDescent="0.2">
      <c r="A426" s="15">
        <v>425</v>
      </c>
      <c r="B426" s="116">
        <v>72101501</v>
      </c>
      <c r="C426" s="132" t="s">
        <v>738</v>
      </c>
      <c r="D426" s="109" t="s">
        <v>739</v>
      </c>
      <c r="E426" s="100">
        <v>1</v>
      </c>
      <c r="F426" s="113">
        <v>72151500</v>
      </c>
      <c r="G426" s="102">
        <v>33617.5</v>
      </c>
      <c r="H426" s="46">
        <f t="shared" si="20"/>
        <v>1.0509999999999999</v>
      </c>
      <c r="I426" s="103">
        <f t="shared" si="18"/>
        <v>35331.9925</v>
      </c>
      <c r="J426" s="103">
        <v>8387.5662499999999</v>
      </c>
      <c r="K426" s="133">
        <f t="shared" si="19"/>
        <v>43719.558749999997</v>
      </c>
    </row>
    <row r="427" spans="1:11" ht="38.25" x14ac:dyDescent="0.2">
      <c r="A427" s="15">
        <v>426</v>
      </c>
      <c r="B427" s="116">
        <v>72101501</v>
      </c>
      <c r="C427" s="132" t="s">
        <v>740</v>
      </c>
      <c r="D427" s="109" t="s">
        <v>38</v>
      </c>
      <c r="E427" s="100">
        <v>1</v>
      </c>
      <c r="F427" s="113">
        <v>72151500</v>
      </c>
      <c r="G427" s="102">
        <v>23052</v>
      </c>
      <c r="H427" s="46">
        <f t="shared" si="20"/>
        <v>1.0509999999999999</v>
      </c>
      <c r="I427" s="103">
        <f t="shared" si="18"/>
        <v>24227.651999999998</v>
      </c>
      <c r="J427" s="103">
        <v>5751.4739999999993</v>
      </c>
      <c r="K427" s="133">
        <f t="shared" si="19"/>
        <v>29979.125999999997</v>
      </c>
    </row>
    <row r="428" spans="1:11" ht="25.5" x14ac:dyDescent="0.2">
      <c r="A428" s="15">
        <v>427</v>
      </c>
      <c r="B428" s="116">
        <v>72101501</v>
      </c>
      <c r="C428" s="132" t="s">
        <v>741</v>
      </c>
      <c r="D428" s="109" t="s">
        <v>38</v>
      </c>
      <c r="E428" s="100">
        <v>1</v>
      </c>
      <c r="F428" s="113">
        <v>72151500</v>
      </c>
      <c r="G428" s="102">
        <v>19210</v>
      </c>
      <c r="H428" s="46">
        <f t="shared" si="20"/>
        <v>1.0509999999999999</v>
      </c>
      <c r="I428" s="103">
        <f t="shared" si="18"/>
        <v>20189.71</v>
      </c>
      <c r="J428" s="103">
        <v>4792.8949999999995</v>
      </c>
      <c r="K428" s="133">
        <f t="shared" si="19"/>
        <v>24982.605</v>
      </c>
    </row>
    <row r="429" spans="1:11" ht="51" x14ac:dyDescent="0.2">
      <c r="A429" s="15">
        <v>428</v>
      </c>
      <c r="B429" s="116">
        <v>72101501</v>
      </c>
      <c r="C429" s="132" t="s">
        <v>742</v>
      </c>
      <c r="D429" s="109" t="s">
        <v>35</v>
      </c>
      <c r="E429" s="100">
        <v>1</v>
      </c>
      <c r="F429" s="113">
        <v>72151500</v>
      </c>
      <c r="G429" s="102">
        <v>115260</v>
      </c>
      <c r="H429" s="46">
        <f t="shared" si="20"/>
        <v>1.0509999999999999</v>
      </c>
      <c r="I429" s="103">
        <f t="shared" si="18"/>
        <v>121138.26</v>
      </c>
      <c r="J429" s="103">
        <v>28757.37</v>
      </c>
      <c r="K429" s="133">
        <f t="shared" si="19"/>
        <v>149895.63</v>
      </c>
    </row>
    <row r="430" spans="1:11" ht="51" x14ac:dyDescent="0.2">
      <c r="A430" s="15">
        <v>429</v>
      </c>
      <c r="B430" s="116">
        <v>72101501</v>
      </c>
      <c r="C430" s="132" t="s">
        <v>743</v>
      </c>
      <c r="D430" s="109" t="s">
        <v>38</v>
      </c>
      <c r="E430" s="100">
        <v>1</v>
      </c>
      <c r="F430" s="113">
        <v>72151500</v>
      </c>
      <c r="G430" s="102">
        <v>105655</v>
      </c>
      <c r="H430" s="46">
        <f t="shared" si="20"/>
        <v>1.0509999999999999</v>
      </c>
      <c r="I430" s="103">
        <f t="shared" si="18"/>
        <v>111043.405</v>
      </c>
      <c r="J430" s="103">
        <v>26360.922500000001</v>
      </c>
      <c r="K430" s="133">
        <f t="shared" si="19"/>
        <v>137404.32750000001</v>
      </c>
    </row>
    <row r="431" spans="1:11" ht="25.5" x14ac:dyDescent="0.2">
      <c r="A431" s="15">
        <v>430</v>
      </c>
      <c r="B431" s="116">
        <v>72101501</v>
      </c>
      <c r="C431" s="132" t="s">
        <v>744</v>
      </c>
      <c r="D431" s="109" t="s">
        <v>31</v>
      </c>
      <c r="E431" s="100">
        <v>1</v>
      </c>
      <c r="F431" s="113">
        <v>72151500</v>
      </c>
      <c r="G431" s="102">
        <v>71077</v>
      </c>
      <c r="H431" s="46">
        <f t="shared" si="20"/>
        <v>1.0509999999999999</v>
      </c>
      <c r="I431" s="103">
        <f t="shared" si="18"/>
        <v>74701.926999999996</v>
      </c>
      <c r="J431" s="103">
        <v>17733.711500000001</v>
      </c>
      <c r="K431" s="133">
        <f t="shared" si="19"/>
        <v>92435.638500000001</v>
      </c>
    </row>
    <row r="432" spans="1:11" ht="38.25" x14ac:dyDescent="0.2">
      <c r="A432" s="15">
        <v>431</v>
      </c>
      <c r="B432" s="116">
        <v>72101501</v>
      </c>
      <c r="C432" s="132" t="s">
        <v>745</v>
      </c>
      <c r="D432" s="109" t="s">
        <v>31</v>
      </c>
      <c r="E432" s="100">
        <v>1</v>
      </c>
      <c r="F432" s="117">
        <v>72102900</v>
      </c>
      <c r="G432" s="102">
        <v>46104</v>
      </c>
      <c r="H432" s="46">
        <f t="shared" si="20"/>
        <v>1.0509999999999999</v>
      </c>
      <c r="I432" s="103">
        <f t="shared" si="18"/>
        <v>48455.303999999996</v>
      </c>
      <c r="J432" s="103">
        <v>11502.947999999999</v>
      </c>
      <c r="K432" s="133">
        <f t="shared" si="19"/>
        <v>59958.251999999993</v>
      </c>
    </row>
    <row r="433" spans="1:11" ht="12.75" x14ac:dyDescent="0.2">
      <c r="A433" s="15">
        <v>432</v>
      </c>
      <c r="B433" s="116">
        <v>72101501</v>
      </c>
      <c r="C433" s="132" t="s">
        <v>746</v>
      </c>
      <c r="D433" s="109" t="s">
        <v>31</v>
      </c>
      <c r="E433" s="100">
        <v>1</v>
      </c>
      <c r="F433" s="117">
        <v>72102900</v>
      </c>
      <c r="G433" s="102">
        <v>26894</v>
      </c>
      <c r="H433" s="46">
        <f t="shared" si="20"/>
        <v>1.0509999999999999</v>
      </c>
      <c r="I433" s="103">
        <f t="shared" si="18"/>
        <v>28265.593999999997</v>
      </c>
      <c r="J433" s="103">
        <v>6710.0529999999999</v>
      </c>
      <c r="K433" s="133">
        <f t="shared" si="19"/>
        <v>34975.646999999997</v>
      </c>
    </row>
    <row r="434" spans="1:11" ht="25.5" x14ac:dyDescent="0.2">
      <c r="A434" s="15">
        <v>433</v>
      </c>
      <c r="B434" s="116">
        <v>72101501</v>
      </c>
      <c r="C434" s="132" t="s">
        <v>747</v>
      </c>
      <c r="D434" s="109" t="s">
        <v>38</v>
      </c>
      <c r="E434" s="100">
        <v>1</v>
      </c>
      <c r="F434" s="117">
        <v>72102900</v>
      </c>
      <c r="G434" s="102">
        <v>72037.5</v>
      </c>
      <c r="H434" s="46">
        <f t="shared" si="20"/>
        <v>1.0509999999999999</v>
      </c>
      <c r="I434" s="103">
        <f t="shared" si="18"/>
        <v>75711.412499999991</v>
      </c>
      <c r="J434" s="103">
        <v>17973.356250000001</v>
      </c>
      <c r="K434" s="133">
        <f t="shared" si="19"/>
        <v>93684.768749999988</v>
      </c>
    </row>
    <row r="435" spans="1:11" ht="38.25" x14ac:dyDescent="0.2">
      <c r="A435" s="15">
        <v>434</v>
      </c>
      <c r="B435" s="116">
        <v>721519</v>
      </c>
      <c r="C435" s="132" t="s">
        <v>416</v>
      </c>
      <c r="D435" s="109" t="s">
        <v>38</v>
      </c>
      <c r="E435" s="100">
        <v>1</v>
      </c>
      <c r="F435" s="113">
        <v>72151900</v>
      </c>
      <c r="G435" s="102">
        <v>43222.5</v>
      </c>
      <c r="H435" s="46">
        <f t="shared" si="20"/>
        <v>1.0509999999999999</v>
      </c>
      <c r="I435" s="103">
        <f t="shared" si="18"/>
        <v>45426.847499999996</v>
      </c>
      <c r="J435" s="103">
        <v>10784.01375</v>
      </c>
      <c r="K435" s="133">
        <f t="shared" si="19"/>
        <v>56210.861249999994</v>
      </c>
    </row>
    <row r="436" spans="1:11" ht="25.5" x14ac:dyDescent="0.2">
      <c r="A436" s="15">
        <v>435</v>
      </c>
      <c r="B436" s="116">
        <v>721519</v>
      </c>
      <c r="C436" s="132" t="s">
        <v>748</v>
      </c>
      <c r="D436" s="109" t="s">
        <v>34</v>
      </c>
      <c r="E436" s="100">
        <v>1</v>
      </c>
      <c r="F436" s="113">
        <v>72152400</v>
      </c>
      <c r="G436" s="102">
        <v>33617.5</v>
      </c>
      <c r="H436" s="46">
        <f t="shared" si="20"/>
        <v>1.0509999999999999</v>
      </c>
      <c r="I436" s="103">
        <f t="shared" si="18"/>
        <v>35331.9925</v>
      </c>
      <c r="J436" s="103">
        <v>8387.5662499999999</v>
      </c>
      <c r="K436" s="133">
        <f t="shared" si="19"/>
        <v>43719.558749999997</v>
      </c>
    </row>
    <row r="437" spans="1:11" ht="51" x14ac:dyDescent="0.2">
      <c r="A437" s="15">
        <v>436</v>
      </c>
      <c r="B437" s="116">
        <v>721519</v>
      </c>
      <c r="C437" s="132" t="s">
        <v>749</v>
      </c>
      <c r="D437" s="109" t="s">
        <v>31</v>
      </c>
      <c r="E437" s="100">
        <v>1</v>
      </c>
      <c r="F437" s="113">
        <v>72152600</v>
      </c>
      <c r="G437" s="102">
        <v>48025</v>
      </c>
      <c r="H437" s="46">
        <f t="shared" si="20"/>
        <v>1.0509999999999999</v>
      </c>
      <c r="I437" s="103">
        <f t="shared" si="18"/>
        <v>50474.274999999994</v>
      </c>
      <c r="J437" s="103">
        <v>11982.237499999999</v>
      </c>
      <c r="K437" s="133">
        <f t="shared" si="19"/>
        <v>62456.512499999997</v>
      </c>
    </row>
    <row r="438" spans="1:11" ht="51" x14ac:dyDescent="0.2">
      <c r="A438" s="15">
        <v>437</v>
      </c>
      <c r="B438" s="116">
        <v>721519</v>
      </c>
      <c r="C438" s="132" t="s">
        <v>750</v>
      </c>
      <c r="D438" s="109" t="s">
        <v>35</v>
      </c>
      <c r="E438" s="100">
        <v>1</v>
      </c>
      <c r="F438" s="113">
        <v>72152600</v>
      </c>
      <c r="G438" s="102">
        <v>48025</v>
      </c>
      <c r="H438" s="46">
        <f t="shared" si="20"/>
        <v>1.0509999999999999</v>
      </c>
      <c r="I438" s="103">
        <f t="shared" si="18"/>
        <v>50474.274999999994</v>
      </c>
      <c r="J438" s="103">
        <v>11982.237499999999</v>
      </c>
      <c r="K438" s="133">
        <f t="shared" si="19"/>
        <v>62456.512499999997</v>
      </c>
    </row>
    <row r="439" spans="1:11" ht="89.25" x14ac:dyDescent="0.2">
      <c r="A439" s="15">
        <v>438</v>
      </c>
      <c r="B439" s="116">
        <v>721519</v>
      </c>
      <c r="C439" s="132" t="s">
        <v>751</v>
      </c>
      <c r="D439" s="109" t="s">
        <v>38</v>
      </c>
      <c r="E439" s="100">
        <v>1</v>
      </c>
      <c r="F439" s="118">
        <v>72121500</v>
      </c>
      <c r="G439" s="102">
        <v>15368</v>
      </c>
      <c r="H439" s="46">
        <f t="shared" si="20"/>
        <v>1.0509999999999999</v>
      </c>
      <c r="I439" s="103">
        <f t="shared" si="18"/>
        <v>16151.767999999998</v>
      </c>
      <c r="J439" s="103">
        <v>3834.3159999999998</v>
      </c>
      <c r="K439" s="133">
        <f t="shared" si="19"/>
        <v>19986.083999999999</v>
      </c>
    </row>
    <row r="440" spans="1:11" ht="216.75" x14ac:dyDescent="0.2">
      <c r="A440" s="15">
        <v>439</v>
      </c>
      <c r="B440" s="116">
        <v>721519</v>
      </c>
      <c r="C440" s="132" t="s">
        <v>752</v>
      </c>
      <c r="D440" s="98" t="s">
        <v>38</v>
      </c>
      <c r="E440" s="100">
        <v>1</v>
      </c>
      <c r="F440" s="117">
        <v>72102900</v>
      </c>
      <c r="G440" s="102">
        <v>15368</v>
      </c>
      <c r="H440" s="46">
        <f t="shared" si="20"/>
        <v>1.0509999999999999</v>
      </c>
      <c r="I440" s="103">
        <f t="shared" si="18"/>
        <v>16151.767999999998</v>
      </c>
      <c r="J440" s="103">
        <v>3834.3159999999998</v>
      </c>
      <c r="K440" s="133">
        <f t="shared" si="19"/>
        <v>19986.083999999999</v>
      </c>
    </row>
    <row r="441" spans="1:11" ht="51" x14ac:dyDescent="0.2">
      <c r="A441" s="15">
        <v>440</v>
      </c>
      <c r="B441" s="116">
        <v>721519</v>
      </c>
      <c r="C441" s="132" t="s">
        <v>753</v>
      </c>
      <c r="D441" s="109" t="s">
        <v>31</v>
      </c>
      <c r="E441" s="100">
        <v>1</v>
      </c>
      <c r="F441" s="117">
        <v>72102900</v>
      </c>
      <c r="G441" s="102">
        <v>76840</v>
      </c>
      <c r="H441" s="46">
        <f t="shared" si="20"/>
        <v>1.0509999999999999</v>
      </c>
      <c r="I441" s="103">
        <f t="shared" si="18"/>
        <v>80758.84</v>
      </c>
      <c r="J441" s="103">
        <v>19171.579999999998</v>
      </c>
      <c r="K441" s="133">
        <f t="shared" si="19"/>
        <v>99930.42</v>
      </c>
    </row>
    <row r="442" spans="1:11" ht="51" x14ac:dyDescent="0.2">
      <c r="A442" s="15">
        <v>441</v>
      </c>
      <c r="B442" s="116">
        <v>72101501</v>
      </c>
      <c r="C442" s="132" t="s">
        <v>754</v>
      </c>
      <c r="D442" s="109" t="s">
        <v>755</v>
      </c>
      <c r="E442" s="100">
        <v>1</v>
      </c>
      <c r="F442" s="117">
        <v>72102900</v>
      </c>
      <c r="G442" s="102">
        <v>110457.5</v>
      </c>
      <c r="H442" s="46">
        <f t="shared" si="20"/>
        <v>1.0509999999999999</v>
      </c>
      <c r="I442" s="103">
        <f t="shared" si="18"/>
        <v>116090.83249999999</v>
      </c>
      <c r="J442" s="103">
        <v>27559.146249999998</v>
      </c>
      <c r="K442" s="133">
        <f t="shared" si="19"/>
        <v>143649.97874999998</v>
      </c>
    </row>
    <row r="443" spans="1:11" ht="38.25" x14ac:dyDescent="0.2">
      <c r="A443" s="15">
        <v>442</v>
      </c>
      <c r="B443" s="116">
        <v>72101501</v>
      </c>
      <c r="C443" s="132" t="s">
        <v>756</v>
      </c>
      <c r="D443" s="109" t="s">
        <v>40</v>
      </c>
      <c r="E443" s="100">
        <v>1</v>
      </c>
      <c r="F443" s="113">
        <v>72151100</v>
      </c>
      <c r="G443" s="102">
        <v>110457.5</v>
      </c>
      <c r="H443" s="46">
        <f t="shared" si="20"/>
        <v>1.0509999999999999</v>
      </c>
      <c r="I443" s="103">
        <f t="shared" si="18"/>
        <v>116090.83249999999</v>
      </c>
      <c r="J443" s="103">
        <v>27559.146249999998</v>
      </c>
      <c r="K443" s="133">
        <f t="shared" si="19"/>
        <v>143649.97874999998</v>
      </c>
    </row>
    <row r="444" spans="1:11" ht="25.5" x14ac:dyDescent="0.2">
      <c r="A444" s="15">
        <v>443</v>
      </c>
      <c r="B444" s="116">
        <v>72101501</v>
      </c>
      <c r="C444" s="132" t="s">
        <v>757</v>
      </c>
      <c r="D444" s="109" t="s">
        <v>40</v>
      </c>
      <c r="E444" s="100">
        <v>1</v>
      </c>
      <c r="F444" s="117">
        <v>72102900</v>
      </c>
      <c r="G444" s="102">
        <v>43798.8</v>
      </c>
      <c r="H444" s="46">
        <f t="shared" si="20"/>
        <v>1.0509999999999999</v>
      </c>
      <c r="I444" s="103">
        <f t="shared" si="18"/>
        <v>46032.538800000002</v>
      </c>
      <c r="J444" s="103">
        <v>10927.8006</v>
      </c>
      <c r="K444" s="133">
        <f t="shared" si="19"/>
        <v>56960.339400000004</v>
      </c>
    </row>
    <row r="445" spans="1:11" ht="114.75" x14ac:dyDescent="0.2">
      <c r="A445" s="15">
        <v>444</v>
      </c>
      <c r="B445" s="116">
        <v>72101501</v>
      </c>
      <c r="C445" s="132" t="s">
        <v>758</v>
      </c>
      <c r="D445" s="109" t="s">
        <v>759</v>
      </c>
      <c r="E445" s="100">
        <v>1</v>
      </c>
      <c r="F445" s="119">
        <v>72101500</v>
      </c>
      <c r="G445" s="102">
        <v>78761</v>
      </c>
      <c r="H445" s="46">
        <f t="shared" si="20"/>
        <v>1.0509999999999999</v>
      </c>
      <c r="I445" s="103">
        <f t="shared" si="18"/>
        <v>82777.811000000002</v>
      </c>
      <c r="J445" s="103">
        <v>19650.869500000001</v>
      </c>
      <c r="K445" s="133">
        <f t="shared" si="19"/>
        <v>102428.6805</v>
      </c>
    </row>
    <row r="446" spans="1:11" ht="12.75" x14ac:dyDescent="0.2">
      <c r="A446" s="15">
        <v>445</v>
      </c>
      <c r="B446" s="116">
        <v>72101501</v>
      </c>
      <c r="C446" s="132" t="s">
        <v>760</v>
      </c>
      <c r="D446" s="109" t="s">
        <v>42</v>
      </c>
      <c r="E446" s="100">
        <v>1</v>
      </c>
      <c r="F446" s="119">
        <v>72101500</v>
      </c>
      <c r="G446" s="102">
        <v>33617.5</v>
      </c>
      <c r="H446" s="46">
        <f t="shared" si="20"/>
        <v>1.0509999999999999</v>
      </c>
      <c r="I446" s="103">
        <f t="shared" si="18"/>
        <v>35331.9925</v>
      </c>
      <c r="J446" s="103">
        <v>8387.5662499999999</v>
      </c>
      <c r="K446" s="133">
        <f t="shared" si="19"/>
        <v>43719.558749999997</v>
      </c>
    </row>
    <row r="447" spans="1:11" ht="12.75" x14ac:dyDescent="0.2">
      <c r="A447" s="15">
        <v>446</v>
      </c>
      <c r="B447" s="116">
        <v>72101501</v>
      </c>
      <c r="C447" s="132" t="s">
        <v>761</v>
      </c>
      <c r="D447" s="109" t="s">
        <v>42</v>
      </c>
      <c r="E447" s="100">
        <v>1</v>
      </c>
      <c r="F447" s="119">
        <v>72101500</v>
      </c>
      <c r="G447" s="102">
        <v>24012.5</v>
      </c>
      <c r="H447" s="46">
        <f t="shared" si="20"/>
        <v>1.0509999999999999</v>
      </c>
      <c r="I447" s="103">
        <f t="shared" si="18"/>
        <v>25237.137499999997</v>
      </c>
      <c r="J447" s="103">
        <v>5991.1187499999996</v>
      </c>
      <c r="K447" s="133">
        <f t="shared" si="19"/>
        <v>31228.256249999999</v>
      </c>
    </row>
    <row r="448" spans="1:11" ht="25.5" x14ac:dyDescent="0.2">
      <c r="A448" s="15">
        <v>447</v>
      </c>
      <c r="B448" s="116">
        <v>72101501</v>
      </c>
      <c r="C448" s="132" t="s">
        <v>762</v>
      </c>
      <c r="D448" s="109" t="s">
        <v>38</v>
      </c>
      <c r="E448" s="100">
        <v>1</v>
      </c>
      <c r="F448" s="43">
        <v>72151500</v>
      </c>
      <c r="G448" s="102">
        <v>19210</v>
      </c>
      <c r="H448" s="46">
        <f t="shared" si="20"/>
        <v>1.0509999999999999</v>
      </c>
      <c r="I448" s="103">
        <f t="shared" si="18"/>
        <v>20189.71</v>
      </c>
      <c r="J448" s="103">
        <v>4792.8949999999995</v>
      </c>
      <c r="K448" s="133">
        <f t="shared" si="19"/>
        <v>24982.605</v>
      </c>
    </row>
    <row r="449" spans="1:11" ht="38.25" x14ac:dyDescent="0.2">
      <c r="A449" s="15">
        <v>448</v>
      </c>
      <c r="B449" s="116">
        <v>72101501</v>
      </c>
      <c r="C449" s="132" t="s">
        <v>763</v>
      </c>
      <c r="D449" s="109" t="s">
        <v>38</v>
      </c>
      <c r="E449" s="100">
        <v>1</v>
      </c>
      <c r="F449" s="43">
        <v>72151500</v>
      </c>
      <c r="G449" s="102">
        <v>57630</v>
      </c>
      <c r="H449" s="46">
        <f t="shared" si="20"/>
        <v>1.0509999999999999</v>
      </c>
      <c r="I449" s="103">
        <f t="shared" si="18"/>
        <v>60569.13</v>
      </c>
      <c r="J449" s="103">
        <v>14378.684999999999</v>
      </c>
      <c r="K449" s="133">
        <f t="shared" si="19"/>
        <v>74947.815000000002</v>
      </c>
    </row>
    <row r="450" spans="1:11" ht="25.5" x14ac:dyDescent="0.2">
      <c r="A450" s="15">
        <v>449</v>
      </c>
      <c r="B450" s="116">
        <v>72101501</v>
      </c>
      <c r="C450" s="132" t="s">
        <v>764</v>
      </c>
      <c r="D450" s="109" t="s">
        <v>38</v>
      </c>
      <c r="E450" s="100">
        <v>1</v>
      </c>
      <c r="F450" s="119">
        <v>72152600</v>
      </c>
      <c r="G450" s="102">
        <v>48025</v>
      </c>
      <c r="H450" s="46">
        <f t="shared" si="20"/>
        <v>1.0509999999999999</v>
      </c>
      <c r="I450" s="103">
        <f t="shared" si="18"/>
        <v>50474.274999999994</v>
      </c>
      <c r="J450" s="103">
        <v>11982.237499999999</v>
      </c>
      <c r="K450" s="133">
        <f t="shared" si="19"/>
        <v>62456.512499999997</v>
      </c>
    </row>
    <row r="451" spans="1:11" ht="38.25" x14ac:dyDescent="0.2">
      <c r="A451" s="15">
        <v>450</v>
      </c>
      <c r="B451" s="116">
        <v>721519</v>
      </c>
      <c r="C451" s="132" t="s">
        <v>765</v>
      </c>
      <c r="D451" s="109" t="s">
        <v>38</v>
      </c>
      <c r="E451" s="100">
        <v>1</v>
      </c>
      <c r="F451" s="119">
        <v>72152600</v>
      </c>
      <c r="G451" s="102">
        <v>172890</v>
      </c>
      <c r="H451" s="46">
        <f t="shared" si="20"/>
        <v>1.0509999999999999</v>
      </c>
      <c r="I451" s="103">
        <f t="shared" ref="I451:I514" si="21">+G451*H451</f>
        <v>181707.38999999998</v>
      </c>
      <c r="J451" s="103">
        <v>43136.055</v>
      </c>
      <c r="K451" s="133">
        <f t="shared" ref="K451:K514" si="22">+I451+J451</f>
        <v>224843.44499999998</v>
      </c>
    </row>
    <row r="452" spans="1:11" ht="38.25" x14ac:dyDescent="0.2">
      <c r="A452" s="15">
        <v>451</v>
      </c>
      <c r="B452" s="116">
        <v>721519</v>
      </c>
      <c r="C452" s="132" t="s">
        <v>766</v>
      </c>
      <c r="D452" s="109" t="s">
        <v>31</v>
      </c>
      <c r="E452" s="100">
        <v>1</v>
      </c>
      <c r="F452" s="119">
        <v>72102900</v>
      </c>
      <c r="G452" s="102">
        <v>14407.5</v>
      </c>
      <c r="H452" s="46">
        <f t="shared" ref="H452:H515" si="23">+H451</f>
        <v>1.0509999999999999</v>
      </c>
      <c r="I452" s="103">
        <f t="shared" si="21"/>
        <v>15142.282499999999</v>
      </c>
      <c r="J452" s="103">
        <v>3594.6712499999999</v>
      </c>
      <c r="K452" s="133">
        <f t="shared" si="22"/>
        <v>18736.953750000001</v>
      </c>
    </row>
    <row r="453" spans="1:11" ht="25.5" x14ac:dyDescent="0.2">
      <c r="A453" s="15">
        <v>452</v>
      </c>
      <c r="B453" s="116">
        <v>72101510</v>
      </c>
      <c r="C453" s="132" t="s">
        <v>767</v>
      </c>
      <c r="D453" s="109" t="s">
        <v>755</v>
      </c>
      <c r="E453" s="100">
        <v>1</v>
      </c>
      <c r="F453" s="119">
        <v>72102900</v>
      </c>
      <c r="G453" s="102">
        <v>48025</v>
      </c>
      <c r="H453" s="46">
        <f t="shared" si="23"/>
        <v>1.0509999999999999</v>
      </c>
      <c r="I453" s="103">
        <f t="shared" si="21"/>
        <v>50474.274999999994</v>
      </c>
      <c r="J453" s="103">
        <v>11982.237499999999</v>
      </c>
      <c r="K453" s="133">
        <f t="shared" si="22"/>
        <v>62456.512499999997</v>
      </c>
    </row>
    <row r="454" spans="1:11" ht="25.5" x14ac:dyDescent="0.2">
      <c r="A454" s="15">
        <v>453</v>
      </c>
      <c r="B454" s="116">
        <v>72101510</v>
      </c>
      <c r="C454" s="132" t="s">
        <v>768</v>
      </c>
      <c r="D454" s="109" t="s">
        <v>755</v>
      </c>
      <c r="E454" s="100">
        <v>1</v>
      </c>
      <c r="F454" s="119">
        <v>72151800</v>
      </c>
      <c r="G454" s="102">
        <v>33617.5</v>
      </c>
      <c r="H454" s="46">
        <f t="shared" si="23"/>
        <v>1.0509999999999999</v>
      </c>
      <c r="I454" s="103">
        <f t="shared" si="21"/>
        <v>35331.9925</v>
      </c>
      <c r="J454" s="103">
        <v>8387.5662499999999</v>
      </c>
      <c r="K454" s="133">
        <f t="shared" si="22"/>
        <v>43719.558749999997</v>
      </c>
    </row>
    <row r="455" spans="1:11" ht="12.75" x14ac:dyDescent="0.2">
      <c r="A455" s="15">
        <v>454</v>
      </c>
      <c r="B455" s="116">
        <v>72101501</v>
      </c>
      <c r="C455" s="132" t="s">
        <v>769</v>
      </c>
      <c r="D455" s="98" t="s">
        <v>44</v>
      </c>
      <c r="E455" s="100">
        <v>1</v>
      </c>
      <c r="F455" s="119">
        <v>72102900</v>
      </c>
      <c r="G455" s="102">
        <v>19210</v>
      </c>
      <c r="H455" s="46">
        <f t="shared" si="23"/>
        <v>1.0509999999999999</v>
      </c>
      <c r="I455" s="103">
        <f t="shared" si="21"/>
        <v>20189.71</v>
      </c>
      <c r="J455" s="103">
        <v>4792.8949999999995</v>
      </c>
      <c r="K455" s="133">
        <f t="shared" si="22"/>
        <v>24982.605</v>
      </c>
    </row>
    <row r="456" spans="1:11" ht="51" x14ac:dyDescent="0.2">
      <c r="A456" s="15">
        <v>455</v>
      </c>
      <c r="B456" s="116">
        <v>72101501</v>
      </c>
      <c r="C456" s="132" t="s">
        <v>770</v>
      </c>
      <c r="D456" s="109" t="s">
        <v>44</v>
      </c>
      <c r="E456" s="100">
        <v>1</v>
      </c>
      <c r="F456" s="119">
        <v>72102900</v>
      </c>
      <c r="G456" s="102">
        <v>21131</v>
      </c>
      <c r="H456" s="46">
        <f t="shared" si="23"/>
        <v>1.0509999999999999</v>
      </c>
      <c r="I456" s="103">
        <f t="shared" si="21"/>
        <v>22208.680999999997</v>
      </c>
      <c r="J456" s="103">
        <v>5272.1844999999994</v>
      </c>
      <c r="K456" s="133">
        <f t="shared" si="22"/>
        <v>27480.865499999996</v>
      </c>
    </row>
    <row r="457" spans="1:11" ht="63.75" x14ac:dyDescent="0.2">
      <c r="A457" s="15">
        <v>456</v>
      </c>
      <c r="B457" s="116">
        <v>72101501</v>
      </c>
      <c r="C457" s="132" t="s">
        <v>771</v>
      </c>
      <c r="D457" s="109" t="s">
        <v>44</v>
      </c>
      <c r="E457" s="100">
        <v>1</v>
      </c>
      <c r="F457" s="110">
        <v>72153507</v>
      </c>
      <c r="G457" s="102">
        <v>24012.5</v>
      </c>
      <c r="H457" s="46">
        <f t="shared" si="23"/>
        <v>1.0509999999999999</v>
      </c>
      <c r="I457" s="103">
        <f t="shared" si="21"/>
        <v>25237.137499999997</v>
      </c>
      <c r="J457" s="103">
        <v>5991.1187499999996</v>
      </c>
      <c r="K457" s="133">
        <f t="shared" si="22"/>
        <v>31228.256249999999</v>
      </c>
    </row>
    <row r="458" spans="1:11" ht="38.25" x14ac:dyDescent="0.2">
      <c r="A458" s="15">
        <v>457</v>
      </c>
      <c r="B458" s="116">
        <v>72101501</v>
      </c>
      <c r="C458" s="132" t="s">
        <v>772</v>
      </c>
      <c r="D458" s="109" t="s">
        <v>44</v>
      </c>
      <c r="E458" s="100">
        <v>1</v>
      </c>
      <c r="F458" s="110">
        <v>72153605</v>
      </c>
      <c r="G458" s="102">
        <v>32657</v>
      </c>
      <c r="H458" s="46">
        <f t="shared" si="23"/>
        <v>1.0509999999999999</v>
      </c>
      <c r="I458" s="103">
        <f t="shared" si="21"/>
        <v>34322.506999999998</v>
      </c>
      <c r="J458" s="103">
        <v>8147.9215000000004</v>
      </c>
      <c r="K458" s="133">
        <f t="shared" si="22"/>
        <v>42470.428499999995</v>
      </c>
    </row>
    <row r="459" spans="1:11" ht="38.25" x14ac:dyDescent="0.2">
      <c r="A459" s="15">
        <v>458</v>
      </c>
      <c r="B459" s="116">
        <v>72101501</v>
      </c>
      <c r="C459" s="132" t="s">
        <v>773</v>
      </c>
      <c r="D459" s="109" t="s">
        <v>44</v>
      </c>
      <c r="E459" s="100">
        <v>1</v>
      </c>
      <c r="F459" s="110">
        <v>72151502</v>
      </c>
      <c r="G459" s="102">
        <v>48025</v>
      </c>
      <c r="H459" s="46">
        <f t="shared" si="23"/>
        <v>1.0509999999999999</v>
      </c>
      <c r="I459" s="103">
        <f t="shared" si="21"/>
        <v>50474.274999999994</v>
      </c>
      <c r="J459" s="103">
        <v>11982.237499999999</v>
      </c>
      <c r="K459" s="133">
        <f t="shared" si="22"/>
        <v>62456.512499999997</v>
      </c>
    </row>
    <row r="460" spans="1:11" ht="25.5" x14ac:dyDescent="0.2">
      <c r="A460" s="15">
        <v>459</v>
      </c>
      <c r="B460" s="116">
        <v>72102905</v>
      </c>
      <c r="C460" s="132" t="s">
        <v>774</v>
      </c>
      <c r="D460" s="109" t="s">
        <v>30</v>
      </c>
      <c r="E460" s="100">
        <v>1</v>
      </c>
      <c r="F460" s="110">
        <v>72151502</v>
      </c>
      <c r="G460" s="102">
        <v>24012.5</v>
      </c>
      <c r="H460" s="46">
        <f t="shared" si="23"/>
        <v>1.0509999999999999</v>
      </c>
      <c r="I460" s="103">
        <f t="shared" si="21"/>
        <v>25237.137499999997</v>
      </c>
      <c r="J460" s="103">
        <v>5991.1187499999996</v>
      </c>
      <c r="K460" s="133">
        <f t="shared" si="22"/>
        <v>31228.256249999999</v>
      </c>
    </row>
    <row r="461" spans="1:11" ht="25.5" x14ac:dyDescent="0.2">
      <c r="A461" s="15">
        <v>460</v>
      </c>
      <c r="B461" s="116">
        <v>72102905</v>
      </c>
      <c r="C461" s="132" t="s">
        <v>775</v>
      </c>
      <c r="D461" s="109" t="s">
        <v>30</v>
      </c>
      <c r="E461" s="100">
        <v>1</v>
      </c>
      <c r="F461" s="110">
        <v>72151502</v>
      </c>
      <c r="G461" s="102">
        <v>19210</v>
      </c>
      <c r="H461" s="46">
        <f t="shared" si="23"/>
        <v>1.0509999999999999</v>
      </c>
      <c r="I461" s="103">
        <f t="shared" si="21"/>
        <v>20189.71</v>
      </c>
      <c r="J461" s="103">
        <v>4792.8949999999995</v>
      </c>
      <c r="K461" s="133">
        <f t="shared" si="22"/>
        <v>24982.605</v>
      </c>
    </row>
    <row r="462" spans="1:11" ht="25.5" x14ac:dyDescent="0.2">
      <c r="A462" s="15">
        <v>461</v>
      </c>
      <c r="B462" s="116">
        <v>72102905</v>
      </c>
      <c r="C462" s="132" t="s">
        <v>776</v>
      </c>
      <c r="D462" s="109" t="s">
        <v>30</v>
      </c>
      <c r="E462" s="100">
        <v>1</v>
      </c>
      <c r="F462" s="110">
        <v>72153605</v>
      </c>
      <c r="G462" s="102">
        <v>21131</v>
      </c>
      <c r="H462" s="46">
        <f t="shared" si="23"/>
        <v>1.0509999999999999</v>
      </c>
      <c r="I462" s="103">
        <f t="shared" si="21"/>
        <v>22208.680999999997</v>
      </c>
      <c r="J462" s="103">
        <v>5272.1844999999994</v>
      </c>
      <c r="K462" s="133">
        <f t="shared" si="22"/>
        <v>27480.865499999996</v>
      </c>
    </row>
    <row r="463" spans="1:11" ht="38.25" x14ac:dyDescent="0.2">
      <c r="A463" s="15">
        <v>462</v>
      </c>
      <c r="B463" s="116" t="s">
        <v>777</v>
      </c>
      <c r="C463" s="132" t="s">
        <v>778</v>
      </c>
      <c r="D463" s="109" t="s">
        <v>38</v>
      </c>
      <c r="E463" s="100">
        <v>1</v>
      </c>
      <c r="F463" s="110">
        <v>72151501</v>
      </c>
      <c r="G463" s="102">
        <v>17289</v>
      </c>
      <c r="H463" s="46">
        <f t="shared" si="23"/>
        <v>1.0509999999999999</v>
      </c>
      <c r="I463" s="103">
        <f t="shared" si="21"/>
        <v>18170.738999999998</v>
      </c>
      <c r="J463" s="103">
        <v>4313.6054999999997</v>
      </c>
      <c r="K463" s="133">
        <f t="shared" si="22"/>
        <v>22484.344499999999</v>
      </c>
    </row>
    <row r="464" spans="1:11" ht="51" x14ac:dyDescent="0.2">
      <c r="A464" s="15">
        <v>463</v>
      </c>
      <c r="B464" s="116">
        <v>72102905</v>
      </c>
      <c r="C464" s="132" t="s">
        <v>779</v>
      </c>
      <c r="D464" s="109" t="s">
        <v>35</v>
      </c>
      <c r="E464" s="100">
        <v>1</v>
      </c>
      <c r="F464" s="110">
        <v>72151502</v>
      </c>
      <c r="G464" s="102">
        <v>22091.5</v>
      </c>
      <c r="H464" s="46">
        <f t="shared" si="23"/>
        <v>1.0509999999999999</v>
      </c>
      <c r="I464" s="103">
        <f t="shared" si="21"/>
        <v>23218.166499999999</v>
      </c>
      <c r="J464" s="103">
        <v>5511.8292499999998</v>
      </c>
      <c r="K464" s="133">
        <f t="shared" si="22"/>
        <v>28729.995749999998</v>
      </c>
    </row>
    <row r="465" spans="1:11" ht="38.25" x14ac:dyDescent="0.2">
      <c r="A465" s="15">
        <v>464</v>
      </c>
      <c r="B465" s="116">
        <v>72102905</v>
      </c>
      <c r="C465" s="132" t="s">
        <v>780</v>
      </c>
      <c r="D465" s="109" t="s">
        <v>38</v>
      </c>
      <c r="E465" s="100">
        <v>1</v>
      </c>
      <c r="F465" s="110">
        <v>72151501</v>
      </c>
      <c r="G465" s="102">
        <v>18249.5</v>
      </c>
      <c r="H465" s="46">
        <f t="shared" si="23"/>
        <v>1.0509999999999999</v>
      </c>
      <c r="I465" s="103">
        <f t="shared" si="21"/>
        <v>19180.2245</v>
      </c>
      <c r="J465" s="103">
        <v>4553.2502500000001</v>
      </c>
      <c r="K465" s="133">
        <f t="shared" si="22"/>
        <v>23733.474750000001</v>
      </c>
    </row>
    <row r="466" spans="1:11" ht="38.25" x14ac:dyDescent="0.2">
      <c r="A466" s="15">
        <v>465</v>
      </c>
      <c r="B466" s="116">
        <v>72102905</v>
      </c>
      <c r="C466" s="132" t="s">
        <v>781</v>
      </c>
      <c r="D466" s="109" t="s">
        <v>38</v>
      </c>
      <c r="E466" s="100">
        <v>1</v>
      </c>
      <c r="F466" s="110">
        <v>72151501</v>
      </c>
      <c r="G466" s="102">
        <v>17289</v>
      </c>
      <c r="H466" s="46">
        <f t="shared" si="23"/>
        <v>1.0509999999999999</v>
      </c>
      <c r="I466" s="103">
        <f t="shared" si="21"/>
        <v>18170.738999999998</v>
      </c>
      <c r="J466" s="103">
        <v>4313.6054999999997</v>
      </c>
      <c r="K466" s="133">
        <f t="shared" si="22"/>
        <v>22484.344499999999</v>
      </c>
    </row>
    <row r="467" spans="1:11" ht="38.25" x14ac:dyDescent="0.2">
      <c r="A467" s="15">
        <v>466</v>
      </c>
      <c r="B467" s="116">
        <v>72102905</v>
      </c>
      <c r="C467" s="132" t="s">
        <v>782</v>
      </c>
      <c r="D467" s="109" t="s">
        <v>38</v>
      </c>
      <c r="E467" s="100">
        <v>1</v>
      </c>
      <c r="F467" s="110">
        <v>72151502</v>
      </c>
      <c r="G467" s="102">
        <v>24012.5</v>
      </c>
      <c r="H467" s="46">
        <f t="shared" si="23"/>
        <v>1.0509999999999999</v>
      </c>
      <c r="I467" s="103">
        <f t="shared" si="21"/>
        <v>25237.137499999997</v>
      </c>
      <c r="J467" s="103">
        <v>5991.1187499999996</v>
      </c>
      <c r="K467" s="133">
        <f t="shared" si="22"/>
        <v>31228.256249999999</v>
      </c>
    </row>
    <row r="468" spans="1:11" ht="38.25" x14ac:dyDescent="0.2">
      <c r="A468" s="15">
        <v>467</v>
      </c>
      <c r="B468" s="116">
        <v>72102905</v>
      </c>
      <c r="C468" s="132" t="s">
        <v>783</v>
      </c>
      <c r="D468" s="109" t="s">
        <v>31</v>
      </c>
      <c r="E468" s="100">
        <v>1</v>
      </c>
      <c r="F468" s="110">
        <v>72151502</v>
      </c>
      <c r="G468" s="102">
        <v>21131</v>
      </c>
      <c r="H468" s="46">
        <f t="shared" si="23"/>
        <v>1.0509999999999999</v>
      </c>
      <c r="I468" s="103">
        <f t="shared" si="21"/>
        <v>22208.680999999997</v>
      </c>
      <c r="J468" s="103">
        <v>5272.1844999999994</v>
      </c>
      <c r="K468" s="133">
        <f t="shared" si="22"/>
        <v>27480.865499999996</v>
      </c>
    </row>
    <row r="469" spans="1:11" ht="51" x14ac:dyDescent="0.2">
      <c r="A469" s="15">
        <v>468</v>
      </c>
      <c r="B469" s="116">
        <v>72102905</v>
      </c>
      <c r="C469" s="132" t="s">
        <v>784</v>
      </c>
      <c r="D469" s="109" t="s">
        <v>38</v>
      </c>
      <c r="E469" s="100">
        <v>1</v>
      </c>
      <c r="F469" s="110">
        <v>72151502</v>
      </c>
      <c r="G469" s="102">
        <v>17289</v>
      </c>
      <c r="H469" s="46">
        <f t="shared" si="23"/>
        <v>1.0509999999999999</v>
      </c>
      <c r="I469" s="103">
        <f t="shared" si="21"/>
        <v>18170.738999999998</v>
      </c>
      <c r="J469" s="103">
        <v>4313.6054999999997</v>
      </c>
      <c r="K469" s="133">
        <f t="shared" si="22"/>
        <v>22484.344499999999</v>
      </c>
    </row>
    <row r="470" spans="1:11" ht="38.25" x14ac:dyDescent="0.2">
      <c r="A470" s="15">
        <v>469</v>
      </c>
      <c r="B470" s="116">
        <v>72102905</v>
      </c>
      <c r="C470" s="132" t="s">
        <v>785</v>
      </c>
      <c r="D470" s="109" t="s">
        <v>38</v>
      </c>
      <c r="E470" s="100">
        <v>1</v>
      </c>
      <c r="F470" s="110">
        <v>72151502</v>
      </c>
      <c r="G470" s="102">
        <v>15368</v>
      </c>
      <c r="H470" s="46">
        <f t="shared" si="23"/>
        <v>1.0509999999999999</v>
      </c>
      <c r="I470" s="103">
        <f t="shared" si="21"/>
        <v>16151.767999999998</v>
      </c>
      <c r="J470" s="103">
        <v>3834.3159999999998</v>
      </c>
      <c r="K470" s="133">
        <f t="shared" si="22"/>
        <v>19986.083999999999</v>
      </c>
    </row>
    <row r="471" spans="1:11" ht="38.25" x14ac:dyDescent="0.2">
      <c r="A471" s="15">
        <v>470</v>
      </c>
      <c r="B471" s="116">
        <v>72102905</v>
      </c>
      <c r="C471" s="132" t="s">
        <v>786</v>
      </c>
      <c r="D471" s="109" t="s">
        <v>31</v>
      </c>
      <c r="E471" s="100">
        <v>1</v>
      </c>
      <c r="F471" s="110">
        <v>72151502</v>
      </c>
      <c r="G471" s="102">
        <v>14407.5</v>
      </c>
      <c r="H471" s="46">
        <f t="shared" si="23"/>
        <v>1.0509999999999999</v>
      </c>
      <c r="I471" s="103">
        <f t="shared" si="21"/>
        <v>15142.282499999999</v>
      </c>
      <c r="J471" s="103">
        <v>3594.6712499999999</v>
      </c>
      <c r="K471" s="133">
        <f t="shared" si="22"/>
        <v>18736.953750000001</v>
      </c>
    </row>
    <row r="472" spans="1:11" ht="38.25" x14ac:dyDescent="0.2">
      <c r="A472" s="15">
        <v>471</v>
      </c>
      <c r="B472" s="116">
        <v>72102900</v>
      </c>
      <c r="C472" s="132" t="s">
        <v>787</v>
      </c>
      <c r="D472" s="109" t="s">
        <v>38</v>
      </c>
      <c r="E472" s="100">
        <v>1</v>
      </c>
      <c r="F472" s="110">
        <v>72153605</v>
      </c>
      <c r="G472" s="102">
        <v>11526</v>
      </c>
      <c r="H472" s="46">
        <f t="shared" si="23"/>
        <v>1.0509999999999999</v>
      </c>
      <c r="I472" s="103">
        <f t="shared" si="21"/>
        <v>12113.825999999999</v>
      </c>
      <c r="J472" s="103">
        <v>2875.7369999999996</v>
      </c>
      <c r="K472" s="133">
        <f t="shared" si="22"/>
        <v>14989.562999999998</v>
      </c>
    </row>
    <row r="473" spans="1:11" ht="38.25" x14ac:dyDescent="0.2">
      <c r="A473" s="15">
        <v>472</v>
      </c>
      <c r="B473" s="116">
        <v>72102905</v>
      </c>
      <c r="C473" s="132" t="s">
        <v>788</v>
      </c>
      <c r="D473" s="109" t="s">
        <v>38</v>
      </c>
      <c r="E473" s="100">
        <v>1</v>
      </c>
      <c r="F473" s="110">
        <v>72151502</v>
      </c>
      <c r="G473" s="102">
        <v>15368</v>
      </c>
      <c r="H473" s="46">
        <f t="shared" si="23"/>
        <v>1.0509999999999999</v>
      </c>
      <c r="I473" s="103">
        <f t="shared" si="21"/>
        <v>16151.767999999998</v>
      </c>
      <c r="J473" s="103">
        <v>3834.3159999999998</v>
      </c>
      <c r="K473" s="133">
        <f t="shared" si="22"/>
        <v>19986.083999999999</v>
      </c>
    </row>
    <row r="474" spans="1:11" ht="38.25" x14ac:dyDescent="0.2">
      <c r="A474" s="15">
        <v>473</v>
      </c>
      <c r="B474" s="116">
        <v>72102905</v>
      </c>
      <c r="C474" s="132" t="s">
        <v>789</v>
      </c>
      <c r="D474" s="109" t="s">
        <v>38</v>
      </c>
      <c r="E474" s="100">
        <v>1</v>
      </c>
      <c r="F474" s="110">
        <v>72151502</v>
      </c>
      <c r="G474" s="102">
        <v>11526</v>
      </c>
      <c r="H474" s="46">
        <f t="shared" si="23"/>
        <v>1.0509999999999999</v>
      </c>
      <c r="I474" s="103">
        <f t="shared" si="21"/>
        <v>12113.825999999999</v>
      </c>
      <c r="J474" s="103">
        <v>2875.7369999999996</v>
      </c>
      <c r="K474" s="133">
        <f t="shared" si="22"/>
        <v>14989.562999999998</v>
      </c>
    </row>
    <row r="475" spans="1:11" ht="38.25" x14ac:dyDescent="0.2">
      <c r="A475" s="15">
        <v>474</v>
      </c>
      <c r="B475" s="116">
        <v>72102905</v>
      </c>
      <c r="C475" s="132" t="s">
        <v>790</v>
      </c>
      <c r="D475" s="109" t="s">
        <v>34</v>
      </c>
      <c r="E475" s="100">
        <v>1</v>
      </c>
      <c r="F475" s="110">
        <v>72151501</v>
      </c>
      <c r="G475" s="102">
        <v>48025</v>
      </c>
      <c r="H475" s="46">
        <f t="shared" si="23"/>
        <v>1.0509999999999999</v>
      </c>
      <c r="I475" s="103">
        <f t="shared" si="21"/>
        <v>50474.274999999994</v>
      </c>
      <c r="J475" s="103">
        <v>11982.237499999999</v>
      </c>
      <c r="K475" s="133">
        <f t="shared" si="22"/>
        <v>62456.512499999997</v>
      </c>
    </row>
    <row r="476" spans="1:11" ht="12.75" x14ac:dyDescent="0.2">
      <c r="A476" s="15">
        <v>475</v>
      </c>
      <c r="B476" s="116">
        <v>72102905</v>
      </c>
      <c r="C476" s="132" t="s">
        <v>791</v>
      </c>
      <c r="D476" s="109" t="s">
        <v>38</v>
      </c>
      <c r="E476" s="100">
        <v>1</v>
      </c>
      <c r="F476" s="110">
        <v>72153605</v>
      </c>
      <c r="G476" s="102">
        <v>13447</v>
      </c>
      <c r="H476" s="46">
        <f t="shared" si="23"/>
        <v>1.0509999999999999</v>
      </c>
      <c r="I476" s="103">
        <f t="shared" si="21"/>
        <v>14132.796999999999</v>
      </c>
      <c r="J476" s="103">
        <v>3355.0264999999999</v>
      </c>
      <c r="K476" s="133">
        <f t="shared" si="22"/>
        <v>17487.823499999999</v>
      </c>
    </row>
    <row r="477" spans="1:11" ht="51" x14ac:dyDescent="0.2">
      <c r="A477" s="15">
        <v>476</v>
      </c>
      <c r="B477" s="116">
        <v>72102905</v>
      </c>
      <c r="C477" s="132" t="s">
        <v>792</v>
      </c>
      <c r="D477" s="109" t="s">
        <v>34</v>
      </c>
      <c r="E477" s="100">
        <v>1</v>
      </c>
      <c r="F477" s="110">
        <v>72152602</v>
      </c>
      <c r="G477" s="102">
        <v>67235</v>
      </c>
      <c r="H477" s="46">
        <f t="shared" si="23"/>
        <v>1.0509999999999999</v>
      </c>
      <c r="I477" s="103">
        <f t="shared" si="21"/>
        <v>70663.985000000001</v>
      </c>
      <c r="J477" s="103">
        <v>16775.1325</v>
      </c>
      <c r="K477" s="133">
        <f t="shared" si="22"/>
        <v>87439.117499999993</v>
      </c>
    </row>
    <row r="478" spans="1:11" ht="51" x14ac:dyDescent="0.2">
      <c r="A478" s="15">
        <v>477</v>
      </c>
      <c r="B478" s="116">
        <v>72102905</v>
      </c>
      <c r="C478" s="132" t="s">
        <v>793</v>
      </c>
      <c r="D478" s="109" t="s">
        <v>38</v>
      </c>
      <c r="E478" s="100">
        <v>1</v>
      </c>
      <c r="F478" s="110">
        <v>72151501</v>
      </c>
      <c r="G478" s="102">
        <v>11526</v>
      </c>
      <c r="H478" s="46">
        <f t="shared" si="23"/>
        <v>1.0509999999999999</v>
      </c>
      <c r="I478" s="103">
        <f t="shared" si="21"/>
        <v>12113.825999999999</v>
      </c>
      <c r="J478" s="103">
        <v>2875.7369999999996</v>
      </c>
      <c r="K478" s="133">
        <f t="shared" si="22"/>
        <v>14989.562999999998</v>
      </c>
    </row>
    <row r="479" spans="1:11" ht="38.25" x14ac:dyDescent="0.2">
      <c r="A479" s="15">
        <v>478</v>
      </c>
      <c r="B479" s="116">
        <v>72102905</v>
      </c>
      <c r="C479" s="132" t="s">
        <v>794</v>
      </c>
      <c r="D479" s="109" t="s">
        <v>31</v>
      </c>
      <c r="E479" s="100">
        <v>1</v>
      </c>
      <c r="F479" s="110">
        <v>72151502</v>
      </c>
      <c r="G479" s="102">
        <v>4802.5</v>
      </c>
      <c r="H479" s="46">
        <f t="shared" si="23"/>
        <v>1.0509999999999999</v>
      </c>
      <c r="I479" s="103">
        <f t="shared" si="21"/>
        <v>5047.4274999999998</v>
      </c>
      <c r="J479" s="103">
        <v>1198.2237499999999</v>
      </c>
      <c r="K479" s="133">
        <f t="shared" si="22"/>
        <v>6245.6512499999999</v>
      </c>
    </row>
    <row r="480" spans="1:11" ht="38.25" x14ac:dyDescent="0.2">
      <c r="A480" s="15">
        <v>479</v>
      </c>
      <c r="B480" s="116">
        <v>72102905</v>
      </c>
      <c r="C480" s="132" t="s">
        <v>795</v>
      </c>
      <c r="D480" s="109" t="s">
        <v>38</v>
      </c>
      <c r="E480" s="100">
        <v>1</v>
      </c>
      <c r="F480" s="110">
        <v>72154402</v>
      </c>
      <c r="G480" s="102">
        <v>21131</v>
      </c>
      <c r="H480" s="46">
        <f t="shared" si="23"/>
        <v>1.0509999999999999</v>
      </c>
      <c r="I480" s="103">
        <f t="shared" si="21"/>
        <v>22208.680999999997</v>
      </c>
      <c r="J480" s="103">
        <v>5272.1844999999994</v>
      </c>
      <c r="K480" s="133">
        <f t="shared" si="22"/>
        <v>27480.865499999996</v>
      </c>
    </row>
    <row r="481" spans="1:11" ht="38.25" x14ac:dyDescent="0.2">
      <c r="A481" s="15">
        <v>480</v>
      </c>
      <c r="B481" s="116">
        <v>72102905</v>
      </c>
      <c r="C481" s="132" t="s">
        <v>796</v>
      </c>
      <c r="D481" s="109" t="s">
        <v>31</v>
      </c>
      <c r="E481" s="100">
        <v>1</v>
      </c>
      <c r="F481" s="110">
        <v>72152602</v>
      </c>
      <c r="G481" s="102">
        <v>3649.9</v>
      </c>
      <c r="H481" s="46">
        <f t="shared" si="23"/>
        <v>1.0509999999999999</v>
      </c>
      <c r="I481" s="103">
        <f t="shared" si="21"/>
        <v>3836.0448999999999</v>
      </c>
      <c r="J481" s="103">
        <v>910.65004999999996</v>
      </c>
      <c r="K481" s="133">
        <f t="shared" si="22"/>
        <v>4746.6949500000001</v>
      </c>
    </row>
    <row r="482" spans="1:11" ht="38.25" x14ac:dyDescent="0.2">
      <c r="A482" s="15">
        <v>481</v>
      </c>
      <c r="B482" s="116">
        <v>72102905</v>
      </c>
      <c r="C482" s="132" t="s">
        <v>797</v>
      </c>
      <c r="D482" s="109" t="s">
        <v>38</v>
      </c>
      <c r="E482" s="100">
        <v>1</v>
      </c>
      <c r="F482" s="110">
        <v>72152602</v>
      </c>
      <c r="G482" s="102">
        <v>24012.5</v>
      </c>
      <c r="H482" s="46">
        <f t="shared" si="23"/>
        <v>1.0509999999999999</v>
      </c>
      <c r="I482" s="103">
        <f t="shared" si="21"/>
        <v>25237.137499999997</v>
      </c>
      <c r="J482" s="103">
        <v>5991.1187499999996</v>
      </c>
      <c r="K482" s="133">
        <f t="shared" si="22"/>
        <v>31228.256249999999</v>
      </c>
    </row>
    <row r="483" spans="1:11" ht="38.25" x14ac:dyDescent="0.2">
      <c r="A483" s="15">
        <v>482</v>
      </c>
      <c r="B483" s="116">
        <v>72102905</v>
      </c>
      <c r="C483" s="132" t="s">
        <v>798</v>
      </c>
      <c r="D483" s="109" t="s">
        <v>38</v>
      </c>
      <c r="E483" s="100">
        <v>1</v>
      </c>
      <c r="F483" s="110">
        <v>72152602</v>
      </c>
      <c r="G483" s="102">
        <v>24012.5</v>
      </c>
      <c r="H483" s="46">
        <f t="shared" si="23"/>
        <v>1.0509999999999999</v>
      </c>
      <c r="I483" s="103">
        <f t="shared" si="21"/>
        <v>25237.137499999997</v>
      </c>
      <c r="J483" s="103">
        <v>5991.1187499999996</v>
      </c>
      <c r="K483" s="133">
        <f t="shared" si="22"/>
        <v>31228.256249999999</v>
      </c>
    </row>
    <row r="484" spans="1:11" ht="38.25" x14ac:dyDescent="0.2">
      <c r="A484" s="15">
        <v>483</v>
      </c>
      <c r="B484" s="116">
        <v>72102905</v>
      </c>
      <c r="C484" s="132" t="s">
        <v>799</v>
      </c>
      <c r="D484" s="98" t="s">
        <v>31</v>
      </c>
      <c r="E484" s="100">
        <v>1</v>
      </c>
      <c r="F484" s="110">
        <v>72152602</v>
      </c>
      <c r="G484" s="102">
        <v>17289</v>
      </c>
      <c r="H484" s="46">
        <f t="shared" si="23"/>
        <v>1.0509999999999999</v>
      </c>
      <c r="I484" s="103">
        <f t="shared" si="21"/>
        <v>18170.738999999998</v>
      </c>
      <c r="J484" s="103">
        <v>4313.6054999999997</v>
      </c>
      <c r="K484" s="133">
        <f t="shared" si="22"/>
        <v>22484.344499999999</v>
      </c>
    </row>
    <row r="485" spans="1:11" ht="38.25" x14ac:dyDescent="0.2">
      <c r="A485" s="15">
        <v>484</v>
      </c>
      <c r="B485" s="116">
        <v>72102905</v>
      </c>
      <c r="C485" s="132" t="s">
        <v>800</v>
      </c>
      <c r="D485" s="109" t="s">
        <v>34</v>
      </c>
      <c r="E485" s="100">
        <v>1</v>
      </c>
      <c r="F485" s="110">
        <v>72101510</v>
      </c>
      <c r="G485" s="102">
        <v>48025</v>
      </c>
      <c r="H485" s="46">
        <f t="shared" si="23"/>
        <v>1.0509999999999999</v>
      </c>
      <c r="I485" s="103">
        <f t="shared" si="21"/>
        <v>50474.274999999994</v>
      </c>
      <c r="J485" s="103">
        <v>11982.237499999999</v>
      </c>
      <c r="K485" s="133">
        <f t="shared" si="22"/>
        <v>62456.512499999997</v>
      </c>
    </row>
    <row r="486" spans="1:11" ht="25.5" x14ac:dyDescent="0.2">
      <c r="A486" s="15">
        <v>485</v>
      </c>
      <c r="B486" s="116">
        <v>72102905</v>
      </c>
      <c r="C486" s="132" t="s">
        <v>801</v>
      </c>
      <c r="D486" s="109" t="s">
        <v>38</v>
      </c>
      <c r="E486" s="100">
        <v>1</v>
      </c>
      <c r="F486" s="110">
        <v>72101510</v>
      </c>
      <c r="G486" s="102">
        <v>14407.5</v>
      </c>
      <c r="H486" s="46">
        <f t="shared" si="23"/>
        <v>1.0509999999999999</v>
      </c>
      <c r="I486" s="103">
        <f t="shared" si="21"/>
        <v>15142.282499999999</v>
      </c>
      <c r="J486" s="103">
        <v>3594.6712499999999</v>
      </c>
      <c r="K486" s="133">
        <f t="shared" si="22"/>
        <v>18736.953750000001</v>
      </c>
    </row>
    <row r="487" spans="1:11" ht="38.25" x14ac:dyDescent="0.2">
      <c r="A487" s="15">
        <v>486</v>
      </c>
      <c r="B487" s="116">
        <v>72102905</v>
      </c>
      <c r="C487" s="132" t="s">
        <v>802</v>
      </c>
      <c r="D487" s="98" t="s">
        <v>34</v>
      </c>
      <c r="E487" s="100">
        <v>1</v>
      </c>
      <c r="F487" s="110">
        <v>72101510</v>
      </c>
      <c r="G487" s="102">
        <v>326570</v>
      </c>
      <c r="H487" s="46">
        <f t="shared" si="23"/>
        <v>1.0509999999999999</v>
      </c>
      <c r="I487" s="103">
        <f t="shared" si="21"/>
        <v>343225.07</v>
      </c>
      <c r="J487" s="103">
        <v>81479.214999999982</v>
      </c>
      <c r="K487" s="133">
        <f t="shared" si="22"/>
        <v>424704.28499999997</v>
      </c>
    </row>
    <row r="488" spans="1:11" ht="38.25" x14ac:dyDescent="0.2">
      <c r="A488" s="15">
        <v>487</v>
      </c>
      <c r="B488" s="116">
        <v>72102905</v>
      </c>
      <c r="C488" s="132" t="s">
        <v>803</v>
      </c>
      <c r="D488" s="109" t="s">
        <v>38</v>
      </c>
      <c r="E488" s="100">
        <v>1</v>
      </c>
      <c r="F488" s="110">
        <v>72101510</v>
      </c>
      <c r="G488" s="102">
        <v>6819.55</v>
      </c>
      <c r="H488" s="46">
        <f t="shared" si="23"/>
        <v>1.0509999999999999</v>
      </c>
      <c r="I488" s="103">
        <f t="shared" si="21"/>
        <v>7167.3470499999994</v>
      </c>
      <c r="J488" s="103">
        <v>1701.477725</v>
      </c>
      <c r="K488" s="133">
        <f t="shared" si="22"/>
        <v>8868.8247749999991</v>
      </c>
    </row>
    <row r="489" spans="1:11" ht="25.5" x14ac:dyDescent="0.2">
      <c r="A489" s="15">
        <v>488</v>
      </c>
      <c r="B489" s="116">
        <v>72102905</v>
      </c>
      <c r="C489" s="132" t="s">
        <v>804</v>
      </c>
      <c r="D489" s="109" t="s">
        <v>34</v>
      </c>
      <c r="E489" s="100">
        <v>1</v>
      </c>
      <c r="F489" s="110">
        <v>72101510</v>
      </c>
      <c r="G489" s="102">
        <v>278545</v>
      </c>
      <c r="H489" s="46">
        <f t="shared" si="23"/>
        <v>1.0509999999999999</v>
      </c>
      <c r="I489" s="103">
        <f t="shared" si="21"/>
        <v>292750.79499999998</v>
      </c>
      <c r="J489" s="103">
        <v>69496.977499999994</v>
      </c>
      <c r="K489" s="133">
        <f t="shared" si="22"/>
        <v>362247.77249999996</v>
      </c>
    </row>
    <row r="490" spans="1:11" ht="25.5" x14ac:dyDescent="0.2">
      <c r="A490" s="15">
        <v>489</v>
      </c>
      <c r="B490" s="116">
        <v>72102905</v>
      </c>
      <c r="C490" s="132" t="s">
        <v>805</v>
      </c>
      <c r="D490" s="109" t="s">
        <v>34</v>
      </c>
      <c r="E490" s="100">
        <v>1</v>
      </c>
      <c r="F490" s="110">
        <v>72101510</v>
      </c>
      <c r="G490" s="102">
        <v>33617.5</v>
      </c>
      <c r="H490" s="46">
        <f t="shared" si="23"/>
        <v>1.0509999999999999</v>
      </c>
      <c r="I490" s="103">
        <f t="shared" si="21"/>
        <v>35331.9925</v>
      </c>
      <c r="J490" s="103">
        <v>8387.5662499999999</v>
      </c>
      <c r="K490" s="133">
        <f t="shared" si="22"/>
        <v>43719.558749999997</v>
      </c>
    </row>
    <row r="491" spans="1:11" ht="51" x14ac:dyDescent="0.2">
      <c r="A491" s="15">
        <v>490</v>
      </c>
      <c r="B491" s="116">
        <v>72102905</v>
      </c>
      <c r="C491" s="132" t="s">
        <v>806</v>
      </c>
      <c r="D491" s="109" t="s">
        <v>38</v>
      </c>
      <c r="E491" s="100">
        <v>1</v>
      </c>
      <c r="F491" s="110">
        <v>72101510</v>
      </c>
      <c r="G491" s="102">
        <v>7684</v>
      </c>
      <c r="H491" s="46">
        <f t="shared" si="23"/>
        <v>1.0509999999999999</v>
      </c>
      <c r="I491" s="103">
        <f t="shared" si="21"/>
        <v>8075.8839999999991</v>
      </c>
      <c r="J491" s="103">
        <v>1917.1579999999999</v>
      </c>
      <c r="K491" s="133">
        <f t="shared" si="22"/>
        <v>9993.0419999999995</v>
      </c>
    </row>
    <row r="492" spans="1:11" ht="38.25" x14ac:dyDescent="0.2">
      <c r="A492" s="15">
        <v>491</v>
      </c>
      <c r="B492" s="116">
        <v>72102905</v>
      </c>
      <c r="C492" s="132" t="s">
        <v>807</v>
      </c>
      <c r="D492" s="109" t="s">
        <v>38</v>
      </c>
      <c r="E492" s="100">
        <v>1</v>
      </c>
      <c r="F492" s="110">
        <v>72101510</v>
      </c>
      <c r="G492" s="102">
        <v>5763</v>
      </c>
      <c r="H492" s="46">
        <f t="shared" si="23"/>
        <v>1.0509999999999999</v>
      </c>
      <c r="I492" s="103">
        <f t="shared" si="21"/>
        <v>6056.9129999999996</v>
      </c>
      <c r="J492" s="103">
        <v>1437.8684999999998</v>
      </c>
      <c r="K492" s="133">
        <f t="shared" si="22"/>
        <v>7494.7814999999991</v>
      </c>
    </row>
    <row r="493" spans="1:11" ht="51" x14ac:dyDescent="0.2">
      <c r="A493" s="15">
        <v>492</v>
      </c>
      <c r="B493" s="116">
        <v>72102905</v>
      </c>
      <c r="C493" s="132" t="s">
        <v>808</v>
      </c>
      <c r="D493" s="109" t="s">
        <v>34</v>
      </c>
      <c r="E493" s="100">
        <v>1</v>
      </c>
      <c r="F493" s="110">
        <v>72101510</v>
      </c>
      <c r="G493" s="102">
        <v>24012.5</v>
      </c>
      <c r="H493" s="46">
        <f t="shared" si="23"/>
        <v>1.0509999999999999</v>
      </c>
      <c r="I493" s="103">
        <f t="shared" si="21"/>
        <v>25237.137499999997</v>
      </c>
      <c r="J493" s="103">
        <v>5991.1187499999996</v>
      </c>
      <c r="K493" s="133">
        <f t="shared" si="22"/>
        <v>31228.256249999999</v>
      </c>
    </row>
    <row r="494" spans="1:11" ht="51" x14ac:dyDescent="0.2">
      <c r="A494" s="15">
        <v>493</v>
      </c>
      <c r="B494" s="116">
        <v>72102905</v>
      </c>
      <c r="C494" s="132" t="s">
        <v>809</v>
      </c>
      <c r="D494" s="98" t="s">
        <v>31</v>
      </c>
      <c r="E494" s="100">
        <v>1</v>
      </c>
      <c r="F494" s="110">
        <v>72101510</v>
      </c>
      <c r="G494" s="102">
        <v>24012.5</v>
      </c>
      <c r="H494" s="46">
        <f t="shared" si="23"/>
        <v>1.0509999999999999</v>
      </c>
      <c r="I494" s="103">
        <f t="shared" si="21"/>
        <v>25237.137499999997</v>
      </c>
      <c r="J494" s="103">
        <v>5991.1187499999996</v>
      </c>
      <c r="K494" s="133">
        <f t="shared" si="22"/>
        <v>31228.256249999999</v>
      </c>
    </row>
    <row r="495" spans="1:11" ht="63.75" x14ac:dyDescent="0.2">
      <c r="A495" s="15">
        <v>494</v>
      </c>
      <c r="B495" s="116">
        <v>72102905</v>
      </c>
      <c r="C495" s="132" t="s">
        <v>810</v>
      </c>
      <c r="D495" s="109" t="s">
        <v>38</v>
      </c>
      <c r="E495" s="100">
        <v>1</v>
      </c>
      <c r="F495" s="110">
        <v>72101510</v>
      </c>
      <c r="G495" s="102">
        <v>153680</v>
      </c>
      <c r="H495" s="46">
        <f t="shared" si="23"/>
        <v>1.0509999999999999</v>
      </c>
      <c r="I495" s="103">
        <f t="shared" si="21"/>
        <v>161517.68</v>
      </c>
      <c r="J495" s="103">
        <v>38343.159999999996</v>
      </c>
      <c r="K495" s="133">
        <f t="shared" si="22"/>
        <v>199860.84</v>
      </c>
    </row>
    <row r="496" spans="1:11" ht="38.25" x14ac:dyDescent="0.2">
      <c r="A496" s="15">
        <v>495</v>
      </c>
      <c r="B496" s="116">
        <v>72102900</v>
      </c>
      <c r="C496" s="132" t="s">
        <v>811</v>
      </c>
      <c r="D496" s="98" t="s">
        <v>38</v>
      </c>
      <c r="E496" s="100">
        <v>1</v>
      </c>
      <c r="F496" s="110">
        <v>72101510</v>
      </c>
      <c r="G496" s="102">
        <v>15368</v>
      </c>
      <c r="H496" s="46">
        <f t="shared" si="23"/>
        <v>1.0509999999999999</v>
      </c>
      <c r="I496" s="103">
        <f t="shared" si="21"/>
        <v>16151.767999999998</v>
      </c>
      <c r="J496" s="103">
        <v>3834.3159999999998</v>
      </c>
      <c r="K496" s="133">
        <f t="shared" si="22"/>
        <v>19986.083999999999</v>
      </c>
    </row>
    <row r="497" spans="1:11" ht="25.5" x14ac:dyDescent="0.2">
      <c r="A497" s="15">
        <v>496</v>
      </c>
      <c r="B497" s="116">
        <v>72102900</v>
      </c>
      <c r="C497" s="132" t="s">
        <v>812</v>
      </c>
      <c r="D497" s="109" t="s">
        <v>38</v>
      </c>
      <c r="E497" s="100">
        <v>1</v>
      </c>
      <c r="F497" s="110">
        <v>72101510</v>
      </c>
      <c r="G497" s="102">
        <v>23052</v>
      </c>
      <c r="H497" s="46">
        <f t="shared" si="23"/>
        <v>1.0509999999999999</v>
      </c>
      <c r="I497" s="103">
        <f t="shared" si="21"/>
        <v>24227.651999999998</v>
      </c>
      <c r="J497" s="103">
        <v>5751.4739999999993</v>
      </c>
      <c r="K497" s="133">
        <f t="shared" si="22"/>
        <v>29979.125999999997</v>
      </c>
    </row>
    <row r="498" spans="1:11" ht="38.25" x14ac:dyDescent="0.2">
      <c r="A498" s="15">
        <v>497</v>
      </c>
      <c r="B498" s="116">
        <v>72102900</v>
      </c>
      <c r="C498" s="132" t="s">
        <v>813</v>
      </c>
      <c r="D498" s="109" t="s">
        <v>31</v>
      </c>
      <c r="E498" s="100">
        <v>1</v>
      </c>
      <c r="F498" s="110">
        <v>72101510</v>
      </c>
      <c r="G498" s="102">
        <v>57630</v>
      </c>
      <c r="H498" s="46">
        <f t="shared" si="23"/>
        <v>1.0509999999999999</v>
      </c>
      <c r="I498" s="103">
        <f t="shared" si="21"/>
        <v>60569.13</v>
      </c>
      <c r="J498" s="103">
        <v>14378.684999999999</v>
      </c>
      <c r="K498" s="133">
        <f t="shared" si="22"/>
        <v>74947.815000000002</v>
      </c>
    </row>
    <row r="499" spans="1:11" ht="76.5" x14ac:dyDescent="0.2">
      <c r="A499" s="15">
        <v>498</v>
      </c>
      <c r="B499" s="116">
        <v>72102900</v>
      </c>
      <c r="C499" s="132" t="s">
        <v>814</v>
      </c>
      <c r="D499" s="109" t="s">
        <v>38</v>
      </c>
      <c r="E499" s="100">
        <v>1</v>
      </c>
      <c r="F499" s="110">
        <v>72101510</v>
      </c>
      <c r="G499" s="102">
        <v>49946</v>
      </c>
      <c r="H499" s="46">
        <f t="shared" si="23"/>
        <v>1.0509999999999999</v>
      </c>
      <c r="I499" s="103">
        <f t="shared" si="21"/>
        <v>52493.245999999999</v>
      </c>
      <c r="J499" s="103">
        <v>12461.527</v>
      </c>
      <c r="K499" s="133">
        <f t="shared" si="22"/>
        <v>64954.773000000001</v>
      </c>
    </row>
    <row r="500" spans="1:11" ht="38.25" x14ac:dyDescent="0.2">
      <c r="A500" s="15">
        <v>499</v>
      </c>
      <c r="B500" s="116">
        <v>72102905</v>
      </c>
      <c r="C500" s="132" t="s">
        <v>815</v>
      </c>
      <c r="D500" s="109" t="s">
        <v>38</v>
      </c>
      <c r="E500" s="100">
        <v>1</v>
      </c>
      <c r="F500" s="110">
        <v>72101510</v>
      </c>
      <c r="G500" s="102">
        <v>29775.5</v>
      </c>
      <c r="H500" s="46">
        <f t="shared" si="23"/>
        <v>1.0509999999999999</v>
      </c>
      <c r="I500" s="103">
        <f t="shared" si="21"/>
        <v>31294.050499999998</v>
      </c>
      <c r="J500" s="103">
        <v>7428.987250000001</v>
      </c>
      <c r="K500" s="133">
        <f t="shared" si="22"/>
        <v>38723.037749999996</v>
      </c>
    </row>
    <row r="501" spans="1:11" ht="25.5" x14ac:dyDescent="0.2">
      <c r="A501" s="15">
        <v>500</v>
      </c>
      <c r="B501" s="116">
        <v>72102900</v>
      </c>
      <c r="C501" s="132" t="s">
        <v>816</v>
      </c>
      <c r="D501" s="109" t="s">
        <v>38</v>
      </c>
      <c r="E501" s="100">
        <v>1</v>
      </c>
      <c r="F501" s="110">
        <v>72101510</v>
      </c>
      <c r="G501" s="102">
        <v>11526</v>
      </c>
      <c r="H501" s="46">
        <f t="shared" si="23"/>
        <v>1.0509999999999999</v>
      </c>
      <c r="I501" s="103">
        <f t="shared" si="21"/>
        <v>12113.825999999999</v>
      </c>
      <c r="J501" s="103">
        <v>2875.7369999999996</v>
      </c>
      <c r="K501" s="133">
        <f t="shared" si="22"/>
        <v>14989.562999999998</v>
      </c>
    </row>
    <row r="502" spans="1:11" ht="38.25" x14ac:dyDescent="0.2">
      <c r="A502" s="14">
        <v>501</v>
      </c>
      <c r="B502" s="116">
        <v>72102900</v>
      </c>
      <c r="C502" s="132" t="s">
        <v>817</v>
      </c>
      <c r="D502" s="109" t="s">
        <v>34</v>
      </c>
      <c r="E502" s="100">
        <v>1</v>
      </c>
      <c r="F502" s="110">
        <v>72101510</v>
      </c>
      <c r="G502" s="102">
        <v>30736</v>
      </c>
      <c r="H502" s="46">
        <f t="shared" si="23"/>
        <v>1.0509999999999999</v>
      </c>
      <c r="I502" s="103">
        <f t="shared" si="21"/>
        <v>32303.535999999996</v>
      </c>
      <c r="J502" s="103">
        <v>7668.6319999999996</v>
      </c>
      <c r="K502" s="133">
        <f t="shared" si="22"/>
        <v>39972.167999999998</v>
      </c>
    </row>
    <row r="503" spans="1:11" ht="25.5" x14ac:dyDescent="0.2">
      <c r="A503" s="14">
        <v>502</v>
      </c>
      <c r="B503" s="116">
        <v>72102900</v>
      </c>
      <c r="C503" s="132" t="s">
        <v>818</v>
      </c>
      <c r="D503" s="109" t="s">
        <v>34</v>
      </c>
      <c r="E503" s="100">
        <v>1</v>
      </c>
      <c r="F503" s="110">
        <v>72101510</v>
      </c>
      <c r="G503" s="102">
        <v>28815</v>
      </c>
      <c r="H503" s="46">
        <f t="shared" si="23"/>
        <v>1.0509999999999999</v>
      </c>
      <c r="I503" s="103">
        <f t="shared" si="21"/>
        <v>30284.564999999999</v>
      </c>
      <c r="J503" s="103">
        <v>7189.3424999999997</v>
      </c>
      <c r="K503" s="133">
        <f t="shared" si="22"/>
        <v>37473.907500000001</v>
      </c>
    </row>
    <row r="504" spans="1:11" ht="38.25" x14ac:dyDescent="0.2">
      <c r="A504" s="14">
        <v>503</v>
      </c>
      <c r="B504" s="116">
        <v>72102900</v>
      </c>
      <c r="C504" s="132" t="s">
        <v>819</v>
      </c>
      <c r="D504" s="109" t="s">
        <v>31</v>
      </c>
      <c r="E504" s="100">
        <v>1</v>
      </c>
      <c r="F504" s="110">
        <v>72101510</v>
      </c>
      <c r="G504" s="102">
        <v>14407.5</v>
      </c>
      <c r="H504" s="46">
        <f t="shared" si="23"/>
        <v>1.0509999999999999</v>
      </c>
      <c r="I504" s="103">
        <f t="shared" si="21"/>
        <v>15142.282499999999</v>
      </c>
      <c r="J504" s="103">
        <v>3594.6712499999999</v>
      </c>
      <c r="K504" s="133">
        <f t="shared" si="22"/>
        <v>18736.953750000001</v>
      </c>
    </row>
    <row r="505" spans="1:11" ht="38.25" x14ac:dyDescent="0.2">
      <c r="A505" s="14">
        <v>504</v>
      </c>
      <c r="B505" s="116">
        <v>72102900</v>
      </c>
      <c r="C505" s="132" t="s">
        <v>820</v>
      </c>
      <c r="D505" s="109" t="s">
        <v>38</v>
      </c>
      <c r="E505" s="100">
        <v>1</v>
      </c>
      <c r="F505" s="110">
        <v>72154402</v>
      </c>
      <c r="G505" s="102">
        <v>14407.5</v>
      </c>
      <c r="H505" s="46">
        <f t="shared" si="23"/>
        <v>1.0509999999999999</v>
      </c>
      <c r="I505" s="103">
        <f t="shared" si="21"/>
        <v>15142.282499999999</v>
      </c>
      <c r="J505" s="103">
        <v>3594.6712499999999</v>
      </c>
      <c r="K505" s="133">
        <f t="shared" si="22"/>
        <v>18736.953750000001</v>
      </c>
    </row>
    <row r="506" spans="1:11" ht="38.25" x14ac:dyDescent="0.2">
      <c r="A506" s="14">
        <v>505</v>
      </c>
      <c r="B506" s="116">
        <v>72102900</v>
      </c>
      <c r="C506" s="132" t="s">
        <v>821</v>
      </c>
      <c r="D506" s="109" t="s">
        <v>38</v>
      </c>
      <c r="E506" s="100">
        <v>1</v>
      </c>
      <c r="F506" s="110">
        <v>72101510</v>
      </c>
      <c r="G506" s="102">
        <v>24973</v>
      </c>
      <c r="H506" s="46">
        <f t="shared" si="23"/>
        <v>1.0509999999999999</v>
      </c>
      <c r="I506" s="103">
        <f t="shared" si="21"/>
        <v>26246.623</v>
      </c>
      <c r="J506" s="103">
        <v>6230.7635</v>
      </c>
      <c r="K506" s="133">
        <f t="shared" si="22"/>
        <v>32477.386500000001</v>
      </c>
    </row>
    <row r="507" spans="1:11" ht="25.5" x14ac:dyDescent="0.2">
      <c r="A507" s="14">
        <v>506</v>
      </c>
      <c r="B507" s="116">
        <v>72102900</v>
      </c>
      <c r="C507" s="132" t="s">
        <v>415</v>
      </c>
      <c r="D507" s="109" t="s">
        <v>38</v>
      </c>
      <c r="E507" s="100">
        <v>1</v>
      </c>
      <c r="F507" s="110">
        <v>72101510</v>
      </c>
      <c r="G507" s="102">
        <v>19210</v>
      </c>
      <c r="H507" s="46">
        <f t="shared" si="23"/>
        <v>1.0509999999999999</v>
      </c>
      <c r="I507" s="103">
        <f t="shared" si="21"/>
        <v>20189.71</v>
      </c>
      <c r="J507" s="103">
        <v>4792.8949999999995</v>
      </c>
      <c r="K507" s="133">
        <f t="shared" si="22"/>
        <v>24982.605</v>
      </c>
    </row>
    <row r="508" spans="1:11" ht="51" x14ac:dyDescent="0.2">
      <c r="A508" s="14">
        <v>507</v>
      </c>
      <c r="B508" s="116">
        <v>72102900</v>
      </c>
      <c r="C508" s="132" t="s">
        <v>822</v>
      </c>
      <c r="D508" s="109" t="s">
        <v>38</v>
      </c>
      <c r="E508" s="100">
        <v>1</v>
      </c>
      <c r="F508" s="110">
        <v>72101510</v>
      </c>
      <c r="G508" s="102">
        <v>28815</v>
      </c>
      <c r="H508" s="46">
        <f t="shared" si="23"/>
        <v>1.0509999999999999</v>
      </c>
      <c r="I508" s="103">
        <f t="shared" si="21"/>
        <v>30284.564999999999</v>
      </c>
      <c r="J508" s="103">
        <v>7189.3424999999997</v>
      </c>
      <c r="K508" s="133">
        <f t="shared" si="22"/>
        <v>37473.907500000001</v>
      </c>
    </row>
    <row r="509" spans="1:11" ht="38.25" x14ac:dyDescent="0.2">
      <c r="A509" s="14">
        <v>508</v>
      </c>
      <c r="B509" s="116">
        <v>72102900</v>
      </c>
      <c r="C509" s="132" t="s">
        <v>823</v>
      </c>
      <c r="D509" s="109" t="s">
        <v>31</v>
      </c>
      <c r="E509" s="100">
        <v>1</v>
      </c>
      <c r="F509" s="119">
        <v>72102900</v>
      </c>
      <c r="G509" s="102">
        <v>76840</v>
      </c>
      <c r="H509" s="46">
        <f t="shared" si="23"/>
        <v>1.0509999999999999</v>
      </c>
      <c r="I509" s="103">
        <f t="shared" si="21"/>
        <v>80758.84</v>
      </c>
      <c r="J509" s="103">
        <v>19171.579999999998</v>
      </c>
      <c r="K509" s="133">
        <f t="shared" si="22"/>
        <v>99930.42</v>
      </c>
    </row>
    <row r="510" spans="1:11" ht="63.75" x14ac:dyDescent="0.2">
      <c r="A510" s="14">
        <v>509</v>
      </c>
      <c r="B510" s="116">
        <v>72102900</v>
      </c>
      <c r="C510" s="132" t="s">
        <v>824</v>
      </c>
      <c r="D510" s="109" t="s">
        <v>38</v>
      </c>
      <c r="E510" s="100">
        <v>1</v>
      </c>
      <c r="F510" s="119">
        <v>72102900</v>
      </c>
      <c r="G510" s="102">
        <v>134470</v>
      </c>
      <c r="H510" s="46">
        <f t="shared" si="23"/>
        <v>1.0509999999999999</v>
      </c>
      <c r="I510" s="103">
        <f t="shared" si="21"/>
        <v>141327.97</v>
      </c>
      <c r="J510" s="103">
        <v>33550.264999999999</v>
      </c>
      <c r="K510" s="133">
        <f t="shared" si="22"/>
        <v>174878.23499999999</v>
      </c>
    </row>
    <row r="511" spans="1:11" ht="51" x14ac:dyDescent="0.2">
      <c r="A511" s="14">
        <v>510</v>
      </c>
      <c r="B511" s="116">
        <v>72102900</v>
      </c>
      <c r="C511" s="132" t="s">
        <v>825</v>
      </c>
      <c r="D511" s="109" t="s">
        <v>31</v>
      </c>
      <c r="E511" s="100">
        <v>1</v>
      </c>
      <c r="F511" s="43">
        <v>72151500</v>
      </c>
      <c r="G511" s="102">
        <v>172890</v>
      </c>
      <c r="H511" s="46">
        <f t="shared" si="23"/>
        <v>1.0509999999999999</v>
      </c>
      <c r="I511" s="103">
        <f t="shared" si="21"/>
        <v>181707.38999999998</v>
      </c>
      <c r="J511" s="103">
        <v>43136.055</v>
      </c>
      <c r="K511" s="133">
        <f t="shared" si="22"/>
        <v>224843.44499999998</v>
      </c>
    </row>
    <row r="512" spans="1:11" ht="63.75" x14ac:dyDescent="0.2">
      <c r="A512" s="14">
        <v>511</v>
      </c>
      <c r="B512" s="116">
        <v>72102905</v>
      </c>
      <c r="C512" s="132" t="s">
        <v>826</v>
      </c>
      <c r="D512" s="109" t="s">
        <v>38</v>
      </c>
      <c r="E512" s="100">
        <v>1</v>
      </c>
      <c r="F512" s="43">
        <v>72151500</v>
      </c>
      <c r="G512" s="102">
        <v>211310</v>
      </c>
      <c r="H512" s="46">
        <f t="shared" si="23"/>
        <v>1.0509999999999999</v>
      </c>
      <c r="I512" s="103">
        <f t="shared" si="21"/>
        <v>222086.81</v>
      </c>
      <c r="J512" s="103">
        <v>52721.845000000001</v>
      </c>
      <c r="K512" s="133">
        <f t="shared" si="22"/>
        <v>274808.65500000003</v>
      </c>
    </row>
    <row r="513" spans="1:11" ht="38.25" x14ac:dyDescent="0.2">
      <c r="A513" s="14">
        <v>512</v>
      </c>
      <c r="B513" s="116">
        <v>72102900</v>
      </c>
      <c r="C513" s="132" t="s">
        <v>827</v>
      </c>
      <c r="D513" s="109" t="s">
        <v>31</v>
      </c>
      <c r="E513" s="100">
        <v>1</v>
      </c>
      <c r="F513" s="43">
        <v>72151500</v>
      </c>
      <c r="G513" s="102">
        <v>24012.5</v>
      </c>
      <c r="H513" s="46">
        <f t="shared" si="23"/>
        <v>1.0509999999999999</v>
      </c>
      <c r="I513" s="103">
        <f t="shared" si="21"/>
        <v>25237.137499999997</v>
      </c>
      <c r="J513" s="103">
        <v>5991.1187499999996</v>
      </c>
      <c r="K513" s="133">
        <f t="shared" si="22"/>
        <v>31228.256249999999</v>
      </c>
    </row>
    <row r="514" spans="1:11" ht="38.25" x14ac:dyDescent="0.2">
      <c r="A514" s="14">
        <v>513</v>
      </c>
      <c r="B514" s="116">
        <v>72102900</v>
      </c>
      <c r="C514" s="132" t="s">
        <v>828</v>
      </c>
      <c r="D514" s="109" t="s">
        <v>38</v>
      </c>
      <c r="E514" s="100">
        <v>1</v>
      </c>
      <c r="F514" s="119">
        <v>72102900</v>
      </c>
      <c r="G514" s="102">
        <v>28815</v>
      </c>
      <c r="H514" s="46">
        <f t="shared" si="23"/>
        <v>1.0509999999999999</v>
      </c>
      <c r="I514" s="103">
        <f t="shared" si="21"/>
        <v>30284.564999999999</v>
      </c>
      <c r="J514" s="103">
        <v>7189.3424999999997</v>
      </c>
      <c r="K514" s="133">
        <f t="shared" si="22"/>
        <v>37473.907500000001</v>
      </c>
    </row>
    <row r="515" spans="1:11" ht="140.25" x14ac:dyDescent="0.2">
      <c r="A515" s="14">
        <v>514</v>
      </c>
      <c r="B515" s="116">
        <v>72102900</v>
      </c>
      <c r="C515" s="132" t="s">
        <v>829</v>
      </c>
      <c r="D515" s="109" t="s">
        <v>34</v>
      </c>
      <c r="E515" s="100">
        <v>1</v>
      </c>
      <c r="F515" s="119">
        <v>72102900</v>
      </c>
      <c r="G515" s="102">
        <v>691560</v>
      </c>
      <c r="H515" s="46">
        <f t="shared" si="23"/>
        <v>1.0509999999999999</v>
      </c>
      <c r="I515" s="103">
        <f t="shared" ref="I515:I578" si="24">+G515*H515</f>
        <v>726829.55999999994</v>
      </c>
      <c r="J515" s="103">
        <v>172544.22</v>
      </c>
      <c r="K515" s="133">
        <f t="shared" ref="K515:K578" si="25">+I515+J515</f>
        <v>899373.77999999991</v>
      </c>
    </row>
    <row r="516" spans="1:11" ht="102" x14ac:dyDescent="0.2">
      <c r="A516" s="14">
        <v>515</v>
      </c>
      <c r="B516" s="116">
        <v>72102900</v>
      </c>
      <c r="C516" s="132" t="s">
        <v>830</v>
      </c>
      <c r="D516" s="109" t="s">
        <v>34</v>
      </c>
      <c r="E516" s="100">
        <v>1</v>
      </c>
      <c r="F516" s="111">
        <v>72154400</v>
      </c>
      <c r="G516" s="102">
        <v>432225</v>
      </c>
      <c r="H516" s="46">
        <f t="shared" ref="H516:H579" si="26">+H515</f>
        <v>1.0509999999999999</v>
      </c>
      <c r="I516" s="103">
        <f t="shared" si="24"/>
        <v>454268.47499999998</v>
      </c>
      <c r="J516" s="103">
        <v>107840.1375</v>
      </c>
      <c r="K516" s="133">
        <f t="shared" si="25"/>
        <v>562108.61249999993</v>
      </c>
    </row>
    <row r="517" spans="1:11" ht="114.75" x14ac:dyDescent="0.2">
      <c r="A517" s="14">
        <v>516</v>
      </c>
      <c r="B517" s="116">
        <v>72102900</v>
      </c>
      <c r="C517" s="132" t="s">
        <v>831</v>
      </c>
      <c r="D517" s="109" t="s">
        <v>34</v>
      </c>
      <c r="E517" s="100">
        <v>1</v>
      </c>
      <c r="F517" s="111">
        <v>72154400</v>
      </c>
      <c r="G517" s="102">
        <v>432225</v>
      </c>
      <c r="H517" s="46">
        <f t="shared" si="26"/>
        <v>1.0509999999999999</v>
      </c>
      <c r="I517" s="103">
        <f t="shared" si="24"/>
        <v>454268.47499999998</v>
      </c>
      <c r="J517" s="103">
        <v>107840.1375</v>
      </c>
      <c r="K517" s="133">
        <f t="shared" si="25"/>
        <v>562108.61249999993</v>
      </c>
    </row>
    <row r="518" spans="1:11" ht="114.75" x14ac:dyDescent="0.2">
      <c r="A518" s="14">
        <v>517</v>
      </c>
      <c r="B518" s="116">
        <v>72102900</v>
      </c>
      <c r="C518" s="132" t="s">
        <v>832</v>
      </c>
      <c r="D518" s="109" t="s">
        <v>34</v>
      </c>
      <c r="E518" s="100">
        <v>1</v>
      </c>
      <c r="F518" s="43">
        <v>72154032</v>
      </c>
      <c r="G518" s="102">
        <v>240125</v>
      </c>
      <c r="H518" s="46">
        <f t="shared" si="26"/>
        <v>1.0509999999999999</v>
      </c>
      <c r="I518" s="103">
        <f t="shared" si="24"/>
        <v>252371.37499999997</v>
      </c>
      <c r="J518" s="103">
        <v>59911.1875</v>
      </c>
      <c r="K518" s="133">
        <f t="shared" si="25"/>
        <v>312282.5625</v>
      </c>
    </row>
    <row r="519" spans="1:11" ht="102" x14ac:dyDescent="0.2">
      <c r="A519" s="14">
        <v>518</v>
      </c>
      <c r="B519" s="116">
        <v>72102900</v>
      </c>
      <c r="C519" s="132" t="s">
        <v>833</v>
      </c>
      <c r="D519" s="109" t="s">
        <v>34</v>
      </c>
      <c r="E519" s="100">
        <v>1</v>
      </c>
      <c r="F519" s="43">
        <v>72151515</v>
      </c>
      <c r="G519" s="102">
        <v>576300</v>
      </c>
      <c r="H519" s="46">
        <f t="shared" si="26"/>
        <v>1.0509999999999999</v>
      </c>
      <c r="I519" s="103">
        <f t="shared" si="24"/>
        <v>605691.29999999993</v>
      </c>
      <c r="J519" s="103">
        <v>143786.85</v>
      </c>
      <c r="K519" s="133">
        <f t="shared" si="25"/>
        <v>749478.14999999991</v>
      </c>
    </row>
    <row r="520" spans="1:11" ht="102" x14ac:dyDescent="0.2">
      <c r="A520" s="14">
        <v>519</v>
      </c>
      <c r="B520" s="116">
        <v>72102900</v>
      </c>
      <c r="C520" s="132" t="s">
        <v>834</v>
      </c>
      <c r="D520" s="109" t="s">
        <v>34</v>
      </c>
      <c r="E520" s="100">
        <v>1</v>
      </c>
      <c r="F520" s="43">
        <v>72153605</v>
      </c>
      <c r="G520" s="102">
        <v>624325</v>
      </c>
      <c r="H520" s="46">
        <f t="shared" si="26"/>
        <v>1.0509999999999999</v>
      </c>
      <c r="I520" s="103">
        <f t="shared" si="24"/>
        <v>656165.57499999995</v>
      </c>
      <c r="J520" s="103">
        <v>155769.08749999999</v>
      </c>
      <c r="K520" s="133">
        <f t="shared" si="25"/>
        <v>811934.66249999998</v>
      </c>
    </row>
    <row r="521" spans="1:11" ht="114.75" x14ac:dyDescent="0.2">
      <c r="A521" s="14">
        <v>520</v>
      </c>
      <c r="B521" s="116">
        <v>72102900</v>
      </c>
      <c r="C521" s="132" t="s">
        <v>835</v>
      </c>
      <c r="D521" s="109" t="s">
        <v>34</v>
      </c>
      <c r="E521" s="100">
        <v>1</v>
      </c>
      <c r="F521" s="43">
        <v>72153605</v>
      </c>
      <c r="G521" s="102">
        <v>576300</v>
      </c>
      <c r="H521" s="46">
        <f t="shared" si="26"/>
        <v>1.0509999999999999</v>
      </c>
      <c r="I521" s="103">
        <f t="shared" si="24"/>
        <v>605691.29999999993</v>
      </c>
      <c r="J521" s="103">
        <v>143786.85</v>
      </c>
      <c r="K521" s="133">
        <f t="shared" si="25"/>
        <v>749478.14999999991</v>
      </c>
    </row>
    <row r="522" spans="1:11" ht="102" x14ac:dyDescent="0.2">
      <c r="A522" s="14">
        <v>521</v>
      </c>
      <c r="B522" s="116">
        <v>72102900</v>
      </c>
      <c r="C522" s="132" t="s">
        <v>836</v>
      </c>
      <c r="D522" s="109" t="s">
        <v>34</v>
      </c>
      <c r="E522" s="100">
        <v>1</v>
      </c>
      <c r="F522" s="43">
        <v>72153605</v>
      </c>
      <c r="G522" s="102">
        <v>624325</v>
      </c>
      <c r="H522" s="46">
        <f t="shared" si="26"/>
        <v>1.0509999999999999</v>
      </c>
      <c r="I522" s="103">
        <f t="shared" si="24"/>
        <v>656165.57499999995</v>
      </c>
      <c r="J522" s="103">
        <v>155769.08749999999</v>
      </c>
      <c r="K522" s="133">
        <f t="shared" si="25"/>
        <v>811934.66249999998</v>
      </c>
    </row>
    <row r="523" spans="1:11" ht="102" x14ac:dyDescent="0.2">
      <c r="A523" s="14">
        <v>522</v>
      </c>
      <c r="B523" s="116">
        <v>72102900</v>
      </c>
      <c r="C523" s="132" t="s">
        <v>837</v>
      </c>
      <c r="D523" s="109" t="s">
        <v>34</v>
      </c>
      <c r="E523" s="100">
        <v>1</v>
      </c>
      <c r="F523" s="43">
        <v>72153605</v>
      </c>
      <c r="G523" s="102">
        <v>624325</v>
      </c>
      <c r="H523" s="46">
        <f t="shared" si="26"/>
        <v>1.0509999999999999</v>
      </c>
      <c r="I523" s="103">
        <f t="shared" si="24"/>
        <v>656165.57499999995</v>
      </c>
      <c r="J523" s="103">
        <v>155769.08749999999</v>
      </c>
      <c r="K523" s="133">
        <f t="shared" si="25"/>
        <v>811934.66249999998</v>
      </c>
    </row>
    <row r="524" spans="1:11" ht="76.5" x14ac:dyDescent="0.2">
      <c r="A524" s="14">
        <v>523</v>
      </c>
      <c r="B524" s="116">
        <v>72102900</v>
      </c>
      <c r="C524" s="132" t="s">
        <v>838</v>
      </c>
      <c r="D524" s="109" t="s">
        <v>34</v>
      </c>
      <c r="E524" s="100">
        <v>1</v>
      </c>
      <c r="F524" s="101">
        <v>72153002</v>
      </c>
      <c r="G524" s="102">
        <v>624325</v>
      </c>
      <c r="H524" s="46">
        <f t="shared" si="26"/>
        <v>1.0509999999999999</v>
      </c>
      <c r="I524" s="103">
        <f t="shared" si="24"/>
        <v>656165.57499999995</v>
      </c>
      <c r="J524" s="103">
        <v>155769.08749999999</v>
      </c>
      <c r="K524" s="133">
        <f t="shared" si="25"/>
        <v>811934.66249999998</v>
      </c>
    </row>
    <row r="525" spans="1:11" ht="76.5" x14ac:dyDescent="0.2">
      <c r="A525" s="14">
        <v>524</v>
      </c>
      <c r="B525" s="116">
        <v>72102900</v>
      </c>
      <c r="C525" s="132" t="s">
        <v>839</v>
      </c>
      <c r="D525" s="109" t="s">
        <v>38</v>
      </c>
      <c r="E525" s="100">
        <v>1</v>
      </c>
      <c r="F525" s="101">
        <v>72153000</v>
      </c>
      <c r="G525" s="102">
        <v>86445</v>
      </c>
      <c r="H525" s="46">
        <f t="shared" si="26"/>
        <v>1.0509999999999999</v>
      </c>
      <c r="I525" s="103">
        <f t="shared" si="24"/>
        <v>90853.694999999992</v>
      </c>
      <c r="J525" s="103">
        <v>21568.0275</v>
      </c>
      <c r="K525" s="133">
        <f t="shared" si="25"/>
        <v>112421.72249999999</v>
      </c>
    </row>
    <row r="526" spans="1:11" ht="51" x14ac:dyDescent="0.2">
      <c r="A526" s="14">
        <v>525</v>
      </c>
      <c r="B526" s="116">
        <v>72102900</v>
      </c>
      <c r="C526" s="132" t="s">
        <v>840</v>
      </c>
      <c r="D526" s="109" t="s">
        <v>38</v>
      </c>
      <c r="E526" s="100">
        <v>1</v>
      </c>
      <c r="F526" s="101">
        <v>72153000</v>
      </c>
      <c r="G526" s="102">
        <v>57630</v>
      </c>
      <c r="H526" s="46">
        <f t="shared" si="26"/>
        <v>1.0509999999999999</v>
      </c>
      <c r="I526" s="103">
        <f t="shared" si="24"/>
        <v>60569.13</v>
      </c>
      <c r="J526" s="103">
        <v>14378.684999999999</v>
      </c>
      <c r="K526" s="133">
        <f t="shared" si="25"/>
        <v>74947.815000000002</v>
      </c>
    </row>
    <row r="527" spans="1:11" ht="12.75" x14ac:dyDescent="0.2">
      <c r="A527" s="14">
        <v>526</v>
      </c>
      <c r="B527" s="116">
        <v>72102900</v>
      </c>
      <c r="C527" s="132" t="s">
        <v>841</v>
      </c>
      <c r="D527" s="109" t="s">
        <v>31</v>
      </c>
      <c r="E527" s="100">
        <v>1</v>
      </c>
      <c r="F527" s="101">
        <v>72153000</v>
      </c>
      <c r="G527" s="102">
        <v>59551</v>
      </c>
      <c r="H527" s="46">
        <f t="shared" si="26"/>
        <v>1.0509999999999999</v>
      </c>
      <c r="I527" s="103">
        <f t="shared" si="24"/>
        <v>62588.100999999995</v>
      </c>
      <c r="J527" s="103">
        <v>14857.974500000002</v>
      </c>
      <c r="K527" s="133">
        <f t="shared" si="25"/>
        <v>77446.075499999992</v>
      </c>
    </row>
    <row r="528" spans="1:11" ht="51" x14ac:dyDescent="0.2">
      <c r="A528" s="14">
        <v>527</v>
      </c>
      <c r="B528" s="116">
        <v>72101501</v>
      </c>
      <c r="C528" s="132" t="s">
        <v>842</v>
      </c>
      <c r="D528" s="109" t="s">
        <v>31</v>
      </c>
      <c r="E528" s="100">
        <v>1</v>
      </c>
      <c r="F528" s="101">
        <v>72153000</v>
      </c>
      <c r="G528" s="102">
        <v>49946</v>
      </c>
      <c r="H528" s="46">
        <f t="shared" si="26"/>
        <v>1.0509999999999999</v>
      </c>
      <c r="I528" s="103">
        <f t="shared" si="24"/>
        <v>52493.245999999999</v>
      </c>
      <c r="J528" s="103">
        <v>12461.527</v>
      </c>
      <c r="K528" s="133">
        <f t="shared" si="25"/>
        <v>64954.773000000001</v>
      </c>
    </row>
    <row r="529" spans="1:11" ht="51" x14ac:dyDescent="0.2">
      <c r="A529" s="14">
        <v>528</v>
      </c>
      <c r="B529" s="116">
        <v>72101501</v>
      </c>
      <c r="C529" s="132" t="s">
        <v>843</v>
      </c>
      <c r="D529" s="109" t="s">
        <v>31</v>
      </c>
      <c r="E529" s="100">
        <v>1</v>
      </c>
      <c r="F529" s="101">
        <v>72154032</v>
      </c>
      <c r="G529" s="102">
        <v>53788</v>
      </c>
      <c r="H529" s="46">
        <f t="shared" si="26"/>
        <v>1.0509999999999999</v>
      </c>
      <c r="I529" s="103">
        <f t="shared" si="24"/>
        <v>56531.187999999995</v>
      </c>
      <c r="J529" s="103">
        <v>13420.106</v>
      </c>
      <c r="K529" s="133">
        <f t="shared" si="25"/>
        <v>69951.293999999994</v>
      </c>
    </row>
    <row r="530" spans="1:11" ht="51" x14ac:dyDescent="0.2">
      <c r="A530" s="14">
        <v>529</v>
      </c>
      <c r="B530" s="116">
        <v>72101501</v>
      </c>
      <c r="C530" s="132" t="s">
        <v>844</v>
      </c>
      <c r="D530" s="109" t="s">
        <v>31</v>
      </c>
      <c r="E530" s="100">
        <v>1</v>
      </c>
      <c r="F530" s="101">
        <v>72154032</v>
      </c>
      <c r="G530" s="102">
        <v>55709</v>
      </c>
      <c r="H530" s="46">
        <f t="shared" si="26"/>
        <v>1.0509999999999999</v>
      </c>
      <c r="I530" s="103">
        <f t="shared" si="24"/>
        <v>58550.159</v>
      </c>
      <c r="J530" s="103">
        <v>13899.395500000001</v>
      </c>
      <c r="K530" s="133">
        <f t="shared" si="25"/>
        <v>72449.554499999998</v>
      </c>
    </row>
    <row r="531" spans="1:11" ht="51" x14ac:dyDescent="0.2">
      <c r="A531" s="14">
        <v>530</v>
      </c>
      <c r="B531" s="116">
        <v>72101501</v>
      </c>
      <c r="C531" s="132" t="s">
        <v>845</v>
      </c>
      <c r="D531" s="109" t="s">
        <v>31</v>
      </c>
      <c r="E531" s="100">
        <v>1</v>
      </c>
      <c r="F531" s="101">
        <v>72154032</v>
      </c>
      <c r="G531" s="102">
        <v>49946</v>
      </c>
      <c r="H531" s="46">
        <f t="shared" si="26"/>
        <v>1.0509999999999999</v>
      </c>
      <c r="I531" s="103">
        <f t="shared" si="24"/>
        <v>52493.245999999999</v>
      </c>
      <c r="J531" s="103">
        <v>12461.527</v>
      </c>
      <c r="K531" s="133">
        <f t="shared" si="25"/>
        <v>64954.773000000001</v>
      </c>
    </row>
    <row r="532" spans="1:11" ht="51" x14ac:dyDescent="0.2">
      <c r="A532" s="14">
        <v>531</v>
      </c>
      <c r="B532" s="116">
        <v>72101501</v>
      </c>
      <c r="C532" s="132" t="s">
        <v>846</v>
      </c>
      <c r="D532" s="109" t="s">
        <v>31</v>
      </c>
      <c r="E532" s="100">
        <v>1</v>
      </c>
      <c r="F532" s="101">
        <v>72152005</v>
      </c>
      <c r="G532" s="102">
        <v>51867</v>
      </c>
      <c r="H532" s="46">
        <f t="shared" si="26"/>
        <v>1.0509999999999999</v>
      </c>
      <c r="I532" s="103">
        <f t="shared" si="24"/>
        <v>54512.216999999997</v>
      </c>
      <c r="J532" s="103">
        <v>12940.816500000001</v>
      </c>
      <c r="K532" s="133">
        <f t="shared" si="25"/>
        <v>67453.03349999999</v>
      </c>
    </row>
    <row r="533" spans="1:11" ht="51" x14ac:dyDescent="0.2">
      <c r="A533" s="14">
        <v>532</v>
      </c>
      <c r="B533" s="116">
        <v>72101501</v>
      </c>
      <c r="C533" s="132" t="s">
        <v>847</v>
      </c>
      <c r="D533" s="98" t="s">
        <v>31</v>
      </c>
      <c r="E533" s="100">
        <v>1</v>
      </c>
      <c r="F533" s="101">
        <v>72152005</v>
      </c>
      <c r="G533" s="102">
        <v>55709</v>
      </c>
      <c r="H533" s="46">
        <f t="shared" si="26"/>
        <v>1.0509999999999999</v>
      </c>
      <c r="I533" s="103">
        <f t="shared" si="24"/>
        <v>58550.159</v>
      </c>
      <c r="J533" s="103">
        <v>13899.395500000001</v>
      </c>
      <c r="K533" s="133">
        <f t="shared" si="25"/>
        <v>72449.554499999998</v>
      </c>
    </row>
    <row r="534" spans="1:11" ht="51" x14ac:dyDescent="0.2">
      <c r="A534" s="14">
        <v>533</v>
      </c>
      <c r="B534" s="116">
        <v>72101501</v>
      </c>
      <c r="C534" s="132" t="s">
        <v>848</v>
      </c>
      <c r="D534" s="109" t="s">
        <v>34</v>
      </c>
      <c r="E534" s="100">
        <v>1</v>
      </c>
      <c r="F534" s="101">
        <v>72152005</v>
      </c>
      <c r="G534" s="102">
        <v>40341</v>
      </c>
      <c r="H534" s="46">
        <f t="shared" si="26"/>
        <v>1.0509999999999999</v>
      </c>
      <c r="I534" s="103">
        <f t="shared" si="24"/>
        <v>42398.390999999996</v>
      </c>
      <c r="J534" s="103">
        <v>10065.0795</v>
      </c>
      <c r="K534" s="133">
        <f t="shared" si="25"/>
        <v>52463.470499999996</v>
      </c>
    </row>
    <row r="535" spans="1:11" ht="51" x14ac:dyDescent="0.2">
      <c r="A535" s="14">
        <v>534</v>
      </c>
      <c r="B535" s="116">
        <v>72101501</v>
      </c>
      <c r="C535" s="132" t="s">
        <v>849</v>
      </c>
      <c r="D535" s="109" t="s">
        <v>34</v>
      </c>
      <c r="E535" s="100">
        <v>1</v>
      </c>
      <c r="F535" s="101">
        <v>72152005</v>
      </c>
      <c r="G535" s="102">
        <v>44183</v>
      </c>
      <c r="H535" s="46">
        <f t="shared" si="26"/>
        <v>1.0509999999999999</v>
      </c>
      <c r="I535" s="103">
        <f t="shared" si="24"/>
        <v>46436.332999999999</v>
      </c>
      <c r="J535" s="103">
        <v>11023.6585</v>
      </c>
      <c r="K535" s="133">
        <f t="shared" si="25"/>
        <v>57459.991499999996</v>
      </c>
    </row>
    <row r="536" spans="1:11" ht="51" x14ac:dyDescent="0.2">
      <c r="A536" s="14">
        <v>535</v>
      </c>
      <c r="B536" s="116">
        <v>72101501</v>
      </c>
      <c r="C536" s="132" t="s">
        <v>850</v>
      </c>
      <c r="D536" s="109" t="s">
        <v>34</v>
      </c>
      <c r="E536" s="100">
        <v>1</v>
      </c>
      <c r="F536" s="101">
        <v>72152005</v>
      </c>
      <c r="G536" s="102">
        <v>49946</v>
      </c>
      <c r="H536" s="46">
        <f t="shared" si="26"/>
        <v>1.0509999999999999</v>
      </c>
      <c r="I536" s="103">
        <f t="shared" si="24"/>
        <v>52493.245999999999</v>
      </c>
      <c r="J536" s="103">
        <v>12461.527</v>
      </c>
      <c r="K536" s="133">
        <f t="shared" si="25"/>
        <v>64954.773000000001</v>
      </c>
    </row>
    <row r="537" spans="1:11" ht="38.25" x14ac:dyDescent="0.2">
      <c r="A537" s="14">
        <v>536</v>
      </c>
      <c r="B537" s="116">
        <v>72101501</v>
      </c>
      <c r="C537" s="132" t="s">
        <v>851</v>
      </c>
      <c r="D537" s="109" t="s">
        <v>34</v>
      </c>
      <c r="E537" s="100">
        <v>1</v>
      </c>
      <c r="F537" s="101">
        <v>72152005</v>
      </c>
      <c r="G537" s="102">
        <v>44183</v>
      </c>
      <c r="H537" s="46">
        <f t="shared" si="26"/>
        <v>1.0509999999999999</v>
      </c>
      <c r="I537" s="103">
        <f t="shared" si="24"/>
        <v>46436.332999999999</v>
      </c>
      <c r="J537" s="103">
        <v>11023.6585</v>
      </c>
      <c r="K537" s="133">
        <f t="shared" si="25"/>
        <v>57459.991499999996</v>
      </c>
    </row>
    <row r="538" spans="1:11" ht="38.25" x14ac:dyDescent="0.2">
      <c r="A538" s="14">
        <v>537</v>
      </c>
      <c r="B538" s="116">
        <v>72101501</v>
      </c>
      <c r="C538" s="132" t="s">
        <v>852</v>
      </c>
      <c r="D538" s="109" t="s">
        <v>34</v>
      </c>
      <c r="E538" s="100">
        <v>1</v>
      </c>
      <c r="F538" s="101">
        <v>72152005</v>
      </c>
      <c r="G538" s="102">
        <v>49946</v>
      </c>
      <c r="H538" s="46">
        <f t="shared" si="26"/>
        <v>1.0509999999999999</v>
      </c>
      <c r="I538" s="103">
        <f t="shared" si="24"/>
        <v>52493.245999999999</v>
      </c>
      <c r="J538" s="103">
        <v>12461.527</v>
      </c>
      <c r="K538" s="133">
        <f t="shared" si="25"/>
        <v>64954.773000000001</v>
      </c>
    </row>
    <row r="539" spans="1:11" ht="38.25" x14ac:dyDescent="0.2">
      <c r="A539" s="14">
        <v>538</v>
      </c>
      <c r="B539" s="116">
        <v>72101501</v>
      </c>
      <c r="C539" s="132" t="s">
        <v>853</v>
      </c>
      <c r="D539" s="109" t="s">
        <v>34</v>
      </c>
      <c r="E539" s="100">
        <v>1</v>
      </c>
      <c r="F539" s="101">
        <v>72152005</v>
      </c>
      <c r="G539" s="102">
        <v>32657</v>
      </c>
      <c r="H539" s="46">
        <f t="shared" si="26"/>
        <v>1.0509999999999999</v>
      </c>
      <c r="I539" s="103">
        <f t="shared" si="24"/>
        <v>34322.506999999998</v>
      </c>
      <c r="J539" s="103">
        <v>8147.9215000000004</v>
      </c>
      <c r="K539" s="133">
        <f t="shared" si="25"/>
        <v>42470.428499999995</v>
      </c>
    </row>
    <row r="540" spans="1:11" ht="51" x14ac:dyDescent="0.2">
      <c r="A540" s="14">
        <v>539</v>
      </c>
      <c r="B540" s="116">
        <v>72101501</v>
      </c>
      <c r="C540" s="132" t="s">
        <v>854</v>
      </c>
      <c r="D540" s="109" t="s">
        <v>34</v>
      </c>
      <c r="E540" s="100">
        <v>1</v>
      </c>
      <c r="F540" s="101">
        <v>72152005</v>
      </c>
      <c r="G540" s="102">
        <v>23052</v>
      </c>
      <c r="H540" s="46">
        <f t="shared" si="26"/>
        <v>1.0509999999999999</v>
      </c>
      <c r="I540" s="103">
        <f t="shared" si="24"/>
        <v>24227.651999999998</v>
      </c>
      <c r="J540" s="103">
        <v>5751.4739999999993</v>
      </c>
      <c r="K540" s="133">
        <f t="shared" si="25"/>
        <v>29979.125999999997</v>
      </c>
    </row>
    <row r="541" spans="1:11" ht="51" x14ac:dyDescent="0.2">
      <c r="A541" s="14">
        <v>540</v>
      </c>
      <c r="B541" s="116">
        <v>72101501</v>
      </c>
      <c r="C541" s="132" t="s">
        <v>855</v>
      </c>
      <c r="D541" s="109" t="s">
        <v>34</v>
      </c>
      <c r="E541" s="100">
        <v>1</v>
      </c>
      <c r="F541" s="101">
        <v>72152005</v>
      </c>
      <c r="G541" s="102">
        <v>24012.5</v>
      </c>
      <c r="H541" s="46">
        <f t="shared" si="26"/>
        <v>1.0509999999999999</v>
      </c>
      <c r="I541" s="103">
        <f t="shared" si="24"/>
        <v>25237.137499999997</v>
      </c>
      <c r="J541" s="103">
        <v>5991.1187499999996</v>
      </c>
      <c r="K541" s="133">
        <f t="shared" si="25"/>
        <v>31228.256249999999</v>
      </c>
    </row>
    <row r="542" spans="1:11" ht="51" x14ac:dyDescent="0.2">
      <c r="A542" s="14">
        <v>541</v>
      </c>
      <c r="B542" s="116">
        <v>72101501</v>
      </c>
      <c r="C542" s="132" t="s">
        <v>856</v>
      </c>
      <c r="D542" s="98" t="s">
        <v>34</v>
      </c>
      <c r="E542" s="100">
        <v>1</v>
      </c>
      <c r="F542" s="101">
        <v>72152005</v>
      </c>
      <c r="G542" s="102">
        <v>28815</v>
      </c>
      <c r="H542" s="46">
        <f t="shared" si="26"/>
        <v>1.0509999999999999</v>
      </c>
      <c r="I542" s="103">
        <f t="shared" si="24"/>
        <v>30284.564999999999</v>
      </c>
      <c r="J542" s="103">
        <v>7189.3424999999997</v>
      </c>
      <c r="K542" s="133">
        <f t="shared" si="25"/>
        <v>37473.907500000001</v>
      </c>
    </row>
    <row r="543" spans="1:11" ht="38.25" x14ac:dyDescent="0.2">
      <c r="A543" s="14">
        <v>542</v>
      </c>
      <c r="B543" s="116">
        <v>72102900</v>
      </c>
      <c r="C543" s="132" t="s">
        <v>857</v>
      </c>
      <c r="D543" s="109" t="s">
        <v>34</v>
      </c>
      <c r="E543" s="100">
        <v>1</v>
      </c>
      <c r="F543" s="101">
        <v>72152005</v>
      </c>
      <c r="G543" s="102">
        <v>52827.5</v>
      </c>
      <c r="H543" s="46">
        <f t="shared" si="26"/>
        <v>1.0509999999999999</v>
      </c>
      <c r="I543" s="103">
        <f t="shared" si="24"/>
        <v>55521.702499999999</v>
      </c>
      <c r="J543" s="103">
        <v>13180.46125</v>
      </c>
      <c r="K543" s="133">
        <f t="shared" si="25"/>
        <v>68702.163750000007</v>
      </c>
    </row>
    <row r="544" spans="1:11" ht="51" x14ac:dyDescent="0.2">
      <c r="A544" s="14">
        <v>543</v>
      </c>
      <c r="B544" s="116">
        <v>72102900</v>
      </c>
      <c r="C544" s="132" t="s">
        <v>858</v>
      </c>
      <c r="D544" s="109" t="s">
        <v>34</v>
      </c>
      <c r="E544" s="100">
        <v>1</v>
      </c>
      <c r="F544" s="101">
        <v>72152005</v>
      </c>
      <c r="G544" s="102">
        <v>21131</v>
      </c>
      <c r="H544" s="46">
        <f t="shared" si="26"/>
        <v>1.0509999999999999</v>
      </c>
      <c r="I544" s="103">
        <f t="shared" si="24"/>
        <v>22208.680999999997</v>
      </c>
      <c r="J544" s="103">
        <v>5272.1844999999994</v>
      </c>
      <c r="K544" s="133">
        <f t="shared" si="25"/>
        <v>27480.865499999996</v>
      </c>
    </row>
    <row r="545" spans="1:11" ht="51" x14ac:dyDescent="0.2">
      <c r="A545" s="14">
        <v>544</v>
      </c>
      <c r="B545" s="116">
        <v>72101501</v>
      </c>
      <c r="C545" s="132" t="s">
        <v>859</v>
      </c>
      <c r="D545" s="109" t="s">
        <v>31</v>
      </c>
      <c r="E545" s="100">
        <v>1</v>
      </c>
      <c r="F545" s="101">
        <v>72151302</v>
      </c>
      <c r="G545" s="102">
        <v>20170.5</v>
      </c>
      <c r="H545" s="46">
        <f t="shared" si="26"/>
        <v>1.0509999999999999</v>
      </c>
      <c r="I545" s="103">
        <f t="shared" si="24"/>
        <v>21199.195499999998</v>
      </c>
      <c r="J545" s="103">
        <v>5032.5397499999999</v>
      </c>
      <c r="K545" s="133">
        <f t="shared" si="25"/>
        <v>26231.735249999998</v>
      </c>
    </row>
    <row r="546" spans="1:11" ht="51" x14ac:dyDescent="0.2">
      <c r="A546" s="14">
        <v>545</v>
      </c>
      <c r="B546" s="116">
        <v>72101501</v>
      </c>
      <c r="C546" s="132" t="s">
        <v>860</v>
      </c>
      <c r="D546" s="109" t="s">
        <v>31</v>
      </c>
      <c r="E546" s="100">
        <v>1</v>
      </c>
      <c r="F546" s="101">
        <v>72151302</v>
      </c>
      <c r="G546" s="102">
        <v>40341</v>
      </c>
      <c r="H546" s="46">
        <f t="shared" si="26"/>
        <v>1.0509999999999999</v>
      </c>
      <c r="I546" s="103">
        <f t="shared" si="24"/>
        <v>42398.390999999996</v>
      </c>
      <c r="J546" s="103">
        <v>10065.0795</v>
      </c>
      <c r="K546" s="133">
        <f t="shared" si="25"/>
        <v>52463.470499999996</v>
      </c>
    </row>
    <row r="547" spans="1:11" ht="51" x14ac:dyDescent="0.2">
      <c r="A547" s="14">
        <v>546</v>
      </c>
      <c r="B547" s="116">
        <v>72101501</v>
      </c>
      <c r="C547" s="132" t="s">
        <v>861</v>
      </c>
      <c r="D547" s="109" t="s">
        <v>31</v>
      </c>
      <c r="E547" s="100">
        <v>1</v>
      </c>
      <c r="F547" s="101">
        <v>72151302</v>
      </c>
      <c r="G547" s="102">
        <v>44183</v>
      </c>
      <c r="H547" s="46">
        <f t="shared" si="26"/>
        <v>1.0509999999999999</v>
      </c>
      <c r="I547" s="103">
        <f t="shared" si="24"/>
        <v>46436.332999999999</v>
      </c>
      <c r="J547" s="103">
        <v>11023.6585</v>
      </c>
      <c r="K547" s="133">
        <f t="shared" si="25"/>
        <v>57459.991499999996</v>
      </c>
    </row>
    <row r="548" spans="1:11" ht="51" x14ac:dyDescent="0.2">
      <c r="A548" s="14">
        <v>547</v>
      </c>
      <c r="B548" s="116">
        <v>72101501</v>
      </c>
      <c r="C548" s="132" t="s">
        <v>862</v>
      </c>
      <c r="D548" s="109" t="s">
        <v>31</v>
      </c>
      <c r="E548" s="100">
        <v>1</v>
      </c>
      <c r="F548" s="101">
        <v>72151302</v>
      </c>
      <c r="G548" s="102">
        <v>49946</v>
      </c>
      <c r="H548" s="46">
        <f t="shared" si="26"/>
        <v>1.0509999999999999</v>
      </c>
      <c r="I548" s="103">
        <f t="shared" si="24"/>
        <v>52493.245999999999</v>
      </c>
      <c r="J548" s="103">
        <v>12461.527</v>
      </c>
      <c r="K548" s="133">
        <f t="shared" si="25"/>
        <v>64954.773000000001</v>
      </c>
    </row>
    <row r="549" spans="1:11" ht="51" x14ac:dyDescent="0.2">
      <c r="A549" s="14">
        <v>548</v>
      </c>
      <c r="B549" s="116">
        <v>72101501</v>
      </c>
      <c r="C549" s="132" t="s">
        <v>863</v>
      </c>
      <c r="D549" s="109" t="s">
        <v>31</v>
      </c>
      <c r="E549" s="100">
        <v>1</v>
      </c>
      <c r="F549" s="101">
        <v>72151302</v>
      </c>
      <c r="G549" s="102">
        <v>59551</v>
      </c>
      <c r="H549" s="46">
        <f t="shared" si="26"/>
        <v>1.0509999999999999</v>
      </c>
      <c r="I549" s="103">
        <f t="shared" si="24"/>
        <v>62588.100999999995</v>
      </c>
      <c r="J549" s="103">
        <v>14857.974500000002</v>
      </c>
      <c r="K549" s="133">
        <f t="shared" si="25"/>
        <v>77446.075499999992</v>
      </c>
    </row>
    <row r="550" spans="1:11" ht="63.75" x14ac:dyDescent="0.2">
      <c r="A550" s="14">
        <v>549</v>
      </c>
      <c r="B550" s="116">
        <v>72101501</v>
      </c>
      <c r="C550" s="132" t="s">
        <v>864</v>
      </c>
      <c r="D550" s="109" t="s">
        <v>31</v>
      </c>
      <c r="E550" s="100">
        <v>1</v>
      </c>
      <c r="F550" s="101">
        <v>72151302</v>
      </c>
      <c r="G550" s="102">
        <v>33137.25</v>
      </c>
      <c r="H550" s="46">
        <f t="shared" si="26"/>
        <v>1.0509999999999999</v>
      </c>
      <c r="I550" s="103">
        <f t="shared" si="24"/>
        <v>34827.249749999995</v>
      </c>
      <c r="J550" s="103">
        <v>8267.7438750000001</v>
      </c>
      <c r="K550" s="133">
        <f t="shared" si="25"/>
        <v>43094.993624999996</v>
      </c>
    </row>
    <row r="551" spans="1:11" ht="63.75" x14ac:dyDescent="0.2">
      <c r="A551" s="14">
        <v>550</v>
      </c>
      <c r="B551" s="116">
        <v>72101501</v>
      </c>
      <c r="C551" s="132" t="s">
        <v>865</v>
      </c>
      <c r="D551" s="109" t="s">
        <v>31</v>
      </c>
      <c r="E551" s="100">
        <v>1</v>
      </c>
      <c r="F551" s="101">
        <v>72151302</v>
      </c>
      <c r="G551" s="102">
        <v>44663.25</v>
      </c>
      <c r="H551" s="46">
        <f t="shared" si="26"/>
        <v>1.0509999999999999</v>
      </c>
      <c r="I551" s="103">
        <f t="shared" si="24"/>
        <v>46941.075749999996</v>
      </c>
      <c r="J551" s="103">
        <v>11143.480875000001</v>
      </c>
      <c r="K551" s="133">
        <f t="shared" si="25"/>
        <v>58084.556624999997</v>
      </c>
    </row>
    <row r="552" spans="1:11" ht="63.75" x14ac:dyDescent="0.2">
      <c r="A552" s="14">
        <v>551</v>
      </c>
      <c r="B552" s="116">
        <v>72101501</v>
      </c>
      <c r="C552" s="132" t="s">
        <v>866</v>
      </c>
      <c r="D552" s="109" t="s">
        <v>31</v>
      </c>
      <c r="E552" s="100">
        <v>1</v>
      </c>
      <c r="F552" s="101">
        <v>72151302</v>
      </c>
      <c r="G552" s="102">
        <v>59551</v>
      </c>
      <c r="H552" s="46">
        <f t="shared" si="26"/>
        <v>1.0509999999999999</v>
      </c>
      <c r="I552" s="103">
        <f t="shared" si="24"/>
        <v>62588.100999999995</v>
      </c>
      <c r="J552" s="103">
        <v>14857.974500000002</v>
      </c>
      <c r="K552" s="133">
        <f t="shared" si="25"/>
        <v>77446.075499999992</v>
      </c>
    </row>
    <row r="553" spans="1:11" ht="63.75" x14ac:dyDescent="0.2">
      <c r="A553" s="14">
        <v>552</v>
      </c>
      <c r="B553" s="116">
        <v>72101501</v>
      </c>
      <c r="C553" s="132" t="s">
        <v>867</v>
      </c>
      <c r="D553" s="109" t="s">
        <v>31</v>
      </c>
      <c r="E553" s="100">
        <v>1</v>
      </c>
      <c r="F553" s="101">
        <v>72151302</v>
      </c>
      <c r="G553" s="102">
        <v>72421.7</v>
      </c>
      <c r="H553" s="46">
        <f t="shared" si="26"/>
        <v>1.0509999999999999</v>
      </c>
      <c r="I553" s="103">
        <f t="shared" si="24"/>
        <v>76115.206699999995</v>
      </c>
      <c r="J553" s="103">
        <v>18069.21415</v>
      </c>
      <c r="K553" s="133">
        <f t="shared" si="25"/>
        <v>94184.420849999995</v>
      </c>
    </row>
    <row r="554" spans="1:11" ht="38.25" x14ac:dyDescent="0.2">
      <c r="A554" s="14">
        <v>553</v>
      </c>
      <c r="B554" s="116">
        <v>72101501</v>
      </c>
      <c r="C554" s="132" t="s">
        <v>868</v>
      </c>
      <c r="D554" s="109" t="s">
        <v>31</v>
      </c>
      <c r="E554" s="100">
        <v>1</v>
      </c>
      <c r="F554" s="101">
        <v>72151302</v>
      </c>
      <c r="G554" s="102">
        <v>72421.7</v>
      </c>
      <c r="H554" s="46">
        <f t="shared" si="26"/>
        <v>1.0509999999999999</v>
      </c>
      <c r="I554" s="103">
        <f t="shared" si="24"/>
        <v>76115.206699999995</v>
      </c>
      <c r="J554" s="103">
        <v>18069.21415</v>
      </c>
      <c r="K554" s="133">
        <f t="shared" si="25"/>
        <v>94184.420849999995</v>
      </c>
    </row>
    <row r="555" spans="1:11" ht="51" x14ac:dyDescent="0.2">
      <c r="A555" s="14">
        <v>554</v>
      </c>
      <c r="B555" s="116">
        <v>72101501</v>
      </c>
      <c r="C555" s="132" t="s">
        <v>869</v>
      </c>
      <c r="D555" s="109" t="s">
        <v>31</v>
      </c>
      <c r="E555" s="100">
        <v>1</v>
      </c>
      <c r="F555" s="101">
        <v>72152504</v>
      </c>
      <c r="G555" s="102">
        <v>33425.4</v>
      </c>
      <c r="H555" s="46">
        <f t="shared" si="26"/>
        <v>1.0509999999999999</v>
      </c>
      <c r="I555" s="103">
        <f t="shared" si="24"/>
        <v>35130.095399999998</v>
      </c>
      <c r="J555" s="103">
        <v>8339.6373000000021</v>
      </c>
      <c r="K555" s="133">
        <f t="shared" si="25"/>
        <v>43469.7327</v>
      </c>
    </row>
    <row r="556" spans="1:11" ht="51" x14ac:dyDescent="0.2">
      <c r="A556" s="14">
        <v>555</v>
      </c>
      <c r="B556" s="116">
        <v>72101501</v>
      </c>
      <c r="C556" s="132" t="s">
        <v>870</v>
      </c>
      <c r="D556" s="109" t="s">
        <v>31</v>
      </c>
      <c r="E556" s="100">
        <v>1</v>
      </c>
      <c r="F556" s="101">
        <v>72152504</v>
      </c>
      <c r="G556" s="102">
        <v>43990.9</v>
      </c>
      <c r="H556" s="46">
        <f t="shared" si="26"/>
        <v>1.0509999999999999</v>
      </c>
      <c r="I556" s="103">
        <f t="shared" si="24"/>
        <v>46234.435899999997</v>
      </c>
      <c r="J556" s="103">
        <v>10975.72955</v>
      </c>
      <c r="K556" s="133">
        <f t="shared" si="25"/>
        <v>57210.16545</v>
      </c>
    </row>
    <row r="557" spans="1:11" ht="51" x14ac:dyDescent="0.2">
      <c r="A557" s="14">
        <v>556</v>
      </c>
      <c r="B557" s="116">
        <v>72101501</v>
      </c>
      <c r="C557" s="132" t="s">
        <v>871</v>
      </c>
      <c r="D557" s="109" t="s">
        <v>31</v>
      </c>
      <c r="E557" s="100">
        <v>1</v>
      </c>
      <c r="F557" s="101">
        <v>72152504</v>
      </c>
      <c r="G557" s="102">
        <v>58398.400000000001</v>
      </c>
      <c r="H557" s="46">
        <f t="shared" si="26"/>
        <v>1.0509999999999999</v>
      </c>
      <c r="I557" s="103">
        <f t="shared" si="24"/>
        <v>61376.718399999998</v>
      </c>
      <c r="J557" s="103">
        <v>14570.400799999999</v>
      </c>
      <c r="K557" s="133">
        <f t="shared" si="25"/>
        <v>75947.119200000001</v>
      </c>
    </row>
    <row r="558" spans="1:11" ht="51" x14ac:dyDescent="0.2">
      <c r="A558" s="14">
        <v>557</v>
      </c>
      <c r="B558" s="116">
        <v>72101501</v>
      </c>
      <c r="C558" s="132" t="s">
        <v>872</v>
      </c>
      <c r="D558" s="109" t="s">
        <v>31</v>
      </c>
      <c r="E558" s="100">
        <v>1</v>
      </c>
      <c r="F558" s="101">
        <v>72151302</v>
      </c>
      <c r="G558" s="102">
        <v>72421.7</v>
      </c>
      <c r="H558" s="46">
        <f t="shared" si="26"/>
        <v>1.0509999999999999</v>
      </c>
      <c r="I558" s="103">
        <f t="shared" si="24"/>
        <v>76115.206699999995</v>
      </c>
      <c r="J558" s="103">
        <v>18069.21415</v>
      </c>
      <c r="K558" s="133">
        <f t="shared" si="25"/>
        <v>94184.420849999995</v>
      </c>
    </row>
    <row r="559" spans="1:11" ht="38.25" x14ac:dyDescent="0.2">
      <c r="A559" s="14">
        <v>558</v>
      </c>
      <c r="B559" s="116">
        <v>72101501</v>
      </c>
      <c r="C559" s="132" t="s">
        <v>873</v>
      </c>
      <c r="D559" s="109" t="s">
        <v>31</v>
      </c>
      <c r="E559" s="100">
        <v>1</v>
      </c>
      <c r="F559" s="101">
        <v>72151302</v>
      </c>
      <c r="G559" s="102">
        <v>48025</v>
      </c>
      <c r="H559" s="46">
        <f t="shared" si="26"/>
        <v>1.0509999999999999</v>
      </c>
      <c r="I559" s="103">
        <f t="shared" si="24"/>
        <v>50474.274999999994</v>
      </c>
      <c r="J559" s="103">
        <v>11982.237499999999</v>
      </c>
      <c r="K559" s="133">
        <f t="shared" si="25"/>
        <v>62456.512499999997</v>
      </c>
    </row>
    <row r="560" spans="1:11" ht="38.25" x14ac:dyDescent="0.2">
      <c r="A560" s="14">
        <v>559</v>
      </c>
      <c r="B560" s="116">
        <v>72101501</v>
      </c>
      <c r="C560" s="132" t="s">
        <v>874</v>
      </c>
      <c r="D560" s="109" t="s">
        <v>31</v>
      </c>
      <c r="E560" s="100">
        <v>1</v>
      </c>
      <c r="F560" s="101">
        <v>72151302</v>
      </c>
      <c r="G560" s="102">
        <v>59551</v>
      </c>
      <c r="H560" s="46">
        <f t="shared" si="26"/>
        <v>1.0509999999999999</v>
      </c>
      <c r="I560" s="103">
        <f t="shared" si="24"/>
        <v>62588.100999999995</v>
      </c>
      <c r="J560" s="103">
        <v>14857.974500000002</v>
      </c>
      <c r="K560" s="133">
        <f t="shared" si="25"/>
        <v>77446.075499999992</v>
      </c>
    </row>
    <row r="561" spans="1:11" ht="63.75" x14ac:dyDescent="0.2">
      <c r="A561" s="14">
        <v>560</v>
      </c>
      <c r="B561" s="116">
        <v>72102900</v>
      </c>
      <c r="C561" s="132" t="s">
        <v>875</v>
      </c>
      <c r="D561" s="109" t="s">
        <v>34</v>
      </c>
      <c r="E561" s="100">
        <v>1</v>
      </c>
      <c r="F561" s="101">
        <v>72151302</v>
      </c>
      <c r="G561" s="102">
        <v>24012.5</v>
      </c>
      <c r="H561" s="46">
        <f t="shared" si="26"/>
        <v>1.0509999999999999</v>
      </c>
      <c r="I561" s="103">
        <f t="shared" si="24"/>
        <v>25237.137499999997</v>
      </c>
      <c r="J561" s="103">
        <v>5991.1187499999996</v>
      </c>
      <c r="K561" s="133">
        <f t="shared" si="25"/>
        <v>31228.256249999999</v>
      </c>
    </row>
    <row r="562" spans="1:11" ht="63.75" x14ac:dyDescent="0.2">
      <c r="A562" s="14">
        <v>561</v>
      </c>
      <c r="B562" s="116">
        <v>72102900</v>
      </c>
      <c r="C562" s="132" t="s">
        <v>876</v>
      </c>
      <c r="D562" s="109" t="s">
        <v>34</v>
      </c>
      <c r="E562" s="100">
        <v>1</v>
      </c>
      <c r="F562" s="101">
        <v>72151302</v>
      </c>
      <c r="G562" s="102">
        <v>24012.5</v>
      </c>
      <c r="H562" s="46">
        <f t="shared" si="26"/>
        <v>1.0509999999999999</v>
      </c>
      <c r="I562" s="103">
        <f t="shared" si="24"/>
        <v>25237.137499999997</v>
      </c>
      <c r="J562" s="103">
        <v>5991.1187499999996</v>
      </c>
      <c r="K562" s="133">
        <f t="shared" si="25"/>
        <v>31228.256249999999</v>
      </c>
    </row>
    <row r="563" spans="1:11" ht="63.75" x14ac:dyDescent="0.2">
      <c r="A563" s="14">
        <v>562</v>
      </c>
      <c r="B563" s="116">
        <v>72102900</v>
      </c>
      <c r="C563" s="132" t="s">
        <v>877</v>
      </c>
      <c r="D563" s="109" t="s">
        <v>34</v>
      </c>
      <c r="E563" s="100">
        <v>1</v>
      </c>
      <c r="F563" s="101">
        <v>72151302</v>
      </c>
      <c r="G563" s="102">
        <v>28815</v>
      </c>
      <c r="H563" s="46">
        <f t="shared" si="26"/>
        <v>1.0509999999999999</v>
      </c>
      <c r="I563" s="103">
        <f t="shared" si="24"/>
        <v>30284.564999999999</v>
      </c>
      <c r="J563" s="103">
        <v>7189.3424999999997</v>
      </c>
      <c r="K563" s="133">
        <f t="shared" si="25"/>
        <v>37473.907500000001</v>
      </c>
    </row>
    <row r="564" spans="1:11" ht="63.75" x14ac:dyDescent="0.2">
      <c r="A564" s="14">
        <v>563</v>
      </c>
      <c r="B564" s="116">
        <v>72102900</v>
      </c>
      <c r="C564" s="132" t="s">
        <v>878</v>
      </c>
      <c r="D564" s="109" t="s">
        <v>34</v>
      </c>
      <c r="E564" s="100">
        <v>1</v>
      </c>
      <c r="F564" s="101">
        <v>72151302</v>
      </c>
      <c r="G564" s="102">
        <v>28815</v>
      </c>
      <c r="H564" s="46">
        <f t="shared" si="26"/>
        <v>1.0509999999999999</v>
      </c>
      <c r="I564" s="103">
        <f t="shared" si="24"/>
        <v>30284.564999999999</v>
      </c>
      <c r="J564" s="103">
        <v>7189.3424999999997</v>
      </c>
      <c r="K564" s="133">
        <f t="shared" si="25"/>
        <v>37473.907500000001</v>
      </c>
    </row>
    <row r="565" spans="1:11" ht="63.75" x14ac:dyDescent="0.2">
      <c r="A565" s="14">
        <v>564</v>
      </c>
      <c r="B565" s="116">
        <v>72102900</v>
      </c>
      <c r="C565" s="132" t="s">
        <v>879</v>
      </c>
      <c r="D565" s="109" t="s">
        <v>34</v>
      </c>
      <c r="E565" s="100">
        <v>1</v>
      </c>
      <c r="F565" s="101">
        <v>72152504</v>
      </c>
      <c r="G565" s="102">
        <v>43222.5</v>
      </c>
      <c r="H565" s="46">
        <f t="shared" si="26"/>
        <v>1.0509999999999999</v>
      </c>
      <c r="I565" s="103">
        <f t="shared" si="24"/>
        <v>45426.847499999996</v>
      </c>
      <c r="J565" s="103">
        <v>10784.01375</v>
      </c>
      <c r="K565" s="133">
        <f t="shared" si="25"/>
        <v>56210.861249999994</v>
      </c>
    </row>
    <row r="566" spans="1:11" ht="51" x14ac:dyDescent="0.2">
      <c r="A566" s="14">
        <v>565</v>
      </c>
      <c r="B566" s="116">
        <v>72102900</v>
      </c>
      <c r="C566" s="132" t="s">
        <v>880</v>
      </c>
      <c r="D566" s="109" t="s">
        <v>34</v>
      </c>
      <c r="E566" s="100">
        <v>1</v>
      </c>
      <c r="F566" s="101">
        <v>72152504</v>
      </c>
      <c r="G566" s="102">
        <v>24973</v>
      </c>
      <c r="H566" s="46">
        <f t="shared" si="26"/>
        <v>1.0509999999999999</v>
      </c>
      <c r="I566" s="103">
        <f t="shared" si="24"/>
        <v>26246.623</v>
      </c>
      <c r="J566" s="103">
        <v>6230.7635</v>
      </c>
      <c r="K566" s="133">
        <f t="shared" si="25"/>
        <v>32477.386500000001</v>
      </c>
    </row>
    <row r="567" spans="1:11" ht="63.75" x14ac:dyDescent="0.2">
      <c r="A567" s="14">
        <v>566</v>
      </c>
      <c r="B567" s="116">
        <v>72102900</v>
      </c>
      <c r="C567" s="132" t="s">
        <v>881</v>
      </c>
      <c r="D567" s="109" t="s">
        <v>34</v>
      </c>
      <c r="E567" s="100">
        <v>1</v>
      </c>
      <c r="F567" s="101">
        <v>72152504</v>
      </c>
      <c r="G567" s="102">
        <v>28815</v>
      </c>
      <c r="H567" s="46">
        <f t="shared" si="26"/>
        <v>1.0509999999999999</v>
      </c>
      <c r="I567" s="103">
        <f t="shared" si="24"/>
        <v>30284.564999999999</v>
      </c>
      <c r="J567" s="103">
        <v>7189.3424999999997</v>
      </c>
      <c r="K567" s="133">
        <f t="shared" si="25"/>
        <v>37473.907500000001</v>
      </c>
    </row>
    <row r="568" spans="1:11" ht="51" x14ac:dyDescent="0.2">
      <c r="A568" s="14">
        <v>567</v>
      </c>
      <c r="B568" s="116">
        <v>72102900</v>
      </c>
      <c r="C568" s="132" t="s">
        <v>882</v>
      </c>
      <c r="D568" s="109" t="s">
        <v>38</v>
      </c>
      <c r="E568" s="100">
        <v>1</v>
      </c>
      <c r="F568" s="101">
        <v>72152504</v>
      </c>
      <c r="G568" s="102">
        <v>140233</v>
      </c>
      <c r="H568" s="46">
        <f t="shared" si="26"/>
        <v>1.0509999999999999</v>
      </c>
      <c r="I568" s="103">
        <f t="shared" si="24"/>
        <v>147384.883</v>
      </c>
      <c r="J568" s="103">
        <v>34988.133499999996</v>
      </c>
      <c r="K568" s="133">
        <f t="shared" si="25"/>
        <v>182373.0165</v>
      </c>
    </row>
    <row r="569" spans="1:11" ht="51" x14ac:dyDescent="0.2">
      <c r="A569" s="14">
        <v>568</v>
      </c>
      <c r="B569" s="116">
        <v>72102900</v>
      </c>
      <c r="C569" s="132" t="s">
        <v>883</v>
      </c>
      <c r="D569" s="109" t="s">
        <v>38</v>
      </c>
      <c r="E569" s="100">
        <v>1</v>
      </c>
      <c r="F569" s="101">
        <v>72152504</v>
      </c>
      <c r="G569" s="102">
        <v>105655</v>
      </c>
      <c r="H569" s="46">
        <f t="shared" si="26"/>
        <v>1.0509999999999999</v>
      </c>
      <c r="I569" s="103">
        <f t="shared" si="24"/>
        <v>111043.405</v>
      </c>
      <c r="J569" s="103">
        <v>26360.922500000001</v>
      </c>
      <c r="K569" s="133">
        <f t="shared" si="25"/>
        <v>137404.32750000001</v>
      </c>
    </row>
    <row r="570" spans="1:11" ht="63.75" x14ac:dyDescent="0.2">
      <c r="A570" s="14">
        <v>569</v>
      </c>
      <c r="B570" s="116">
        <v>72102900</v>
      </c>
      <c r="C570" s="132" t="s">
        <v>884</v>
      </c>
      <c r="D570" s="109" t="s">
        <v>38</v>
      </c>
      <c r="E570" s="100">
        <v>1</v>
      </c>
      <c r="F570" s="101">
        <v>72152504</v>
      </c>
      <c r="G570" s="102">
        <v>105655</v>
      </c>
      <c r="H570" s="46">
        <f t="shared" si="26"/>
        <v>1.0509999999999999</v>
      </c>
      <c r="I570" s="103">
        <f t="shared" si="24"/>
        <v>111043.405</v>
      </c>
      <c r="J570" s="103">
        <v>26360.922500000001</v>
      </c>
      <c r="K570" s="133">
        <f t="shared" si="25"/>
        <v>137404.32750000001</v>
      </c>
    </row>
    <row r="571" spans="1:11" ht="51" x14ac:dyDescent="0.2">
      <c r="A571" s="14">
        <v>570</v>
      </c>
      <c r="B571" s="116">
        <v>72102900</v>
      </c>
      <c r="C571" s="132" t="s">
        <v>885</v>
      </c>
      <c r="D571" s="109" t="s">
        <v>38</v>
      </c>
      <c r="E571" s="100">
        <v>1</v>
      </c>
      <c r="F571" s="101">
        <v>72152504</v>
      </c>
      <c r="G571" s="102">
        <v>140233</v>
      </c>
      <c r="H571" s="46">
        <f t="shared" si="26"/>
        <v>1.0509999999999999</v>
      </c>
      <c r="I571" s="103">
        <f t="shared" si="24"/>
        <v>147384.883</v>
      </c>
      <c r="J571" s="103">
        <v>34988.133499999996</v>
      </c>
      <c r="K571" s="133">
        <f t="shared" si="25"/>
        <v>182373.0165</v>
      </c>
    </row>
    <row r="572" spans="1:11" ht="76.5" x14ac:dyDescent="0.2">
      <c r="A572" s="14">
        <v>571</v>
      </c>
      <c r="B572" s="116">
        <v>72102900</v>
      </c>
      <c r="C572" s="132" t="s">
        <v>886</v>
      </c>
      <c r="D572" s="98" t="s">
        <v>38</v>
      </c>
      <c r="E572" s="100">
        <v>1</v>
      </c>
      <c r="F572" s="101">
        <v>72152504</v>
      </c>
      <c r="G572" s="102">
        <v>140233</v>
      </c>
      <c r="H572" s="46">
        <f t="shared" si="26"/>
        <v>1.0509999999999999</v>
      </c>
      <c r="I572" s="103">
        <f t="shared" si="24"/>
        <v>147384.883</v>
      </c>
      <c r="J572" s="103">
        <v>34988.133499999996</v>
      </c>
      <c r="K572" s="133">
        <f t="shared" si="25"/>
        <v>182373.0165</v>
      </c>
    </row>
    <row r="573" spans="1:11" ht="63.75" x14ac:dyDescent="0.2">
      <c r="A573" s="14">
        <v>572</v>
      </c>
      <c r="B573" s="116">
        <v>72102900</v>
      </c>
      <c r="C573" s="132" t="s">
        <v>887</v>
      </c>
      <c r="D573" s="109" t="s">
        <v>31</v>
      </c>
      <c r="E573" s="100">
        <v>1</v>
      </c>
      <c r="F573" s="101">
        <v>72152504</v>
      </c>
      <c r="G573" s="102">
        <v>153680</v>
      </c>
      <c r="H573" s="46">
        <f t="shared" si="26"/>
        <v>1.0509999999999999</v>
      </c>
      <c r="I573" s="103">
        <f t="shared" si="24"/>
        <v>161517.68</v>
      </c>
      <c r="J573" s="103">
        <v>38343.159999999996</v>
      </c>
      <c r="K573" s="133">
        <f t="shared" si="25"/>
        <v>199860.84</v>
      </c>
    </row>
    <row r="574" spans="1:11" ht="38.25" x14ac:dyDescent="0.2">
      <c r="A574" s="14">
        <v>573</v>
      </c>
      <c r="B574" s="116">
        <v>72101501</v>
      </c>
      <c r="C574" s="132" t="s">
        <v>888</v>
      </c>
      <c r="D574" s="109" t="s">
        <v>739</v>
      </c>
      <c r="E574" s="100">
        <v>1</v>
      </c>
      <c r="F574" s="101">
        <v>72152504</v>
      </c>
      <c r="G574" s="102">
        <v>36499</v>
      </c>
      <c r="H574" s="46">
        <f t="shared" si="26"/>
        <v>1.0509999999999999</v>
      </c>
      <c r="I574" s="103">
        <f t="shared" si="24"/>
        <v>38360.449000000001</v>
      </c>
      <c r="J574" s="103">
        <v>9106.5005000000001</v>
      </c>
      <c r="K574" s="133">
        <f t="shared" si="25"/>
        <v>47466.949500000002</v>
      </c>
    </row>
    <row r="575" spans="1:11" ht="38.25" x14ac:dyDescent="0.2">
      <c r="A575" s="14">
        <v>574</v>
      </c>
      <c r="B575" s="116">
        <v>72101501</v>
      </c>
      <c r="C575" s="132" t="s">
        <v>889</v>
      </c>
      <c r="D575" s="109" t="s">
        <v>739</v>
      </c>
      <c r="E575" s="100">
        <v>1</v>
      </c>
      <c r="F575" s="101">
        <v>72152504</v>
      </c>
      <c r="G575" s="102">
        <v>40341</v>
      </c>
      <c r="H575" s="46">
        <f t="shared" si="26"/>
        <v>1.0509999999999999</v>
      </c>
      <c r="I575" s="103">
        <f t="shared" si="24"/>
        <v>42398.390999999996</v>
      </c>
      <c r="J575" s="103">
        <v>10065.0795</v>
      </c>
      <c r="K575" s="133">
        <f t="shared" si="25"/>
        <v>52463.470499999996</v>
      </c>
    </row>
    <row r="576" spans="1:11" ht="63.75" x14ac:dyDescent="0.2">
      <c r="A576" s="14">
        <v>575</v>
      </c>
      <c r="B576" s="116">
        <v>72101501</v>
      </c>
      <c r="C576" s="132" t="s">
        <v>890</v>
      </c>
      <c r="D576" s="109" t="s">
        <v>31</v>
      </c>
      <c r="E576" s="100">
        <v>1</v>
      </c>
      <c r="F576" s="101">
        <v>72152504</v>
      </c>
      <c r="G576" s="102">
        <v>46104</v>
      </c>
      <c r="H576" s="46">
        <f t="shared" si="26"/>
        <v>1.0509999999999999</v>
      </c>
      <c r="I576" s="103">
        <f t="shared" si="24"/>
        <v>48455.303999999996</v>
      </c>
      <c r="J576" s="103">
        <v>11502.947999999999</v>
      </c>
      <c r="K576" s="133">
        <f t="shared" si="25"/>
        <v>59958.251999999993</v>
      </c>
    </row>
    <row r="577" spans="1:11" ht="76.5" x14ac:dyDescent="0.2">
      <c r="A577" s="14">
        <v>576</v>
      </c>
      <c r="B577" s="116">
        <v>72101501</v>
      </c>
      <c r="C577" s="132" t="s">
        <v>891</v>
      </c>
      <c r="D577" s="109" t="s">
        <v>31</v>
      </c>
      <c r="E577" s="100">
        <v>1</v>
      </c>
      <c r="F577" s="101">
        <v>72152504</v>
      </c>
      <c r="G577" s="102">
        <v>34578</v>
      </c>
      <c r="H577" s="46">
        <f t="shared" si="26"/>
        <v>1.0509999999999999</v>
      </c>
      <c r="I577" s="103">
        <f t="shared" si="24"/>
        <v>36341.477999999996</v>
      </c>
      <c r="J577" s="103">
        <v>8627.2109999999993</v>
      </c>
      <c r="K577" s="133">
        <f t="shared" si="25"/>
        <v>44968.688999999998</v>
      </c>
    </row>
    <row r="578" spans="1:11" ht="25.5" x14ac:dyDescent="0.2">
      <c r="A578" s="14">
        <v>577</v>
      </c>
      <c r="B578" s="116">
        <v>72102905</v>
      </c>
      <c r="C578" s="132" t="s">
        <v>892</v>
      </c>
      <c r="D578" s="109" t="s">
        <v>34</v>
      </c>
      <c r="E578" s="100">
        <v>1</v>
      </c>
      <c r="F578" s="101">
        <v>72152504</v>
      </c>
      <c r="G578" s="102">
        <v>11526</v>
      </c>
      <c r="H578" s="46">
        <f t="shared" si="26"/>
        <v>1.0509999999999999</v>
      </c>
      <c r="I578" s="103">
        <f t="shared" si="24"/>
        <v>12113.825999999999</v>
      </c>
      <c r="J578" s="103">
        <v>2875.7369999999996</v>
      </c>
      <c r="K578" s="133">
        <f t="shared" si="25"/>
        <v>14989.562999999998</v>
      </c>
    </row>
    <row r="579" spans="1:11" ht="25.5" x14ac:dyDescent="0.2">
      <c r="A579" s="14">
        <v>578</v>
      </c>
      <c r="B579" s="116">
        <v>72102905</v>
      </c>
      <c r="C579" s="132" t="s">
        <v>893</v>
      </c>
      <c r="D579" s="109" t="s">
        <v>34</v>
      </c>
      <c r="E579" s="100">
        <v>1</v>
      </c>
      <c r="F579" s="101">
        <v>72152504</v>
      </c>
      <c r="G579" s="102">
        <v>48025</v>
      </c>
      <c r="H579" s="46">
        <f t="shared" si="26"/>
        <v>1.0509999999999999</v>
      </c>
      <c r="I579" s="103">
        <f t="shared" ref="I579:I642" si="27">+G579*H579</f>
        <v>50474.274999999994</v>
      </c>
      <c r="J579" s="103">
        <v>11982.237499999999</v>
      </c>
      <c r="K579" s="133">
        <f t="shared" ref="K579:K642" si="28">+I579+J579</f>
        <v>62456.512499999997</v>
      </c>
    </row>
    <row r="580" spans="1:11" ht="63.75" x14ac:dyDescent="0.2">
      <c r="A580" s="14">
        <v>579</v>
      </c>
      <c r="B580" s="116">
        <v>72102900</v>
      </c>
      <c r="C580" s="132" t="s">
        <v>894</v>
      </c>
      <c r="D580" s="109" t="s">
        <v>34</v>
      </c>
      <c r="E580" s="100">
        <v>1</v>
      </c>
      <c r="F580" s="101">
        <v>72152504</v>
      </c>
      <c r="G580" s="102">
        <v>201705</v>
      </c>
      <c r="H580" s="46">
        <f t="shared" ref="H580:H643" si="29">+H579</f>
        <v>1.0509999999999999</v>
      </c>
      <c r="I580" s="103">
        <f t="shared" si="27"/>
        <v>211991.95499999999</v>
      </c>
      <c r="J580" s="103">
        <v>50325.397500000006</v>
      </c>
      <c r="K580" s="133">
        <f t="shared" si="28"/>
        <v>262317.35249999998</v>
      </c>
    </row>
    <row r="581" spans="1:11" ht="76.5" x14ac:dyDescent="0.2">
      <c r="A581" s="14">
        <v>580</v>
      </c>
      <c r="B581" s="116">
        <v>72102900</v>
      </c>
      <c r="C581" s="132" t="s">
        <v>895</v>
      </c>
      <c r="D581" s="98" t="s">
        <v>34</v>
      </c>
      <c r="E581" s="100">
        <v>1</v>
      </c>
      <c r="F581" s="101">
        <v>72152504</v>
      </c>
      <c r="G581" s="102">
        <v>201705</v>
      </c>
      <c r="H581" s="46">
        <f t="shared" si="29"/>
        <v>1.0509999999999999</v>
      </c>
      <c r="I581" s="103">
        <f t="shared" si="27"/>
        <v>211991.95499999999</v>
      </c>
      <c r="J581" s="103">
        <v>50325.397500000006</v>
      </c>
      <c r="K581" s="133">
        <f t="shared" si="28"/>
        <v>262317.35249999998</v>
      </c>
    </row>
    <row r="582" spans="1:11" ht="38.25" x14ac:dyDescent="0.2">
      <c r="A582" s="14">
        <v>581</v>
      </c>
      <c r="B582" s="116">
        <v>72102900</v>
      </c>
      <c r="C582" s="132" t="s">
        <v>896</v>
      </c>
      <c r="D582" s="109" t="s">
        <v>34</v>
      </c>
      <c r="E582" s="100">
        <v>1</v>
      </c>
      <c r="F582" s="101">
        <v>72152504</v>
      </c>
      <c r="G582" s="102">
        <v>33617.5</v>
      </c>
      <c r="H582" s="46">
        <f t="shared" si="29"/>
        <v>1.0509999999999999</v>
      </c>
      <c r="I582" s="103">
        <f t="shared" si="27"/>
        <v>35331.9925</v>
      </c>
      <c r="J582" s="103">
        <v>8387.5662499999999</v>
      </c>
      <c r="K582" s="133">
        <f t="shared" si="28"/>
        <v>43719.558749999997</v>
      </c>
    </row>
    <row r="583" spans="1:11" ht="25.5" x14ac:dyDescent="0.2">
      <c r="A583" s="14">
        <v>582</v>
      </c>
      <c r="B583" s="116">
        <v>72101501</v>
      </c>
      <c r="C583" s="132" t="s">
        <v>897</v>
      </c>
      <c r="D583" s="109" t="s">
        <v>31</v>
      </c>
      <c r="E583" s="100">
        <v>1</v>
      </c>
      <c r="F583" s="101">
        <v>72152504</v>
      </c>
      <c r="G583" s="102">
        <v>6243.25</v>
      </c>
      <c r="H583" s="46">
        <f t="shared" si="29"/>
        <v>1.0509999999999999</v>
      </c>
      <c r="I583" s="103">
        <f t="shared" si="27"/>
        <v>6561.6557499999999</v>
      </c>
      <c r="J583" s="103">
        <v>1557.690875</v>
      </c>
      <c r="K583" s="133">
        <f t="shared" si="28"/>
        <v>8119.3466250000001</v>
      </c>
    </row>
    <row r="584" spans="1:11" ht="25.5" x14ac:dyDescent="0.2">
      <c r="A584" s="14">
        <v>583</v>
      </c>
      <c r="B584" s="116">
        <v>72101501</v>
      </c>
      <c r="C584" s="132" t="s">
        <v>898</v>
      </c>
      <c r="D584" s="109" t="s">
        <v>31</v>
      </c>
      <c r="E584" s="100">
        <v>1</v>
      </c>
      <c r="F584" s="101">
        <v>72152504</v>
      </c>
      <c r="G584" s="102">
        <v>3361.75</v>
      </c>
      <c r="H584" s="46">
        <f t="shared" si="29"/>
        <v>1.0509999999999999</v>
      </c>
      <c r="I584" s="103">
        <f t="shared" si="27"/>
        <v>3533.1992499999997</v>
      </c>
      <c r="J584" s="103">
        <v>838.75662499999999</v>
      </c>
      <c r="K584" s="133">
        <f t="shared" si="28"/>
        <v>4371.9558749999997</v>
      </c>
    </row>
    <row r="585" spans="1:11" ht="25.5" x14ac:dyDescent="0.2">
      <c r="A585" s="14">
        <v>584</v>
      </c>
      <c r="B585" s="116">
        <v>72101501</v>
      </c>
      <c r="C585" s="132" t="s">
        <v>899</v>
      </c>
      <c r="D585" s="109" t="s">
        <v>31</v>
      </c>
      <c r="E585" s="100">
        <v>1</v>
      </c>
      <c r="F585" s="101">
        <v>72152504</v>
      </c>
      <c r="G585" s="102">
        <v>4322.25</v>
      </c>
      <c r="H585" s="46">
        <f t="shared" si="29"/>
        <v>1.0509999999999999</v>
      </c>
      <c r="I585" s="103">
        <f t="shared" si="27"/>
        <v>4542.6847499999994</v>
      </c>
      <c r="J585" s="103">
        <v>1078.4013749999999</v>
      </c>
      <c r="K585" s="133">
        <f t="shared" si="28"/>
        <v>5621.0861249999998</v>
      </c>
    </row>
    <row r="586" spans="1:11" ht="63.75" x14ac:dyDescent="0.2">
      <c r="A586" s="14">
        <v>585</v>
      </c>
      <c r="B586" s="116">
        <v>72102900</v>
      </c>
      <c r="C586" s="132" t="s">
        <v>900</v>
      </c>
      <c r="D586" s="109" t="s">
        <v>34</v>
      </c>
      <c r="E586" s="100">
        <v>1</v>
      </c>
      <c r="F586" s="101">
        <v>72152504</v>
      </c>
      <c r="G586" s="102">
        <v>57630</v>
      </c>
      <c r="H586" s="46">
        <f t="shared" si="29"/>
        <v>1.0509999999999999</v>
      </c>
      <c r="I586" s="103">
        <f t="shared" si="27"/>
        <v>60569.13</v>
      </c>
      <c r="J586" s="103">
        <v>14378.684999999999</v>
      </c>
      <c r="K586" s="133">
        <f t="shared" si="28"/>
        <v>74947.815000000002</v>
      </c>
    </row>
    <row r="587" spans="1:11" ht="51" x14ac:dyDescent="0.2">
      <c r="A587" s="14">
        <v>586</v>
      </c>
      <c r="B587" s="116">
        <v>72101501</v>
      </c>
      <c r="C587" s="132" t="s">
        <v>901</v>
      </c>
      <c r="D587" s="109" t="s">
        <v>34</v>
      </c>
      <c r="E587" s="100">
        <v>1</v>
      </c>
      <c r="F587" s="101">
        <v>72152504</v>
      </c>
      <c r="G587" s="102">
        <v>110457.5</v>
      </c>
      <c r="H587" s="46">
        <f t="shared" si="29"/>
        <v>1.0509999999999999</v>
      </c>
      <c r="I587" s="103">
        <f t="shared" si="27"/>
        <v>116090.83249999999</v>
      </c>
      <c r="J587" s="103">
        <v>27559.146249999998</v>
      </c>
      <c r="K587" s="133">
        <f t="shared" si="28"/>
        <v>143649.97874999998</v>
      </c>
    </row>
    <row r="588" spans="1:11" ht="51" x14ac:dyDescent="0.2">
      <c r="A588" s="14">
        <v>587</v>
      </c>
      <c r="B588" s="116">
        <v>72101501</v>
      </c>
      <c r="C588" s="132" t="s">
        <v>902</v>
      </c>
      <c r="D588" s="109" t="s">
        <v>34</v>
      </c>
      <c r="E588" s="100">
        <v>1</v>
      </c>
      <c r="F588" s="101">
        <v>72152504</v>
      </c>
      <c r="G588" s="102">
        <v>110457.5</v>
      </c>
      <c r="H588" s="46">
        <f t="shared" si="29"/>
        <v>1.0509999999999999</v>
      </c>
      <c r="I588" s="103">
        <f t="shared" si="27"/>
        <v>116090.83249999999</v>
      </c>
      <c r="J588" s="103">
        <v>27559.146249999998</v>
      </c>
      <c r="K588" s="133">
        <f t="shared" si="28"/>
        <v>143649.97874999998</v>
      </c>
    </row>
    <row r="589" spans="1:11" ht="38.25" x14ac:dyDescent="0.2">
      <c r="A589" s="14">
        <v>588</v>
      </c>
      <c r="B589" s="116">
        <v>72101501</v>
      </c>
      <c r="C589" s="132" t="s">
        <v>903</v>
      </c>
      <c r="D589" s="109" t="s">
        <v>34</v>
      </c>
      <c r="E589" s="100">
        <v>1</v>
      </c>
      <c r="F589" s="101">
        <v>72152504</v>
      </c>
      <c r="G589" s="102">
        <v>110457.5</v>
      </c>
      <c r="H589" s="46">
        <f t="shared" si="29"/>
        <v>1.0509999999999999</v>
      </c>
      <c r="I589" s="103">
        <f t="shared" si="27"/>
        <v>116090.83249999999</v>
      </c>
      <c r="J589" s="103">
        <v>27559.146249999998</v>
      </c>
      <c r="K589" s="133">
        <f t="shared" si="28"/>
        <v>143649.97874999998</v>
      </c>
    </row>
    <row r="590" spans="1:11" ht="51" x14ac:dyDescent="0.2">
      <c r="A590" s="14">
        <v>589</v>
      </c>
      <c r="B590" s="116">
        <v>72101501</v>
      </c>
      <c r="C590" s="132" t="s">
        <v>904</v>
      </c>
      <c r="D590" s="109" t="s">
        <v>34</v>
      </c>
      <c r="E590" s="100">
        <v>1</v>
      </c>
      <c r="F590" s="101">
        <v>72152504</v>
      </c>
      <c r="G590" s="102">
        <v>57630</v>
      </c>
      <c r="H590" s="46">
        <f t="shared" si="29"/>
        <v>1.0509999999999999</v>
      </c>
      <c r="I590" s="103">
        <f t="shared" si="27"/>
        <v>60569.13</v>
      </c>
      <c r="J590" s="103">
        <v>14378.684999999999</v>
      </c>
      <c r="K590" s="133">
        <f t="shared" si="28"/>
        <v>74947.815000000002</v>
      </c>
    </row>
    <row r="591" spans="1:11" ht="51" x14ac:dyDescent="0.2">
      <c r="A591" s="14">
        <v>590</v>
      </c>
      <c r="B591" s="116">
        <v>72101501</v>
      </c>
      <c r="C591" s="132" t="s">
        <v>905</v>
      </c>
      <c r="D591" s="109" t="s">
        <v>34</v>
      </c>
      <c r="E591" s="100">
        <v>1</v>
      </c>
      <c r="F591" s="101">
        <v>72152504</v>
      </c>
      <c r="G591" s="102">
        <v>57630</v>
      </c>
      <c r="H591" s="46">
        <f t="shared" si="29"/>
        <v>1.0509999999999999</v>
      </c>
      <c r="I591" s="103">
        <f t="shared" si="27"/>
        <v>60569.13</v>
      </c>
      <c r="J591" s="103">
        <v>14378.684999999999</v>
      </c>
      <c r="K591" s="133">
        <f t="shared" si="28"/>
        <v>74947.815000000002</v>
      </c>
    </row>
    <row r="592" spans="1:11" ht="51" x14ac:dyDescent="0.2">
      <c r="A592" s="14">
        <v>591</v>
      </c>
      <c r="B592" s="116">
        <v>72101501</v>
      </c>
      <c r="C592" s="132" t="s">
        <v>906</v>
      </c>
      <c r="D592" s="98" t="s">
        <v>34</v>
      </c>
      <c r="E592" s="100">
        <v>1</v>
      </c>
      <c r="F592" s="101">
        <v>72152504</v>
      </c>
      <c r="G592" s="102">
        <v>110457.5</v>
      </c>
      <c r="H592" s="46">
        <f t="shared" si="29"/>
        <v>1.0509999999999999</v>
      </c>
      <c r="I592" s="103">
        <f t="shared" si="27"/>
        <v>116090.83249999999</v>
      </c>
      <c r="J592" s="103">
        <v>27559.146249999998</v>
      </c>
      <c r="K592" s="133">
        <f t="shared" si="28"/>
        <v>143649.97874999998</v>
      </c>
    </row>
    <row r="593" spans="1:11" ht="38.25" x14ac:dyDescent="0.2">
      <c r="A593" s="14">
        <v>592</v>
      </c>
      <c r="B593" s="116">
        <v>72102900</v>
      </c>
      <c r="C593" s="132" t="s">
        <v>907</v>
      </c>
      <c r="D593" s="109" t="s">
        <v>38</v>
      </c>
      <c r="E593" s="100">
        <v>1</v>
      </c>
      <c r="F593" s="101">
        <v>72152504</v>
      </c>
      <c r="G593" s="102">
        <v>15368</v>
      </c>
      <c r="H593" s="46">
        <f t="shared" si="29"/>
        <v>1.0509999999999999</v>
      </c>
      <c r="I593" s="103">
        <f t="shared" si="27"/>
        <v>16151.767999999998</v>
      </c>
      <c r="J593" s="103">
        <v>3834.3159999999998</v>
      </c>
      <c r="K593" s="133">
        <f t="shared" si="28"/>
        <v>19986.083999999999</v>
      </c>
    </row>
    <row r="594" spans="1:11" ht="38.25" x14ac:dyDescent="0.2">
      <c r="A594" s="14">
        <v>593</v>
      </c>
      <c r="B594" s="116">
        <v>72102900</v>
      </c>
      <c r="C594" s="132" t="s">
        <v>908</v>
      </c>
      <c r="D594" s="109" t="s">
        <v>38</v>
      </c>
      <c r="E594" s="100">
        <v>1</v>
      </c>
      <c r="F594" s="101">
        <v>72152504</v>
      </c>
      <c r="G594" s="102">
        <v>59551</v>
      </c>
      <c r="H594" s="46">
        <f t="shared" si="29"/>
        <v>1.0509999999999999</v>
      </c>
      <c r="I594" s="103">
        <f t="shared" si="27"/>
        <v>62588.100999999995</v>
      </c>
      <c r="J594" s="103">
        <v>14857.974500000002</v>
      </c>
      <c r="K594" s="133">
        <f t="shared" si="28"/>
        <v>77446.075499999992</v>
      </c>
    </row>
    <row r="595" spans="1:11" ht="76.5" x14ac:dyDescent="0.2">
      <c r="A595" s="14">
        <v>594</v>
      </c>
      <c r="B595" s="116">
        <v>72102900</v>
      </c>
      <c r="C595" s="132" t="s">
        <v>909</v>
      </c>
      <c r="D595" s="98" t="s">
        <v>38</v>
      </c>
      <c r="E595" s="100">
        <v>1</v>
      </c>
      <c r="F595" s="101">
        <v>72152504</v>
      </c>
      <c r="G595" s="102">
        <v>134470</v>
      </c>
      <c r="H595" s="46">
        <f t="shared" si="29"/>
        <v>1.0509999999999999</v>
      </c>
      <c r="I595" s="103">
        <f t="shared" si="27"/>
        <v>141327.97</v>
      </c>
      <c r="J595" s="103">
        <v>33550.264999999999</v>
      </c>
      <c r="K595" s="133">
        <f t="shared" si="28"/>
        <v>174878.23499999999</v>
      </c>
    </row>
    <row r="596" spans="1:11" ht="51" x14ac:dyDescent="0.2">
      <c r="A596" s="14">
        <v>595</v>
      </c>
      <c r="B596" s="116">
        <v>72102900</v>
      </c>
      <c r="C596" s="132" t="s">
        <v>910</v>
      </c>
      <c r="D596" s="109" t="s">
        <v>31</v>
      </c>
      <c r="E596" s="100">
        <v>1</v>
      </c>
      <c r="F596" s="101">
        <v>72152508</v>
      </c>
      <c r="G596" s="102">
        <v>26894</v>
      </c>
      <c r="H596" s="46">
        <f t="shared" si="29"/>
        <v>1.0509999999999999</v>
      </c>
      <c r="I596" s="103">
        <f t="shared" si="27"/>
        <v>28265.593999999997</v>
      </c>
      <c r="J596" s="103">
        <v>6710.0529999999999</v>
      </c>
      <c r="K596" s="133">
        <f t="shared" si="28"/>
        <v>34975.646999999997</v>
      </c>
    </row>
    <row r="597" spans="1:11" ht="63.75" x14ac:dyDescent="0.2">
      <c r="A597" s="14">
        <v>596</v>
      </c>
      <c r="B597" s="116">
        <v>72102900</v>
      </c>
      <c r="C597" s="132" t="s">
        <v>911</v>
      </c>
      <c r="D597" s="109" t="s">
        <v>31</v>
      </c>
      <c r="E597" s="100">
        <v>1</v>
      </c>
      <c r="F597" s="101">
        <v>72152508</v>
      </c>
      <c r="G597" s="102">
        <v>26894</v>
      </c>
      <c r="H597" s="46">
        <f t="shared" si="29"/>
        <v>1.0509999999999999</v>
      </c>
      <c r="I597" s="103">
        <f t="shared" si="27"/>
        <v>28265.593999999997</v>
      </c>
      <c r="J597" s="103">
        <v>6710.0529999999999</v>
      </c>
      <c r="K597" s="133">
        <f t="shared" si="28"/>
        <v>34975.646999999997</v>
      </c>
    </row>
    <row r="598" spans="1:11" ht="38.25" x14ac:dyDescent="0.2">
      <c r="A598" s="14">
        <v>597</v>
      </c>
      <c r="B598" s="116">
        <v>72102900</v>
      </c>
      <c r="C598" s="132" t="s">
        <v>912</v>
      </c>
      <c r="D598" s="109" t="s">
        <v>38</v>
      </c>
      <c r="E598" s="100">
        <v>1</v>
      </c>
      <c r="F598" s="101">
        <v>72152508</v>
      </c>
      <c r="G598" s="102">
        <v>14407.5</v>
      </c>
      <c r="H598" s="46">
        <f t="shared" si="29"/>
        <v>1.0509999999999999</v>
      </c>
      <c r="I598" s="103">
        <f t="shared" si="27"/>
        <v>15142.282499999999</v>
      </c>
      <c r="J598" s="103">
        <v>3594.6712499999999</v>
      </c>
      <c r="K598" s="133">
        <f t="shared" si="28"/>
        <v>18736.953750000001</v>
      </c>
    </row>
    <row r="599" spans="1:11" ht="51" x14ac:dyDescent="0.2">
      <c r="A599" s="14">
        <v>598</v>
      </c>
      <c r="B599" s="116">
        <v>72102900</v>
      </c>
      <c r="C599" s="132" t="s">
        <v>913</v>
      </c>
      <c r="D599" s="109" t="s">
        <v>38</v>
      </c>
      <c r="E599" s="100">
        <v>1</v>
      </c>
      <c r="F599" s="101">
        <v>72154032</v>
      </c>
      <c r="G599" s="102">
        <v>115260</v>
      </c>
      <c r="H599" s="46">
        <f t="shared" si="29"/>
        <v>1.0509999999999999</v>
      </c>
      <c r="I599" s="103">
        <f t="shared" si="27"/>
        <v>121138.26</v>
      </c>
      <c r="J599" s="103">
        <v>28757.37</v>
      </c>
      <c r="K599" s="133">
        <f t="shared" si="28"/>
        <v>149895.63</v>
      </c>
    </row>
    <row r="600" spans="1:11" ht="51" x14ac:dyDescent="0.2">
      <c r="A600" s="14">
        <v>599</v>
      </c>
      <c r="B600" s="116">
        <v>72102900</v>
      </c>
      <c r="C600" s="132" t="s">
        <v>85</v>
      </c>
      <c r="D600" s="109" t="s">
        <v>34</v>
      </c>
      <c r="E600" s="100">
        <v>1</v>
      </c>
      <c r="F600" s="101">
        <v>72154032</v>
      </c>
      <c r="G600" s="102">
        <v>86445</v>
      </c>
      <c r="H600" s="46">
        <f t="shared" si="29"/>
        <v>1.0509999999999999</v>
      </c>
      <c r="I600" s="103">
        <f t="shared" si="27"/>
        <v>90853.694999999992</v>
      </c>
      <c r="J600" s="103">
        <v>21568.0275</v>
      </c>
      <c r="K600" s="133">
        <f t="shared" si="28"/>
        <v>112421.72249999999</v>
      </c>
    </row>
    <row r="601" spans="1:11" ht="51" x14ac:dyDescent="0.2">
      <c r="A601" s="14">
        <v>600</v>
      </c>
      <c r="B601" s="116">
        <v>72102900</v>
      </c>
      <c r="C601" s="132" t="s">
        <v>86</v>
      </c>
      <c r="D601" s="98" t="s">
        <v>31</v>
      </c>
      <c r="E601" s="100">
        <v>1</v>
      </c>
      <c r="F601" s="101">
        <v>72154032</v>
      </c>
      <c r="G601" s="102">
        <v>30736</v>
      </c>
      <c r="H601" s="46">
        <f t="shared" si="29"/>
        <v>1.0509999999999999</v>
      </c>
      <c r="I601" s="103">
        <f t="shared" si="27"/>
        <v>32303.535999999996</v>
      </c>
      <c r="J601" s="103">
        <v>7668.6319999999996</v>
      </c>
      <c r="K601" s="133">
        <f t="shared" si="28"/>
        <v>39972.167999999998</v>
      </c>
    </row>
    <row r="602" spans="1:11" ht="51" x14ac:dyDescent="0.2">
      <c r="A602" s="14">
        <v>601</v>
      </c>
      <c r="B602" s="116">
        <v>72102900</v>
      </c>
      <c r="C602" s="132" t="s">
        <v>87</v>
      </c>
      <c r="D602" s="109" t="s">
        <v>31</v>
      </c>
      <c r="E602" s="100">
        <v>1</v>
      </c>
      <c r="F602" s="101">
        <v>72154032</v>
      </c>
      <c r="G602" s="102">
        <v>76840</v>
      </c>
      <c r="H602" s="46">
        <f t="shared" si="29"/>
        <v>1.0509999999999999</v>
      </c>
      <c r="I602" s="103">
        <f t="shared" si="27"/>
        <v>80758.84</v>
      </c>
      <c r="J602" s="103">
        <v>19171.579999999998</v>
      </c>
      <c r="K602" s="133">
        <f t="shared" si="28"/>
        <v>99930.42</v>
      </c>
    </row>
    <row r="603" spans="1:11" ht="51" x14ac:dyDescent="0.2">
      <c r="A603" s="14">
        <v>602</v>
      </c>
      <c r="B603" s="116">
        <v>72102900</v>
      </c>
      <c r="C603" s="132" t="s">
        <v>914</v>
      </c>
      <c r="D603" s="109" t="s">
        <v>38</v>
      </c>
      <c r="E603" s="100">
        <v>1</v>
      </c>
      <c r="F603" s="101">
        <v>72154032</v>
      </c>
      <c r="G603" s="102">
        <v>13447</v>
      </c>
      <c r="H603" s="46">
        <f t="shared" si="29"/>
        <v>1.0509999999999999</v>
      </c>
      <c r="I603" s="103">
        <f t="shared" si="27"/>
        <v>14132.796999999999</v>
      </c>
      <c r="J603" s="103">
        <v>3355.0264999999999</v>
      </c>
      <c r="K603" s="133">
        <f t="shared" si="28"/>
        <v>17487.823499999999</v>
      </c>
    </row>
    <row r="604" spans="1:11" ht="38.25" x14ac:dyDescent="0.2">
      <c r="A604" s="14">
        <v>603</v>
      </c>
      <c r="B604" s="116">
        <v>72102900</v>
      </c>
      <c r="C604" s="132" t="s">
        <v>915</v>
      </c>
      <c r="D604" s="109" t="s">
        <v>38</v>
      </c>
      <c r="E604" s="100">
        <v>1</v>
      </c>
      <c r="F604" s="101">
        <v>72154032</v>
      </c>
      <c r="G604" s="102">
        <v>38420</v>
      </c>
      <c r="H604" s="46">
        <f t="shared" si="29"/>
        <v>1.0509999999999999</v>
      </c>
      <c r="I604" s="103">
        <f t="shared" si="27"/>
        <v>40379.42</v>
      </c>
      <c r="J604" s="103">
        <v>9585.7899999999991</v>
      </c>
      <c r="K604" s="133">
        <f t="shared" si="28"/>
        <v>49965.21</v>
      </c>
    </row>
    <row r="605" spans="1:11" ht="63.75" x14ac:dyDescent="0.2">
      <c r="A605" s="14">
        <v>604</v>
      </c>
      <c r="B605" s="116">
        <v>72102900</v>
      </c>
      <c r="C605" s="132" t="s">
        <v>414</v>
      </c>
      <c r="D605" s="109" t="s">
        <v>38</v>
      </c>
      <c r="E605" s="100">
        <v>1</v>
      </c>
      <c r="F605" s="101">
        <v>72154032</v>
      </c>
      <c r="G605" s="102">
        <v>55709</v>
      </c>
      <c r="H605" s="46">
        <f t="shared" si="29"/>
        <v>1.0509999999999999</v>
      </c>
      <c r="I605" s="103">
        <f t="shared" si="27"/>
        <v>58550.159</v>
      </c>
      <c r="J605" s="103">
        <v>13899.395500000001</v>
      </c>
      <c r="K605" s="133">
        <f t="shared" si="28"/>
        <v>72449.554499999998</v>
      </c>
    </row>
    <row r="606" spans="1:11" ht="63.75" x14ac:dyDescent="0.2">
      <c r="A606" s="14">
        <v>605</v>
      </c>
      <c r="B606" s="116">
        <v>72102900</v>
      </c>
      <c r="C606" s="132" t="s">
        <v>916</v>
      </c>
      <c r="D606" s="109" t="s">
        <v>38</v>
      </c>
      <c r="E606" s="100">
        <v>1</v>
      </c>
      <c r="F606" s="101">
        <v>72154032</v>
      </c>
      <c r="G606" s="102">
        <v>44183</v>
      </c>
      <c r="H606" s="46">
        <f t="shared" si="29"/>
        <v>1.0509999999999999</v>
      </c>
      <c r="I606" s="103">
        <f t="shared" si="27"/>
        <v>46436.332999999999</v>
      </c>
      <c r="J606" s="103">
        <v>11023.6585</v>
      </c>
      <c r="K606" s="133">
        <f t="shared" si="28"/>
        <v>57459.991499999996</v>
      </c>
    </row>
    <row r="607" spans="1:11" ht="25.5" x14ac:dyDescent="0.2">
      <c r="A607" s="14">
        <v>606</v>
      </c>
      <c r="B607" s="116">
        <v>72102900</v>
      </c>
      <c r="C607" s="132" t="s">
        <v>917</v>
      </c>
      <c r="D607" s="98" t="s">
        <v>38</v>
      </c>
      <c r="E607" s="100">
        <v>1</v>
      </c>
      <c r="F607" s="101">
        <v>72154032</v>
      </c>
      <c r="G607" s="102">
        <v>21131</v>
      </c>
      <c r="H607" s="46">
        <f t="shared" si="29"/>
        <v>1.0509999999999999</v>
      </c>
      <c r="I607" s="103">
        <f t="shared" si="27"/>
        <v>22208.680999999997</v>
      </c>
      <c r="J607" s="103">
        <v>5272.1844999999994</v>
      </c>
      <c r="K607" s="133">
        <f t="shared" si="28"/>
        <v>27480.865499999996</v>
      </c>
    </row>
    <row r="608" spans="1:11" ht="25.5" x14ac:dyDescent="0.2">
      <c r="A608" s="14">
        <v>607</v>
      </c>
      <c r="B608" s="116">
        <v>72102900</v>
      </c>
      <c r="C608" s="132" t="s">
        <v>918</v>
      </c>
      <c r="D608" s="109" t="s">
        <v>38</v>
      </c>
      <c r="E608" s="100">
        <v>1</v>
      </c>
      <c r="F608" s="101">
        <v>72154032</v>
      </c>
      <c r="G608" s="102">
        <v>21131</v>
      </c>
      <c r="H608" s="46">
        <f t="shared" si="29"/>
        <v>1.0509999999999999</v>
      </c>
      <c r="I608" s="103">
        <f t="shared" si="27"/>
        <v>22208.680999999997</v>
      </c>
      <c r="J608" s="103">
        <v>5272.1844999999994</v>
      </c>
      <c r="K608" s="133">
        <f t="shared" si="28"/>
        <v>27480.865499999996</v>
      </c>
    </row>
    <row r="609" spans="1:11" ht="63.75" x14ac:dyDescent="0.2">
      <c r="A609" s="14">
        <v>608</v>
      </c>
      <c r="B609" s="116">
        <v>72102900</v>
      </c>
      <c r="C609" s="132" t="s">
        <v>919</v>
      </c>
      <c r="D609" s="109" t="s">
        <v>38</v>
      </c>
      <c r="E609" s="100">
        <v>1</v>
      </c>
      <c r="F609" s="101">
        <v>72154032</v>
      </c>
      <c r="G609" s="102">
        <v>33617.5</v>
      </c>
      <c r="H609" s="46">
        <f t="shared" si="29"/>
        <v>1.0509999999999999</v>
      </c>
      <c r="I609" s="103">
        <f t="shared" si="27"/>
        <v>35331.9925</v>
      </c>
      <c r="J609" s="103">
        <v>8387.5662499999999</v>
      </c>
      <c r="K609" s="133">
        <f t="shared" si="28"/>
        <v>43719.558749999997</v>
      </c>
    </row>
    <row r="610" spans="1:11" ht="63.75" x14ac:dyDescent="0.2">
      <c r="A610" s="14">
        <v>609</v>
      </c>
      <c r="B610" s="116">
        <v>72102900</v>
      </c>
      <c r="C610" s="132" t="s">
        <v>920</v>
      </c>
      <c r="D610" s="109" t="s">
        <v>38</v>
      </c>
      <c r="E610" s="100">
        <v>1</v>
      </c>
      <c r="F610" s="101">
        <v>72154032</v>
      </c>
      <c r="G610" s="102">
        <v>38420</v>
      </c>
      <c r="H610" s="46">
        <f t="shared" si="29"/>
        <v>1.0509999999999999</v>
      </c>
      <c r="I610" s="103">
        <f t="shared" si="27"/>
        <v>40379.42</v>
      </c>
      <c r="J610" s="103">
        <v>9585.7899999999991</v>
      </c>
      <c r="K610" s="133">
        <f t="shared" si="28"/>
        <v>49965.21</v>
      </c>
    </row>
    <row r="611" spans="1:11" ht="63.75" x14ac:dyDescent="0.2">
      <c r="A611" s="14">
        <v>610</v>
      </c>
      <c r="B611" s="116">
        <v>72102900</v>
      </c>
      <c r="C611" s="132" t="s">
        <v>921</v>
      </c>
      <c r="D611" s="109" t="s">
        <v>38</v>
      </c>
      <c r="E611" s="100">
        <v>1</v>
      </c>
      <c r="F611" s="101">
        <v>72154032</v>
      </c>
      <c r="G611" s="102">
        <v>38420</v>
      </c>
      <c r="H611" s="46">
        <f t="shared" si="29"/>
        <v>1.0509999999999999</v>
      </c>
      <c r="I611" s="103">
        <f t="shared" si="27"/>
        <v>40379.42</v>
      </c>
      <c r="J611" s="103">
        <v>9585.7899999999991</v>
      </c>
      <c r="K611" s="133">
        <f t="shared" si="28"/>
        <v>49965.21</v>
      </c>
    </row>
    <row r="612" spans="1:11" ht="63.75" x14ac:dyDescent="0.2">
      <c r="A612" s="14">
        <v>611</v>
      </c>
      <c r="B612" s="116">
        <v>72102900</v>
      </c>
      <c r="C612" s="132" t="s">
        <v>922</v>
      </c>
      <c r="D612" s="109" t="s">
        <v>38</v>
      </c>
      <c r="E612" s="100">
        <v>1</v>
      </c>
      <c r="F612" s="101">
        <v>72154032</v>
      </c>
      <c r="G612" s="102">
        <v>38420</v>
      </c>
      <c r="H612" s="46">
        <f t="shared" si="29"/>
        <v>1.0509999999999999</v>
      </c>
      <c r="I612" s="103">
        <f t="shared" si="27"/>
        <v>40379.42</v>
      </c>
      <c r="J612" s="103">
        <v>9585.7899999999991</v>
      </c>
      <c r="K612" s="133">
        <f t="shared" si="28"/>
        <v>49965.21</v>
      </c>
    </row>
    <row r="613" spans="1:11" ht="63.75" x14ac:dyDescent="0.2">
      <c r="A613" s="14">
        <v>612</v>
      </c>
      <c r="B613" s="116">
        <v>72102900</v>
      </c>
      <c r="C613" s="132" t="s">
        <v>923</v>
      </c>
      <c r="D613" s="109" t="s">
        <v>31</v>
      </c>
      <c r="E613" s="100">
        <v>1</v>
      </c>
      <c r="F613" s="101">
        <v>72154032</v>
      </c>
      <c r="G613" s="102">
        <v>23052</v>
      </c>
      <c r="H613" s="46">
        <f t="shared" si="29"/>
        <v>1.0509999999999999</v>
      </c>
      <c r="I613" s="103">
        <f t="shared" si="27"/>
        <v>24227.651999999998</v>
      </c>
      <c r="J613" s="103">
        <v>5751.4739999999993</v>
      </c>
      <c r="K613" s="133">
        <f t="shared" si="28"/>
        <v>29979.125999999997</v>
      </c>
    </row>
    <row r="614" spans="1:11" ht="76.5" x14ac:dyDescent="0.2">
      <c r="A614" s="14">
        <v>613</v>
      </c>
      <c r="B614" s="116">
        <v>72102900</v>
      </c>
      <c r="C614" s="132" t="s">
        <v>924</v>
      </c>
      <c r="D614" s="98" t="s">
        <v>38</v>
      </c>
      <c r="E614" s="100">
        <v>1</v>
      </c>
      <c r="F614" s="101">
        <v>72154032</v>
      </c>
      <c r="G614" s="102">
        <v>33617.5</v>
      </c>
      <c r="H614" s="46">
        <f t="shared" si="29"/>
        <v>1.0509999999999999</v>
      </c>
      <c r="I614" s="103">
        <f t="shared" si="27"/>
        <v>35331.9925</v>
      </c>
      <c r="J614" s="103">
        <v>8387.5662499999999</v>
      </c>
      <c r="K614" s="133">
        <f t="shared" si="28"/>
        <v>43719.558749999997</v>
      </c>
    </row>
    <row r="615" spans="1:11" ht="76.5" x14ac:dyDescent="0.2">
      <c r="A615" s="14">
        <v>614</v>
      </c>
      <c r="B615" s="116">
        <v>72102900</v>
      </c>
      <c r="C615" s="132" t="s">
        <v>925</v>
      </c>
      <c r="D615" s="109" t="s">
        <v>38</v>
      </c>
      <c r="E615" s="100">
        <v>1</v>
      </c>
      <c r="F615" s="101">
        <v>72154032</v>
      </c>
      <c r="G615" s="102">
        <v>28815</v>
      </c>
      <c r="H615" s="46">
        <f t="shared" si="29"/>
        <v>1.0509999999999999</v>
      </c>
      <c r="I615" s="103">
        <f t="shared" si="27"/>
        <v>30284.564999999999</v>
      </c>
      <c r="J615" s="103">
        <v>7189.3424999999997</v>
      </c>
      <c r="K615" s="133">
        <f t="shared" si="28"/>
        <v>37473.907500000001</v>
      </c>
    </row>
    <row r="616" spans="1:11" ht="51" x14ac:dyDescent="0.2">
      <c r="A616" s="14">
        <v>615</v>
      </c>
      <c r="B616" s="116">
        <v>72102900</v>
      </c>
      <c r="C616" s="132" t="s">
        <v>926</v>
      </c>
      <c r="D616" s="109" t="s">
        <v>38</v>
      </c>
      <c r="E616" s="100">
        <v>1</v>
      </c>
      <c r="F616" s="101">
        <v>72154032</v>
      </c>
      <c r="G616" s="102">
        <v>24012.5</v>
      </c>
      <c r="H616" s="46">
        <f t="shared" si="29"/>
        <v>1.0509999999999999</v>
      </c>
      <c r="I616" s="103">
        <f t="shared" si="27"/>
        <v>25237.137499999997</v>
      </c>
      <c r="J616" s="103">
        <v>5991.1187499999996</v>
      </c>
      <c r="K616" s="133">
        <f t="shared" si="28"/>
        <v>31228.256249999999</v>
      </c>
    </row>
    <row r="617" spans="1:11" ht="51" x14ac:dyDescent="0.2">
      <c r="A617" s="14">
        <v>616</v>
      </c>
      <c r="B617" s="116">
        <v>72102900</v>
      </c>
      <c r="C617" s="132" t="s">
        <v>927</v>
      </c>
      <c r="D617" s="109" t="s">
        <v>38</v>
      </c>
      <c r="E617" s="100">
        <v>1</v>
      </c>
      <c r="F617" s="101">
        <v>72154032</v>
      </c>
      <c r="G617" s="102">
        <v>24012.5</v>
      </c>
      <c r="H617" s="46">
        <f t="shared" si="29"/>
        <v>1.0509999999999999</v>
      </c>
      <c r="I617" s="103">
        <f t="shared" si="27"/>
        <v>25237.137499999997</v>
      </c>
      <c r="J617" s="103">
        <v>5991.1187499999996</v>
      </c>
      <c r="K617" s="133">
        <f t="shared" si="28"/>
        <v>31228.256249999999</v>
      </c>
    </row>
    <row r="618" spans="1:11" ht="51" x14ac:dyDescent="0.2">
      <c r="A618" s="14">
        <v>617</v>
      </c>
      <c r="B618" s="116">
        <v>72102900</v>
      </c>
      <c r="C618" s="132" t="s">
        <v>928</v>
      </c>
      <c r="D618" s="98" t="s">
        <v>38</v>
      </c>
      <c r="E618" s="100">
        <v>1</v>
      </c>
      <c r="F618" s="101">
        <v>72154032</v>
      </c>
      <c r="G618" s="102">
        <v>28815</v>
      </c>
      <c r="H618" s="46">
        <f t="shared" si="29"/>
        <v>1.0509999999999999</v>
      </c>
      <c r="I618" s="103">
        <f t="shared" si="27"/>
        <v>30284.564999999999</v>
      </c>
      <c r="J618" s="103">
        <v>7189.3424999999997</v>
      </c>
      <c r="K618" s="133">
        <f t="shared" si="28"/>
        <v>37473.907500000001</v>
      </c>
    </row>
    <row r="619" spans="1:11" ht="38.25" x14ac:dyDescent="0.2">
      <c r="A619" s="14">
        <v>618</v>
      </c>
      <c r="B619" s="116">
        <v>72102900</v>
      </c>
      <c r="C619" s="132" t="s">
        <v>929</v>
      </c>
      <c r="D619" s="109" t="s">
        <v>38</v>
      </c>
      <c r="E619" s="100">
        <v>1</v>
      </c>
      <c r="F619" s="101">
        <v>72154032</v>
      </c>
      <c r="G619" s="102">
        <v>24012.5</v>
      </c>
      <c r="H619" s="46">
        <f t="shared" si="29"/>
        <v>1.0509999999999999</v>
      </c>
      <c r="I619" s="103">
        <f t="shared" si="27"/>
        <v>25237.137499999997</v>
      </c>
      <c r="J619" s="103">
        <v>5991.1187499999996</v>
      </c>
      <c r="K619" s="133">
        <f t="shared" si="28"/>
        <v>31228.256249999999</v>
      </c>
    </row>
    <row r="620" spans="1:11" ht="38.25" x14ac:dyDescent="0.2">
      <c r="A620" s="14">
        <v>619</v>
      </c>
      <c r="B620" s="116">
        <v>72102900</v>
      </c>
      <c r="C620" s="132" t="s">
        <v>930</v>
      </c>
      <c r="D620" s="98" t="s">
        <v>38</v>
      </c>
      <c r="E620" s="100">
        <v>1</v>
      </c>
      <c r="F620" s="101">
        <v>72154032</v>
      </c>
      <c r="G620" s="102">
        <v>21131</v>
      </c>
      <c r="H620" s="46">
        <f t="shared" si="29"/>
        <v>1.0509999999999999</v>
      </c>
      <c r="I620" s="103">
        <f t="shared" si="27"/>
        <v>22208.680999999997</v>
      </c>
      <c r="J620" s="103">
        <v>5272.1844999999994</v>
      </c>
      <c r="K620" s="133">
        <f t="shared" si="28"/>
        <v>27480.865499999996</v>
      </c>
    </row>
    <row r="621" spans="1:11" ht="25.5" x14ac:dyDescent="0.2">
      <c r="A621" s="14">
        <v>620</v>
      </c>
      <c r="B621" s="116">
        <v>72102900</v>
      </c>
      <c r="C621" s="132" t="s">
        <v>931</v>
      </c>
      <c r="D621" s="109" t="s">
        <v>38</v>
      </c>
      <c r="E621" s="100">
        <v>1</v>
      </c>
      <c r="F621" s="101">
        <v>72154032</v>
      </c>
      <c r="G621" s="102">
        <v>33617.5</v>
      </c>
      <c r="H621" s="46">
        <f t="shared" si="29"/>
        <v>1.0509999999999999</v>
      </c>
      <c r="I621" s="103">
        <f t="shared" si="27"/>
        <v>35331.9925</v>
      </c>
      <c r="J621" s="103">
        <v>8387.5662499999999</v>
      </c>
      <c r="K621" s="133">
        <f t="shared" si="28"/>
        <v>43719.558749999997</v>
      </c>
    </row>
    <row r="622" spans="1:11" ht="24.75" customHeight="1" x14ac:dyDescent="0.2">
      <c r="A622" s="14">
        <v>621</v>
      </c>
      <c r="B622" s="116">
        <v>72102900</v>
      </c>
      <c r="C622" s="132" t="s">
        <v>932</v>
      </c>
      <c r="D622" s="109" t="s">
        <v>38</v>
      </c>
      <c r="E622" s="100">
        <v>1</v>
      </c>
      <c r="F622" s="101">
        <v>72154032</v>
      </c>
      <c r="G622" s="102">
        <v>48025</v>
      </c>
      <c r="H622" s="46">
        <f t="shared" si="29"/>
        <v>1.0509999999999999</v>
      </c>
      <c r="I622" s="103">
        <f t="shared" si="27"/>
        <v>50474.274999999994</v>
      </c>
      <c r="J622" s="103">
        <v>11982.237499999999</v>
      </c>
      <c r="K622" s="133">
        <f t="shared" si="28"/>
        <v>62456.512499999997</v>
      </c>
    </row>
    <row r="623" spans="1:11" ht="63.75" x14ac:dyDescent="0.2">
      <c r="A623" s="14">
        <v>622</v>
      </c>
      <c r="B623" s="116">
        <v>72102900</v>
      </c>
      <c r="C623" s="132" t="s">
        <v>933</v>
      </c>
      <c r="D623" s="109" t="s">
        <v>31</v>
      </c>
      <c r="E623" s="100">
        <v>1</v>
      </c>
      <c r="F623" s="101">
        <v>72154032</v>
      </c>
      <c r="G623" s="102">
        <v>14407.5</v>
      </c>
      <c r="H623" s="46">
        <f t="shared" si="29"/>
        <v>1.0509999999999999</v>
      </c>
      <c r="I623" s="103">
        <f t="shared" si="27"/>
        <v>15142.282499999999</v>
      </c>
      <c r="J623" s="103">
        <v>3594.6712499999999</v>
      </c>
      <c r="K623" s="133">
        <f t="shared" si="28"/>
        <v>18736.953750000001</v>
      </c>
    </row>
    <row r="624" spans="1:11" ht="63.75" x14ac:dyDescent="0.2">
      <c r="A624" s="14">
        <v>623</v>
      </c>
      <c r="B624" s="116">
        <v>72102900</v>
      </c>
      <c r="C624" s="132" t="s">
        <v>934</v>
      </c>
      <c r="D624" s="109" t="s">
        <v>38</v>
      </c>
      <c r="E624" s="100">
        <v>1</v>
      </c>
      <c r="F624" s="101">
        <v>72154032</v>
      </c>
      <c r="G624" s="102">
        <v>26894</v>
      </c>
      <c r="H624" s="46">
        <f t="shared" si="29"/>
        <v>1.0509999999999999</v>
      </c>
      <c r="I624" s="103">
        <f t="shared" si="27"/>
        <v>28265.593999999997</v>
      </c>
      <c r="J624" s="103">
        <v>6710.0529999999999</v>
      </c>
      <c r="K624" s="133">
        <f t="shared" si="28"/>
        <v>34975.646999999997</v>
      </c>
    </row>
    <row r="625" spans="1:11" ht="63.75" x14ac:dyDescent="0.2">
      <c r="A625" s="14">
        <v>624</v>
      </c>
      <c r="B625" s="116">
        <v>72102900</v>
      </c>
      <c r="C625" s="132" t="s">
        <v>935</v>
      </c>
      <c r="D625" s="109" t="s">
        <v>31</v>
      </c>
      <c r="E625" s="100">
        <v>1</v>
      </c>
      <c r="F625" s="101">
        <v>72154032</v>
      </c>
      <c r="G625" s="102">
        <v>17289</v>
      </c>
      <c r="H625" s="46">
        <f t="shared" si="29"/>
        <v>1.0509999999999999</v>
      </c>
      <c r="I625" s="103">
        <f t="shared" si="27"/>
        <v>18170.738999999998</v>
      </c>
      <c r="J625" s="103">
        <v>4313.6054999999997</v>
      </c>
      <c r="K625" s="133">
        <f t="shared" si="28"/>
        <v>22484.344499999999</v>
      </c>
    </row>
    <row r="626" spans="1:11" ht="38.25" x14ac:dyDescent="0.2">
      <c r="A626" s="14">
        <v>625</v>
      </c>
      <c r="B626" s="116">
        <v>72102900</v>
      </c>
      <c r="C626" s="132" t="s">
        <v>936</v>
      </c>
      <c r="D626" s="109" t="s">
        <v>38</v>
      </c>
      <c r="E626" s="100">
        <v>1</v>
      </c>
      <c r="F626" s="101">
        <v>72152605</v>
      </c>
      <c r="G626" s="102">
        <v>17289</v>
      </c>
      <c r="H626" s="46">
        <f t="shared" si="29"/>
        <v>1.0509999999999999</v>
      </c>
      <c r="I626" s="103">
        <f t="shared" si="27"/>
        <v>18170.738999999998</v>
      </c>
      <c r="J626" s="103">
        <v>4313.6054999999997</v>
      </c>
      <c r="K626" s="133">
        <f t="shared" si="28"/>
        <v>22484.344499999999</v>
      </c>
    </row>
    <row r="627" spans="1:11" ht="76.5" x14ac:dyDescent="0.2">
      <c r="A627" s="14">
        <v>626</v>
      </c>
      <c r="B627" s="116">
        <v>72102900</v>
      </c>
      <c r="C627" s="132" t="s">
        <v>937</v>
      </c>
      <c r="D627" s="109" t="s">
        <v>34</v>
      </c>
      <c r="E627" s="100">
        <v>1</v>
      </c>
      <c r="F627" s="101">
        <v>72154032</v>
      </c>
      <c r="G627" s="102">
        <v>124865</v>
      </c>
      <c r="H627" s="46">
        <f t="shared" si="29"/>
        <v>1.0509999999999999</v>
      </c>
      <c r="I627" s="103">
        <f t="shared" si="27"/>
        <v>131233.11499999999</v>
      </c>
      <c r="J627" s="103">
        <v>31153.817500000001</v>
      </c>
      <c r="K627" s="133">
        <f t="shared" si="28"/>
        <v>162386.9325</v>
      </c>
    </row>
    <row r="628" spans="1:11" ht="76.5" x14ac:dyDescent="0.2">
      <c r="A628" s="14">
        <v>627</v>
      </c>
      <c r="B628" s="116">
        <v>72102900</v>
      </c>
      <c r="C628" s="132" t="s">
        <v>938</v>
      </c>
      <c r="D628" s="109" t="s">
        <v>34</v>
      </c>
      <c r="E628" s="100">
        <v>1</v>
      </c>
      <c r="F628" s="101">
        <v>72152601</v>
      </c>
      <c r="G628" s="102">
        <v>124865</v>
      </c>
      <c r="H628" s="46">
        <f t="shared" si="29"/>
        <v>1.0509999999999999</v>
      </c>
      <c r="I628" s="103">
        <f t="shared" si="27"/>
        <v>131233.11499999999</v>
      </c>
      <c r="J628" s="103">
        <v>31153.817500000001</v>
      </c>
      <c r="K628" s="133">
        <f t="shared" si="28"/>
        <v>162386.9325</v>
      </c>
    </row>
    <row r="629" spans="1:11" ht="38.25" x14ac:dyDescent="0.2">
      <c r="A629" s="14">
        <v>628</v>
      </c>
      <c r="B629" s="116">
        <v>72102900</v>
      </c>
      <c r="C629" s="132" t="s">
        <v>939</v>
      </c>
      <c r="D629" s="98" t="s">
        <v>739</v>
      </c>
      <c r="E629" s="100">
        <v>1</v>
      </c>
      <c r="F629" s="101">
        <v>72152605</v>
      </c>
      <c r="G629" s="102">
        <v>40341</v>
      </c>
      <c r="H629" s="46">
        <f t="shared" si="29"/>
        <v>1.0509999999999999</v>
      </c>
      <c r="I629" s="103">
        <f t="shared" si="27"/>
        <v>42398.390999999996</v>
      </c>
      <c r="J629" s="103">
        <v>10065.0795</v>
      </c>
      <c r="K629" s="133">
        <f t="shared" si="28"/>
        <v>52463.470499999996</v>
      </c>
    </row>
    <row r="630" spans="1:11" ht="51" x14ac:dyDescent="0.2">
      <c r="A630" s="14">
        <v>629</v>
      </c>
      <c r="B630" s="116">
        <v>72102900</v>
      </c>
      <c r="C630" s="132" t="s">
        <v>940</v>
      </c>
      <c r="D630" s="109" t="s">
        <v>739</v>
      </c>
      <c r="E630" s="100">
        <v>1</v>
      </c>
      <c r="F630" s="120">
        <v>72154032</v>
      </c>
      <c r="G630" s="102">
        <v>46104</v>
      </c>
      <c r="H630" s="46">
        <f t="shared" si="29"/>
        <v>1.0509999999999999</v>
      </c>
      <c r="I630" s="103">
        <f t="shared" si="27"/>
        <v>48455.303999999996</v>
      </c>
      <c r="J630" s="103">
        <v>11502.947999999999</v>
      </c>
      <c r="K630" s="133">
        <f t="shared" si="28"/>
        <v>59958.251999999993</v>
      </c>
    </row>
    <row r="631" spans="1:11" ht="51" x14ac:dyDescent="0.2">
      <c r="A631" s="14">
        <v>630</v>
      </c>
      <c r="B631" s="116">
        <v>72102900</v>
      </c>
      <c r="C631" s="132" t="s">
        <v>941</v>
      </c>
      <c r="D631" s="109" t="s">
        <v>942</v>
      </c>
      <c r="E631" s="100">
        <v>1</v>
      </c>
      <c r="F631" s="120">
        <v>72154032</v>
      </c>
      <c r="G631" s="102">
        <v>48025</v>
      </c>
      <c r="H631" s="46">
        <f t="shared" si="29"/>
        <v>1.0509999999999999</v>
      </c>
      <c r="I631" s="103">
        <f t="shared" si="27"/>
        <v>50474.274999999994</v>
      </c>
      <c r="J631" s="103">
        <v>11982.237499999999</v>
      </c>
      <c r="K631" s="133">
        <f t="shared" si="28"/>
        <v>62456.512499999997</v>
      </c>
    </row>
    <row r="632" spans="1:11" ht="38.25" x14ac:dyDescent="0.2">
      <c r="A632" s="14">
        <v>631</v>
      </c>
      <c r="B632" s="116">
        <v>72102900</v>
      </c>
      <c r="C632" s="132" t="s">
        <v>943</v>
      </c>
      <c r="D632" s="98" t="s">
        <v>34</v>
      </c>
      <c r="E632" s="100">
        <v>1</v>
      </c>
      <c r="F632" s="101">
        <v>72152601</v>
      </c>
      <c r="G632" s="102">
        <v>28815</v>
      </c>
      <c r="H632" s="46">
        <f t="shared" si="29"/>
        <v>1.0509999999999999</v>
      </c>
      <c r="I632" s="103">
        <f t="shared" si="27"/>
        <v>30284.564999999999</v>
      </c>
      <c r="J632" s="103">
        <v>7189.3424999999997</v>
      </c>
      <c r="K632" s="133">
        <f t="shared" si="28"/>
        <v>37473.907500000001</v>
      </c>
    </row>
    <row r="633" spans="1:11" ht="38.25" x14ac:dyDescent="0.2">
      <c r="A633" s="14">
        <v>632</v>
      </c>
      <c r="B633" s="116">
        <v>72102900</v>
      </c>
      <c r="C633" s="132" t="s">
        <v>944</v>
      </c>
      <c r="D633" s="109" t="s">
        <v>34</v>
      </c>
      <c r="E633" s="100">
        <v>1</v>
      </c>
      <c r="F633" s="120">
        <v>72154032</v>
      </c>
      <c r="G633" s="102">
        <v>28815</v>
      </c>
      <c r="H633" s="46">
        <f t="shared" si="29"/>
        <v>1.0509999999999999</v>
      </c>
      <c r="I633" s="103">
        <f t="shared" si="27"/>
        <v>30284.564999999999</v>
      </c>
      <c r="J633" s="103">
        <v>7189.3424999999997</v>
      </c>
      <c r="K633" s="133">
        <f t="shared" si="28"/>
        <v>37473.907500000001</v>
      </c>
    </row>
    <row r="634" spans="1:11" ht="51" x14ac:dyDescent="0.2">
      <c r="A634" s="14">
        <v>633</v>
      </c>
      <c r="B634" s="116">
        <v>72102900</v>
      </c>
      <c r="C634" s="132" t="s">
        <v>945</v>
      </c>
      <c r="D634" s="109" t="s">
        <v>739</v>
      </c>
      <c r="E634" s="100">
        <v>1</v>
      </c>
      <c r="F634" s="101">
        <v>72152605</v>
      </c>
      <c r="G634" s="102">
        <v>34578</v>
      </c>
      <c r="H634" s="46">
        <f t="shared" si="29"/>
        <v>1.0509999999999999</v>
      </c>
      <c r="I634" s="103">
        <f t="shared" si="27"/>
        <v>36341.477999999996</v>
      </c>
      <c r="J634" s="103">
        <v>8627.2109999999993</v>
      </c>
      <c r="K634" s="133">
        <f t="shared" si="28"/>
        <v>44968.688999999998</v>
      </c>
    </row>
    <row r="635" spans="1:11" ht="38.25" x14ac:dyDescent="0.2">
      <c r="A635" s="14">
        <v>634</v>
      </c>
      <c r="B635" s="116">
        <v>72102900</v>
      </c>
      <c r="C635" s="132" t="s">
        <v>946</v>
      </c>
      <c r="D635" s="109" t="s">
        <v>739</v>
      </c>
      <c r="E635" s="100">
        <v>1</v>
      </c>
      <c r="F635" s="101">
        <v>72152601</v>
      </c>
      <c r="G635" s="102">
        <v>34578</v>
      </c>
      <c r="H635" s="46">
        <f t="shared" si="29"/>
        <v>1.0509999999999999</v>
      </c>
      <c r="I635" s="103">
        <f t="shared" si="27"/>
        <v>36341.477999999996</v>
      </c>
      <c r="J635" s="103">
        <v>8627.2109999999993</v>
      </c>
      <c r="K635" s="133">
        <f t="shared" si="28"/>
        <v>44968.688999999998</v>
      </c>
    </row>
    <row r="636" spans="1:11" ht="51" x14ac:dyDescent="0.2">
      <c r="A636" s="14">
        <v>635</v>
      </c>
      <c r="B636" s="116">
        <v>72102900</v>
      </c>
      <c r="C636" s="132" t="s">
        <v>947</v>
      </c>
      <c r="D636" s="109" t="s">
        <v>739</v>
      </c>
      <c r="E636" s="100">
        <v>1</v>
      </c>
      <c r="F636" s="101">
        <v>72152601</v>
      </c>
      <c r="G636" s="102">
        <v>36499</v>
      </c>
      <c r="H636" s="46">
        <f t="shared" si="29"/>
        <v>1.0509999999999999</v>
      </c>
      <c r="I636" s="103">
        <f t="shared" si="27"/>
        <v>38360.449000000001</v>
      </c>
      <c r="J636" s="103">
        <v>9106.5005000000001</v>
      </c>
      <c r="K636" s="133">
        <f t="shared" si="28"/>
        <v>47466.949500000002</v>
      </c>
    </row>
    <row r="637" spans="1:11" ht="51" x14ac:dyDescent="0.2">
      <c r="A637" s="14">
        <v>636</v>
      </c>
      <c r="B637" s="116">
        <v>72102900</v>
      </c>
      <c r="C637" s="132" t="s">
        <v>948</v>
      </c>
      <c r="D637" s="109" t="s">
        <v>942</v>
      </c>
      <c r="E637" s="100">
        <v>1</v>
      </c>
      <c r="F637" s="101">
        <v>72152605</v>
      </c>
      <c r="G637" s="102">
        <v>46104</v>
      </c>
      <c r="H637" s="46">
        <f t="shared" si="29"/>
        <v>1.0509999999999999</v>
      </c>
      <c r="I637" s="103">
        <f t="shared" si="27"/>
        <v>48455.303999999996</v>
      </c>
      <c r="J637" s="103">
        <v>11502.947999999999</v>
      </c>
      <c r="K637" s="133">
        <f t="shared" si="28"/>
        <v>59958.251999999993</v>
      </c>
    </row>
    <row r="638" spans="1:11" ht="51" x14ac:dyDescent="0.2">
      <c r="A638" s="14">
        <v>637</v>
      </c>
      <c r="B638" s="116">
        <v>72102900</v>
      </c>
      <c r="C638" s="132" t="s">
        <v>949</v>
      </c>
      <c r="D638" s="109" t="s">
        <v>34</v>
      </c>
      <c r="E638" s="100">
        <v>1</v>
      </c>
      <c r="F638" s="101">
        <v>72152601</v>
      </c>
      <c r="G638" s="102">
        <v>46104</v>
      </c>
      <c r="H638" s="46">
        <f t="shared" si="29"/>
        <v>1.0509999999999999</v>
      </c>
      <c r="I638" s="103">
        <f t="shared" si="27"/>
        <v>48455.303999999996</v>
      </c>
      <c r="J638" s="103">
        <v>11502.947999999999</v>
      </c>
      <c r="K638" s="133">
        <f t="shared" si="28"/>
        <v>59958.251999999993</v>
      </c>
    </row>
    <row r="639" spans="1:11" ht="38.25" x14ac:dyDescent="0.2">
      <c r="A639" s="14">
        <v>638</v>
      </c>
      <c r="B639" s="116">
        <v>72102900</v>
      </c>
      <c r="C639" s="132" t="s">
        <v>950</v>
      </c>
      <c r="D639" s="109" t="s">
        <v>34</v>
      </c>
      <c r="E639" s="100">
        <v>1</v>
      </c>
      <c r="F639" s="101">
        <v>72152601</v>
      </c>
      <c r="G639" s="102">
        <v>115260</v>
      </c>
      <c r="H639" s="46">
        <f t="shared" si="29"/>
        <v>1.0509999999999999</v>
      </c>
      <c r="I639" s="103">
        <f t="shared" si="27"/>
        <v>121138.26</v>
      </c>
      <c r="J639" s="103">
        <v>28757.37</v>
      </c>
      <c r="K639" s="133">
        <f t="shared" si="28"/>
        <v>149895.63</v>
      </c>
    </row>
    <row r="640" spans="1:11" ht="51" x14ac:dyDescent="0.2">
      <c r="A640" s="14">
        <v>639</v>
      </c>
      <c r="B640" s="116">
        <v>72102900</v>
      </c>
      <c r="C640" s="132" t="s">
        <v>951</v>
      </c>
      <c r="D640" s="109" t="s">
        <v>739</v>
      </c>
      <c r="E640" s="100">
        <v>1</v>
      </c>
      <c r="F640" s="101">
        <v>72152605</v>
      </c>
      <c r="G640" s="102">
        <v>115260</v>
      </c>
      <c r="H640" s="46">
        <f t="shared" si="29"/>
        <v>1.0509999999999999</v>
      </c>
      <c r="I640" s="103">
        <f t="shared" si="27"/>
        <v>121138.26</v>
      </c>
      <c r="J640" s="103">
        <v>28757.37</v>
      </c>
      <c r="K640" s="133">
        <f t="shared" si="28"/>
        <v>149895.63</v>
      </c>
    </row>
    <row r="641" spans="1:11" ht="51" x14ac:dyDescent="0.2">
      <c r="A641" s="14">
        <v>640</v>
      </c>
      <c r="B641" s="116">
        <v>72102900</v>
      </c>
      <c r="C641" s="132" t="s">
        <v>952</v>
      </c>
      <c r="D641" s="109" t="s">
        <v>34</v>
      </c>
      <c r="E641" s="100">
        <v>1</v>
      </c>
      <c r="F641" s="101">
        <v>72152605</v>
      </c>
      <c r="G641" s="102">
        <v>172890</v>
      </c>
      <c r="H641" s="46">
        <f t="shared" si="29"/>
        <v>1.0509999999999999</v>
      </c>
      <c r="I641" s="103">
        <f t="shared" si="27"/>
        <v>181707.38999999998</v>
      </c>
      <c r="J641" s="103">
        <v>43136.055</v>
      </c>
      <c r="K641" s="133">
        <f t="shared" si="28"/>
        <v>224843.44499999998</v>
      </c>
    </row>
    <row r="642" spans="1:11" ht="38.25" x14ac:dyDescent="0.2">
      <c r="A642" s="14">
        <v>641</v>
      </c>
      <c r="B642" s="116">
        <v>72102900</v>
      </c>
      <c r="C642" s="132" t="s">
        <v>953</v>
      </c>
      <c r="D642" s="109" t="s">
        <v>739</v>
      </c>
      <c r="E642" s="100">
        <v>1</v>
      </c>
      <c r="F642" s="101">
        <v>72152603</v>
      </c>
      <c r="G642" s="102">
        <v>65314</v>
      </c>
      <c r="H642" s="46">
        <f t="shared" si="29"/>
        <v>1.0509999999999999</v>
      </c>
      <c r="I642" s="103">
        <f t="shared" si="27"/>
        <v>68645.013999999996</v>
      </c>
      <c r="J642" s="103">
        <v>16295.843000000001</v>
      </c>
      <c r="K642" s="133">
        <f t="shared" si="28"/>
        <v>84940.856999999989</v>
      </c>
    </row>
    <row r="643" spans="1:11" ht="38.25" x14ac:dyDescent="0.2">
      <c r="A643" s="14">
        <v>642</v>
      </c>
      <c r="B643" s="116">
        <v>72102900</v>
      </c>
      <c r="C643" s="132" t="s">
        <v>954</v>
      </c>
      <c r="D643" s="109" t="s">
        <v>739</v>
      </c>
      <c r="E643" s="100">
        <v>1</v>
      </c>
      <c r="F643" s="101">
        <v>72152601</v>
      </c>
      <c r="G643" s="102">
        <v>117181</v>
      </c>
      <c r="H643" s="46">
        <f t="shared" si="29"/>
        <v>1.0509999999999999</v>
      </c>
      <c r="I643" s="103">
        <f t="shared" ref="I643:I706" si="30">+G643*H643</f>
        <v>123157.23099999999</v>
      </c>
      <c r="J643" s="103">
        <v>29236.659500000002</v>
      </c>
      <c r="K643" s="133">
        <f t="shared" ref="K643:K706" si="31">+I643+J643</f>
        <v>152393.89049999998</v>
      </c>
    </row>
    <row r="644" spans="1:11" ht="38.25" x14ac:dyDescent="0.2">
      <c r="A644" s="14">
        <v>643</v>
      </c>
      <c r="B644" s="116">
        <v>72102900</v>
      </c>
      <c r="C644" s="132" t="s">
        <v>955</v>
      </c>
      <c r="D644" s="109" t="s">
        <v>739</v>
      </c>
      <c r="E644" s="100">
        <v>1</v>
      </c>
      <c r="F644" s="101">
        <v>72152605</v>
      </c>
      <c r="G644" s="102">
        <v>65314</v>
      </c>
      <c r="H644" s="46">
        <f t="shared" ref="H644:H707" si="32">+H643</f>
        <v>1.0509999999999999</v>
      </c>
      <c r="I644" s="103">
        <f t="shared" si="30"/>
        <v>68645.013999999996</v>
      </c>
      <c r="J644" s="103">
        <v>16295.843000000001</v>
      </c>
      <c r="K644" s="133">
        <f t="shared" si="31"/>
        <v>84940.856999999989</v>
      </c>
    </row>
    <row r="645" spans="1:11" ht="51" x14ac:dyDescent="0.2">
      <c r="A645" s="14">
        <v>644</v>
      </c>
      <c r="B645" s="116">
        <v>72102900</v>
      </c>
      <c r="C645" s="132" t="s">
        <v>956</v>
      </c>
      <c r="D645" s="109" t="s">
        <v>739</v>
      </c>
      <c r="E645" s="100">
        <v>1</v>
      </c>
      <c r="F645" s="101">
        <v>72152605</v>
      </c>
      <c r="G645" s="102">
        <v>231480.5</v>
      </c>
      <c r="H645" s="46">
        <f t="shared" si="32"/>
        <v>1.0509999999999999</v>
      </c>
      <c r="I645" s="103">
        <f t="shared" si="30"/>
        <v>243286.0055</v>
      </c>
      <c r="J645" s="103">
        <v>57754.384749999997</v>
      </c>
      <c r="K645" s="133">
        <f t="shared" si="31"/>
        <v>301040.39025</v>
      </c>
    </row>
    <row r="646" spans="1:11" ht="76.5" x14ac:dyDescent="0.2">
      <c r="A646" s="14">
        <v>645</v>
      </c>
      <c r="B646" s="116">
        <v>72102900</v>
      </c>
      <c r="C646" s="132" t="s">
        <v>957</v>
      </c>
      <c r="D646" s="109" t="s">
        <v>34</v>
      </c>
      <c r="E646" s="100">
        <v>1</v>
      </c>
      <c r="F646" s="101">
        <v>72152605</v>
      </c>
      <c r="G646" s="102">
        <v>324649</v>
      </c>
      <c r="H646" s="46">
        <f t="shared" si="32"/>
        <v>1.0509999999999999</v>
      </c>
      <c r="I646" s="103">
        <f t="shared" si="30"/>
        <v>341206.09899999999</v>
      </c>
      <c r="J646" s="103">
        <v>80999.925499999998</v>
      </c>
      <c r="K646" s="133">
        <f t="shared" si="31"/>
        <v>422206.0245</v>
      </c>
    </row>
    <row r="647" spans="1:11" ht="51" x14ac:dyDescent="0.2">
      <c r="A647" s="14">
        <v>646</v>
      </c>
      <c r="B647" s="116">
        <v>72102900</v>
      </c>
      <c r="C647" s="132" t="s">
        <v>958</v>
      </c>
      <c r="D647" s="109" t="s">
        <v>34</v>
      </c>
      <c r="E647" s="100">
        <v>1</v>
      </c>
      <c r="F647" s="101">
        <v>72152604</v>
      </c>
      <c r="G647" s="102">
        <v>345780</v>
      </c>
      <c r="H647" s="46">
        <f t="shared" si="32"/>
        <v>1.0509999999999999</v>
      </c>
      <c r="I647" s="103">
        <f t="shared" si="30"/>
        <v>363414.77999999997</v>
      </c>
      <c r="J647" s="103">
        <v>86272.11</v>
      </c>
      <c r="K647" s="133">
        <f t="shared" si="31"/>
        <v>449686.88999999996</v>
      </c>
    </row>
    <row r="648" spans="1:11" ht="76.5" x14ac:dyDescent="0.2">
      <c r="A648" s="14">
        <v>647</v>
      </c>
      <c r="B648" s="116">
        <v>72102900</v>
      </c>
      <c r="C648" s="132" t="s">
        <v>959</v>
      </c>
      <c r="D648" s="109" t="s">
        <v>34</v>
      </c>
      <c r="E648" s="100">
        <v>1</v>
      </c>
      <c r="F648" s="101">
        <v>72152604</v>
      </c>
      <c r="G648" s="102">
        <v>324649</v>
      </c>
      <c r="H648" s="46">
        <f t="shared" si="32"/>
        <v>1.0509999999999999</v>
      </c>
      <c r="I648" s="103">
        <f t="shared" si="30"/>
        <v>341206.09899999999</v>
      </c>
      <c r="J648" s="103">
        <v>80999.925499999998</v>
      </c>
      <c r="K648" s="133">
        <f t="shared" si="31"/>
        <v>422206.0245</v>
      </c>
    </row>
    <row r="649" spans="1:11" ht="76.5" x14ac:dyDescent="0.2">
      <c r="A649" s="14">
        <v>648</v>
      </c>
      <c r="B649" s="116">
        <v>72102900</v>
      </c>
      <c r="C649" s="132" t="s">
        <v>960</v>
      </c>
      <c r="D649" s="109" t="s">
        <v>739</v>
      </c>
      <c r="E649" s="100">
        <v>1</v>
      </c>
      <c r="F649" s="101">
        <v>72152604</v>
      </c>
      <c r="G649" s="102">
        <v>355385</v>
      </c>
      <c r="H649" s="46">
        <f t="shared" si="32"/>
        <v>1.0509999999999999</v>
      </c>
      <c r="I649" s="103">
        <f t="shared" si="30"/>
        <v>373509.63499999995</v>
      </c>
      <c r="J649" s="103">
        <v>88668.55750000001</v>
      </c>
      <c r="K649" s="133">
        <f t="shared" si="31"/>
        <v>462178.19249999995</v>
      </c>
    </row>
    <row r="650" spans="1:11" ht="63.75" x14ac:dyDescent="0.2">
      <c r="A650" s="14">
        <v>649</v>
      </c>
      <c r="B650" s="116">
        <v>72102900</v>
      </c>
      <c r="C650" s="132" t="s">
        <v>961</v>
      </c>
      <c r="D650" s="109" t="s">
        <v>739</v>
      </c>
      <c r="E650" s="100">
        <v>1</v>
      </c>
      <c r="F650" s="101">
        <v>72152604</v>
      </c>
      <c r="G650" s="102">
        <v>1613640</v>
      </c>
      <c r="H650" s="46">
        <f t="shared" si="32"/>
        <v>1.0509999999999999</v>
      </c>
      <c r="I650" s="103">
        <f t="shared" si="30"/>
        <v>1695935.64</v>
      </c>
      <c r="J650" s="103">
        <v>402603.18000000005</v>
      </c>
      <c r="K650" s="133">
        <f t="shared" si="31"/>
        <v>2098538.8199999998</v>
      </c>
    </row>
    <row r="651" spans="1:11" ht="63.75" x14ac:dyDescent="0.2">
      <c r="A651" s="14">
        <v>650</v>
      </c>
      <c r="B651" s="116">
        <v>72102900</v>
      </c>
      <c r="C651" s="132" t="s">
        <v>962</v>
      </c>
      <c r="D651" s="109" t="s">
        <v>739</v>
      </c>
      <c r="E651" s="100">
        <v>1</v>
      </c>
      <c r="F651" s="101">
        <v>72152604</v>
      </c>
      <c r="G651" s="102">
        <v>624325</v>
      </c>
      <c r="H651" s="46">
        <f t="shared" si="32"/>
        <v>1.0509999999999999</v>
      </c>
      <c r="I651" s="103">
        <f t="shared" si="30"/>
        <v>656165.57499999995</v>
      </c>
      <c r="J651" s="103">
        <v>155769.08749999999</v>
      </c>
      <c r="K651" s="133">
        <f t="shared" si="31"/>
        <v>811934.66249999998</v>
      </c>
    </row>
    <row r="652" spans="1:11" ht="102" x14ac:dyDescent="0.2">
      <c r="A652" s="14">
        <v>651</v>
      </c>
      <c r="B652" s="116">
        <v>72102900</v>
      </c>
      <c r="C652" s="132" t="s">
        <v>963</v>
      </c>
      <c r="D652" s="109" t="s">
        <v>34</v>
      </c>
      <c r="E652" s="100">
        <v>1</v>
      </c>
      <c r="F652" s="101">
        <v>72152001</v>
      </c>
      <c r="G652" s="102">
        <v>134470</v>
      </c>
      <c r="H652" s="46">
        <f t="shared" si="32"/>
        <v>1.0509999999999999</v>
      </c>
      <c r="I652" s="103">
        <f t="shared" si="30"/>
        <v>141327.97</v>
      </c>
      <c r="J652" s="103">
        <v>33550.264999999999</v>
      </c>
      <c r="K652" s="133">
        <f t="shared" si="31"/>
        <v>174878.23499999999</v>
      </c>
    </row>
    <row r="653" spans="1:11" ht="51" x14ac:dyDescent="0.2">
      <c r="A653" s="14">
        <v>652</v>
      </c>
      <c r="B653" s="116">
        <v>72102900</v>
      </c>
      <c r="C653" s="132" t="s">
        <v>964</v>
      </c>
      <c r="D653" s="109" t="s">
        <v>34</v>
      </c>
      <c r="E653" s="100">
        <v>1</v>
      </c>
      <c r="F653" s="101">
        <v>72152001</v>
      </c>
      <c r="G653" s="102">
        <v>134470</v>
      </c>
      <c r="H653" s="46">
        <f t="shared" si="32"/>
        <v>1.0509999999999999</v>
      </c>
      <c r="I653" s="103">
        <f t="shared" si="30"/>
        <v>141327.97</v>
      </c>
      <c r="J653" s="103">
        <v>33550.264999999999</v>
      </c>
      <c r="K653" s="133">
        <f t="shared" si="31"/>
        <v>174878.23499999999</v>
      </c>
    </row>
    <row r="654" spans="1:11" ht="63.75" x14ac:dyDescent="0.2">
      <c r="A654" s="14">
        <v>653</v>
      </c>
      <c r="B654" s="116">
        <v>72102900</v>
      </c>
      <c r="C654" s="132" t="s">
        <v>965</v>
      </c>
      <c r="D654" s="109" t="s">
        <v>34</v>
      </c>
      <c r="E654" s="100">
        <v>1</v>
      </c>
      <c r="F654" s="101">
        <v>72152001</v>
      </c>
      <c r="G654" s="102">
        <v>153680</v>
      </c>
      <c r="H654" s="46">
        <f t="shared" si="32"/>
        <v>1.0509999999999999</v>
      </c>
      <c r="I654" s="103">
        <f t="shared" si="30"/>
        <v>161517.68</v>
      </c>
      <c r="J654" s="103">
        <v>38343.159999999996</v>
      </c>
      <c r="K654" s="133">
        <f t="shared" si="31"/>
        <v>199860.84</v>
      </c>
    </row>
    <row r="655" spans="1:11" ht="76.5" x14ac:dyDescent="0.2">
      <c r="A655" s="14">
        <v>654</v>
      </c>
      <c r="B655" s="116">
        <v>72102900</v>
      </c>
      <c r="C655" s="132" t="s">
        <v>966</v>
      </c>
      <c r="D655" s="109" t="s">
        <v>34</v>
      </c>
      <c r="E655" s="100">
        <v>1</v>
      </c>
      <c r="F655" s="101">
        <v>72152604</v>
      </c>
      <c r="G655" s="102">
        <v>278545</v>
      </c>
      <c r="H655" s="46">
        <f t="shared" si="32"/>
        <v>1.0509999999999999</v>
      </c>
      <c r="I655" s="103">
        <f t="shared" si="30"/>
        <v>292750.79499999998</v>
      </c>
      <c r="J655" s="103">
        <v>69496.977499999994</v>
      </c>
      <c r="K655" s="133">
        <f t="shared" si="31"/>
        <v>362247.77249999996</v>
      </c>
    </row>
    <row r="656" spans="1:11" ht="114.75" x14ac:dyDescent="0.2">
      <c r="A656" s="14">
        <v>655</v>
      </c>
      <c r="B656" s="116">
        <v>72102900</v>
      </c>
      <c r="C656" s="132" t="s">
        <v>967</v>
      </c>
      <c r="D656" s="109" t="s">
        <v>34</v>
      </c>
      <c r="E656" s="100">
        <v>1</v>
      </c>
      <c r="F656" s="101">
        <v>72152504</v>
      </c>
      <c r="G656" s="102">
        <v>278545</v>
      </c>
      <c r="H656" s="46">
        <f t="shared" si="32"/>
        <v>1.0509999999999999</v>
      </c>
      <c r="I656" s="103">
        <f t="shared" si="30"/>
        <v>292750.79499999998</v>
      </c>
      <c r="J656" s="103">
        <v>69496.977499999994</v>
      </c>
      <c r="K656" s="133">
        <f t="shared" si="31"/>
        <v>362247.77249999996</v>
      </c>
    </row>
    <row r="657" spans="1:11" ht="76.5" x14ac:dyDescent="0.2">
      <c r="A657" s="14">
        <v>656</v>
      </c>
      <c r="B657" s="116">
        <v>72102900</v>
      </c>
      <c r="C657" s="132" t="s">
        <v>968</v>
      </c>
      <c r="D657" s="109" t="s">
        <v>34</v>
      </c>
      <c r="E657" s="100">
        <v>1</v>
      </c>
      <c r="F657" s="101">
        <v>72152604</v>
      </c>
      <c r="G657" s="102">
        <v>413015</v>
      </c>
      <c r="H657" s="46">
        <f t="shared" si="32"/>
        <v>1.0509999999999999</v>
      </c>
      <c r="I657" s="103">
        <f t="shared" si="30"/>
        <v>434078.76499999996</v>
      </c>
      <c r="J657" s="103">
        <v>103047.24249999999</v>
      </c>
      <c r="K657" s="133">
        <f t="shared" si="31"/>
        <v>537126.00749999995</v>
      </c>
    </row>
    <row r="658" spans="1:11" ht="38.25" x14ac:dyDescent="0.2">
      <c r="A658" s="14">
        <v>657</v>
      </c>
      <c r="B658" s="116">
        <v>72102900</v>
      </c>
      <c r="C658" s="132" t="s">
        <v>969</v>
      </c>
      <c r="D658" s="109" t="s">
        <v>31</v>
      </c>
      <c r="E658" s="100">
        <v>1</v>
      </c>
      <c r="F658" s="101">
        <v>72152704</v>
      </c>
      <c r="G658" s="102">
        <v>40341</v>
      </c>
      <c r="H658" s="46">
        <f t="shared" si="32"/>
        <v>1.0509999999999999</v>
      </c>
      <c r="I658" s="103">
        <f t="shared" si="30"/>
        <v>42398.390999999996</v>
      </c>
      <c r="J658" s="103">
        <v>10065.0795</v>
      </c>
      <c r="K658" s="133">
        <f t="shared" si="31"/>
        <v>52463.470499999996</v>
      </c>
    </row>
    <row r="659" spans="1:11" ht="63.75" x14ac:dyDescent="0.2">
      <c r="A659" s="14">
        <v>658</v>
      </c>
      <c r="B659" s="116">
        <v>72102900</v>
      </c>
      <c r="C659" s="132" t="s">
        <v>970</v>
      </c>
      <c r="D659" s="109" t="s">
        <v>31</v>
      </c>
      <c r="E659" s="100">
        <v>1</v>
      </c>
      <c r="F659" s="101">
        <v>72152704</v>
      </c>
      <c r="G659" s="102">
        <v>19210</v>
      </c>
      <c r="H659" s="46">
        <f t="shared" si="32"/>
        <v>1.0509999999999999</v>
      </c>
      <c r="I659" s="103">
        <f t="shared" si="30"/>
        <v>20189.71</v>
      </c>
      <c r="J659" s="103">
        <v>4792.8949999999995</v>
      </c>
      <c r="K659" s="133">
        <f t="shared" si="31"/>
        <v>24982.605</v>
      </c>
    </row>
    <row r="660" spans="1:11" ht="51" x14ac:dyDescent="0.2">
      <c r="A660" s="14">
        <v>659</v>
      </c>
      <c r="B660" s="116">
        <v>72102900</v>
      </c>
      <c r="C660" s="132" t="s">
        <v>971</v>
      </c>
      <c r="D660" s="109" t="s">
        <v>34</v>
      </c>
      <c r="E660" s="100">
        <v>1</v>
      </c>
      <c r="F660" s="101">
        <v>72152500</v>
      </c>
      <c r="G660" s="102">
        <v>218994</v>
      </c>
      <c r="H660" s="46">
        <f t="shared" si="32"/>
        <v>1.0509999999999999</v>
      </c>
      <c r="I660" s="103">
        <f t="shared" si="30"/>
        <v>230162.69399999999</v>
      </c>
      <c r="J660" s="103">
        <v>54639.002999999997</v>
      </c>
      <c r="K660" s="133">
        <f t="shared" si="31"/>
        <v>284801.69699999999</v>
      </c>
    </row>
    <row r="661" spans="1:11" ht="76.5" x14ac:dyDescent="0.2">
      <c r="A661" s="14">
        <v>660</v>
      </c>
      <c r="B661" s="116">
        <v>72102900</v>
      </c>
      <c r="C661" s="132" t="s">
        <v>972</v>
      </c>
      <c r="D661" s="98" t="s">
        <v>34</v>
      </c>
      <c r="E661" s="100">
        <v>1</v>
      </c>
      <c r="F661" s="101">
        <v>72151501</v>
      </c>
      <c r="G661" s="102">
        <v>218994</v>
      </c>
      <c r="H661" s="46">
        <f t="shared" si="32"/>
        <v>1.0509999999999999</v>
      </c>
      <c r="I661" s="103">
        <f t="shared" si="30"/>
        <v>230162.69399999999</v>
      </c>
      <c r="J661" s="103">
        <v>54639.002999999997</v>
      </c>
      <c r="K661" s="133">
        <f t="shared" si="31"/>
        <v>284801.69699999999</v>
      </c>
    </row>
    <row r="662" spans="1:11" ht="63.75" x14ac:dyDescent="0.2">
      <c r="A662" s="14">
        <v>661</v>
      </c>
      <c r="B662" s="116">
        <v>72102900</v>
      </c>
      <c r="C662" s="132" t="s">
        <v>973</v>
      </c>
      <c r="D662" s="109" t="s">
        <v>38</v>
      </c>
      <c r="E662" s="100">
        <v>1</v>
      </c>
      <c r="F662" s="101">
        <v>72152601</v>
      </c>
      <c r="G662" s="102">
        <v>105655</v>
      </c>
      <c r="H662" s="46">
        <f t="shared" si="32"/>
        <v>1.0509999999999999</v>
      </c>
      <c r="I662" s="103">
        <f t="shared" si="30"/>
        <v>111043.405</v>
      </c>
      <c r="J662" s="103">
        <v>26360.922500000001</v>
      </c>
      <c r="K662" s="133">
        <f t="shared" si="31"/>
        <v>137404.32750000001</v>
      </c>
    </row>
    <row r="663" spans="1:11" ht="63.75" x14ac:dyDescent="0.2">
      <c r="A663" s="14">
        <v>662</v>
      </c>
      <c r="B663" s="116">
        <v>72102900</v>
      </c>
      <c r="C663" s="132" t="s">
        <v>974</v>
      </c>
      <c r="D663" s="109" t="s">
        <v>38</v>
      </c>
      <c r="E663" s="100">
        <v>1</v>
      </c>
      <c r="F663" s="101">
        <v>72152601</v>
      </c>
      <c r="G663" s="102">
        <v>91247.5</v>
      </c>
      <c r="H663" s="46">
        <f t="shared" si="32"/>
        <v>1.0509999999999999</v>
      </c>
      <c r="I663" s="103">
        <f t="shared" si="30"/>
        <v>95901.122499999998</v>
      </c>
      <c r="J663" s="103">
        <v>22766.251249999998</v>
      </c>
      <c r="K663" s="133">
        <f t="shared" si="31"/>
        <v>118667.37375</v>
      </c>
    </row>
    <row r="664" spans="1:11" ht="114.75" x14ac:dyDescent="0.2">
      <c r="A664" s="14">
        <v>663</v>
      </c>
      <c r="B664" s="116">
        <v>72102900</v>
      </c>
      <c r="C664" s="132" t="s">
        <v>975</v>
      </c>
      <c r="D664" s="109" t="s">
        <v>38</v>
      </c>
      <c r="E664" s="100">
        <v>1</v>
      </c>
      <c r="F664" s="101">
        <v>72152001</v>
      </c>
      <c r="G664" s="102">
        <v>124865</v>
      </c>
      <c r="H664" s="46">
        <f t="shared" si="32"/>
        <v>1.0509999999999999</v>
      </c>
      <c r="I664" s="103">
        <f t="shared" si="30"/>
        <v>131233.11499999999</v>
      </c>
      <c r="J664" s="103">
        <v>31153.817500000001</v>
      </c>
      <c r="K664" s="133">
        <f t="shared" si="31"/>
        <v>162386.9325</v>
      </c>
    </row>
    <row r="665" spans="1:11" ht="76.5" x14ac:dyDescent="0.2">
      <c r="A665" s="14">
        <v>664</v>
      </c>
      <c r="B665" s="116">
        <v>72102900</v>
      </c>
      <c r="C665" s="132" t="s">
        <v>976</v>
      </c>
      <c r="D665" s="109" t="s">
        <v>38</v>
      </c>
      <c r="E665" s="100">
        <v>1</v>
      </c>
      <c r="F665" s="101">
        <v>72152001</v>
      </c>
      <c r="G665" s="102">
        <v>72037.5</v>
      </c>
      <c r="H665" s="46">
        <f t="shared" si="32"/>
        <v>1.0509999999999999</v>
      </c>
      <c r="I665" s="103">
        <f t="shared" si="30"/>
        <v>75711.412499999991</v>
      </c>
      <c r="J665" s="103">
        <v>17973.356250000001</v>
      </c>
      <c r="K665" s="133">
        <f t="shared" si="31"/>
        <v>93684.768749999988</v>
      </c>
    </row>
    <row r="666" spans="1:11" ht="76.5" x14ac:dyDescent="0.2">
      <c r="A666" s="14">
        <v>665</v>
      </c>
      <c r="B666" s="116">
        <v>72102900</v>
      </c>
      <c r="C666" s="132" t="s">
        <v>977</v>
      </c>
      <c r="D666" s="109" t="s">
        <v>34</v>
      </c>
      <c r="E666" s="100">
        <v>1</v>
      </c>
      <c r="F666" s="101">
        <v>72152001</v>
      </c>
      <c r="G666" s="102">
        <v>284308</v>
      </c>
      <c r="H666" s="46">
        <f t="shared" si="32"/>
        <v>1.0509999999999999</v>
      </c>
      <c r="I666" s="103">
        <f t="shared" si="30"/>
        <v>298807.70799999998</v>
      </c>
      <c r="J666" s="103">
        <v>70934.846000000005</v>
      </c>
      <c r="K666" s="133">
        <f t="shared" si="31"/>
        <v>369742.554</v>
      </c>
    </row>
    <row r="667" spans="1:11" ht="76.5" x14ac:dyDescent="0.2">
      <c r="A667" s="14">
        <v>666</v>
      </c>
      <c r="B667" s="116">
        <v>72102900</v>
      </c>
      <c r="C667" s="132" t="s">
        <v>978</v>
      </c>
      <c r="D667" s="109" t="s">
        <v>34</v>
      </c>
      <c r="E667" s="100">
        <v>1</v>
      </c>
      <c r="F667" s="101">
        <v>72152001</v>
      </c>
      <c r="G667" s="102">
        <v>134470</v>
      </c>
      <c r="H667" s="46">
        <f t="shared" si="32"/>
        <v>1.0509999999999999</v>
      </c>
      <c r="I667" s="103">
        <f t="shared" si="30"/>
        <v>141327.97</v>
      </c>
      <c r="J667" s="103">
        <v>33550.264999999999</v>
      </c>
      <c r="K667" s="133">
        <f t="shared" si="31"/>
        <v>174878.23499999999</v>
      </c>
    </row>
    <row r="668" spans="1:11" ht="76.5" x14ac:dyDescent="0.2">
      <c r="A668" s="14">
        <v>667</v>
      </c>
      <c r="B668" s="116">
        <v>72102900</v>
      </c>
      <c r="C668" s="132" t="s">
        <v>979</v>
      </c>
      <c r="D668" s="109" t="s">
        <v>34</v>
      </c>
      <c r="E668" s="100">
        <v>1</v>
      </c>
      <c r="F668" s="101">
        <v>72152001</v>
      </c>
      <c r="G668" s="102">
        <v>230520</v>
      </c>
      <c r="H668" s="46">
        <f t="shared" si="32"/>
        <v>1.0509999999999999</v>
      </c>
      <c r="I668" s="103">
        <f t="shared" si="30"/>
        <v>242276.52</v>
      </c>
      <c r="J668" s="103">
        <v>57514.74</v>
      </c>
      <c r="K668" s="133">
        <f t="shared" si="31"/>
        <v>299791.26</v>
      </c>
    </row>
    <row r="669" spans="1:11" ht="76.5" x14ac:dyDescent="0.2">
      <c r="A669" s="14">
        <v>668</v>
      </c>
      <c r="B669" s="116">
        <v>72102900</v>
      </c>
      <c r="C669" s="132" t="s">
        <v>980</v>
      </c>
      <c r="D669" s="109" t="s">
        <v>34</v>
      </c>
      <c r="E669" s="100">
        <v>1</v>
      </c>
      <c r="F669" s="101">
        <v>72152601</v>
      </c>
      <c r="G669" s="102">
        <v>691560</v>
      </c>
      <c r="H669" s="46">
        <f t="shared" si="32"/>
        <v>1.0509999999999999</v>
      </c>
      <c r="I669" s="103">
        <f t="shared" si="30"/>
        <v>726829.55999999994</v>
      </c>
      <c r="J669" s="103">
        <v>172544.22</v>
      </c>
      <c r="K669" s="133">
        <f t="shared" si="31"/>
        <v>899373.77999999991</v>
      </c>
    </row>
    <row r="670" spans="1:11" ht="51" x14ac:dyDescent="0.2">
      <c r="A670" s="14">
        <v>669</v>
      </c>
      <c r="B670" s="116">
        <v>72102900</v>
      </c>
      <c r="C670" s="132" t="s">
        <v>981</v>
      </c>
      <c r="D670" s="109" t="s">
        <v>34</v>
      </c>
      <c r="E670" s="100">
        <v>1</v>
      </c>
      <c r="F670" s="101">
        <v>72152601</v>
      </c>
      <c r="G670" s="102">
        <v>624325</v>
      </c>
      <c r="H670" s="46">
        <f t="shared" si="32"/>
        <v>1.0509999999999999</v>
      </c>
      <c r="I670" s="103">
        <f t="shared" si="30"/>
        <v>656165.57499999995</v>
      </c>
      <c r="J670" s="103">
        <v>155769.08749999999</v>
      </c>
      <c r="K670" s="133">
        <f t="shared" si="31"/>
        <v>811934.66249999998</v>
      </c>
    </row>
    <row r="671" spans="1:11" ht="102" x14ac:dyDescent="0.2">
      <c r="A671" s="14">
        <v>670</v>
      </c>
      <c r="B671" s="116">
        <v>72102900</v>
      </c>
      <c r="C671" s="132" t="s">
        <v>982</v>
      </c>
      <c r="D671" s="109" t="s">
        <v>34</v>
      </c>
      <c r="E671" s="100">
        <v>1</v>
      </c>
      <c r="F671" s="101">
        <v>72153501</v>
      </c>
      <c r="G671" s="102">
        <v>624325</v>
      </c>
      <c r="H671" s="46">
        <f t="shared" si="32"/>
        <v>1.0509999999999999</v>
      </c>
      <c r="I671" s="103">
        <f t="shared" si="30"/>
        <v>656165.57499999995</v>
      </c>
      <c r="J671" s="103">
        <v>155769.08749999999</v>
      </c>
      <c r="K671" s="133">
        <f t="shared" si="31"/>
        <v>811934.66249999998</v>
      </c>
    </row>
    <row r="672" spans="1:11" ht="102" x14ac:dyDescent="0.2">
      <c r="A672" s="14">
        <v>671</v>
      </c>
      <c r="B672" s="116">
        <v>72102900</v>
      </c>
      <c r="C672" s="132" t="s">
        <v>983</v>
      </c>
      <c r="D672" s="109" t="s">
        <v>34</v>
      </c>
      <c r="E672" s="100">
        <v>1</v>
      </c>
      <c r="F672" s="101">
        <v>72103300</v>
      </c>
      <c r="G672" s="102">
        <v>441830</v>
      </c>
      <c r="H672" s="46">
        <f t="shared" si="32"/>
        <v>1.0509999999999999</v>
      </c>
      <c r="I672" s="103">
        <f t="shared" si="30"/>
        <v>464363.32999999996</v>
      </c>
      <c r="J672" s="103">
        <v>110236.58499999999</v>
      </c>
      <c r="K672" s="133">
        <f t="shared" si="31"/>
        <v>574599.91499999992</v>
      </c>
    </row>
    <row r="673" spans="1:11" ht="63.75" x14ac:dyDescent="0.2">
      <c r="A673" s="14">
        <v>672</v>
      </c>
      <c r="B673" s="116">
        <v>72102900</v>
      </c>
      <c r="C673" s="132" t="s">
        <v>984</v>
      </c>
      <c r="D673" s="109" t="s">
        <v>34</v>
      </c>
      <c r="E673" s="100">
        <v>1</v>
      </c>
      <c r="F673" s="101">
        <v>72153501</v>
      </c>
      <c r="G673" s="102">
        <v>230520</v>
      </c>
      <c r="H673" s="46">
        <f t="shared" si="32"/>
        <v>1.0509999999999999</v>
      </c>
      <c r="I673" s="103">
        <f t="shared" si="30"/>
        <v>242276.52</v>
      </c>
      <c r="J673" s="103">
        <v>57514.74</v>
      </c>
      <c r="K673" s="133">
        <f t="shared" si="31"/>
        <v>299791.26</v>
      </c>
    </row>
    <row r="674" spans="1:11" ht="63.75" x14ac:dyDescent="0.2">
      <c r="A674" s="14">
        <v>673</v>
      </c>
      <c r="B674" s="116">
        <v>72102900</v>
      </c>
      <c r="C674" s="132" t="s">
        <v>985</v>
      </c>
      <c r="D674" s="109" t="s">
        <v>34</v>
      </c>
      <c r="E674" s="100">
        <v>1</v>
      </c>
      <c r="F674" s="101">
        <v>72153501</v>
      </c>
      <c r="G674" s="102">
        <v>192100</v>
      </c>
      <c r="H674" s="46">
        <f t="shared" si="32"/>
        <v>1.0509999999999999</v>
      </c>
      <c r="I674" s="103">
        <f t="shared" si="30"/>
        <v>201897.09999999998</v>
      </c>
      <c r="J674" s="103">
        <v>47928.95</v>
      </c>
      <c r="K674" s="133">
        <f t="shared" si="31"/>
        <v>249826.05</v>
      </c>
    </row>
    <row r="675" spans="1:11" ht="38.25" x14ac:dyDescent="0.2">
      <c r="A675" s="14">
        <v>674</v>
      </c>
      <c r="B675" s="116">
        <v>72102900</v>
      </c>
      <c r="C675" s="132" t="s">
        <v>986</v>
      </c>
      <c r="D675" s="109" t="s">
        <v>34</v>
      </c>
      <c r="E675" s="100">
        <v>1</v>
      </c>
      <c r="F675" s="101">
        <v>72103300</v>
      </c>
      <c r="G675" s="102">
        <v>403410</v>
      </c>
      <c r="H675" s="46">
        <f t="shared" si="32"/>
        <v>1.0509999999999999</v>
      </c>
      <c r="I675" s="103">
        <f t="shared" si="30"/>
        <v>423983.91</v>
      </c>
      <c r="J675" s="103">
        <v>100650.79500000001</v>
      </c>
      <c r="K675" s="133">
        <f t="shared" si="31"/>
        <v>524634.70499999996</v>
      </c>
    </row>
    <row r="676" spans="1:11" ht="38.25" x14ac:dyDescent="0.2">
      <c r="A676" s="14">
        <v>675</v>
      </c>
      <c r="B676" s="116">
        <v>72102900</v>
      </c>
      <c r="C676" s="132" t="s">
        <v>987</v>
      </c>
      <c r="D676" s="98" t="s">
        <v>34</v>
      </c>
      <c r="E676" s="100">
        <v>1</v>
      </c>
      <c r="F676" s="101">
        <v>72153501</v>
      </c>
      <c r="G676" s="102">
        <v>230520</v>
      </c>
      <c r="H676" s="46">
        <f t="shared" si="32"/>
        <v>1.0509999999999999</v>
      </c>
      <c r="I676" s="103">
        <f t="shared" si="30"/>
        <v>242276.52</v>
      </c>
      <c r="J676" s="103">
        <v>57514.74</v>
      </c>
      <c r="K676" s="133">
        <f t="shared" si="31"/>
        <v>299791.26</v>
      </c>
    </row>
    <row r="677" spans="1:11" ht="76.5" x14ac:dyDescent="0.2">
      <c r="A677" s="14">
        <v>676</v>
      </c>
      <c r="B677" s="116">
        <v>72102900</v>
      </c>
      <c r="C677" s="132" t="s">
        <v>988</v>
      </c>
      <c r="D677" s="109" t="s">
        <v>34</v>
      </c>
      <c r="E677" s="100">
        <v>1</v>
      </c>
      <c r="F677" s="101">
        <v>72153501</v>
      </c>
      <c r="G677" s="102">
        <v>336175</v>
      </c>
      <c r="H677" s="46">
        <f t="shared" si="32"/>
        <v>1.0509999999999999</v>
      </c>
      <c r="I677" s="103">
        <f t="shared" si="30"/>
        <v>353319.92499999999</v>
      </c>
      <c r="J677" s="103">
        <v>83875.662500000006</v>
      </c>
      <c r="K677" s="133">
        <f t="shared" si="31"/>
        <v>437195.58750000002</v>
      </c>
    </row>
    <row r="678" spans="1:11" ht="63.75" x14ac:dyDescent="0.2">
      <c r="A678" s="14">
        <v>677</v>
      </c>
      <c r="B678" s="116">
        <v>72102900</v>
      </c>
      <c r="C678" s="132" t="s">
        <v>989</v>
      </c>
      <c r="D678" s="109" t="s">
        <v>34</v>
      </c>
      <c r="E678" s="100">
        <v>1</v>
      </c>
      <c r="F678" s="101">
        <v>72153000</v>
      </c>
      <c r="G678" s="102">
        <v>624325</v>
      </c>
      <c r="H678" s="46">
        <f t="shared" si="32"/>
        <v>1.0509999999999999</v>
      </c>
      <c r="I678" s="103">
        <f t="shared" si="30"/>
        <v>656165.57499999995</v>
      </c>
      <c r="J678" s="103">
        <v>155769.08749999999</v>
      </c>
      <c r="K678" s="133">
        <f t="shared" si="31"/>
        <v>811934.66249999998</v>
      </c>
    </row>
    <row r="679" spans="1:11" ht="63.75" x14ac:dyDescent="0.2">
      <c r="A679" s="14">
        <v>678</v>
      </c>
      <c r="B679" s="116">
        <v>72102900</v>
      </c>
      <c r="C679" s="132" t="s">
        <v>990</v>
      </c>
      <c r="D679" s="109" t="s">
        <v>34</v>
      </c>
      <c r="E679" s="100">
        <v>1</v>
      </c>
      <c r="F679" s="101">
        <v>72153000</v>
      </c>
      <c r="G679" s="102">
        <v>268940</v>
      </c>
      <c r="H679" s="46">
        <f t="shared" si="32"/>
        <v>1.0509999999999999</v>
      </c>
      <c r="I679" s="103">
        <f t="shared" si="30"/>
        <v>282655.94</v>
      </c>
      <c r="J679" s="103">
        <v>67100.53</v>
      </c>
      <c r="K679" s="133">
        <f t="shared" si="31"/>
        <v>349756.47</v>
      </c>
    </row>
    <row r="680" spans="1:11" ht="63.75" x14ac:dyDescent="0.2">
      <c r="A680" s="14">
        <v>679</v>
      </c>
      <c r="B680" s="116">
        <v>72102900</v>
      </c>
      <c r="C680" s="132" t="s">
        <v>991</v>
      </c>
      <c r="D680" s="109" t="s">
        <v>34</v>
      </c>
      <c r="E680" s="100">
        <v>1</v>
      </c>
      <c r="F680" s="101">
        <v>72153000</v>
      </c>
      <c r="G680" s="102">
        <v>259335</v>
      </c>
      <c r="H680" s="46">
        <f t="shared" si="32"/>
        <v>1.0509999999999999</v>
      </c>
      <c r="I680" s="103">
        <f t="shared" si="30"/>
        <v>272561.08499999996</v>
      </c>
      <c r="J680" s="103">
        <v>64704.082500000004</v>
      </c>
      <c r="K680" s="133">
        <f t="shared" si="31"/>
        <v>337265.16749999998</v>
      </c>
    </row>
    <row r="681" spans="1:11" ht="63.75" x14ac:dyDescent="0.2">
      <c r="A681" s="14">
        <v>680</v>
      </c>
      <c r="B681" s="116">
        <v>72102900</v>
      </c>
      <c r="C681" s="132" t="s">
        <v>992</v>
      </c>
      <c r="D681" s="109" t="s">
        <v>34</v>
      </c>
      <c r="E681" s="100">
        <v>1</v>
      </c>
      <c r="F681" s="101">
        <v>72153000</v>
      </c>
      <c r="G681" s="102">
        <v>307360</v>
      </c>
      <c r="H681" s="46">
        <f t="shared" si="32"/>
        <v>1.0509999999999999</v>
      </c>
      <c r="I681" s="103">
        <f t="shared" si="30"/>
        <v>323035.36</v>
      </c>
      <c r="J681" s="103">
        <v>76686.319999999992</v>
      </c>
      <c r="K681" s="133">
        <f t="shared" si="31"/>
        <v>399721.68</v>
      </c>
    </row>
    <row r="682" spans="1:11" ht="63.75" x14ac:dyDescent="0.2">
      <c r="A682" s="14">
        <v>681</v>
      </c>
      <c r="B682" s="116">
        <v>72102900</v>
      </c>
      <c r="C682" s="132" t="s">
        <v>993</v>
      </c>
      <c r="D682" s="109" t="s">
        <v>34</v>
      </c>
      <c r="E682" s="100">
        <v>1</v>
      </c>
      <c r="F682" s="101">
        <v>72153000</v>
      </c>
      <c r="G682" s="102">
        <v>230520</v>
      </c>
      <c r="H682" s="46">
        <f t="shared" si="32"/>
        <v>1.0509999999999999</v>
      </c>
      <c r="I682" s="103">
        <f t="shared" si="30"/>
        <v>242276.52</v>
      </c>
      <c r="J682" s="103">
        <v>57514.74</v>
      </c>
      <c r="K682" s="133">
        <f t="shared" si="31"/>
        <v>299791.26</v>
      </c>
    </row>
    <row r="683" spans="1:11" ht="102" x14ac:dyDescent="0.2">
      <c r="A683" s="14">
        <v>682</v>
      </c>
      <c r="B683" s="116">
        <v>72102900</v>
      </c>
      <c r="C683" s="132" t="s">
        <v>994</v>
      </c>
      <c r="D683" s="109" t="s">
        <v>34</v>
      </c>
      <c r="E683" s="100">
        <v>1</v>
      </c>
      <c r="F683" s="43">
        <v>72152000</v>
      </c>
      <c r="G683" s="102">
        <v>230520</v>
      </c>
      <c r="H683" s="46">
        <f t="shared" si="32"/>
        <v>1.0509999999999999</v>
      </c>
      <c r="I683" s="103">
        <f t="shared" si="30"/>
        <v>242276.52</v>
      </c>
      <c r="J683" s="103">
        <v>57514.74</v>
      </c>
      <c r="K683" s="133">
        <f t="shared" si="31"/>
        <v>299791.26</v>
      </c>
    </row>
    <row r="684" spans="1:11" ht="38.25" x14ac:dyDescent="0.2">
      <c r="A684" s="14">
        <v>683</v>
      </c>
      <c r="B684" s="116">
        <v>72102900</v>
      </c>
      <c r="C684" s="132" t="s">
        <v>995</v>
      </c>
      <c r="D684" s="109" t="s">
        <v>34</v>
      </c>
      <c r="E684" s="100">
        <v>1</v>
      </c>
      <c r="F684" s="43">
        <v>72151300</v>
      </c>
      <c r="G684" s="102">
        <v>134470</v>
      </c>
      <c r="H684" s="46">
        <f t="shared" si="32"/>
        <v>1.0509999999999999</v>
      </c>
      <c r="I684" s="103">
        <f t="shared" si="30"/>
        <v>141327.97</v>
      </c>
      <c r="J684" s="103">
        <v>33550.264999999999</v>
      </c>
      <c r="K684" s="133">
        <f t="shared" si="31"/>
        <v>174878.23499999999</v>
      </c>
    </row>
    <row r="685" spans="1:11" ht="51" x14ac:dyDescent="0.2">
      <c r="A685" s="14">
        <v>684</v>
      </c>
      <c r="B685" s="116">
        <v>72102900</v>
      </c>
      <c r="C685" s="132" t="s">
        <v>996</v>
      </c>
      <c r="D685" s="109" t="s">
        <v>34</v>
      </c>
      <c r="E685" s="100">
        <v>1</v>
      </c>
      <c r="F685" s="43">
        <v>72151300</v>
      </c>
      <c r="G685" s="102">
        <v>172890</v>
      </c>
      <c r="H685" s="46">
        <f t="shared" si="32"/>
        <v>1.0509999999999999</v>
      </c>
      <c r="I685" s="103">
        <f t="shared" si="30"/>
        <v>181707.38999999998</v>
      </c>
      <c r="J685" s="103">
        <v>43136.055</v>
      </c>
      <c r="K685" s="133">
        <f t="shared" si="31"/>
        <v>224843.44499999998</v>
      </c>
    </row>
    <row r="686" spans="1:11" ht="63.75" x14ac:dyDescent="0.2">
      <c r="A686" s="14">
        <v>685</v>
      </c>
      <c r="B686" s="116">
        <v>72102900</v>
      </c>
      <c r="C686" s="132" t="s">
        <v>997</v>
      </c>
      <c r="D686" s="109" t="s">
        <v>34</v>
      </c>
      <c r="E686" s="100">
        <v>1</v>
      </c>
      <c r="F686" s="43">
        <v>72151300</v>
      </c>
      <c r="G686" s="102">
        <v>172890</v>
      </c>
      <c r="H686" s="46">
        <f t="shared" si="32"/>
        <v>1.0509999999999999</v>
      </c>
      <c r="I686" s="103">
        <f t="shared" si="30"/>
        <v>181707.38999999998</v>
      </c>
      <c r="J686" s="103">
        <v>43136.055</v>
      </c>
      <c r="K686" s="133">
        <f t="shared" si="31"/>
        <v>224843.44499999998</v>
      </c>
    </row>
    <row r="687" spans="1:11" ht="38.25" x14ac:dyDescent="0.2">
      <c r="A687" s="14">
        <v>686</v>
      </c>
      <c r="B687" s="116">
        <v>72102900</v>
      </c>
      <c r="C687" s="132" t="s">
        <v>998</v>
      </c>
      <c r="D687" s="109" t="s">
        <v>34</v>
      </c>
      <c r="E687" s="100">
        <v>1</v>
      </c>
      <c r="F687" s="43">
        <v>72151300</v>
      </c>
      <c r="G687" s="102">
        <v>57630</v>
      </c>
      <c r="H687" s="46">
        <f t="shared" si="32"/>
        <v>1.0509999999999999</v>
      </c>
      <c r="I687" s="103">
        <f t="shared" si="30"/>
        <v>60569.13</v>
      </c>
      <c r="J687" s="103">
        <v>14378.684999999999</v>
      </c>
      <c r="K687" s="133">
        <f t="shared" si="31"/>
        <v>74947.815000000002</v>
      </c>
    </row>
    <row r="688" spans="1:11" ht="38.25" x14ac:dyDescent="0.2">
      <c r="A688" s="14">
        <v>687</v>
      </c>
      <c r="B688" s="116">
        <v>72102900</v>
      </c>
      <c r="C688" s="132" t="s">
        <v>999</v>
      </c>
      <c r="D688" s="109" t="s">
        <v>34</v>
      </c>
      <c r="E688" s="100">
        <v>1</v>
      </c>
      <c r="F688" s="43">
        <v>72151300</v>
      </c>
      <c r="G688" s="102">
        <v>182495</v>
      </c>
      <c r="H688" s="46">
        <f t="shared" si="32"/>
        <v>1.0509999999999999</v>
      </c>
      <c r="I688" s="103">
        <f t="shared" si="30"/>
        <v>191802.245</v>
      </c>
      <c r="J688" s="103">
        <v>45532.502499999995</v>
      </c>
      <c r="K688" s="133">
        <f t="shared" si="31"/>
        <v>237334.7475</v>
      </c>
    </row>
    <row r="689" spans="1:11" ht="63.75" x14ac:dyDescent="0.2">
      <c r="A689" s="14">
        <v>688</v>
      </c>
      <c r="B689" s="116">
        <v>72102900</v>
      </c>
      <c r="C689" s="132" t="s">
        <v>1000</v>
      </c>
      <c r="D689" s="109" t="s">
        <v>34</v>
      </c>
      <c r="E689" s="100">
        <v>1</v>
      </c>
      <c r="F689" s="43">
        <v>72152500</v>
      </c>
      <c r="G689" s="102">
        <v>432225</v>
      </c>
      <c r="H689" s="46">
        <f t="shared" si="32"/>
        <v>1.0509999999999999</v>
      </c>
      <c r="I689" s="103">
        <f t="shared" si="30"/>
        <v>454268.47499999998</v>
      </c>
      <c r="J689" s="103">
        <v>107840.1375</v>
      </c>
      <c r="K689" s="133">
        <f t="shared" si="31"/>
        <v>562108.61249999993</v>
      </c>
    </row>
    <row r="690" spans="1:11" ht="51" x14ac:dyDescent="0.2">
      <c r="A690" s="14">
        <v>689</v>
      </c>
      <c r="B690" s="116">
        <v>72102900</v>
      </c>
      <c r="C690" s="132" t="s">
        <v>1001</v>
      </c>
      <c r="D690" s="109" t="s">
        <v>34</v>
      </c>
      <c r="E690" s="100">
        <v>1</v>
      </c>
      <c r="F690" s="43">
        <v>72152500</v>
      </c>
      <c r="G690" s="102">
        <v>249730</v>
      </c>
      <c r="H690" s="46">
        <f t="shared" si="32"/>
        <v>1.0509999999999999</v>
      </c>
      <c r="I690" s="103">
        <f t="shared" si="30"/>
        <v>262466.23</v>
      </c>
      <c r="J690" s="103">
        <v>62307.635000000002</v>
      </c>
      <c r="K690" s="133">
        <f t="shared" si="31"/>
        <v>324773.86499999999</v>
      </c>
    </row>
    <row r="691" spans="1:11" ht="76.5" x14ac:dyDescent="0.2">
      <c r="A691" s="14">
        <v>690</v>
      </c>
      <c r="B691" s="116">
        <v>72102900</v>
      </c>
      <c r="C691" s="132" t="s">
        <v>1002</v>
      </c>
      <c r="D691" s="109" t="s">
        <v>34</v>
      </c>
      <c r="E691" s="100">
        <v>1</v>
      </c>
      <c r="F691" s="43">
        <v>72152500</v>
      </c>
      <c r="G691" s="102">
        <v>249730</v>
      </c>
      <c r="H691" s="46">
        <f t="shared" si="32"/>
        <v>1.0509999999999999</v>
      </c>
      <c r="I691" s="103">
        <f t="shared" si="30"/>
        <v>262466.23</v>
      </c>
      <c r="J691" s="103">
        <v>62307.635000000002</v>
      </c>
      <c r="K691" s="133">
        <f t="shared" si="31"/>
        <v>324773.86499999999</v>
      </c>
    </row>
    <row r="692" spans="1:11" ht="63.75" x14ac:dyDescent="0.2">
      <c r="A692" s="14">
        <v>691</v>
      </c>
      <c r="B692" s="116">
        <v>72102900</v>
      </c>
      <c r="C692" s="132" t="s">
        <v>1003</v>
      </c>
      <c r="D692" s="109" t="s">
        <v>34</v>
      </c>
      <c r="E692" s="100">
        <v>1</v>
      </c>
      <c r="F692" s="43">
        <v>72152500</v>
      </c>
      <c r="G692" s="102">
        <v>249730</v>
      </c>
      <c r="H692" s="46">
        <f t="shared" si="32"/>
        <v>1.0509999999999999</v>
      </c>
      <c r="I692" s="103">
        <f t="shared" si="30"/>
        <v>262466.23</v>
      </c>
      <c r="J692" s="103">
        <v>62307.635000000002</v>
      </c>
      <c r="K692" s="133">
        <f t="shared" si="31"/>
        <v>324773.86499999999</v>
      </c>
    </row>
    <row r="693" spans="1:11" ht="38.25" x14ac:dyDescent="0.2">
      <c r="A693" s="14">
        <v>692</v>
      </c>
      <c r="B693" s="116">
        <v>72102900</v>
      </c>
      <c r="C693" s="132" t="s">
        <v>1004</v>
      </c>
      <c r="D693" s="109" t="s">
        <v>34</v>
      </c>
      <c r="E693" s="100">
        <v>1</v>
      </c>
      <c r="F693" s="43">
        <v>72152500</v>
      </c>
      <c r="G693" s="102">
        <v>230520</v>
      </c>
      <c r="H693" s="46">
        <f t="shared" si="32"/>
        <v>1.0509999999999999</v>
      </c>
      <c r="I693" s="103">
        <f t="shared" si="30"/>
        <v>242276.52</v>
      </c>
      <c r="J693" s="103">
        <v>57514.74</v>
      </c>
      <c r="K693" s="133">
        <f t="shared" si="31"/>
        <v>299791.26</v>
      </c>
    </row>
    <row r="694" spans="1:11" ht="38.25" x14ac:dyDescent="0.2">
      <c r="A694" s="14">
        <v>693</v>
      </c>
      <c r="B694" s="116">
        <v>72102900</v>
      </c>
      <c r="C694" s="132" t="s">
        <v>1005</v>
      </c>
      <c r="D694" s="109" t="s">
        <v>34</v>
      </c>
      <c r="E694" s="100">
        <v>1</v>
      </c>
      <c r="F694" s="43">
        <v>72152500</v>
      </c>
      <c r="G694" s="102">
        <v>230520</v>
      </c>
      <c r="H694" s="46">
        <f t="shared" si="32"/>
        <v>1.0509999999999999</v>
      </c>
      <c r="I694" s="103">
        <f t="shared" si="30"/>
        <v>242276.52</v>
      </c>
      <c r="J694" s="103">
        <v>57514.74</v>
      </c>
      <c r="K694" s="133">
        <f t="shared" si="31"/>
        <v>299791.26</v>
      </c>
    </row>
    <row r="695" spans="1:11" ht="38.25" x14ac:dyDescent="0.2">
      <c r="A695" s="14">
        <v>694</v>
      </c>
      <c r="B695" s="116">
        <v>72102900</v>
      </c>
      <c r="C695" s="132" t="s">
        <v>1006</v>
      </c>
      <c r="D695" s="109" t="s">
        <v>34</v>
      </c>
      <c r="E695" s="100">
        <v>1</v>
      </c>
      <c r="F695" s="43">
        <v>72152500</v>
      </c>
      <c r="G695" s="102">
        <v>230520</v>
      </c>
      <c r="H695" s="46">
        <f t="shared" si="32"/>
        <v>1.0509999999999999</v>
      </c>
      <c r="I695" s="103">
        <f t="shared" si="30"/>
        <v>242276.52</v>
      </c>
      <c r="J695" s="103">
        <v>57514.74</v>
      </c>
      <c r="K695" s="133">
        <f t="shared" si="31"/>
        <v>299791.26</v>
      </c>
    </row>
    <row r="696" spans="1:11" ht="38.25" x14ac:dyDescent="0.2">
      <c r="A696" s="14">
        <v>695</v>
      </c>
      <c r="B696" s="116">
        <v>72102900</v>
      </c>
      <c r="C696" s="132" t="s">
        <v>1007</v>
      </c>
      <c r="D696" s="109" t="s">
        <v>34</v>
      </c>
      <c r="E696" s="100">
        <v>1</v>
      </c>
      <c r="F696" s="43">
        <v>72152500</v>
      </c>
      <c r="G696" s="102">
        <v>76840</v>
      </c>
      <c r="H696" s="46">
        <f t="shared" si="32"/>
        <v>1.0509999999999999</v>
      </c>
      <c r="I696" s="103">
        <f t="shared" si="30"/>
        <v>80758.84</v>
      </c>
      <c r="J696" s="103">
        <v>19171.579999999998</v>
      </c>
      <c r="K696" s="133">
        <f t="shared" si="31"/>
        <v>99930.42</v>
      </c>
    </row>
    <row r="697" spans="1:11" ht="38.25" x14ac:dyDescent="0.2">
      <c r="A697" s="14">
        <v>696</v>
      </c>
      <c r="B697" s="116">
        <v>72102900</v>
      </c>
      <c r="C697" s="132" t="s">
        <v>1008</v>
      </c>
      <c r="D697" s="109" t="s">
        <v>34</v>
      </c>
      <c r="E697" s="100">
        <v>1</v>
      </c>
      <c r="F697" s="43">
        <v>72152500</v>
      </c>
      <c r="G697" s="102">
        <v>72998</v>
      </c>
      <c r="H697" s="46">
        <f t="shared" si="32"/>
        <v>1.0509999999999999</v>
      </c>
      <c r="I697" s="103">
        <f t="shared" si="30"/>
        <v>76720.898000000001</v>
      </c>
      <c r="J697" s="103">
        <v>18213.001</v>
      </c>
      <c r="K697" s="133">
        <f t="shared" si="31"/>
        <v>94933.899000000005</v>
      </c>
    </row>
    <row r="698" spans="1:11" ht="51" x14ac:dyDescent="0.2">
      <c r="A698" s="14">
        <v>697</v>
      </c>
      <c r="B698" s="116">
        <v>72102900</v>
      </c>
      <c r="C698" s="132" t="s">
        <v>1009</v>
      </c>
      <c r="D698" s="109" t="s">
        <v>34</v>
      </c>
      <c r="E698" s="100">
        <v>1</v>
      </c>
      <c r="F698" s="43">
        <v>72152500</v>
      </c>
      <c r="G698" s="102">
        <v>653140</v>
      </c>
      <c r="H698" s="46">
        <f t="shared" si="32"/>
        <v>1.0509999999999999</v>
      </c>
      <c r="I698" s="103">
        <f t="shared" si="30"/>
        <v>686450.14</v>
      </c>
      <c r="J698" s="103">
        <v>162958.42999999996</v>
      </c>
      <c r="K698" s="133">
        <f t="shared" si="31"/>
        <v>849408.57</v>
      </c>
    </row>
    <row r="699" spans="1:11" ht="51" x14ac:dyDescent="0.2">
      <c r="A699" s="14">
        <v>698</v>
      </c>
      <c r="B699" s="116">
        <v>72102900</v>
      </c>
      <c r="C699" s="132" t="s">
        <v>1010</v>
      </c>
      <c r="D699" s="98" t="s">
        <v>34</v>
      </c>
      <c r="E699" s="100">
        <v>1</v>
      </c>
      <c r="F699" s="113">
        <v>72152400</v>
      </c>
      <c r="G699" s="102">
        <v>124865</v>
      </c>
      <c r="H699" s="46">
        <f t="shared" si="32"/>
        <v>1.0509999999999999</v>
      </c>
      <c r="I699" s="103">
        <f t="shared" si="30"/>
        <v>131233.11499999999</v>
      </c>
      <c r="J699" s="103">
        <v>31153.817500000001</v>
      </c>
      <c r="K699" s="133">
        <f t="shared" si="31"/>
        <v>162386.9325</v>
      </c>
    </row>
    <row r="700" spans="1:11" ht="38.25" x14ac:dyDescent="0.2">
      <c r="A700" s="14">
        <v>699</v>
      </c>
      <c r="B700" s="116">
        <v>72102900</v>
      </c>
      <c r="C700" s="132" t="s">
        <v>1011</v>
      </c>
      <c r="D700" s="109" t="s">
        <v>34</v>
      </c>
      <c r="E700" s="100">
        <v>1</v>
      </c>
      <c r="F700" s="117">
        <v>30171504</v>
      </c>
      <c r="G700" s="102">
        <v>124865</v>
      </c>
      <c r="H700" s="46">
        <f t="shared" si="32"/>
        <v>1.0509999999999999</v>
      </c>
      <c r="I700" s="103">
        <f t="shared" si="30"/>
        <v>131233.11499999999</v>
      </c>
      <c r="J700" s="103">
        <v>31153.817500000001</v>
      </c>
      <c r="K700" s="133">
        <f t="shared" si="31"/>
        <v>162386.9325</v>
      </c>
    </row>
    <row r="701" spans="1:11" ht="51" x14ac:dyDescent="0.2">
      <c r="A701" s="14">
        <v>700</v>
      </c>
      <c r="B701" s="116">
        <v>72102900</v>
      </c>
      <c r="C701" s="132" t="s">
        <v>1012</v>
      </c>
      <c r="D701" s="109" t="s">
        <v>34</v>
      </c>
      <c r="E701" s="100">
        <v>1</v>
      </c>
      <c r="F701" s="113">
        <v>72152400</v>
      </c>
      <c r="G701" s="102">
        <v>134470</v>
      </c>
      <c r="H701" s="46">
        <f t="shared" si="32"/>
        <v>1.0509999999999999</v>
      </c>
      <c r="I701" s="103">
        <f t="shared" si="30"/>
        <v>141327.97</v>
      </c>
      <c r="J701" s="103">
        <v>33550.264999999999</v>
      </c>
      <c r="K701" s="133">
        <f t="shared" si="31"/>
        <v>174878.23499999999</v>
      </c>
    </row>
    <row r="702" spans="1:11" ht="51" x14ac:dyDescent="0.2">
      <c r="A702" s="15">
        <v>701</v>
      </c>
      <c r="B702" s="99">
        <v>72102900</v>
      </c>
      <c r="C702" s="132" t="s">
        <v>1013</v>
      </c>
      <c r="D702" s="109" t="s">
        <v>34</v>
      </c>
      <c r="E702" s="100">
        <v>1</v>
      </c>
      <c r="F702" s="113">
        <v>72152400</v>
      </c>
      <c r="G702" s="102">
        <v>268940</v>
      </c>
      <c r="H702" s="46">
        <f t="shared" si="32"/>
        <v>1.0509999999999999</v>
      </c>
      <c r="I702" s="103">
        <f t="shared" si="30"/>
        <v>282655.94</v>
      </c>
      <c r="J702" s="103">
        <v>67100.53</v>
      </c>
      <c r="K702" s="133">
        <f t="shared" si="31"/>
        <v>349756.47</v>
      </c>
    </row>
    <row r="703" spans="1:11" ht="51" x14ac:dyDescent="0.2">
      <c r="A703" s="15">
        <v>702</v>
      </c>
      <c r="B703" s="99">
        <v>72102900</v>
      </c>
      <c r="C703" s="132" t="s">
        <v>1014</v>
      </c>
      <c r="D703" s="109" t="s">
        <v>34</v>
      </c>
      <c r="E703" s="100">
        <v>1</v>
      </c>
      <c r="F703" s="113">
        <v>72152400</v>
      </c>
      <c r="G703" s="102">
        <v>268940</v>
      </c>
      <c r="H703" s="46">
        <f t="shared" si="32"/>
        <v>1.0509999999999999</v>
      </c>
      <c r="I703" s="103">
        <f t="shared" si="30"/>
        <v>282655.94</v>
      </c>
      <c r="J703" s="103">
        <v>67100.53</v>
      </c>
      <c r="K703" s="133">
        <f t="shared" si="31"/>
        <v>349756.47</v>
      </c>
    </row>
    <row r="704" spans="1:11" ht="51" x14ac:dyDescent="0.2">
      <c r="A704" s="15">
        <v>703</v>
      </c>
      <c r="B704" s="99">
        <v>72102900</v>
      </c>
      <c r="C704" s="132" t="s">
        <v>1015</v>
      </c>
      <c r="D704" s="109" t="s">
        <v>34</v>
      </c>
      <c r="E704" s="100">
        <v>1</v>
      </c>
      <c r="F704" s="117">
        <v>31162400</v>
      </c>
      <c r="G704" s="102">
        <v>124865</v>
      </c>
      <c r="H704" s="46">
        <f t="shared" si="32"/>
        <v>1.0509999999999999</v>
      </c>
      <c r="I704" s="103">
        <f t="shared" si="30"/>
        <v>131233.11499999999</v>
      </c>
      <c r="J704" s="103">
        <v>31153.817500000001</v>
      </c>
      <c r="K704" s="133">
        <f t="shared" si="31"/>
        <v>162386.9325</v>
      </c>
    </row>
    <row r="705" spans="1:11" ht="51" x14ac:dyDescent="0.2">
      <c r="A705" s="15">
        <v>704</v>
      </c>
      <c r="B705" s="99">
        <v>72102900</v>
      </c>
      <c r="C705" s="132" t="s">
        <v>1016</v>
      </c>
      <c r="D705" s="109" t="s">
        <v>34</v>
      </c>
      <c r="E705" s="100">
        <v>1</v>
      </c>
      <c r="F705" s="117">
        <v>31162400</v>
      </c>
      <c r="G705" s="102">
        <v>134470</v>
      </c>
      <c r="H705" s="46">
        <f t="shared" si="32"/>
        <v>1.0509999999999999</v>
      </c>
      <c r="I705" s="103">
        <f t="shared" si="30"/>
        <v>141327.97</v>
      </c>
      <c r="J705" s="103">
        <v>33550.264999999999</v>
      </c>
      <c r="K705" s="133">
        <f t="shared" si="31"/>
        <v>174878.23499999999</v>
      </c>
    </row>
    <row r="706" spans="1:11" ht="51" x14ac:dyDescent="0.2">
      <c r="A706" s="15">
        <v>705</v>
      </c>
      <c r="B706" s="99">
        <v>72102900</v>
      </c>
      <c r="C706" s="132" t="s">
        <v>1017</v>
      </c>
      <c r="D706" s="109" t="s">
        <v>34</v>
      </c>
      <c r="E706" s="100">
        <v>1</v>
      </c>
      <c r="F706" s="117">
        <v>46171500</v>
      </c>
      <c r="G706" s="102">
        <v>134470</v>
      </c>
      <c r="H706" s="46">
        <f t="shared" si="32"/>
        <v>1.0509999999999999</v>
      </c>
      <c r="I706" s="103">
        <f t="shared" si="30"/>
        <v>141327.97</v>
      </c>
      <c r="J706" s="103">
        <v>33550.264999999999</v>
      </c>
      <c r="K706" s="133">
        <f t="shared" si="31"/>
        <v>174878.23499999999</v>
      </c>
    </row>
    <row r="707" spans="1:11" ht="89.25" x14ac:dyDescent="0.2">
      <c r="A707" s="15">
        <v>706</v>
      </c>
      <c r="B707" s="99">
        <v>72102900</v>
      </c>
      <c r="C707" s="132" t="s">
        <v>1018</v>
      </c>
      <c r="D707" s="109" t="s">
        <v>34</v>
      </c>
      <c r="E707" s="100">
        <v>1</v>
      </c>
      <c r="F707" s="117">
        <v>46171500</v>
      </c>
      <c r="G707" s="102">
        <v>124865</v>
      </c>
      <c r="H707" s="46">
        <f t="shared" si="32"/>
        <v>1.0509999999999999</v>
      </c>
      <c r="I707" s="103">
        <f t="shared" ref="I707:I770" si="33">+G707*H707</f>
        <v>131233.11499999999</v>
      </c>
      <c r="J707" s="103">
        <v>31153.817500000001</v>
      </c>
      <c r="K707" s="133">
        <f t="shared" ref="K707:K770" si="34">+I707+J707</f>
        <v>162386.9325</v>
      </c>
    </row>
    <row r="708" spans="1:11" ht="51" x14ac:dyDescent="0.2">
      <c r="A708" s="15">
        <v>707</v>
      </c>
      <c r="B708" s="99">
        <v>72102900</v>
      </c>
      <c r="C708" s="132" t="s">
        <v>1019</v>
      </c>
      <c r="D708" s="109" t="s">
        <v>34</v>
      </c>
      <c r="E708" s="100">
        <v>1</v>
      </c>
      <c r="F708" s="117">
        <v>30171500</v>
      </c>
      <c r="G708" s="102">
        <v>268940</v>
      </c>
      <c r="H708" s="46">
        <f t="shared" ref="H708:H771" si="35">+H707</f>
        <v>1.0509999999999999</v>
      </c>
      <c r="I708" s="103">
        <f t="shared" si="33"/>
        <v>282655.94</v>
      </c>
      <c r="J708" s="103">
        <v>67100.53</v>
      </c>
      <c r="K708" s="133">
        <f t="shared" si="34"/>
        <v>349756.47</v>
      </c>
    </row>
    <row r="709" spans="1:11" ht="51" x14ac:dyDescent="0.2">
      <c r="A709" s="15">
        <v>708</v>
      </c>
      <c r="B709" s="99">
        <v>72102900</v>
      </c>
      <c r="C709" s="132" t="s">
        <v>1020</v>
      </c>
      <c r="D709" s="109" t="s">
        <v>34</v>
      </c>
      <c r="E709" s="100">
        <v>1</v>
      </c>
      <c r="F709" s="117">
        <v>30171500</v>
      </c>
      <c r="G709" s="102">
        <v>172890</v>
      </c>
      <c r="H709" s="46">
        <f t="shared" si="35"/>
        <v>1.0509999999999999</v>
      </c>
      <c r="I709" s="103">
        <f t="shared" si="33"/>
        <v>181707.38999999998</v>
      </c>
      <c r="J709" s="103">
        <v>43136.055</v>
      </c>
      <c r="K709" s="133">
        <f t="shared" si="34"/>
        <v>224843.44499999998</v>
      </c>
    </row>
    <row r="710" spans="1:11" ht="51" x14ac:dyDescent="0.2">
      <c r="A710" s="15">
        <v>709</v>
      </c>
      <c r="B710" s="99">
        <v>72102900</v>
      </c>
      <c r="C710" s="132" t="s">
        <v>1021</v>
      </c>
      <c r="D710" s="109" t="s">
        <v>34</v>
      </c>
      <c r="E710" s="100">
        <v>1</v>
      </c>
      <c r="F710" s="117">
        <v>30171500</v>
      </c>
      <c r="G710" s="102">
        <v>307360</v>
      </c>
      <c r="H710" s="46">
        <f t="shared" si="35"/>
        <v>1.0509999999999999</v>
      </c>
      <c r="I710" s="103">
        <f t="shared" si="33"/>
        <v>323035.36</v>
      </c>
      <c r="J710" s="103">
        <v>76686.319999999992</v>
      </c>
      <c r="K710" s="133">
        <f t="shared" si="34"/>
        <v>399721.68</v>
      </c>
    </row>
    <row r="711" spans="1:11" ht="51" x14ac:dyDescent="0.2">
      <c r="A711" s="15">
        <v>710</v>
      </c>
      <c r="B711" s="99">
        <v>72102900</v>
      </c>
      <c r="C711" s="132" t="s">
        <v>1022</v>
      </c>
      <c r="D711" s="98" t="s">
        <v>34</v>
      </c>
      <c r="E711" s="100">
        <v>1</v>
      </c>
      <c r="F711" s="121">
        <v>72153200</v>
      </c>
      <c r="G711" s="102">
        <v>115260</v>
      </c>
      <c r="H711" s="46">
        <f t="shared" si="35"/>
        <v>1.0509999999999999</v>
      </c>
      <c r="I711" s="103">
        <f t="shared" si="33"/>
        <v>121138.26</v>
      </c>
      <c r="J711" s="103">
        <v>28757.37</v>
      </c>
      <c r="K711" s="133">
        <f t="shared" si="34"/>
        <v>149895.63</v>
      </c>
    </row>
    <row r="712" spans="1:11" ht="51" x14ac:dyDescent="0.2">
      <c r="A712" s="15">
        <v>711</v>
      </c>
      <c r="B712" s="99">
        <v>72102900</v>
      </c>
      <c r="C712" s="132" t="s">
        <v>1023</v>
      </c>
      <c r="D712" s="109" t="s">
        <v>34</v>
      </c>
      <c r="E712" s="100">
        <v>1</v>
      </c>
      <c r="F712" s="113">
        <v>73151700</v>
      </c>
      <c r="G712" s="102">
        <v>124865</v>
      </c>
      <c r="H712" s="46">
        <f t="shared" si="35"/>
        <v>1.0509999999999999</v>
      </c>
      <c r="I712" s="103">
        <f t="shared" si="33"/>
        <v>131233.11499999999</v>
      </c>
      <c r="J712" s="103">
        <v>31153.817500000001</v>
      </c>
      <c r="K712" s="133">
        <f t="shared" si="34"/>
        <v>162386.9325</v>
      </c>
    </row>
    <row r="713" spans="1:11" ht="51" x14ac:dyDescent="0.2">
      <c r="A713" s="15">
        <v>712</v>
      </c>
      <c r="B713" s="99">
        <v>72102900</v>
      </c>
      <c r="C713" s="132" t="s">
        <v>1024</v>
      </c>
      <c r="D713" s="109" t="s">
        <v>739</v>
      </c>
      <c r="E713" s="100">
        <v>1</v>
      </c>
      <c r="F713" s="113">
        <v>72153200</v>
      </c>
      <c r="G713" s="102">
        <v>115260</v>
      </c>
      <c r="H713" s="46">
        <f t="shared" si="35"/>
        <v>1.0509999999999999</v>
      </c>
      <c r="I713" s="103">
        <f t="shared" si="33"/>
        <v>121138.26</v>
      </c>
      <c r="J713" s="103">
        <v>28757.37</v>
      </c>
      <c r="K713" s="133">
        <f t="shared" si="34"/>
        <v>149895.63</v>
      </c>
    </row>
    <row r="714" spans="1:11" ht="51" x14ac:dyDescent="0.2">
      <c r="A714" s="15">
        <v>713</v>
      </c>
      <c r="B714" s="99">
        <v>72102900</v>
      </c>
      <c r="C714" s="132" t="s">
        <v>1025</v>
      </c>
      <c r="D714" s="109" t="s">
        <v>739</v>
      </c>
      <c r="E714" s="100">
        <v>1</v>
      </c>
      <c r="F714" s="113">
        <v>73181900</v>
      </c>
      <c r="G714" s="102">
        <v>142154</v>
      </c>
      <c r="H714" s="46">
        <f t="shared" si="35"/>
        <v>1.0509999999999999</v>
      </c>
      <c r="I714" s="103">
        <f t="shared" si="33"/>
        <v>149403.85399999999</v>
      </c>
      <c r="J714" s="103">
        <v>35467.423000000003</v>
      </c>
      <c r="K714" s="133">
        <f t="shared" si="34"/>
        <v>184871.277</v>
      </c>
    </row>
    <row r="715" spans="1:11" ht="51" x14ac:dyDescent="0.2">
      <c r="A715" s="15">
        <v>714</v>
      </c>
      <c r="B715" s="99">
        <v>72102900</v>
      </c>
      <c r="C715" s="132" t="s">
        <v>1026</v>
      </c>
      <c r="D715" s="109" t="s">
        <v>34</v>
      </c>
      <c r="E715" s="100">
        <v>1</v>
      </c>
      <c r="F715" s="113">
        <v>72153200</v>
      </c>
      <c r="G715" s="102">
        <v>115260</v>
      </c>
      <c r="H715" s="46">
        <f t="shared" si="35"/>
        <v>1.0509999999999999</v>
      </c>
      <c r="I715" s="103">
        <f t="shared" si="33"/>
        <v>121138.26</v>
      </c>
      <c r="J715" s="103">
        <v>28757.37</v>
      </c>
      <c r="K715" s="133">
        <f t="shared" si="34"/>
        <v>149895.63</v>
      </c>
    </row>
    <row r="716" spans="1:11" ht="38.25" x14ac:dyDescent="0.2">
      <c r="A716" s="15">
        <v>715</v>
      </c>
      <c r="B716" s="99">
        <v>72102900</v>
      </c>
      <c r="C716" s="132" t="s">
        <v>1027</v>
      </c>
      <c r="D716" s="109" t="s">
        <v>34</v>
      </c>
      <c r="E716" s="100">
        <v>1</v>
      </c>
      <c r="F716" s="43">
        <v>72152000</v>
      </c>
      <c r="G716" s="102">
        <v>46104</v>
      </c>
      <c r="H716" s="46">
        <f t="shared" si="35"/>
        <v>1.0509999999999999</v>
      </c>
      <c r="I716" s="103">
        <f t="shared" si="33"/>
        <v>48455.303999999996</v>
      </c>
      <c r="J716" s="103">
        <v>11502.947999999999</v>
      </c>
      <c r="K716" s="133">
        <f t="shared" si="34"/>
        <v>59958.251999999993</v>
      </c>
    </row>
    <row r="717" spans="1:11" ht="76.5" x14ac:dyDescent="0.2">
      <c r="A717" s="15">
        <v>716</v>
      </c>
      <c r="B717" s="99">
        <v>72102900</v>
      </c>
      <c r="C717" s="132" t="s">
        <v>1028</v>
      </c>
      <c r="D717" s="109" t="s">
        <v>34</v>
      </c>
      <c r="E717" s="100">
        <v>1</v>
      </c>
      <c r="F717" s="43">
        <v>86131500</v>
      </c>
      <c r="G717" s="102">
        <v>142154</v>
      </c>
      <c r="H717" s="46">
        <f t="shared" si="35"/>
        <v>1.0509999999999999</v>
      </c>
      <c r="I717" s="103">
        <f t="shared" si="33"/>
        <v>149403.85399999999</v>
      </c>
      <c r="J717" s="103">
        <v>35467.423000000003</v>
      </c>
      <c r="K717" s="133">
        <f t="shared" si="34"/>
        <v>184871.277</v>
      </c>
    </row>
    <row r="718" spans="1:11" ht="38.25" x14ac:dyDescent="0.2">
      <c r="A718" s="15">
        <v>717</v>
      </c>
      <c r="B718" s="99">
        <v>72102900</v>
      </c>
      <c r="C718" s="132" t="s">
        <v>1029</v>
      </c>
      <c r="D718" s="109" t="s">
        <v>34</v>
      </c>
      <c r="E718" s="100">
        <v>1</v>
      </c>
      <c r="F718" s="43">
        <v>86131500</v>
      </c>
      <c r="G718" s="102">
        <v>86445</v>
      </c>
      <c r="H718" s="46">
        <f t="shared" si="35"/>
        <v>1.0509999999999999</v>
      </c>
      <c r="I718" s="103">
        <f t="shared" si="33"/>
        <v>90853.694999999992</v>
      </c>
      <c r="J718" s="103">
        <v>21568.0275</v>
      </c>
      <c r="K718" s="133">
        <f t="shared" si="34"/>
        <v>112421.72249999999</v>
      </c>
    </row>
    <row r="719" spans="1:11" ht="38.25" x14ac:dyDescent="0.2">
      <c r="A719" s="15">
        <v>718</v>
      </c>
      <c r="B719" s="99">
        <v>72102900</v>
      </c>
      <c r="C719" s="132" t="s">
        <v>1030</v>
      </c>
      <c r="D719" s="109" t="s">
        <v>34</v>
      </c>
      <c r="E719" s="100">
        <v>1</v>
      </c>
      <c r="F719" s="43">
        <v>72153000</v>
      </c>
      <c r="G719" s="102">
        <v>364990</v>
      </c>
      <c r="H719" s="46">
        <f t="shared" si="35"/>
        <v>1.0509999999999999</v>
      </c>
      <c r="I719" s="103">
        <f t="shared" si="33"/>
        <v>383604.49</v>
      </c>
      <c r="J719" s="103">
        <v>91065.00499999999</v>
      </c>
      <c r="K719" s="133">
        <f t="shared" si="34"/>
        <v>474669.495</v>
      </c>
    </row>
    <row r="720" spans="1:11" ht="38.25" x14ac:dyDescent="0.2">
      <c r="A720" s="15">
        <v>719</v>
      </c>
      <c r="B720" s="99">
        <v>72102900</v>
      </c>
      <c r="C720" s="132" t="s">
        <v>1031</v>
      </c>
      <c r="D720" s="109" t="s">
        <v>34</v>
      </c>
      <c r="E720" s="100">
        <v>1</v>
      </c>
      <c r="F720" s="43">
        <v>72152500</v>
      </c>
      <c r="G720" s="102">
        <v>268940</v>
      </c>
      <c r="H720" s="46">
        <f t="shared" si="35"/>
        <v>1.0509999999999999</v>
      </c>
      <c r="I720" s="103">
        <f t="shared" si="33"/>
        <v>282655.94</v>
      </c>
      <c r="J720" s="103">
        <v>67100.53</v>
      </c>
      <c r="K720" s="133">
        <f t="shared" si="34"/>
        <v>349756.47</v>
      </c>
    </row>
    <row r="721" spans="1:11" ht="51" x14ac:dyDescent="0.2">
      <c r="A721" s="15">
        <v>720</v>
      </c>
      <c r="B721" s="99">
        <v>72102900</v>
      </c>
      <c r="C721" s="132" t="s">
        <v>1032</v>
      </c>
      <c r="D721" s="109" t="s">
        <v>34</v>
      </c>
      <c r="E721" s="100">
        <v>1</v>
      </c>
      <c r="F721" s="43">
        <v>86131500</v>
      </c>
      <c r="G721" s="102">
        <v>268940</v>
      </c>
      <c r="H721" s="46">
        <f t="shared" si="35"/>
        <v>1.0509999999999999</v>
      </c>
      <c r="I721" s="103">
        <f t="shared" si="33"/>
        <v>282655.94</v>
      </c>
      <c r="J721" s="103">
        <v>67100.53</v>
      </c>
      <c r="K721" s="133">
        <f t="shared" si="34"/>
        <v>349756.47</v>
      </c>
    </row>
    <row r="722" spans="1:11" ht="51" x14ac:dyDescent="0.2">
      <c r="A722" s="15">
        <v>721</v>
      </c>
      <c r="B722" s="99">
        <v>72102900</v>
      </c>
      <c r="C722" s="132" t="s">
        <v>1033</v>
      </c>
      <c r="D722" s="109" t="s">
        <v>34</v>
      </c>
      <c r="E722" s="100">
        <v>1</v>
      </c>
      <c r="F722" s="43">
        <v>86131500</v>
      </c>
      <c r="G722" s="102">
        <v>268940</v>
      </c>
      <c r="H722" s="46">
        <f t="shared" si="35"/>
        <v>1.0509999999999999</v>
      </c>
      <c r="I722" s="103">
        <f t="shared" si="33"/>
        <v>282655.94</v>
      </c>
      <c r="J722" s="103">
        <v>67100.53</v>
      </c>
      <c r="K722" s="133">
        <f t="shared" si="34"/>
        <v>349756.47</v>
      </c>
    </row>
    <row r="723" spans="1:11" ht="51" x14ac:dyDescent="0.2">
      <c r="A723" s="15">
        <v>722</v>
      </c>
      <c r="B723" s="99">
        <v>72102900</v>
      </c>
      <c r="C723" s="132" t="s">
        <v>1034</v>
      </c>
      <c r="D723" s="109" t="s">
        <v>34</v>
      </c>
      <c r="E723" s="100">
        <v>1</v>
      </c>
      <c r="F723" s="43">
        <v>86131500</v>
      </c>
      <c r="G723" s="102">
        <v>48025</v>
      </c>
      <c r="H723" s="46">
        <f t="shared" si="35"/>
        <v>1.0509999999999999</v>
      </c>
      <c r="I723" s="103">
        <f t="shared" si="33"/>
        <v>50474.274999999994</v>
      </c>
      <c r="J723" s="103">
        <v>11982.237499999999</v>
      </c>
      <c r="K723" s="133">
        <f t="shared" si="34"/>
        <v>62456.512499999997</v>
      </c>
    </row>
    <row r="724" spans="1:11" ht="63.75" x14ac:dyDescent="0.2">
      <c r="A724" s="15">
        <v>723</v>
      </c>
      <c r="B724" s="99">
        <v>72102900</v>
      </c>
      <c r="C724" s="132" t="s">
        <v>1035</v>
      </c>
      <c r="D724" s="98" t="s">
        <v>34</v>
      </c>
      <c r="E724" s="100">
        <v>1</v>
      </c>
      <c r="F724" s="119">
        <v>72154000</v>
      </c>
      <c r="G724" s="102">
        <v>76840</v>
      </c>
      <c r="H724" s="46">
        <f t="shared" si="35"/>
        <v>1.0509999999999999</v>
      </c>
      <c r="I724" s="103">
        <f t="shared" si="33"/>
        <v>80758.84</v>
      </c>
      <c r="J724" s="103">
        <v>19171.579999999998</v>
      </c>
      <c r="K724" s="133">
        <f t="shared" si="34"/>
        <v>99930.42</v>
      </c>
    </row>
    <row r="725" spans="1:11" ht="51" x14ac:dyDescent="0.2">
      <c r="A725" s="15">
        <v>724</v>
      </c>
      <c r="B725" s="99">
        <v>72102900</v>
      </c>
      <c r="C725" s="132" t="s">
        <v>1036</v>
      </c>
      <c r="D725" s="109" t="s">
        <v>34</v>
      </c>
      <c r="E725" s="100">
        <v>1</v>
      </c>
      <c r="F725" s="119">
        <v>72154000</v>
      </c>
      <c r="G725" s="102">
        <v>48025</v>
      </c>
      <c r="H725" s="46">
        <f t="shared" si="35"/>
        <v>1.0509999999999999</v>
      </c>
      <c r="I725" s="103">
        <f t="shared" si="33"/>
        <v>50474.274999999994</v>
      </c>
      <c r="J725" s="103">
        <v>11982.237499999999</v>
      </c>
      <c r="K725" s="133">
        <f t="shared" si="34"/>
        <v>62456.512499999997</v>
      </c>
    </row>
    <row r="726" spans="1:11" ht="51" x14ac:dyDescent="0.2">
      <c r="A726" s="15">
        <v>725</v>
      </c>
      <c r="B726" s="99">
        <v>72102900</v>
      </c>
      <c r="C726" s="132" t="s">
        <v>1037</v>
      </c>
      <c r="D726" s="109" t="s">
        <v>34</v>
      </c>
      <c r="E726" s="100">
        <v>1</v>
      </c>
      <c r="F726" s="110">
        <v>72152005</v>
      </c>
      <c r="G726" s="102">
        <v>172890</v>
      </c>
      <c r="H726" s="46">
        <f t="shared" si="35"/>
        <v>1.0509999999999999</v>
      </c>
      <c r="I726" s="103">
        <f t="shared" si="33"/>
        <v>181707.38999999998</v>
      </c>
      <c r="J726" s="103">
        <v>43136.055</v>
      </c>
      <c r="K726" s="133">
        <f t="shared" si="34"/>
        <v>224843.44499999998</v>
      </c>
    </row>
    <row r="727" spans="1:11" ht="114.75" x14ac:dyDescent="0.2">
      <c r="A727" s="15">
        <v>726</v>
      </c>
      <c r="B727" s="99">
        <v>72102900</v>
      </c>
      <c r="C727" s="132" t="s">
        <v>1038</v>
      </c>
      <c r="D727" s="109" t="s">
        <v>38</v>
      </c>
      <c r="E727" s="100">
        <v>1</v>
      </c>
      <c r="F727" s="110">
        <v>72152005</v>
      </c>
      <c r="G727" s="102">
        <v>268940</v>
      </c>
      <c r="H727" s="46">
        <f t="shared" si="35"/>
        <v>1.0509999999999999</v>
      </c>
      <c r="I727" s="103">
        <f t="shared" si="33"/>
        <v>282655.94</v>
      </c>
      <c r="J727" s="103">
        <v>67100.53</v>
      </c>
      <c r="K727" s="133">
        <f t="shared" si="34"/>
        <v>349756.47</v>
      </c>
    </row>
    <row r="728" spans="1:11" ht="38.25" x14ac:dyDescent="0.2">
      <c r="A728" s="15">
        <v>727</v>
      </c>
      <c r="B728" s="99">
        <v>72102900</v>
      </c>
      <c r="C728" s="132" t="s">
        <v>1039</v>
      </c>
      <c r="D728" s="109" t="s">
        <v>31</v>
      </c>
      <c r="E728" s="100">
        <v>1</v>
      </c>
      <c r="F728" s="110">
        <v>72152001</v>
      </c>
      <c r="G728" s="102">
        <v>153680</v>
      </c>
      <c r="H728" s="46">
        <f t="shared" si="35"/>
        <v>1.0509999999999999</v>
      </c>
      <c r="I728" s="103">
        <f t="shared" si="33"/>
        <v>161517.68</v>
      </c>
      <c r="J728" s="103">
        <v>38343.159999999996</v>
      </c>
      <c r="K728" s="133">
        <f t="shared" si="34"/>
        <v>199860.84</v>
      </c>
    </row>
    <row r="729" spans="1:11" ht="76.5" x14ac:dyDescent="0.2">
      <c r="A729" s="15">
        <v>728</v>
      </c>
      <c r="B729" s="99">
        <v>72102900</v>
      </c>
      <c r="C729" s="132" t="s">
        <v>1040</v>
      </c>
      <c r="D729" s="109" t="s">
        <v>34</v>
      </c>
      <c r="E729" s="100">
        <v>1</v>
      </c>
      <c r="F729" s="110">
        <v>72151301</v>
      </c>
      <c r="G729" s="102">
        <v>268940</v>
      </c>
      <c r="H729" s="46">
        <f t="shared" si="35"/>
        <v>1.0509999999999999</v>
      </c>
      <c r="I729" s="103">
        <f t="shared" si="33"/>
        <v>282655.94</v>
      </c>
      <c r="J729" s="103">
        <v>67100.53</v>
      </c>
      <c r="K729" s="133">
        <f t="shared" si="34"/>
        <v>349756.47</v>
      </c>
    </row>
    <row r="730" spans="1:11" ht="153" x14ac:dyDescent="0.2">
      <c r="A730" s="15">
        <v>729</v>
      </c>
      <c r="B730" s="99">
        <v>72102900</v>
      </c>
      <c r="C730" s="132" t="s">
        <v>1041</v>
      </c>
      <c r="D730" s="109" t="s">
        <v>34</v>
      </c>
      <c r="E730" s="100">
        <v>1</v>
      </c>
      <c r="F730" s="110">
        <v>72151301</v>
      </c>
      <c r="G730" s="102">
        <v>864450</v>
      </c>
      <c r="H730" s="46">
        <f t="shared" si="35"/>
        <v>1.0509999999999999</v>
      </c>
      <c r="I730" s="103">
        <f t="shared" si="33"/>
        <v>908536.95</v>
      </c>
      <c r="J730" s="103">
        <v>215680.27499999999</v>
      </c>
      <c r="K730" s="133">
        <f t="shared" si="34"/>
        <v>1124217.2249999999</v>
      </c>
    </row>
    <row r="731" spans="1:11" ht="216.75" x14ac:dyDescent="0.2">
      <c r="A731" s="15">
        <v>730</v>
      </c>
      <c r="B731" s="99">
        <v>72102900</v>
      </c>
      <c r="C731" s="132" t="s">
        <v>1042</v>
      </c>
      <c r="D731" s="109" t="s">
        <v>38</v>
      </c>
      <c r="E731" s="100">
        <v>1</v>
      </c>
      <c r="F731" s="110">
        <v>72151301</v>
      </c>
      <c r="G731" s="102">
        <v>806820</v>
      </c>
      <c r="H731" s="46">
        <f t="shared" si="35"/>
        <v>1.0509999999999999</v>
      </c>
      <c r="I731" s="103">
        <f t="shared" si="33"/>
        <v>847967.82</v>
      </c>
      <c r="J731" s="103">
        <v>201301.59000000003</v>
      </c>
      <c r="K731" s="133">
        <f t="shared" si="34"/>
        <v>1049269.4099999999</v>
      </c>
    </row>
    <row r="732" spans="1:11" ht="178.5" x14ac:dyDescent="0.2">
      <c r="A732" s="15">
        <v>731</v>
      </c>
      <c r="B732" s="99">
        <v>72102900</v>
      </c>
      <c r="C732" s="132" t="s">
        <v>1043</v>
      </c>
      <c r="D732" s="109" t="s">
        <v>38</v>
      </c>
      <c r="E732" s="100">
        <v>1</v>
      </c>
      <c r="F732" s="110">
        <v>72151301</v>
      </c>
      <c r="G732" s="102">
        <v>826030</v>
      </c>
      <c r="H732" s="46">
        <f t="shared" si="35"/>
        <v>1.0509999999999999</v>
      </c>
      <c r="I732" s="103">
        <f t="shared" si="33"/>
        <v>868157.52999999991</v>
      </c>
      <c r="J732" s="103">
        <v>206094.48499999999</v>
      </c>
      <c r="K732" s="133">
        <f t="shared" si="34"/>
        <v>1074252.0149999999</v>
      </c>
    </row>
    <row r="733" spans="1:11" ht="102" x14ac:dyDescent="0.2">
      <c r="A733" s="15">
        <v>732</v>
      </c>
      <c r="B733" s="99">
        <v>72102900</v>
      </c>
      <c r="C733" s="132" t="s">
        <v>1044</v>
      </c>
      <c r="D733" s="109" t="s">
        <v>38</v>
      </c>
      <c r="E733" s="100">
        <v>1</v>
      </c>
      <c r="F733" s="110">
        <v>72151301</v>
      </c>
      <c r="G733" s="102">
        <v>768400</v>
      </c>
      <c r="H733" s="46">
        <f t="shared" si="35"/>
        <v>1.0509999999999999</v>
      </c>
      <c r="I733" s="103">
        <f t="shared" si="33"/>
        <v>807588.39999999991</v>
      </c>
      <c r="J733" s="103">
        <v>191715.8</v>
      </c>
      <c r="K733" s="133">
        <f t="shared" si="34"/>
        <v>999304.2</v>
      </c>
    </row>
    <row r="734" spans="1:11" ht="114.75" x14ac:dyDescent="0.2">
      <c r="A734" s="15">
        <v>733</v>
      </c>
      <c r="B734" s="99">
        <v>72102900</v>
      </c>
      <c r="C734" s="132" t="s">
        <v>1045</v>
      </c>
      <c r="D734" s="109" t="s">
        <v>34</v>
      </c>
      <c r="E734" s="100">
        <v>1</v>
      </c>
      <c r="F734" s="110">
        <v>72151301</v>
      </c>
      <c r="G734" s="102">
        <v>172890</v>
      </c>
      <c r="H734" s="46">
        <f t="shared" si="35"/>
        <v>1.0509999999999999</v>
      </c>
      <c r="I734" s="103">
        <f t="shared" si="33"/>
        <v>181707.38999999998</v>
      </c>
      <c r="J734" s="103">
        <v>43136.055</v>
      </c>
      <c r="K734" s="133">
        <f t="shared" si="34"/>
        <v>224843.44499999998</v>
      </c>
    </row>
    <row r="735" spans="1:11" ht="114.75" x14ac:dyDescent="0.2">
      <c r="A735" s="15">
        <v>734</v>
      </c>
      <c r="B735" s="99">
        <v>72102900</v>
      </c>
      <c r="C735" s="132" t="s">
        <v>1046</v>
      </c>
      <c r="D735" s="109" t="s">
        <v>38</v>
      </c>
      <c r="E735" s="100">
        <v>1</v>
      </c>
      <c r="F735" s="110">
        <v>72152504</v>
      </c>
      <c r="G735" s="102">
        <v>720375</v>
      </c>
      <c r="H735" s="46">
        <f t="shared" si="35"/>
        <v>1.0509999999999999</v>
      </c>
      <c r="I735" s="103">
        <f t="shared" si="33"/>
        <v>757114.125</v>
      </c>
      <c r="J735" s="103">
        <v>179733.5625</v>
      </c>
      <c r="K735" s="133">
        <f t="shared" si="34"/>
        <v>936847.6875</v>
      </c>
    </row>
    <row r="736" spans="1:11" ht="114.75" x14ac:dyDescent="0.2">
      <c r="A736" s="15">
        <v>735</v>
      </c>
      <c r="B736" s="99">
        <v>72102900</v>
      </c>
      <c r="C736" s="132" t="s">
        <v>1047</v>
      </c>
      <c r="D736" s="109" t="s">
        <v>38</v>
      </c>
      <c r="E736" s="100">
        <v>1</v>
      </c>
      <c r="F736" s="110">
        <v>73151801</v>
      </c>
      <c r="G736" s="102">
        <v>720375</v>
      </c>
      <c r="H736" s="46">
        <f t="shared" si="35"/>
        <v>1.0509999999999999</v>
      </c>
      <c r="I736" s="103">
        <f t="shared" si="33"/>
        <v>757114.125</v>
      </c>
      <c r="J736" s="103">
        <v>179733.5625</v>
      </c>
      <c r="K736" s="133">
        <f t="shared" si="34"/>
        <v>936847.6875</v>
      </c>
    </row>
    <row r="737" spans="1:11" ht="127.5" x14ac:dyDescent="0.2">
      <c r="A737" s="15">
        <v>736</v>
      </c>
      <c r="B737" s="99">
        <v>72102900</v>
      </c>
      <c r="C737" s="132" t="s">
        <v>1048</v>
      </c>
      <c r="D737" s="109" t="s">
        <v>38</v>
      </c>
      <c r="E737" s="100">
        <v>1</v>
      </c>
      <c r="F737" s="110">
        <v>72153002</v>
      </c>
      <c r="G737" s="102">
        <v>720375</v>
      </c>
      <c r="H737" s="46">
        <f t="shared" si="35"/>
        <v>1.0509999999999999</v>
      </c>
      <c r="I737" s="103">
        <f t="shared" si="33"/>
        <v>757114.125</v>
      </c>
      <c r="J737" s="103">
        <v>179733.5625</v>
      </c>
      <c r="K737" s="133">
        <f t="shared" si="34"/>
        <v>936847.6875</v>
      </c>
    </row>
    <row r="738" spans="1:11" ht="127.5" x14ac:dyDescent="0.2">
      <c r="A738" s="15">
        <v>737</v>
      </c>
      <c r="B738" s="99">
        <v>72102900</v>
      </c>
      <c r="C738" s="132" t="s">
        <v>1049</v>
      </c>
      <c r="D738" s="109" t="s">
        <v>38</v>
      </c>
      <c r="E738" s="100">
        <v>1</v>
      </c>
      <c r="F738" s="110">
        <v>72151402</v>
      </c>
      <c r="G738" s="102">
        <v>720375</v>
      </c>
      <c r="H738" s="46">
        <f t="shared" si="35"/>
        <v>1.0509999999999999</v>
      </c>
      <c r="I738" s="103">
        <f t="shared" si="33"/>
        <v>757114.125</v>
      </c>
      <c r="J738" s="103">
        <v>179733.5625</v>
      </c>
      <c r="K738" s="133">
        <f t="shared" si="34"/>
        <v>936847.6875</v>
      </c>
    </row>
    <row r="739" spans="1:11" ht="76.5" x14ac:dyDescent="0.2">
      <c r="A739" s="15">
        <v>738</v>
      </c>
      <c r="B739" s="99">
        <v>72102900</v>
      </c>
      <c r="C739" s="132" t="s">
        <v>1050</v>
      </c>
      <c r="D739" s="98" t="s">
        <v>38</v>
      </c>
      <c r="E739" s="100">
        <v>1</v>
      </c>
      <c r="F739" s="110">
        <v>72151402</v>
      </c>
      <c r="G739" s="102">
        <v>192100</v>
      </c>
      <c r="H739" s="46">
        <f t="shared" si="35"/>
        <v>1.0509999999999999</v>
      </c>
      <c r="I739" s="103">
        <f t="shared" si="33"/>
        <v>201897.09999999998</v>
      </c>
      <c r="J739" s="103">
        <v>47928.95</v>
      </c>
      <c r="K739" s="133">
        <f t="shared" si="34"/>
        <v>249826.05</v>
      </c>
    </row>
    <row r="740" spans="1:11" ht="38.25" x14ac:dyDescent="0.2">
      <c r="A740" s="15">
        <v>739</v>
      </c>
      <c r="B740" s="99">
        <v>72102900</v>
      </c>
      <c r="C740" s="132" t="s">
        <v>1051</v>
      </c>
      <c r="D740" s="109" t="s">
        <v>38</v>
      </c>
      <c r="E740" s="100">
        <v>1</v>
      </c>
      <c r="F740" s="110">
        <v>72151402</v>
      </c>
      <c r="G740" s="102">
        <v>240125</v>
      </c>
      <c r="H740" s="46">
        <f t="shared" si="35"/>
        <v>1.0509999999999999</v>
      </c>
      <c r="I740" s="103">
        <f t="shared" si="33"/>
        <v>252371.37499999997</v>
      </c>
      <c r="J740" s="103">
        <v>59911.1875</v>
      </c>
      <c r="K740" s="133">
        <f t="shared" si="34"/>
        <v>312282.5625</v>
      </c>
    </row>
    <row r="741" spans="1:11" ht="102" x14ac:dyDescent="0.2">
      <c r="A741" s="15">
        <v>740</v>
      </c>
      <c r="B741" s="99">
        <v>72102900</v>
      </c>
      <c r="C741" s="132" t="s">
        <v>1052</v>
      </c>
      <c r="D741" s="109" t="s">
        <v>38</v>
      </c>
      <c r="E741" s="100">
        <v>1</v>
      </c>
      <c r="F741" s="110">
        <v>72151301</v>
      </c>
      <c r="G741" s="102">
        <v>268940</v>
      </c>
      <c r="H741" s="46">
        <f t="shared" si="35"/>
        <v>1.0509999999999999</v>
      </c>
      <c r="I741" s="103">
        <f t="shared" si="33"/>
        <v>282655.94</v>
      </c>
      <c r="J741" s="103">
        <v>67100.53</v>
      </c>
      <c r="K741" s="133">
        <f t="shared" si="34"/>
        <v>349756.47</v>
      </c>
    </row>
    <row r="742" spans="1:11" ht="102" x14ac:dyDescent="0.2">
      <c r="A742" s="15">
        <v>741</v>
      </c>
      <c r="B742" s="99">
        <v>72102900</v>
      </c>
      <c r="C742" s="132" t="s">
        <v>1053</v>
      </c>
      <c r="D742" s="109" t="s">
        <v>38</v>
      </c>
      <c r="E742" s="100">
        <v>1</v>
      </c>
      <c r="F742" s="110">
        <v>72154032</v>
      </c>
      <c r="G742" s="102">
        <v>268940</v>
      </c>
      <c r="H742" s="46">
        <f t="shared" si="35"/>
        <v>1.0509999999999999</v>
      </c>
      <c r="I742" s="103">
        <f t="shared" si="33"/>
        <v>282655.94</v>
      </c>
      <c r="J742" s="103">
        <v>67100.53</v>
      </c>
      <c r="K742" s="133">
        <f t="shared" si="34"/>
        <v>349756.47</v>
      </c>
    </row>
    <row r="743" spans="1:11" ht="89.25" x14ac:dyDescent="0.2">
      <c r="A743" s="15">
        <v>742</v>
      </c>
      <c r="B743" s="99">
        <v>72102900</v>
      </c>
      <c r="C743" s="132" t="s">
        <v>1054</v>
      </c>
      <c r="D743" s="109" t="s">
        <v>38</v>
      </c>
      <c r="E743" s="100">
        <v>1</v>
      </c>
      <c r="F743" s="110">
        <v>73181104</v>
      </c>
      <c r="G743" s="102">
        <v>268940</v>
      </c>
      <c r="H743" s="46">
        <f t="shared" si="35"/>
        <v>1.0509999999999999</v>
      </c>
      <c r="I743" s="103">
        <f t="shared" si="33"/>
        <v>282655.94</v>
      </c>
      <c r="J743" s="103">
        <v>67100.53</v>
      </c>
      <c r="K743" s="133">
        <f t="shared" si="34"/>
        <v>349756.47</v>
      </c>
    </row>
    <row r="744" spans="1:11" ht="89.25" x14ac:dyDescent="0.2">
      <c r="A744" s="15">
        <v>743</v>
      </c>
      <c r="B744" s="99">
        <v>72102900</v>
      </c>
      <c r="C744" s="132" t="s">
        <v>1055</v>
      </c>
      <c r="D744" s="109" t="s">
        <v>38</v>
      </c>
      <c r="E744" s="100">
        <v>1</v>
      </c>
      <c r="F744" s="110">
        <v>72152504</v>
      </c>
      <c r="G744" s="102">
        <v>268940</v>
      </c>
      <c r="H744" s="46">
        <f t="shared" si="35"/>
        <v>1.0509999999999999</v>
      </c>
      <c r="I744" s="103">
        <f t="shared" si="33"/>
        <v>282655.94</v>
      </c>
      <c r="J744" s="103">
        <v>67100.53</v>
      </c>
      <c r="K744" s="133">
        <f t="shared" si="34"/>
        <v>349756.47</v>
      </c>
    </row>
    <row r="745" spans="1:11" ht="140.25" x14ac:dyDescent="0.2">
      <c r="A745" s="15">
        <v>744</v>
      </c>
      <c r="B745" s="99">
        <v>72102900</v>
      </c>
      <c r="C745" s="132" t="s">
        <v>1056</v>
      </c>
      <c r="D745" s="109" t="s">
        <v>38</v>
      </c>
      <c r="E745" s="100">
        <v>1</v>
      </c>
      <c r="F745" s="110">
        <v>72153204</v>
      </c>
      <c r="G745" s="102">
        <v>172890</v>
      </c>
      <c r="H745" s="46">
        <f t="shared" si="35"/>
        <v>1.0509999999999999</v>
      </c>
      <c r="I745" s="103">
        <f t="shared" si="33"/>
        <v>181707.38999999998</v>
      </c>
      <c r="J745" s="103">
        <v>43136.055</v>
      </c>
      <c r="K745" s="133">
        <f t="shared" si="34"/>
        <v>224843.44499999998</v>
      </c>
    </row>
    <row r="746" spans="1:11" ht="140.25" x14ac:dyDescent="0.2">
      <c r="A746" s="15">
        <v>745</v>
      </c>
      <c r="B746" s="99">
        <v>72102900</v>
      </c>
      <c r="C746" s="132" t="s">
        <v>1057</v>
      </c>
      <c r="D746" s="109" t="s">
        <v>38</v>
      </c>
      <c r="E746" s="100">
        <v>1</v>
      </c>
      <c r="F746" s="110">
        <v>72154032</v>
      </c>
      <c r="G746" s="102">
        <v>76840</v>
      </c>
      <c r="H746" s="46">
        <f t="shared" si="35"/>
        <v>1.0509999999999999</v>
      </c>
      <c r="I746" s="103">
        <f t="shared" si="33"/>
        <v>80758.84</v>
      </c>
      <c r="J746" s="103">
        <v>19171.579999999998</v>
      </c>
      <c r="K746" s="133">
        <f t="shared" si="34"/>
        <v>99930.42</v>
      </c>
    </row>
    <row r="747" spans="1:11" ht="140.25" x14ac:dyDescent="0.2">
      <c r="A747" s="15">
        <v>746</v>
      </c>
      <c r="B747" s="99">
        <v>72102900</v>
      </c>
      <c r="C747" s="132" t="s">
        <v>1058</v>
      </c>
      <c r="D747" s="109" t="s">
        <v>38</v>
      </c>
      <c r="E747" s="100">
        <v>1</v>
      </c>
      <c r="F747" s="43">
        <v>86131500</v>
      </c>
      <c r="G747" s="102">
        <v>57630</v>
      </c>
      <c r="H747" s="46">
        <f t="shared" si="35"/>
        <v>1.0509999999999999</v>
      </c>
      <c r="I747" s="103">
        <f t="shared" si="33"/>
        <v>60569.13</v>
      </c>
      <c r="J747" s="103">
        <v>14378.684999999999</v>
      </c>
      <c r="K747" s="133">
        <f t="shared" si="34"/>
        <v>74947.815000000002</v>
      </c>
    </row>
    <row r="748" spans="1:11" ht="140.25" x14ac:dyDescent="0.2">
      <c r="A748" s="15">
        <v>747</v>
      </c>
      <c r="B748" s="99">
        <v>72102900</v>
      </c>
      <c r="C748" s="132" t="s">
        <v>1059</v>
      </c>
      <c r="D748" s="109" t="s">
        <v>38</v>
      </c>
      <c r="E748" s="100">
        <v>1</v>
      </c>
      <c r="F748" s="43">
        <v>72152500</v>
      </c>
      <c r="G748" s="102">
        <v>57630</v>
      </c>
      <c r="H748" s="46">
        <f t="shared" si="35"/>
        <v>1.0509999999999999</v>
      </c>
      <c r="I748" s="103">
        <f t="shared" si="33"/>
        <v>60569.13</v>
      </c>
      <c r="J748" s="103">
        <v>14378.684999999999</v>
      </c>
      <c r="K748" s="133">
        <f t="shared" si="34"/>
        <v>74947.815000000002</v>
      </c>
    </row>
    <row r="749" spans="1:11" ht="51" x14ac:dyDescent="0.2">
      <c r="A749" s="15">
        <v>748</v>
      </c>
      <c r="B749" s="99">
        <v>72102900</v>
      </c>
      <c r="C749" s="132" t="s">
        <v>1060</v>
      </c>
      <c r="D749" s="109" t="s">
        <v>38</v>
      </c>
      <c r="E749" s="100">
        <v>1</v>
      </c>
      <c r="F749" s="43">
        <v>72153000</v>
      </c>
      <c r="G749" s="102">
        <v>364990</v>
      </c>
      <c r="H749" s="46">
        <f t="shared" si="35"/>
        <v>1.0509999999999999</v>
      </c>
      <c r="I749" s="103">
        <f t="shared" si="33"/>
        <v>383604.49</v>
      </c>
      <c r="J749" s="103">
        <v>91065.00499999999</v>
      </c>
      <c r="K749" s="133">
        <f t="shared" si="34"/>
        <v>474669.495</v>
      </c>
    </row>
    <row r="750" spans="1:11" ht="38.25" x14ac:dyDescent="0.2">
      <c r="A750" s="15">
        <v>749</v>
      </c>
      <c r="B750" s="99">
        <v>72102900</v>
      </c>
      <c r="C750" s="132" t="s">
        <v>1061</v>
      </c>
      <c r="D750" s="109" t="s">
        <v>38</v>
      </c>
      <c r="E750" s="100">
        <v>1</v>
      </c>
      <c r="F750" s="43">
        <v>72152500</v>
      </c>
      <c r="G750" s="102">
        <v>115260</v>
      </c>
      <c r="H750" s="46">
        <f t="shared" si="35"/>
        <v>1.0509999999999999</v>
      </c>
      <c r="I750" s="103">
        <f t="shared" si="33"/>
        <v>121138.26</v>
      </c>
      <c r="J750" s="103">
        <v>28757.37</v>
      </c>
      <c r="K750" s="133">
        <f t="shared" si="34"/>
        <v>149895.63</v>
      </c>
    </row>
    <row r="751" spans="1:11" ht="51" x14ac:dyDescent="0.2">
      <c r="A751" s="15">
        <v>750</v>
      </c>
      <c r="B751" s="99">
        <v>72102900</v>
      </c>
      <c r="C751" s="132" t="s">
        <v>1062</v>
      </c>
      <c r="D751" s="109" t="s">
        <v>34</v>
      </c>
      <c r="E751" s="100">
        <v>1</v>
      </c>
      <c r="F751" s="111">
        <v>72152400</v>
      </c>
      <c r="G751" s="102">
        <v>268940</v>
      </c>
      <c r="H751" s="46">
        <f t="shared" si="35"/>
        <v>1.0509999999999999</v>
      </c>
      <c r="I751" s="103">
        <f t="shared" si="33"/>
        <v>282655.94</v>
      </c>
      <c r="J751" s="103">
        <v>67100.53</v>
      </c>
      <c r="K751" s="133">
        <f t="shared" si="34"/>
        <v>349756.47</v>
      </c>
    </row>
    <row r="752" spans="1:11" ht="51" x14ac:dyDescent="0.2">
      <c r="A752" s="15">
        <v>751</v>
      </c>
      <c r="B752" s="99">
        <v>72102900</v>
      </c>
      <c r="C752" s="132" t="s">
        <v>1063</v>
      </c>
      <c r="D752" s="109" t="s">
        <v>34</v>
      </c>
      <c r="E752" s="100">
        <v>1</v>
      </c>
      <c r="F752" s="119">
        <v>72153600</v>
      </c>
      <c r="G752" s="102">
        <v>67235</v>
      </c>
      <c r="H752" s="46">
        <f t="shared" si="35"/>
        <v>1.0509999999999999</v>
      </c>
      <c r="I752" s="103">
        <f t="shared" si="33"/>
        <v>70663.985000000001</v>
      </c>
      <c r="J752" s="103">
        <v>16775.1325</v>
      </c>
      <c r="K752" s="133">
        <f t="shared" si="34"/>
        <v>87439.117499999993</v>
      </c>
    </row>
    <row r="753" spans="1:11" ht="63.75" x14ac:dyDescent="0.2">
      <c r="A753" s="15">
        <v>752</v>
      </c>
      <c r="B753" s="99">
        <v>72102900</v>
      </c>
      <c r="C753" s="132" t="s">
        <v>1064</v>
      </c>
      <c r="D753" s="109" t="s">
        <v>34</v>
      </c>
      <c r="E753" s="100">
        <v>1</v>
      </c>
      <c r="F753" s="43">
        <v>72154032</v>
      </c>
      <c r="G753" s="102">
        <v>67235</v>
      </c>
      <c r="H753" s="46">
        <f t="shared" si="35"/>
        <v>1.0509999999999999</v>
      </c>
      <c r="I753" s="103">
        <f t="shared" si="33"/>
        <v>70663.985000000001</v>
      </c>
      <c r="J753" s="103">
        <v>16775.1325</v>
      </c>
      <c r="K753" s="133">
        <f t="shared" si="34"/>
        <v>87439.117499999993</v>
      </c>
    </row>
    <row r="754" spans="1:11" ht="63.75" x14ac:dyDescent="0.2">
      <c r="A754" s="15">
        <v>753</v>
      </c>
      <c r="B754" s="99">
        <v>72102900</v>
      </c>
      <c r="C754" s="132" t="s">
        <v>1065</v>
      </c>
      <c r="D754" s="109" t="s">
        <v>34</v>
      </c>
      <c r="E754" s="100">
        <v>1</v>
      </c>
      <c r="F754" s="43">
        <v>72154032</v>
      </c>
      <c r="G754" s="102">
        <v>86445</v>
      </c>
      <c r="H754" s="46">
        <f t="shared" si="35"/>
        <v>1.0509999999999999</v>
      </c>
      <c r="I754" s="103">
        <f t="shared" si="33"/>
        <v>90853.694999999992</v>
      </c>
      <c r="J754" s="103">
        <v>21568.0275</v>
      </c>
      <c r="K754" s="133">
        <f t="shared" si="34"/>
        <v>112421.72249999999</v>
      </c>
    </row>
    <row r="755" spans="1:11" ht="51" x14ac:dyDescent="0.2">
      <c r="A755" s="15">
        <v>754</v>
      </c>
      <c r="B755" s="99">
        <v>72102900</v>
      </c>
      <c r="C755" s="132" t="s">
        <v>1066</v>
      </c>
      <c r="D755" s="109" t="s">
        <v>34</v>
      </c>
      <c r="E755" s="100">
        <v>1</v>
      </c>
      <c r="F755" s="43">
        <v>72154032</v>
      </c>
      <c r="G755" s="102">
        <v>76840</v>
      </c>
      <c r="H755" s="46">
        <f t="shared" si="35"/>
        <v>1.0509999999999999</v>
      </c>
      <c r="I755" s="103">
        <f t="shared" si="33"/>
        <v>80758.84</v>
      </c>
      <c r="J755" s="103">
        <v>19171.579999999998</v>
      </c>
      <c r="K755" s="133">
        <f t="shared" si="34"/>
        <v>99930.42</v>
      </c>
    </row>
    <row r="756" spans="1:11" ht="63.75" x14ac:dyDescent="0.2">
      <c r="A756" s="15">
        <v>755</v>
      </c>
      <c r="B756" s="99">
        <v>72102900</v>
      </c>
      <c r="C756" s="132" t="s">
        <v>1067</v>
      </c>
      <c r="D756" s="109" t="s">
        <v>34</v>
      </c>
      <c r="E756" s="100">
        <v>1</v>
      </c>
      <c r="F756" s="43">
        <v>72154032</v>
      </c>
      <c r="G756" s="102">
        <v>76840</v>
      </c>
      <c r="H756" s="46">
        <f t="shared" si="35"/>
        <v>1.0509999999999999</v>
      </c>
      <c r="I756" s="103">
        <f t="shared" si="33"/>
        <v>80758.84</v>
      </c>
      <c r="J756" s="103">
        <v>19171.579999999998</v>
      </c>
      <c r="K756" s="133">
        <f t="shared" si="34"/>
        <v>99930.42</v>
      </c>
    </row>
    <row r="757" spans="1:11" ht="63.75" x14ac:dyDescent="0.2">
      <c r="A757" s="15">
        <v>756</v>
      </c>
      <c r="B757" s="99">
        <v>72102900</v>
      </c>
      <c r="C757" s="132" t="s">
        <v>1068</v>
      </c>
      <c r="D757" s="98" t="s">
        <v>34</v>
      </c>
      <c r="E757" s="100">
        <v>1</v>
      </c>
      <c r="F757" s="43">
        <v>72154032</v>
      </c>
      <c r="G757" s="102">
        <v>76840</v>
      </c>
      <c r="H757" s="46">
        <f t="shared" si="35"/>
        <v>1.0509999999999999</v>
      </c>
      <c r="I757" s="103">
        <f t="shared" si="33"/>
        <v>80758.84</v>
      </c>
      <c r="J757" s="103">
        <v>19171.579999999998</v>
      </c>
      <c r="K757" s="133">
        <f t="shared" si="34"/>
        <v>99930.42</v>
      </c>
    </row>
    <row r="758" spans="1:11" ht="51" x14ac:dyDescent="0.2">
      <c r="A758" s="15">
        <v>757</v>
      </c>
      <c r="B758" s="99">
        <v>72102900</v>
      </c>
      <c r="C758" s="132" t="s">
        <v>1069</v>
      </c>
      <c r="D758" s="109" t="s">
        <v>34</v>
      </c>
      <c r="E758" s="100">
        <v>1</v>
      </c>
      <c r="F758" s="43">
        <v>72153002</v>
      </c>
      <c r="G758" s="102">
        <v>115260</v>
      </c>
      <c r="H758" s="46">
        <f t="shared" si="35"/>
        <v>1.0509999999999999</v>
      </c>
      <c r="I758" s="103">
        <f t="shared" si="33"/>
        <v>121138.26</v>
      </c>
      <c r="J758" s="103">
        <v>28757.37</v>
      </c>
      <c r="K758" s="133">
        <f t="shared" si="34"/>
        <v>149895.63</v>
      </c>
    </row>
    <row r="759" spans="1:11" ht="51" x14ac:dyDescent="0.2">
      <c r="A759" s="15">
        <v>758</v>
      </c>
      <c r="B759" s="99">
        <v>72102900</v>
      </c>
      <c r="C759" s="132" t="s">
        <v>1070</v>
      </c>
      <c r="D759" s="98" t="s">
        <v>34</v>
      </c>
      <c r="E759" s="100">
        <v>1</v>
      </c>
      <c r="F759" s="43">
        <v>72154032</v>
      </c>
      <c r="G759" s="102">
        <v>76840</v>
      </c>
      <c r="H759" s="46">
        <f t="shared" si="35"/>
        <v>1.0509999999999999</v>
      </c>
      <c r="I759" s="103">
        <f t="shared" si="33"/>
        <v>80758.84</v>
      </c>
      <c r="J759" s="103">
        <v>19171.579999999998</v>
      </c>
      <c r="K759" s="133">
        <f t="shared" si="34"/>
        <v>99930.42</v>
      </c>
    </row>
    <row r="760" spans="1:11" ht="51" x14ac:dyDescent="0.2">
      <c r="A760" s="15">
        <v>759</v>
      </c>
      <c r="B760" s="99">
        <v>72102900</v>
      </c>
      <c r="C760" s="132" t="s">
        <v>1071</v>
      </c>
      <c r="D760" s="109" t="s">
        <v>34</v>
      </c>
      <c r="E760" s="100">
        <v>1</v>
      </c>
      <c r="F760" s="43">
        <v>72153002</v>
      </c>
      <c r="G760" s="102">
        <v>76840</v>
      </c>
      <c r="H760" s="46">
        <f t="shared" si="35"/>
        <v>1.0509999999999999</v>
      </c>
      <c r="I760" s="103">
        <f t="shared" si="33"/>
        <v>80758.84</v>
      </c>
      <c r="J760" s="103">
        <v>19171.579999999998</v>
      </c>
      <c r="K760" s="133">
        <f t="shared" si="34"/>
        <v>99930.42</v>
      </c>
    </row>
    <row r="761" spans="1:11" ht="51" x14ac:dyDescent="0.2">
      <c r="A761" s="15">
        <v>760</v>
      </c>
      <c r="B761" s="99">
        <v>72102900</v>
      </c>
      <c r="C761" s="132" t="s">
        <v>1072</v>
      </c>
      <c r="D761" s="98" t="s">
        <v>34</v>
      </c>
      <c r="E761" s="100">
        <v>1</v>
      </c>
      <c r="F761" s="43">
        <v>72154032</v>
      </c>
      <c r="G761" s="102">
        <v>76840</v>
      </c>
      <c r="H761" s="46">
        <f t="shared" si="35"/>
        <v>1.0509999999999999</v>
      </c>
      <c r="I761" s="103">
        <f t="shared" si="33"/>
        <v>80758.84</v>
      </c>
      <c r="J761" s="103">
        <v>19171.579999999998</v>
      </c>
      <c r="K761" s="133">
        <f t="shared" si="34"/>
        <v>99930.42</v>
      </c>
    </row>
    <row r="762" spans="1:11" ht="38.25" x14ac:dyDescent="0.2">
      <c r="A762" s="15">
        <v>761</v>
      </c>
      <c r="B762" s="99">
        <v>72102900</v>
      </c>
      <c r="C762" s="132" t="s">
        <v>1073</v>
      </c>
      <c r="D762" s="109" t="s">
        <v>34</v>
      </c>
      <c r="E762" s="100">
        <v>1</v>
      </c>
      <c r="F762" s="43">
        <v>72153002</v>
      </c>
      <c r="G762" s="102">
        <v>153680</v>
      </c>
      <c r="H762" s="46">
        <f t="shared" si="35"/>
        <v>1.0509999999999999</v>
      </c>
      <c r="I762" s="103">
        <f t="shared" si="33"/>
        <v>161517.68</v>
      </c>
      <c r="J762" s="103">
        <v>38343.159999999996</v>
      </c>
      <c r="K762" s="133">
        <f t="shared" si="34"/>
        <v>199860.84</v>
      </c>
    </row>
    <row r="763" spans="1:11" ht="38.25" x14ac:dyDescent="0.2">
      <c r="A763" s="15">
        <v>762</v>
      </c>
      <c r="B763" s="99">
        <v>72102900</v>
      </c>
      <c r="C763" s="132" t="s">
        <v>1074</v>
      </c>
      <c r="D763" s="109" t="s">
        <v>34</v>
      </c>
      <c r="E763" s="100">
        <v>1</v>
      </c>
      <c r="F763" s="43">
        <v>72154032</v>
      </c>
      <c r="G763" s="102">
        <v>153680</v>
      </c>
      <c r="H763" s="46">
        <f t="shared" si="35"/>
        <v>1.0509999999999999</v>
      </c>
      <c r="I763" s="103">
        <f t="shared" si="33"/>
        <v>161517.68</v>
      </c>
      <c r="J763" s="103">
        <v>38343.159999999996</v>
      </c>
      <c r="K763" s="133">
        <f t="shared" si="34"/>
        <v>199860.84</v>
      </c>
    </row>
    <row r="764" spans="1:11" ht="25.5" x14ac:dyDescent="0.2">
      <c r="A764" s="15">
        <v>763</v>
      </c>
      <c r="B764" s="99">
        <v>72102900</v>
      </c>
      <c r="C764" s="132" t="s">
        <v>1075</v>
      </c>
      <c r="D764" s="109" t="s">
        <v>34</v>
      </c>
      <c r="E764" s="100">
        <v>1</v>
      </c>
      <c r="F764" s="43">
        <v>72153002</v>
      </c>
      <c r="G764" s="102">
        <v>72998</v>
      </c>
      <c r="H764" s="46">
        <f t="shared" si="35"/>
        <v>1.0509999999999999</v>
      </c>
      <c r="I764" s="103">
        <f t="shared" si="33"/>
        <v>76720.898000000001</v>
      </c>
      <c r="J764" s="103">
        <v>18213.001</v>
      </c>
      <c r="K764" s="133">
        <f t="shared" si="34"/>
        <v>94933.899000000005</v>
      </c>
    </row>
    <row r="765" spans="1:11" ht="38.25" x14ac:dyDescent="0.2">
      <c r="A765" s="15">
        <v>764</v>
      </c>
      <c r="B765" s="99">
        <v>72102900</v>
      </c>
      <c r="C765" s="132" t="s">
        <v>1076</v>
      </c>
      <c r="D765" s="109" t="s">
        <v>34</v>
      </c>
      <c r="E765" s="100">
        <v>1</v>
      </c>
      <c r="F765" s="43">
        <v>72154032</v>
      </c>
      <c r="G765" s="102">
        <v>76840</v>
      </c>
      <c r="H765" s="46">
        <f t="shared" si="35"/>
        <v>1.0509999999999999</v>
      </c>
      <c r="I765" s="103">
        <f t="shared" si="33"/>
        <v>80758.84</v>
      </c>
      <c r="J765" s="103">
        <v>19171.579999999998</v>
      </c>
      <c r="K765" s="133">
        <f t="shared" si="34"/>
        <v>99930.42</v>
      </c>
    </row>
    <row r="766" spans="1:11" ht="51" x14ac:dyDescent="0.2">
      <c r="A766" s="15">
        <v>765</v>
      </c>
      <c r="B766" s="99">
        <v>72102900</v>
      </c>
      <c r="C766" s="132" t="s">
        <v>1077</v>
      </c>
      <c r="D766" s="109" t="s">
        <v>34</v>
      </c>
      <c r="E766" s="100">
        <v>1</v>
      </c>
      <c r="F766" s="43">
        <v>72153002</v>
      </c>
      <c r="G766" s="102">
        <v>153680</v>
      </c>
      <c r="H766" s="46">
        <f t="shared" si="35"/>
        <v>1.0509999999999999</v>
      </c>
      <c r="I766" s="103">
        <f t="shared" si="33"/>
        <v>161517.68</v>
      </c>
      <c r="J766" s="103">
        <v>38343.159999999996</v>
      </c>
      <c r="K766" s="133">
        <f t="shared" si="34"/>
        <v>199860.84</v>
      </c>
    </row>
    <row r="767" spans="1:11" ht="76.5" x14ac:dyDescent="0.2">
      <c r="A767" s="15">
        <v>766</v>
      </c>
      <c r="B767" s="99">
        <v>72102900</v>
      </c>
      <c r="C767" s="132" t="s">
        <v>1078</v>
      </c>
      <c r="D767" s="109" t="s">
        <v>34</v>
      </c>
      <c r="E767" s="100">
        <v>1</v>
      </c>
      <c r="F767" s="43">
        <v>72154032</v>
      </c>
      <c r="G767" s="102">
        <v>211310</v>
      </c>
      <c r="H767" s="46">
        <f t="shared" si="35"/>
        <v>1.0509999999999999</v>
      </c>
      <c r="I767" s="103">
        <f t="shared" si="33"/>
        <v>222086.81</v>
      </c>
      <c r="J767" s="103">
        <v>52721.845000000001</v>
      </c>
      <c r="K767" s="133">
        <f t="shared" si="34"/>
        <v>274808.65500000003</v>
      </c>
    </row>
    <row r="768" spans="1:11" ht="38.25" x14ac:dyDescent="0.2">
      <c r="A768" s="15">
        <v>767</v>
      </c>
      <c r="B768" s="99">
        <v>72102900</v>
      </c>
      <c r="C768" s="132" t="s">
        <v>1079</v>
      </c>
      <c r="D768" s="109" t="s">
        <v>38</v>
      </c>
      <c r="E768" s="100">
        <v>1</v>
      </c>
      <c r="F768" s="43">
        <v>72153002</v>
      </c>
      <c r="G768" s="102">
        <v>21131</v>
      </c>
      <c r="H768" s="46">
        <f t="shared" si="35"/>
        <v>1.0509999999999999</v>
      </c>
      <c r="I768" s="103">
        <f t="shared" si="33"/>
        <v>22208.680999999997</v>
      </c>
      <c r="J768" s="103">
        <v>5272.1844999999994</v>
      </c>
      <c r="K768" s="133">
        <f t="shared" si="34"/>
        <v>27480.865499999996</v>
      </c>
    </row>
    <row r="769" spans="1:11" ht="63.75" x14ac:dyDescent="0.2">
      <c r="A769" s="15">
        <v>768</v>
      </c>
      <c r="B769" s="99">
        <v>72102900</v>
      </c>
      <c r="C769" s="132" t="s">
        <v>1080</v>
      </c>
      <c r="D769" s="109" t="s">
        <v>38</v>
      </c>
      <c r="E769" s="100">
        <v>1</v>
      </c>
      <c r="F769" s="43">
        <v>72154032</v>
      </c>
      <c r="G769" s="102">
        <v>34578</v>
      </c>
      <c r="H769" s="46">
        <f t="shared" si="35"/>
        <v>1.0509999999999999</v>
      </c>
      <c r="I769" s="103">
        <f t="shared" si="33"/>
        <v>36341.477999999996</v>
      </c>
      <c r="J769" s="103">
        <v>8627.2109999999993</v>
      </c>
      <c r="K769" s="133">
        <f t="shared" si="34"/>
        <v>44968.688999999998</v>
      </c>
    </row>
    <row r="770" spans="1:11" ht="51" x14ac:dyDescent="0.2">
      <c r="A770" s="15">
        <v>769</v>
      </c>
      <c r="B770" s="99">
        <v>72102900</v>
      </c>
      <c r="C770" s="132" t="s">
        <v>1081</v>
      </c>
      <c r="D770" s="109" t="s">
        <v>38</v>
      </c>
      <c r="E770" s="100">
        <v>1</v>
      </c>
      <c r="F770" s="43">
        <v>72153002</v>
      </c>
      <c r="G770" s="102">
        <v>34578</v>
      </c>
      <c r="H770" s="46">
        <f t="shared" si="35"/>
        <v>1.0509999999999999</v>
      </c>
      <c r="I770" s="103">
        <f t="shared" si="33"/>
        <v>36341.477999999996</v>
      </c>
      <c r="J770" s="103">
        <v>8627.2109999999993</v>
      </c>
      <c r="K770" s="133">
        <f t="shared" si="34"/>
        <v>44968.688999999998</v>
      </c>
    </row>
    <row r="771" spans="1:11" ht="63.75" x14ac:dyDescent="0.2">
      <c r="A771" s="15">
        <v>770</v>
      </c>
      <c r="B771" s="99">
        <v>72102900</v>
      </c>
      <c r="C771" s="132" t="s">
        <v>1082</v>
      </c>
      <c r="D771" s="109" t="s">
        <v>38</v>
      </c>
      <c r="E771" s="100">
        <v>1</v>
      </c>
      <c r="F771" s="43">
        <v>72154032</v>
      </c>
      <c r="G771" s="102">
        <v>32657</v>
      </c>
      <c r="H771" s="46">
        <f t="shared" si="35"/>
        <v>1.0509999999999999</v>
      </c>
      <c r="I771" s="103">
        <f t="shared" ref="I771:I810" si="36">+G771*H771</f>
        <v>34322.506999999998</v>
      </c>
      <c r="J771" s="103">
        <v>8147.9215000000004</v>
      </c>
      <c r="K771" s="133">
        <f t="shared" ref="K771:K802" si="37">+I771+J771</f>
        <v>42470.428499999995</v>
      </c>
    </row>
    <row r="772" spans="1:11" ht="63.75" x14ac:dyDescent="0.2">
      <c r="A772" s="15">
        <v>771</v>
      </c>
      <c r="B772" s="99">
        <v>72102900</v>
      </c>
      <c r="C772" s="132" t="s">
        <v>1083</v>
      </c>
      <c r="D772" s="109" t="s">
        <v>38</v>
      </c>
      <c r="E772" s="100">
        <v>1</v>
      </c>
      <c r="F772" s="43">
        <v>72153002</v>
      </c>
      <c r="G772" s="102">
        <v>40341</v>
      </c>
      <c r="H772" s="46">
        <f t="shared" ref="H772:H810" si="38">+H771</f>
        <v>1.0509999999999999</v>
      </c>
      <c r="I772" s="103">
        <f t="shared" si="36"/>
        <v>42398.390999999996</v>
      </c>
      <c r="J772" s="103">
        <v>10065.0795</v>
      </c>
      <c r="K772" s="133">
        <f t="shared" si="37"/>
        <v>52463.470499999996</v>
      </c>
    </row>
    <row r="773" spans="1:11" ht="76.5" x14ac:dyDescent="0.2">
      <c r="A773" s="15">
        <v>772</v>
      </c>
      <c r="B773" s="99">
        <v>72102900</v>
      </c>
      <c r="C773" s="132" t="s">
        <v>1084</v>
      </c>
      <c r="D773" s="109" t="s">
        <v>38</v>
      </c>
      <c r="E773" s="100">
        <v>1</v>
      </c>
      <c r="F773" s="43">
        <v>72154032</v>
      </c>
      <c r="G773" s="102">
        <v>36499</v>
      </c>
      <c r="H773" s="46">
        <f t="shared" si="38"/>
        <v>1.0509999999999999</v>
      </c>
      <c r="I773" s="103">
        <f t="shared" si="36"/>
        <v>38360.449000000001</v>
      </c>
      <c r="J773" s="103">
        <v>9106.5005000000001</v>
      </c>
      <c r="K773" s="133">
        <f t="shared" si="37"/>
        <v>47466.949500000002</v>
      </c>
    </row>
    <row r="774" spans="1:11" ht="51" x14ac:dyDescent="0.2">
      <c r="A774" s="15">
        <v>773</v>
      </c>
      <c r="B774" s="99">
        <v>72102900</v>
      </c>
      <c r="C774" s="132" t="s">
        <v>1085</v>
      </c>
      <c r="D774" s="109" t="s">
        <v>38</v>
      </c>
      <c r="E774" s="100">
        <v>1</v>
      </c>
      <c r="F774" s="43">
        <v>72153002</v>
      </c>
      <c r="G774" s="102">
        <v>40341</v>
      </c>
      <c r="H774" s="46">
        <f t="shared" si="38"/>
        <v>1.0509999999999999</v>
      </c>
      <c r="I774" s="103">
        <f t="shared" si="36"/>
        <v>42398.390999999996</v>
      </c>
      <c r="J774" s="103">
        <v>10065.0795</v>
      </c>
      <c r="K774" s="133">
        <f t="shared" si="37"/>
        <v>52463.470499999996</v>
      </c>
    </row>
    <row r="775" spans="1:11" ht="76.5" x14ac:dyDescent="0.2">
      <c r="A775" s="15">
        <v>774</v>
      </c>
      <c r="B775" s="99">
        <v>72102900</v>
      </c>
      <c r="C775" s="132" t="s">
        <v>1086</v>
      </c>
      <c r="D775" s="109" t="s">
        <v>38</v>
      </c>
      <c r="E775" s="100">
        <v>1</v>
      </c>
      <c r="F775" s="43">
        <v>72154032</v>
      </c>
      <c r="G775" s="102">
        <v>24012.5</v>
      </c>
      <c r="H775" s="46">
        <f t="shared" si="38"/>
        <v>1.0509999999999999</v>
      </c>
      <c r="I775" s="103">
        <f t="shared" si="36"/>
        <v>25237.137499999997</v>
      </c>
      <c r="J775" s="103">
        <v>5991.1187499999996</v>
      </c>
      <c r="K775" s="133">
        <f t="shared" si="37"/>
        <v>31228.256249999999</v>
      </c>
    </row>
    <row r="776" spans="1:11" ht="63.75" x14ac:dyDescent="0.2">
      <c r="A776" s="15">
        <v>775</v>
      </c>
      <c r="B776" s="99">
        <v>72102900</v>
      </c>
      <c r="C776" s="132" t="s">
        <v>1087</v>
      </c>
      <c r="D776" s="109" t="s">
        <v>38</v>
      </c>
      <c r="E776" s="100">
        <v>1</v>
      </c>
      <c r="F776" s="43">
        <v>72153002</v>
      </c>
      <c r="G776" s="102">
        <v>24012.5</v>
      </c>
      <c r="H776" s="46">
        <f t="shared" si="38"/>
        <v>1.0509999999999999</v>
      </c>
      <c r="I776" s="103">
        <f t="shared" si="36"/>
        <v>25237.137499999997</v>
      </c>
      <c r="J776" s="103">
        <v>5991.1187499999996</v>
      </c>
      <c r="K776" s="133">
        <f t="shared" si="37"/>
        <v>31228.256249999999</v>
      </c>
    </row>
    <row r="777" spans="1:11" ht="51" x14ac:dyDescent="0.2">
      <c r="A777" s="15">
        <v>776</v>
      </c>
      <c r="B777" s="99">
        <v>72102900</v>
      </c>
      <c r="C777" s="132" t="s">
        <v>1088</v>
      </c>
      <c r="D777" s="109" t="s">
        <v>38</v>
      </c>
      <c r="E777" s="100">
        <v>1</v>
      </c>
      <c r="F777" s="43">
        <v>72154032</v>
      </c>
      <c r="G777" s="102">
        <v>28815</v>
      </c>
      <c r="H777" s="46">
        <f t="shared" si="38"/>
        <v>1.0509999999999999</v>
      </c>
      <c r="I777" s="103">
        <f t="shared" si="36"/>
        <v>30284.564999999999</v>
      </c>
      <c r="J777" s="103">
        <v>7189.3424999999997</v>
      </c>
      <c r="K777" s="133">
        <f t="shared" si="37"/>
        <v>37473.907500000001</v>
      </c>
    </row>
    <row r="778" spans="1:11" ht="63.75" x14ac:dyDescent="0.2">
      <c r="A778" s="15">
        <v>777</v>
      </c>
      <c r="B778" s="99">
        <v>72102900</v>
      </c>
      <c r="C778" s="132" t="s">
        <v>1089</v>
      </c>
      <c r="D778" s="109" t="s">
        <v>38</v>
      </c>
      <c r="E778" s="100">
        <v>1</v>
      </c>
      <c r="F778" s="43">
        <v>72153002</v>
      </c>
      <c r="G778" s="102">
        <v>120062.5</v>
      </c>
      <c r="H778" s="46">
        <f t="shared" si="38"/>
        <v>1.0509999999999999</v>
      </c>
      <c r="I778" s="103">
        <f t="shared" si="36"/>
        <v>126185.68749999999</v>
      </c>
      <c r="J778" s="103">
        <v>29955.59375</v>
      </c>
      <c r="K778" s="133">
        <f t="shared" si="37"/>
        <v>156141.28125</v>
      </c>
    </row>
    <row r="779" spans="1:11" ht="51" x14ac:dyDescent="0.2">
      <c r="A779" s="15">
        <v>778</v>
      </c>
      <c r="B779" s="99">
        <v>72102900</v>
      </c>
      <c r="C779" s="132" t="s">
        <v>1090</v>
      </c>
      <c r="D779" s="109" t="s">
        <v>38</v>
      </c>
      <c r="E779" s="100">
        <v>1</v>
      </c>
      <c r="F779" s="43">
        <v>72154032</v>
      </c>
      <c r="G779" s="102">
        <v>81834.600000000006</v>
      </c>
      <c r="H779" s="46">
        <f t="shared" si="38"/>
        <v>1.0509999999999999</v>
      </c>
      <c r="I779" s="103">
        <f t="shared" si="36"/>
        <v>86008.164600000004</v>
      </c>
      <c r="J779" s="103">
        <v>20417.7327</v>
      </c>
      <c r="K779" s="133">
        <f t="shared" si="37"/>
        <v>106425.89730000001</v>
      </c>
    </row>
    <row r="780" spans="1:11" ht="38.25" x14ac:dyDescent="0.2">
      <c r="A780" s="15">
        <v>779</v>
      </c>
      <c r="B780" s="99">
        <v>72102900</v>
      </c>
      <c r="C780" s="132" t="s">
        <v>1091</v>
      </c>
      <c r="D780" s="109" t="s">
        <v>38</v>
      </c>
      <c r="E780" s="100">
        <v>1</v>
      </c>
      <c r="F780" s="43">
        <v>72153002</v>
      </c>
      <c r="G780" s="102">
        <v>120062.5</v>
      </c>
      <c r="H780" s="46">
        <f t="shared" si="38"/>
        <v>1.0509999999999999</v>
      </c>
      <c r="I780" s="103">
        <f t="shared" si="36"/>
        <v>126185.68749999999</v>
      </c>
      <c r="J780" s="103">
        <v>29955.59375</v>
      </c>
      <c r="K780" s="133">
        <f t="shared" si="37"/>
        <v>156141.28125</v>
      </c>
    </row>
    <row r="781" spans="1:11" ht="38.25" x14ac:dyDescent="0.2">
      <c r="A781" s="15">
        <v>780</v>
      </c>
      <c r="B781" s="99">
        <v>72102900</v>
      </c>
      <c r="C781" s="132" t="s">
        <v>1092</v>
      </c>
      <c r="D781" s="109" t="s">
        <v>38</v>
      </c>
      <c r="E781" s="100">
        <v>1</v>
      </c>
      <c r="F781" s="43">
        <v>72154032</v>
      </c>
      <c r="G781" s="102">
        <v>120062.5</v>
      </c>
      <c r="H781" s="46">
        <f t="shared" si="38"/>
        <v>1.0509999999999999</v>
      </c>
      <c r="I781" s="103">
        <f t="shared" si="36"/>
        <v>126185.68749999999</v>
      </c>
      <c r="J781" s="103">
        <v>29955.59375</v>
      </c>
      <c r="K781" s="133">
        <f t="shared" si="37"/>
        <v>156141.28125</v>
      </c>
    </row>
    <row r="782" spans="1:11" ht="38.25" x14ac:dyDescent="0.2">
      <c r="A782" s="15">
        <v>781</v>
      </c>
      <c r="B782" s="99">
        <v>72102900</v>
      </c>
      <c r="C782" s="132" t="s">
        <v>1093</v>
      </c>
      <c r="D782" s="109" t="s">
        <v>38</v>
      </c>
      <c r="E782" s="100">
        <v>1</v>
      </c>
      <c r="F782" s="43">
        <v>72153002</v>
      </c>
      <c r="G782" s="102">
        <v>115260</v>
      </c>
      <c r="H782" s="46">
        <f t="shared" si="38"/>
        <v>1.0509999999999999</v>
      </c>
      <c r="I782" s="103">
        <f t="shared" si="36"/>
        <v>121138.26</v>
      </c>
      <c r="J782" s="103">
        <v>28757.37</v>
      </c>
      <c r="K782" s="133">
        <f t="shared" si="37"/>
        <v>149895.63</v>
      </c>
    </row>
    <row r="783" spans="1:11" ht="38.25" x14ac:dyDescent="0.2">
      <c r="A783" s="15">
        <v>782</v>
      </c>
      <c r="B783" s="99">
        <v>72102900</v>
      </c>
      <c r="C783" s="132" t="s">
        <v>1094</v>
      </c>
      <c r="D783" s="109" t="s">
        <v>38</v>
      </c>
      <c r="E783" s="100">
        <v>1</v>
      </c>
      <c r="F783" s="43">
        <v>72154032</v>
      </c>
      <c r="G783" s="102">
        <v>26894</v>
      </c>
      <c r="H783" s="46">
        <f t="shared" si="38"/>
        <v>1.0509999999999999</v>
      </c>
      <c r="I783" s="103">
        <f t="shared" si="36"/>
        <v>28265.593999999997</v>
      </c>
      <c r="J783" s="103">
        <v>6710.0529999999999</v>
      </c>
      <c r="K783" s="133">
        <f t="shared" si="37"/>
        <v>34975.646999999997</v>
      </c>
    </row>
    <row r="784" spans="1:11" ht="38.25" x14ac:dyDescent="0.2">
      <c r="A784" s="15">
        <v>783</v>
      </c>
      <c r="B784" s="99">
        <v>72102900</v>
      </c>
      <c r="C784" s="132" t="s">
        <v>1095</v>
      </c>
      <c r="D784" s="109" t="s">
        <v>38</v>
      </c>
      <c r="E784" s="100">
        <v>1</v>
      </c>
      <c r="F784" s="43">
        <v>72153002</v>
      </c>
      <c r="G784" s="102">
        <v>115260</v>
      </c>
      <c r="H784" s="46">
        <f t="shared" si="38"/>
        <v>1.0509999999999999</v>
      </c>
      <c r="I784" s="103">
        <f t="shared" si="36"/>
        <v>121138.26</v>
      </c>
      <c r="J784" s="103">
        <v>28757.37</v>
      </c>
      <c r="K784" s="133">
        <f t="shared" si="37"/>
        <v>149895.63</v>
      </c>
    </row>
    <row r="785" spans="1:11" ht="63.75" x14ac:dyDescent="0.2">
      <c r="A785" s="15">
        <v>784</v>
      </c>
      <c r="B785" s="99">
        <v>72102900</v>
      </c>
      <c r="C785" s="132" t="s">
        <v>1096</v>
      </c>
      <c r="D785" s="109" t="s">
        <v>38</v>
      </c>
      <c r="E785" s="100">
        <v>1</v>
      </c>
      <c r="F785" s="43">
        <v>72154032</v>
      </c>
      <c r="G785" s="102">
        <v>26894</v>
      </c>
      <c r="H785" s="46">
        <f t="shared" si="38"/>
        <v>1.0509999999999999</v>
      </c>
      <c r="I785" s="103">
        <f t="shared" si="36"/>
        <v>28265.593999999997</v>
      </c>
      <c r="J785" s="103">
        <v>6710.0529999999999</v>
      </c>
      <c r="K785" s="133">
        <f t="shared" si="37"/>
        <v>34975.646999999997</v>
      </c>
    </row>
    <row r="786" spans="1:11" ht="63.75" x14ac:dyDescent="0.2">
      <c r="A786" s="15">
        <v>785</v>
      </c>
      <c r="B786" s="99">
        <v>72102900</v>
      </c>
      <c r="C786" s="132" t="s">
        <v>1097</v>
      </c>
      <c r="D786" s="98" t="s">
        <v>38</v>
      </c>
      <c r="E786" s="100">
        <v>1</v>
      </c>
      <c r="F786" s="43">
        <v>72153002</v>
      </c>
      <c r="G786" s="102">
        <v>28815</v>
      </c>
      <c r="H786" s="46">
        <f t="shared" si="38"/>
        <v>1.0509999999999999</v>
      </c>
      <c r="I786" s="103">
        <f t="shared" si="36"/>
        <v>30284.564999999999</v>
      </c>
      <c r="J786" s="103">
        <v>7189.3424999999997</v>
      </c>
      <c r="K786" s="133">
        <f t="shared" si="37"/>
        <v>37473.907500000001</v>
      </c>
    </row>
    <row r="787" spans="1:11" ht="51" x14ac:dyDescent="0.2">
      <c r="A787" s="15">
        <v>786</v>
      </c>
      <c r="B787" s="99">
        <v>72102900</v>
      </c>
      <c r="C787" s="132" t="s">
        <v>1098</v>
      </c>
      <c r="D787" s="109" t="s">
        <v>657</v>
      </c>
      <c r="E787" s="100">
        <v>1</v>
      </c>
      <c r="F787" s="43">
        <v>72154032</v>
      </c>
      <c r="G787" s="102">
        <v>55709</v>
      </c>
      <c r="H787" s="46">
        <f t="shared" si="38"/>
        <v>1.0509999999999999</v>
      </c>
      <c r="I787" s="103">
        <f t="shared" si="36"/>
        <v>58550.159</v>
      </c>
      <c r="J787" s="103">
        <v>13899.395500000001</v>
      </c>
      <c r="K787" s="133">
        <f t="shared" si="37"/>
        <v>72449.554499999998</v>
      </c>
    </row>
    <row r="788" spans="1:11" ht="102" x14ac:dyDescent="0.2">
      <c r="A788" s="15">
        <v>787</v>
      </c>
      <c r="B788" s="99">
        <v>72101501</v>
      </c>
      <c r="C788" s="132" t="s">
        <v>1099</v>
      </c>
      <c r="D788" s="109" t="s">
        <v>657</v>
      </c>
      <c r="E788" s="100">
        <v>1</v>
      </c>
      <c r="F788" s="43">
        <v>72153002</v>
      </c>
      <c r="G788" s="102">
        <v>172890</v>
      </c>
      <c r="H788" s="46">
        <f t="shared" si="38"/>
        <v>1.0509999999999999</v>
      </c>
      <c r="I788" s="103">
        <f t="shared" si="36"/>
        <v>181707.38999999998</v>
      </c>
      <c r="J788" s="103">
        <v>43136.055</v>
      </c>
      <c r="K788" s="133">
        <f t="shared" si="37"/>
        <v>224843.44499999998</v>
      </c>
    </row>
    <row r="789" spans="1:11" ht="102" x14ac:dyDescent="0.2">
      <c r="A789" s="15">
        <v>788</v>
      </c>
      <c r="B789" s="99">
        <v>72101501</v>
      </c>
      <c r="C789" s="132" t="s">
        <v>1100</v>
      </c>
      <c r="D789" s="109" t="s">
        <v>657</v>
      </c>
      <c r="E789" s="100">
        <v>1</v>
      </c>
      <c r="F789" s="43">
        <v>72154032</v>
      </c>
      <c r="G789" s="102">
        <v>115260</v>
      </c>
      <c r="H789" s="46">
        <f t="shared" si="38"/>
        <v>1.0509999999999999</v>
      </c>
      <c r="I789" s="103">
        <f t="shared" si="36"/>
        <v>121138.26</v>
      </c>
      <c r="J789" s="103">
        <v>28757.37</v>
      </c>
      <c r="K789" s="133">
        <f t="shared" si="37"/>
        <v>149895.63</v>
      </c>
    </row>
    <row r="790" spans="1:11" ht="38.25" x14ac:dyDescent="0.2">
      <c r="A790" s="15">
        <v>789</v>
      </c>
      <c r="B790" s="99">
        <v>72101501</v>
      </c>
      <c r="C790" s="132" t="s">
        <v>1101</v>
      </c>
      <c r="D790" s="109" t="s">
        <v>657</v>
      </c>
      <c r="E790" s="100">
        <v>1</v>
      </c>
      <c r="F790" s="43">
        <v>72153002</v>
      </c>
      <c r="G790" s="102">
        <v>57630</v>
      </c>
      <c r="H790" s="46">
        <f t="shared" si="38"/>
        <v>1.0509999999999999</v>
      </c>
      <c r="I790" s="103">
        <f t="shared" si="36"/>
        <v>60569.13</v>
      </c>
      <c r="J790" s="103">
        <v>14378.684999999999</v>
      </c>
      <c r="K790" s="133">
        <f t="shared" si="37"/>
        <v>74947.815000000002</v>
      </c>
    </row>
    <row r="791" spans="1:11" ht="51" x14ac:dyDescent="0.2">
      <c r="A791" s="15">
        <v>790</v>
      </c>
      <c r="B791" s="99">
        <v>72101501</v>
      </c>
      <c r="C791" s="132" t="s">
        <v>1102</v>
      </c>
      <c r="D791" s="109" t="s">
        <v>41</v>
      </c>
      <c r="E791" s="100">
        <v>1</v>
      </c>
      <c r="F791" s="43">
        <v>72154032</v>
      </c>
      <c r="G791" s="102">
        <v>15368</v>
      </c>
      <c r="H791" s="46">
        <f t="shared" si="38"/>
        <v>1.0509999999999999</v>
      </c>
      <c r="I791" s="103">
        <f t="shared" si="36"/>
        <v>16151.767999999998</v>
      </c>
      <c r="J791" s="103">
        <v>3834.3159999999998</v>
      </c>
      <c r="K791" s="133">
        <f t="shared" si="37"/>
        <v>19986.083999999999</v>
      </c>
    </row>
    <row r="792" spans="1:11" ht="51" x14ac:dyDescent="0.2">
      <c r="A792" s="15">
        <v>791</v>
      </c>
      <c r="B792" s="99">
        <v>72101501</v>
      </c>
      <c r="C792" s="132" t="s">
        <v>1103</v>
      </c>
      <c r="D792" s="109" t="s">
        <v>41</v>
      </c>
      <c r="E792" s="100">
        <v>1</v>
      </c>
      <c r="F792" s="43">
        <v>72153002</v>
      </c>
      <c r="G792" s="102">
        <v>15368</v>
      </c>
      <c r="H792" s="46">
        <f t="shared" si="38"/>
        <v>1.0509999999999999</v>
      </c>
      <c r="I792" s="103">
        <f t="shared" si="36"/>
        <v>16151.767999999998</v>
      </c>
      <c r="J792" s="103">
        <v>3834.3159999999998</v>
      </c>
      <c r="K792" s="133">
        <f t="shared" si="37"/>
        <v>19986.083999999999</v>
      </c>
    </row>
    <row r="793" spans="1:11" ht="38.25" x14ac:dyDescent="0.2">
      <c r="A793" s="15">
        <v>792</v>
      </c>
      <c r="B793" s="99">
        <v>72101501</v>
      </c>
      <c r="C793" s="132" t="s">
        <v>1104</v>
      </c>
      <c r="D793" s="109" t="s">
        <v>657</v>
      </c>
      <c r="E793" s="100">
        <v>1</v>
      </c>
      <c r="F793" s="43">
        <v>72154032</v>
      </c>
      <c r="G793" s="102">
        <v>19210</v>
      </c>
      <c r="H793" s="46">
        <f t="shared" si="38"/>
        <v>1.0509999999999999</v>
      </c>
      <c r="I793" s="103">
        <f t="shared" si="36"/>
        <v>20189.71</v>
      </c>
      <c r="J793" s="103">
        <v>4792.8949999999995</v>
      </c>
      <c r="K793" s="133">
        <f t="shared" si="37"/>
        <v>24982.605</v>
      </c>
    </row>
    <row r="794" spans="1:11" ht="38.25" x14ac:dyDescent="0.2">
      <c r="A794" s="15">
        <v>793</v>
      </c>
      <c r="B794" s="99">
        <v>72101501</v>
      </c>
      <c r="C794" s="132" t="s">
        <v>1105</v>
      </c>
      <c r="D794" s="109" t="s">
        <v>41</v>
      </c>
      <c r="E794" s="100">
        <v>1</v>
      </c>
      <c r="F794" s="43">
        <v>72153002</v>
      </c>
      <c r="G794" s="102">
        <v>21131</v>
      </c>
      <c r="H794" s="46">
        <f t="shared" si="38"/>
        <v>1.0509999999999999</v>
      </c>
      <c r="I794" s="103">
        <f t="shared" si="36"/>
        <v>22208.680999999997</v>
      </c>
      <c r="J794" s="103">
        <v>5272.1844999999994</v>
      </c>
      <c r="K794" s="133">
        <f t="shared" si="37"/>
        <v>27480.865499999996</v>
      </c>
    </row>
    <row r="795" spans="1:11" ht="38.25" x14ac:dyDescent="0.2">
      <c r="A795" s="15">
        <v>794</v>
      </c>
      <c r="B795" s="99">
        <v>72101501</v>
      </c>
      <c r="C795" s="132" t="s">
        <v>1106</v>
      </c>
      <c r="D795" s="109" t="s">
        <v>38</v>
      </c>
      <c r="E795" s="100">
        <v>1</v>
      </c>
      <c r="F795" s="43">
        <v>72154032</v>
      </c>
      <c r="G795" s="102">
        <v>23052</v>
      </c>
      <c r="H795" s="46">
        <f t="shared" si="38"/>
        <v>1.0509999999999999</v>
      </c>
      <c r="I795" s="103">
        <f t="shared" si="36"/>
        <v>24227.651999999998</v>
      </c>
      <c r="J795" s="103">
        <v>5751.4739999999993</v>
      </c>
      <c r="K795" s="133">
        <f t="shared" si="37"/>
        <v>29979.125999999997</v>
      </c>
    </row>
    <row r="796" spans="1:11" ht="102" x14ac:dyDescent="0.2">
      <c r="A796" s="15">
        <v>795</v>
      </c>
      <c r="B796" s="99">
        <v>72101501</v>
      </c>
      <c r="C796" s="132" t="s">
        <v>1107</v>
      </c>
      <c r="D796" s="109" t="s">
        <v>657</v>
      </c>
      <c r="E796" s="100">
        <v>1</v>
      </c>
      <c r="F796" s="43">
        <v>72153002</v>
      </c>
      <c r="G796" s="102">
        <v>19210</v>
      </c>
      <c r="H796" s="46">
        <f t="shared" si="38"/>
        <v>1.0509999999999999</v>
      </c>
      <c r="I796" s="103">
        <f t="shared" si="36"/>
        <v>20189.71</v>
      </c>
      <c r="J796" s="103">
        <v>4792.8949999999995</v>
      </c>
      <c r="K796" s="133">
        <f t="shared" si="37"/>
        <v>24982.605</v>
      </c>
    </row>
    <row r="797" spans="1:11" ht="127.5" x14ac:dyDescent="0.2">
      <c r="A797" s="15">
        <v>796</v>
      </c>
      <c r="B797" s="99">
        <v>72101501</v>
      </c>
      <c r="C797" s="132" t="s">
        <v>1108</v>
      </c>
      <c r="D797" s="109" t="s">
        <v>41</v>
      </c>
      <c r="E797" s="100">
        <v>1</v>
      </c>
      <c r="F797" s="43">
        <v>72154032</v>
      </c>
      <c r="G797" s="102">
        <v>76840</v>
      </c>
      <c r="H797" s="46">
        <f t="shared" si="38"/>
        <v>1.0509999999999999</v>
      </c>
      <c r="I797" s="103">
        <f t="shared" si="36"/>
        <v>80758.84</v>
      </c>
      <c r="J797" s="103">
        <v>19171.579999999998</v>
      </c>
      <c r="K797" s="133">
        <f t="shared" si="37"/>
        <v>99930.42</v>
      </c>
    </row>
    <row r="798" spans="1:11" ht="38.25" x14ac:dyDescent="0.2">
      <c r="A798" s="15">
        <v>797</v>
      </c>
      <c r="B798" s="99">
        <v>72101501</v>
      </c>
      <c r="C798" s="132" t="s">
        <v>1109</v>
      </c>
      <c r="D798" s="109" t="s">
        <v>657</v>
      </c>
      <c r="E798" s="100">
        <v>1</v>
      </c>
      <c r="F798" s="43">
        <v>72153002</v>
      </c>
      <c r="G798" s="102">
        <v>76840</v>
      </c>
      <c r="H798" s="46">
        <f t="shared" si="38"/>
        <v>1.0509999999999999</v>
      </c>
      <c r="I798" s="103">
        <f t="shared" si="36"/>
        <v>80758.84</v>
      </c>
      <c r="J798" s="103">
        <v>19171.579999999998</v>
      </c>
      <c r="K798" s="133">
        <f t="shared" si="37"/>
        <v>99930.42</v>
      </c>
    </row>
    <row r="799" spans="1:11" ht="25.5" x14ac:dyDescent="0.2">
      <c r="A799" s="15">
        <v>798</v>
      </c>
      <c r="B799" s="99">
        <v>72101501</v>
      </c>
      <c r="C799" s="132" t="s">
        <v>1110</v>
      </c>
      <c r="D799" s="98" t="s">
        <v>657</v>
      </c>
      <c r="E799" s="100">
        <v>1</v>
      </c>
      <c r="F799" s="43">
        <v>72154032</v>
      </c>
      <c r="G799" s="102">
        <v>57630</v>
      </c>
      <c r="H799" s="46">
        <f t="shared" si="38"/>
        <v>1.0509999999999999</v>
      </c>
      <c r="I799" s="103">
        <f t="shared" si="36"/>
        <v>60569.13</v>
      </c>
      <c r="J799" s="103">
        <v>14378.684999999999</v>
      </c>
      <c r="K799" s="133">
        <f t="shared" si="37"/>
        <v>74947.815000000002</v>
      </c>
    </row>
    <row r="800" spans="1:11" ht="25.5" x14ac:dyDescent="0.2">
      <c r="A800" s="15">
        <v>799</v>
      </c>
      <c r="B800" s="99">
        <v>72101501</v>
      </c>
      <c r="C800" s="132" t="s">
        <v>1111</v>
      </c>
      <c r="D800" s="109" t="s">
        <v>657</v>
      </c>
      <c r="E800" s="100">
        <v>1</v>
      </c>
      <c r="F800" s="43">
        <v>72153002</v>
      </c>
      <c r="G800" s="102">
        <v>115260</v>
      </c>
      <c r="H800" s="46">
        <f t="shared" si="38"/>
        <v>1.0509999999999999</v>
      </c>
      <c r="I800" s="103">
        <f t="shared" si="36"/>
        <v>121138.26</v>
      </c>
      <c r="J800" s="103">
        <v>28757.37</v>
      </c>
      <c r="K800" s="133">
        <f t="shared" si="37"/>
        <v>149895.63</v>
      </c>
    </row>
    <row r="801" spans="1:11" ht="114.75" x14ac:dyDescent="0.2">
      <c r="A801" s="15">
        <v>800</v>
      </c>
      <c r="B801" s="99">
        <v>72101501</v>
      </c>
      <c r="C801" s="132" t="s">
        <v>1112</v>
      </c>
      <c r="D801" s="109" t="s">
        <v>657</v>
      </c>
      <c r="E801" s="100">
        <v>1</v>
      </c>
      <c r="F801" s="43">
        <v>72154032</v>
      </c>
      <c r="G801" s="102">
        <v>115260</v>
      </c>
      <c r="H801" s="46">
        <f t="shared" si="38"/>
        <v>1.0509999999999999</v>
      </c>
      <c r="I801" s="103">
        <f t="shared" si="36"/>
        <v>121138.26</v>
      </c>
      <c r="J801" s="103">
        <v>28757.37</v>
      </c>
      <c r="K801" s="133">
        <f t="shared" si="37"/>
        <v>149895.63</v>
      </c>
    </row>
    <row r="802" spans="1:11" ht="12.75" x14ac:dyDescent="0.2">
      <c r="A802" s="15">
        <v>801</v>
      </c>
      <c r="B802" s="99" t="s">
        <v>777</v>
      </c>
      <c r="C802" s="38" t="s">
        <v>1113</v>
      </c>
      <c r="D802" s="109" t="s">
        <v>657</v>
      </c>
      <c r="E802" s="100">
        <v>1</v>
      </c>
      <c r="F802" s="43">
        <v>72153002</v>
      </c>
      <c r="G802" s="102">
        <v>14407.5</v>
      </c>
      <c r="H802" s="46">
        <f t="shared" si="38"/>
        <v>1.0509999999999999</v>
      </c>
      <c r="I802" s="103">
        <f t="shared" si="36"/>
        <v>15142.282499999999</v>
      </c>
      <c r="J802" s="103">
        <v>3594.6712499999999</v>
      </c>
      <c r="K802" s="133">
        <f t="shared" si="37"/>
        <v>18736.953750000001</v>
      </c>
    </row>
    <row r="803" spans="1:11" ht="12.75" x14ac:dyDescent="0.2">
      <c r="A803" s="17">
        <v>759</v>
      </c>
      <c r="B803" s="122"/>
      <c r="C803" s="123" t="s">
        <v>1114</v>
      </c>
      <c r="D803" s="124" t="s">
        <v>1115</v>
      </c>
      <c r="E803" s="125" t="s">
        <v>1116</v>
      </c>
      <c r="F803" s="125"/>
      <c r="G803" s="131">
        <f>SUM(G2:G802)</f>
        <v>80520155.75</v>
      </c>
      <c r="H803" s="46">
        <f t="shared" si="38"/>
        <v>1.0509999999999999</v>
      </c>
      <c r="I803" s="103">
        <f t="shared" si="36"/>
        <v>84626683.69325</v>
      </c>
      <c r="J803" s="46"/>
      <c r="K803" s="58">
        <v>76623.53</v>
      </c>
    </row>
    <row r="804" spans="1:11" ht="12.75" x14ac:dyDescent="0.2">
      <c r="A804" s="18">
        <v>760</v>
      </c>
      <c r="B804" s="135"/>
      <c r="C804" s="129" t="s">
        <v>1117</v>
      </c>
      <c r="D804" s="126">
        <v>0.18</v>
      </c>
      <c r="E804" s="126">
        <v>0.19</v>
      </c>
      <c r="F804" s="127"/>
      <c r="G804" s="136">
        <f>+G803*E804</f>
        <v>15298829.592499999</v>
      </c>
      <c r="H804" s="46">
        <f t="shared" si="38"/>
        <v>1.0509999999999999</v>
      </c>
      <c r="I804" s="103">
        <f t="shared" si="36"/>
        <v>16079069.901717499</v>
      </c>
      <c r="J804" s="46"/>
      <c r="K804" s="46">
        <f>+K803*E804</f>
        <v>14558.4707</v>
      </c>
    </row>
    <row r="805" spans="1:11" ht="12.75" x14ac:dyDescent="0.2">
      <c r="A805" s="18">
        <v>761</v>
      </c>
      <c r="B805" s="135"/>
      <c r="C805" s="129" t="s">
        <v>1118</v>
      </c>
      <c r="D805" s="126">
        <v>0.01</v>
      </c>
      <c r="E805" s="126">
        <v>0.02</v>
      </c>
      <c r="F805" s="127"/>
      <c r="G805" s="136">
        <f>+G803*E805</f>
        <v>1610403.115</v>
      </c>
      <c r="H805" s="46">
        <f t="shared" si="38"/>
        <v>1.0509999999999999</v>
      </c>
      <c r="I805" s="103">
        <f t="shared" si="36"/>
        <v>1692533.6738649998</v>
      </c>
      <c r="J805" s="46"/>
      <c r="K805" s="46">
        <f>+K803*E805</f>
        <v>1532.4706000000001</v>
      </c>
    </row>
    <row r="806" spans="1:11" ht="12.75" x14ac:dyDescent="0.2">
      <c r="A806" s="18">
        <v>762</v>
      </c>
      <c r="B806" s="135"/>
      <c r="C806" s="129" t="s">
        <v>1119</v>
      </c>
      <c r="D806" s="126">
        <v>0.05</v>
      </c>
      <c r="E806" s="126">
        <v>0.04</v>
      </c>
      <c r="F806" s="127"/>
      <c r="G806" s="136">
        <f>+G803*D806</f>
        <v>4026007.7875000001</v>
      </c>
      <c r="H806" s="46">
        <f t="shared" si="38"/>
        <v>1.0509999999999999</v>
      </c>
      <c r="I806" s="103">
        <f t="shared" si="36"/>
        <v>4231334.1846624995</v>
      </c>
      <c r="J806" s="46"/>
      <c r="K806" s="46">
        <f>+K803*E806</f>
        <v>3064.9412000000002</v>
      </c>
    </row>
    <row r="807" spans="1:11" ht="12.75" x14ac:dyDescent="0.2">
      <c r="A807" s="18">
        <v>763</v>
      </c>
      <c r="B807" s="135"/>
      <c r="C807" s="129" t="s">
        <v>1120</v>
      </c>
      <c r="D807" s="126">
        <v>0.19</v>
      </c>
      <c r="E807" s="126">
        <v>0.19</v>
      </c>
      <c r="F807" s="127"/>
      <c r="G807" s="136">
        <f>+G806*D807</f>
        <v>764941.47962500004</v>
      </c>
      <c r="H807" s="46">
        <f t="shared" si="38"/>
        <v>1.0509999999999999</v>
      </c>
      <c r="I807" s="103">
        <f t="shared" si="36"/>
        <v>803953.49508587504</v>
      </c>
      <c r="J807" s="46"/>
      <c r="K807" s="46">
        <f>+K806*19/100</f>
        <v>582.33882800000003</v>
      </c>
    </row>
    <row r="808" spans="1:11" ht="13.5" thickBot="1" x14ac:dyDescent="0.25">
      <c r="A808" s="19">
        <v>764</v>
      </c>
      <c r="B808" s="128"/>
      <c r="C808" s="129" t="s">
        <v>1121</v>
      </c>
      <c r="D808" s="129"/>
      <c r="E808" s="130"/>
      <c r="F808" s="130"/>
      <c r="G808" s="131">
        <f>SUM(G803:G807)</f>
        <v>102220337.72462499</v>
      </c>
      <c r="H808" s="46">
        <f t="shared" si="38"/>
        <v>1.0509999999999999</v>
      </c>
      <c r="I808" s="103">
        <f t="shared" si="36"/>
        <v>107433574.94858086</v>
      </c>
      <c r="J808" s="46"/>
      <c r="K808" s="137">
        <f>+K803+K804+K805+K806+K807</f>
        <v>96361.751328000013</v>
      </c>
    </row>
    <row r="809" spans="1:11" ht="33.75" customHeight="1" x14ac:dyDescent="0.2">
      <c r="D809" s="20"/>
      <c r="E809" s="20"/>
      <c r="F809" s="20"/>
      <c r="H809" s="93">
        <f t="shared" si="38"/>
        <v>1.0509999999999999</v>
      </c>
      <c r="I809" s="94">
        <f t="shared" si="36"/>
        <v>0</v>
      </c>
    </row>
    <row r="810" spans="1:11" ht="15" customHeight="1" x14ac:dyDescent="0.2">
      <c r="D810" s="20"/>
      <c r="E810" s="20"/>
      <c r="F810" s="20"/>
      <c r="G810" s="22" t="s">
        <v>1122</v>
      </c>
      <c r="H810" s="31">
        <f t="shared" si="38"/>
        <v>1.0509999999999999</v>
      </c>
      <c r="I810" s="32" t="e">
        <f t="shared" si="36"/>
        <v>#VALUE!</v>
      </c>
    </row>
    <row r="811" spans="1:11" hidden="1" x14ac:dyDescent="0.2">
      <c r="D811" s="20"/>
      <c r="E811" s="20"/>
      <c r="F811" s="20"/>
    </row>
    <row r="812" spans="1:11" x14ac:dyDescent="0.2">
      <c r="D812" s="20"/>
      <c r="E812" s="20"/>
      <c r="F812" s="20"/>
    </row>
    <row r="813" spans="1:11" x14ac:dyDescent="0.2">
      <c r="D813" s="20"/>
      <c r="E813" s="20"/>
      <c r="F813" s="20"/>
    </row>
    <row r="814" spans="1:11" x14ac:dyDescent="0.2">
      <c r="D814" s="20"/>
      <c r="E814" s="20"/>
      <c r="F814" s="20"/>
    </row>
    <row r="815" spans="1:11" x14ac:dyDescent="0.2">
      <c r="D815" s="20"/>
      <c r="E815" s="20"/>
      <c r="F815" s="20"/>
    </row>
    <row r="816" spans="1:11" x14ac:dyDescent="0.2">
      <c r="D816" s="20"/>
      <c r="E816" s="20"/>
      <c r="F816" s="20"/>
    </row>
    <row r="817" spans="4:6" x14ac:dyDescent="0.2">
      <c r="D817" s="20"/>
      <c r="E817" s="20"/>
      <c r="F817" s="20"/>
    </row>
    <row r="818" spans="4:6" x14ac:dyDescent="0.2">
      <c r="D818" s="20"/>
      <c r="E818" s="20"/>
      <c r="F818" s="20"/>
    </row>
    <row r="819" spans="4:6" x14ac:dyDescent="0.2">
      <c r="D819" s="20"/>
      <c r="E819" s="20"/>
      <c r="F819" s="20"/>
    </row>
    <row r="820" spans="4:6" x14ac:dyDescent="0.2">
      <c r="D820" s="20"/>
      <c r="E820" s="20"/>
      <c r="F820" s="20"/>
    </row>
    <row r="821" spans="4:6" x14ac:dyDescent="0.2">
      <c r="D821" s="20"/>
      <c r="E821" s="20"/>
      <c r="F821" s="20"/>
    </row>
    <row r="822" spans="4:6" x14ac:dyDescent="0.2">
      <c r="D822" s="20"/>
      <c r="E822" s="20"/>
      <c r="F822" s="20"/>
    </row>
    <row r="823" spans="4:6" x14ac:dyDescent="0.2">
      <c r="D823" s="20"/>
      <c r="E823" s="20"/>
      <c r="F823" s="20"/>
    </row>
    <row r="824" spans="4:6" x14ac:dyDescent="0.2">
      <c r="D824" s="20"/>
      <c r="E824" s="20"/>
      <c r="F824" s="20"/>
    </row>
    <row r="825" spans="4:6" x14ac:dyDescent="0.2">
      <c r="D825" s="20"/>
      <c r="E825" s="20"/>
      <c r="F825" s="20"/>
    </row>
    <row r="826" spans="4:6" x14ac:dyDescent="0.2">
      <c r="D826" s="20"/>
      <c r="E826" s="20"/>
      <c r="F826" s="20"/>
    </row>
    <row r="827" spans="4:6" x14ac:dyDescent="0.2">
      <c r="D827" s="20"/>
      <c r="E827" s="20"/>
      <c r="F827" s="20"/>
    </row>
    <row r="828" spans="4:6" x14ac:dyDescent="0.2">
      <c r="D828" s="20"/>
      <c r="E828" s="20"/>
      <c r="F828" s="20"/>
    </row>
    <row r="829" spans="4:6" x14ac:dyDescent="0.2">
      <c r="D829" s="20"/>
      <c r="E829" s="20"/>
      <c r="F829" s="20"/>
    </row>
    <row r="830" spans="4:6" x14ac:dyDescent="0.2">
      <c r="D830" s="20"/>
      <c r="E830" s="20"/>
      <c r="F830" s="20"/>
    </row>
    <row r="831" spans="4:6" x14ac:dyDescent="0.2">
      <c r="D831" s="20"/>
      <c r="E831" s="20"/>
      <c r="F831" s="20"/>
    </row>
    <row r="832" spans="4:6" x14ac:dyDescent="0.2">
      <c r="D832" s="20"/>
      <c r="E832" s="20"/>
      <c r="F832" s="20"/>
    </row>
    <row r="833" spans="4:6" x14ac:dyDescent="0.2">
      <c r="D833" s="20"/>
      <c r="E833" s="20"/>
      <c r="F833" s="20"/>
    </row>
    <row r="834" spans="4:6" x14ac:dyDescent="0.2">
      <c r="D834" s="20"/>
      <c r="E834" s="20"/>
      <c r="F834" s="20"/>
    </row>
    <row r="835" spans="4:6" x14ac:dyDescent="0.2">
      <c r="D835" s="20"/>
      <c r="E835" s="20"/>
      <c r="F835" s="20"/>
    </row>
    <row r="836" spans="4:6" x14ac:dyDescent="0.2">
      <c r="D836" s="20"/>
      <c r="E836" s="20"/>
      <c r="F836" s="20"/>
    </row>
    <row r="837" spans="4:6" x14ac:dyDescent="0.2">
      <c r="D837" s="20"/>
      <c r="E837" s="20"/>
      <c r="F837" s="20"/>
    </row>
    <row r="838" spans="4:6" x14ac:dyDescent="0.2">
      <c r="D838" s="20"/>
      <c r="E838" s="20"/>
      <c r="F838" s="20"/>
    </row>
    <row r="839" spans="4:6" x14ac:dyDescent="0.2">
      <c r="D839" s="20"/>
      <c r="E839" s="20"/>
      <c r="F839" s="20"/>
    </row>
    <row r="840" spans="4:6" x14ac:dyDescent="0.2">
      <c r="D840" s="20"/>
      <c r="E840" s="20"/>
      <c r="F840" s="20"/>
    </row>
    <row r="841" spans="4:6" x14ac:dyDescent="0.2">
      <c r="D841" s="20"/>
      <c r="E841" s="20"/>
      <c r="F841" s="20"/>
    </row>
    <row r="842" spans="4:6" x14ac:dyDescent="0.2">
      <c r="D842" s="20"/>
      <c r="E842" s="20"/>
      <c r="F842" s="20"/>
    </row>
    <row r="843" spans="4:6" x14ac:dyDescent="0.2">
      <c r="D843" s="20"/>
      <c r="E843" s="20"/>
      <c r="F843" s="20"/>
    </row>
    <row r="844" spans="4:6" x14ac:dyDescent="0.2">
      <c r="D844" s="20"/>
      <c r="E844" s="20"/>
      <c r="F844" s="20"/>
    </row>
    <row r="845" spans="4:6" x14ac:dyDescent="0.2">
      <c r="D845" s="20"/>
      <c r="E845" s="20"/>
      <c r="F845" s="20"/>
    </row>
    <row r="846" spans="4:6" x14ac:dyDescent="0.2">
      <c r="D846" s="20"/>
      <c r="E846" s="20"/>
      <c r="F846" s="20"/>
    </row>
    <row r="847" spans="4:6" x14ac:dyDescent="0.2">
      <c r="D847" s="20"/>
      <c r="E847" s="20"/>
      <c r="F847" s="20"/>
    </row>
    <row r="848" spans="4:6" x14ac:dyDescent="0.2">
      <c r="D848" s="20"/>
      <c r="E848" s="20"/>
      <c r="F848" s="20"/>
    </row>
    <row r="849" spans="4:6" x14ac:dyDescent="0.2">
      <c r="D849" s="20"/>
      <c r="E849" s="20"/>
      <c r="F849" s="20"/>
    </row>
    <row r="850" spans="4:6" x14ac:dyDescent="0.2">
      <c r="D850" s="20"/>
      <c r="E850" s="20"/>
      <c r="F850" s="20"/>
    </row>
    <row r="851" spans="4:6" x14ac:dyDescent="0.2">
      <c r="D851" s="20"/>
      <c r="E851" s="20"/>
      <c r="F851" s="20"/>
    </row>
    <row r="852" spans="4:6" x14ac:dyDescent="0.2">
      <c r="D852" s="20"/>
      <c r="E852" s="20"/>
      <c r="F852" s="20"/>
    </row>
    <row r="853" spans="4:6" x14ac:dyDescent="0.2">
      <c r="D853" s="20"/>
      <c r="E853" s="20"/>
      <c r="F853" s="20"/>
    </row>
    <row r="854" spans="4:6" x14ac:dyDescent="0.2">
      <c r="D854" s="20"/>
      <c r="E854" s="20"/>
      <c r="F854" s="20"/>
    </row>
    <row r="855" spans="4:6" x14ac:dyDescent="0.2">
      <c r="D855" s="20"/>
      <c r="E855" s="20"/>
      <c r="F855" s="20"/>
    </row>
    <row r="856" spans="4:6" x14ac:dyDescent="0.2">
      <c r="D856" s="20"/>
      <c r="E856" s="20"/>
      <c r="F856" s="20"/>
    </row>
    <row r="857" spans="4:6" x14ac:dyDescent="0.2">
      <c r="D857" s="20"/>
      <c r="E857" s="20"/>
      <c r="F857" s="20"/>
    </row>
    <row r="858" spans="4:6" x14ac:dyDescent="0.2">
      <c r="D858" s="20"/>
      <c r="E858" s="20"/>
      <c r="F858" s="20"/>
    </row>
    <row r="859" spans="4:6" x14ac:dyDescent="0.2">
      <c r="D859" s="20"/>
      <c r="E859" s="20"/>
      <c r="F859" s="20"/>
    </row>
    <row r="860" spans="4:6" x14ac:dyDescent="0.2">
      <c r="D860" s="20"/>
      <c r="E860" s="20"/>
      <c r="F860" s="20"/>
    </row>
    <row r="861" spans="4:6" x14ac:dyDescent="0.2">
      <c r="D861" s="20"/>
      <c r="E861" s="20"/>
      <c r="F861" s="20"/>
    </row>
    <row r="862" spans="4:6" x14ac:dyDescent="0.2">
      <c r="D862" s="20"/>
      <c r="E862" s="20"/>
      <c r="F862" s="20"/>
    </row>
    <row r="863" spans="4:6" x14ac:dyDescent="0.2">
      <c r="D863" s="20"/>
      <c r="E863" s="20"/>
      <c r="F863" s="20"/>
    </row>
    <row r="864" spans="4:6" x14ac:dyDescent="0.2">
      <c r="D864" s="20"/>
      <c r="E864" s="20"/>
      <c r="F864" s="20"/>
    </row>
    <row r="865" spans="4:6" x14ac:dyDescent="0.2">
      <c r="D865" s="20"/>
      <c r="E865" s="20"/>
      <c r="F865" s="20"/>
    </row>
    <row r="866" spans="4:6" x14ac:dyDescent="0.2">
      <c r="D866" s="20"/>
      <c r="E866" s="20"/>
      <c r="F866" s="20"/>
    </row>
    <row r="867" spans="4:6" x14ac:dyDescent="0.2">
      <c r="D867" s="20"/>
      <c r="E867" s="20"/>
      <c r="F867" s="20"/>
    </row>
    <row r="868" spans="4:6" x14ac:dyDescent="0.2">
      <c r="D868" s="20"/>
      <c r="E868" s="20"/>
      <c r="F868" s="20"/>
    </row>
    <row r="869" spans="4:6" x14ac:dyDescent="0.2">
      <c r="D869" s="20"/>
      <c r="E869" s="20"/>
      <c r="F869" s="20"/>
    </row>
    <row r="870" spans="4:6" x14ac:dyDescent="0.2">
      <c r="D870" s="20"/>
      <c r="E870" s="20"/>
      <c r="F870" s="20"/>
    </row>
    <row r="871" spans="4:6" x14ac:dyDescent="0.2">
      <c r="D871" s="20"/>
      <c r="E871" s="20"/>
      <c r="F871" s="20"/>
    </row>
    <row r="872" spans="4:6" x14ac:dyDescent="0.2">
      <c r="D872" s="20"/>
      <c r="E872" s="20"/>
      <c r="F872" s="20"/>
    </row>
    <row r="873" spans="4:6" x14ac:dyDescent="0.2">
      <c r="D873" s="20"/>
      <c r="E873" s="20"/>
      <c r="F873" s="20"/>
    </row>
    <row r="874" spans="4:6" x14ac:dyDescent="0.2">
      <c r="D874" s="20"/>
      <c r="E874" s="20"/>
      <c r="F874" s="20"/>
    </row>
    <row r="875" spans="4:6" x14ac:dyDescent="0.2">
      <c r="D875" s="20"/>
      <c r="E875" s="20"/>
      <c r="F875" s="20"/>
    </row>
    <row r="876" spans="4:6" x14ac:dyDescent="0.2">
      <c r="D876" s="20"/>
      <c r="E876" s="20"/>
      <c r="F876" s="20"/>
    </row>
    <row r="877" spans="4:6" x14ac:dyDescent="0.2">
      <c r="D877" s="20"/>
      <c r="E877" s="20"/>
      <c r="F877" s="20"/>
    </row>
    <row r="878" spans="4:6" x14ac:dyDescent="0.2">
      <c r="D878" s="20"/>
      <c r="E878" s="20"/>
      <c r="F878" s="20"/>
    </row>
    <row r="879" spans="4:6" x14ac:dyDescent="0.2">
      <c r="D879" s="20"/>
      <c r="E879" s="20"/>
      <c r="F879" s="20"/>
    </row>
    <row r="880" spans="4:6" x14ac:dyDescent="0.2">
      <c r="D880" s="20"/>
      <c r="E880" s="20"/>
      <c r="F880" s="20"/>
    </row>
    <row r="881" spans="4:6" x14ac:dyDescent="0.2">
      <c r="D881" s="20"/>
      <c r="E881" s="20"/>
      <c r="F881" s="20"/>
    </row>
    <row r="882" spans="4:6" x14ac:dyDescent="0.2">
      <c r="D882" s="20"/>
      <c r="E882" s="20"/>
      <c r="F882" s="20"/>
    </row>
    <row r="883" spans="4:6" x14ac:dyDescent="0.2">
      <c r="D883" s="20"/>
      <c r="E883" s="20"/>
      <c r="F883" s="20"/>
    </row>
    <row r="884" spans="4:6" x14ac:dyDescent="0.2">
      <c r="D884" s="20"/>
      <c r="E884" s="20"/>
      <c r="F884" s="20"/>
    </row>
    <row r="885" spans="4:6" x14ac:dyDescent="0.2">
      <c r="D885" s="20"/>
      <c r="E885" s="20"/>
      <c r="F885" s="20"/>
    </row>
    <row r="886" spans="4:6" x14ac:dyDescent="0.2">
      <c r="D886" s="20"/>
      <c r="E886" s="20"/>
      <c r="F886" s="20"/>
    </row>
    <row r="887" spans="4:6" x14ac:dyDescent="0.2">
      <c r="D887" s="20"/>
      <c r="E887" s="20"/>
      <c r="F887" s="20"/>
    </row>
    <row r="888" spans="4:6" x14ac:dyDescent="0.2">
      <c r="D888" s="20"/>
      <c r="E888" s="20"/>
      <c r="F888" s="20"/>
    </row>
    <row r="889" spans="4:6" x14ac:dyDescent="0.2">
      <c r="D889" s="20"/>
      <c r="E889" s="20"/>
      <c r="F889" s="20"/>
    </row>
    <row r="890" spans="4:6" x14ac:dyDescent="0.2">
      <c r="D890" s="20"/>
      <c r="E890" s="20"/>
      <c r="F890" s="20"/>
    </row>
    <row r="891" spans="4:6" x14ac:dyDescent="0.2">
      <c r="D891" s="20"/>
      <c r="E891" s="20"/>
      <c r="F891" s="20"/>
    </row>
    <row r="892" spans="4:6" x14ac:dyDescent="0.2">
      <c r="D892" s="20"/>
      <c r="E892" s="20"/>
      <c r="F892" s="20"/>
    </row>
    <row r="893" spans="4:6" x14ac:dyDescent="0.2">
      <c r="D893" s="20"/>
      <c r="E893" s="20"/>
      <c r="F893" s="20"/>
    </row>
    <row r="894" spans="4:6" x14ac:dyDescent="0.2">
      <c r="D894" s="20"/>
      <c r="E894" s="20"/>
      <c r="F894" s="20"/>
    </row>
    <row r="895" spans="4:6" x14ac:dyDescent="0.2">
      <c r="D895" s="20"/>
      <c r="E895" s="20"/>
      <c r="F895" s="20"/>
    </row>
    <row r="896" spans="4:6" x14ac:dyDescent="0.2">
      <c r="D896" s="20"/>
      <c r="E896" s="20"/>
      <c r="F896" s="20"/>
    </row>
    <row r="897" spans="4:6" x14ac:dyDescent="0.2">
      <c r="D897" s="20"/>
      <c r="E897" s="20"/>
      <c r="F897" s="20"/>
    </row>
    <row r="898" spans="4:6" x14ac:dyDescent="0.2">
      <c r="D898" s="20"/>
      <c r="E898" s="20"/>
      <c r="F898" s="20"/>
    </row>
    <row r="899" spans="4:6" x14ac:dyDescent="0.2">
      <c r="D899" s="20"/>
      <c r="E899" s="20"/>
      <c r="F899" s="20"/>
    </row>
    <row r="900" spans="4:6" x14ac:dyDescent="0.2">
      <c r="D900" s="20"/>
      <c r="E900" s="20"/>
      <c r="F900" s="20"/>
    </row>
    <row r="901" spans="4:6" x14ac:dyDescent="0.2">
      <c r="D901" s="20"/>
      <c r="E901" s="20"/>
      <c r="F901" s="20"/>
    </row>
    <row r="902" spans="4:6" x14ac:dyDescent="0.2">
      <c r="D902" s="20"/>
      <c r="E902" s="20"/>
      <c r="F902" s="20"/>
    </row>
    <row r="903" spans="4:6" x14ac:dyDescent="0.2">
      <c r="D903" s="20"/>
      <c r="E903" s="20"/>
      <c r="F903" s="20"/>
    </row>
    <row r="904" spans="4:6" x14ac:dyDescent="0.2">
      <c r="D904" s="20"/>
      <c r="E904" s="20"/>
      <c r="F904" s="20"/>
    </row>
    <row r="905" spans="4:6" x14ac:dyDescent="0.2">
      <c r="D905" s="20"/>
      <c r="E905" s="20"/>
      <c r="F905" s="20"/>
    </row>
    <row r="906" spans="4:6" x14ac:dyDescent="0.2">
      <c r="D906" s="20"/>
      <c r="E906" s="20"/>
      <c r="F906" s="20"/>
    </row>
    <row r="907" spans="4:6" x14ac:dyDescent="0.2">
      <c r="D907" s="20"/>
      <c r="E907" s="20"/>
      <c r="F907" s="20"/>
    </row>
    <row r="908" spans="4:6" x14ac:dyDescent="0.2">
      <c r="D908" s="20"/>
      <c r="E908" s="20"/>
      <c r="F908" s="20"/>
    </row>
    <row r="909" spans="4:6" x14ac:dyDescent="0.2">
      <c r="D909" s="20"/>
      <c r="E909" s="20"/>
      <c r="F909" s="20"/>
    </row>
    <row r="910" spans="4:6" x14ac:dyDescent="0.2">
      <c r="D910" s="20"/>
      <c r="E910" s="20"/>
      <c r="F910" s="20"/>
    </row>
    <row r="911" spans="4:6" x14ac:dyDescent="0.2">
      <c r="D911" s="20"/>
      <c r="E911" s="20"/>
      <c r="F911" s="20"/>
    </row>
    <row r="912" spans="4:6" x14ac:dyDescent="0.2">
      <c r="D912" s="20"/>
      <c r="E912" s="20"/>
      <c r="F912" s="20"/>
    </row>
    <row r="913" spans="4:6" x14ac:dyDescent="0.2">
      <c r="D913" s="20"/>
      <c r="E913" s="20"/>
      <c r="F913" s="20"/>
    </row>
    <row r="914" spans="4:6" x14ac:dyDescent="0.2">
      <c r="D914" s="20"/>
      <c r="E914" s="20"/>
      <c r="F914" s="20"/>
    </row>
    <row r="915" spans="4:6" x14ac:dyDescent="0.2">
      <c r="D915" s="20"/>
      <c r="E915" s="20"/>
      <c r="F915" s="20"/>
    </row>
    <row r="916" spans="4:6" x14ac:dyDescent="0.2">
      <c r="D916" s="20"/>
      <c r="E916" s="20"/>
      <c r="F916" s="20"/>
    </row>
    <row r="917" spans="4:6" x14ac:dyDescent="0.2">
      <c r="D917" s="20"/>
      <c r="E917" s="20"/>
      <c r="F917" s="20"/>
    </row>
    <row r="918" spans="4:6" x14ac:dyDescent="0.2">
      <c r="D918" s="20"/>
      <c r="E918" s="20"/>
      <c r="F918" s="20"/>
    </row>
    <row r="919" spans="4:6" x14ac:dyDescent="0.2">
      <c r="D919" s="20"/>
      <c r="E919" s="20"/>
      <c r="F919" s="20"/>
    </row>
    <row r="920" spans="4:6" x14ac:dyDescent="0.2">
      <c r="D920" s="20"/>
      <c r="E920" s="20"/>
      <c r="F920" s="20"/>
    </row>
    <row r="921" spans="4:6" x14ac:dyDescent="0.2">
      <c r="D921" s="20"/>
      <c r="E921" s="20"/>
      <c r="F921" s="20"/>
    </row>
    <row r="922" spans="4:6" x14ac:dyDescent="0.2">
      <c r="D922" s="20"/>
      <c r="E922" s="20"/>
      <c r="F922" s="20"/>
    </row>
    <row r="923" spans="4:6" x14ac:dyDescent="0.2">
      <c r="D923" s="20"/>
      <c r="E923" s="20"/>
      <c r="F923" s="20"/>
    </row>
    <row r="924" spans="4:6" x14ac:dyDescent="0.2">
      <c r="D924" s="20"/>
      <c r="E924" s="20"/>
      <c r="F924" s="20"/>
    </row>
    <row r="925" spans="4:6" x14ac:dyDescent="0.2">
      <c r="D925" s="20"/>
      <c r="E925" s="20"/>
      <c r="F925" s="20"/>
    </row>
    <row r="926" spans="4:6" x14ac:dyDescent="0.2">
      <c r="D926" s="20"/>
      <c r="E926" s="20"/>
      <c r="F926" s="20"/>
    </row>
    <row r="927" spans="4:6" x14ac:dyDescent="0.2">
      <c r="D927" s="20"/>
      <c r="E927" s="20"/>
      <c r="F927" s="20"/>
    </row>
    <row r="928" spans="4:6" x14ac:dyDescent="0.2">
      <c r="D928" s="20"/>
      <c r="E928" s="20"/>
      <c r="F928" s="20"/>
    </row>
    <row r="929" spans="4:6" x14ac:dyDescent="0.2">
      <c r="D929" s="20"/>
      <c r="E929" s="20"/>
      <c r="F929" s="20"/>
    </row>
    <row r="930" spans="4:6" x14ac:dyDescent="0.2">
      <c r="D930" s="20"/>
      <c r="E930" s="20"/>
      <c r="F930" s="20"/>
    </row>
    <row r="931" spans="4:6" x14ac:dyDescent="0.2">
      <c r="D931" s="20"/>
      <c r="E931" s="20"/>
      <c r="F931" s="20"/>
    </row>
    <row r="932" spans="4:6" x14ac:dyDescent="0.2">
      <c r="D932" s="20"/>
      <c r="E932" s="20"/>
      <c r="F932" s="20"/>
    </row>
    <row r="933" spans="4:6" x14ac:dyDescent="0.2">
      <c r="D933" s="20"/>
      <c r="E933" s="20"/>
      <c r="F933" s="20"/>
    </row>
    <row r="934" spans="4:6" x14ac:dyDescent="0.2">
      <c r="D934" s="20"/>
      <c r="E934" s="20"/>
      <c r="F934" s="20"/>
    </row>
    <row r="935" spans="4:6" x14ac:dyDescent="0.2">
      <c r="D935" s="20"/>
      <c r="E935" s="20"/>
      <c r="F935" s="20"/>
    </row>
    <row r="936" spans="4:6" x14ac:dyDescent="0.2">
      <c r="D936" s="20"/>
      <c r="E936" s="20"/>
      <c r="F936" s="20"/>
    </row>
    <row r="937" spans="4:6" x14ac:dyDescent="0.2">
      <c r="D937" s="20"/>
      <c r="E937" s="20"/>
      <c r="F937" s="20"/>
    </row>
    <row r="938" spans="4:6" x14ac:dyDescent="0.2">
      <c r="D938" s="20"/>
      <c r="E938" s="20"/>
      <c r="F938" s="20"/>
    </row>
    <row r="939" spans="4:6" x14ac:dyDescent="0.2">
      <c r="D939" s="20"/>
      <c r="E939" s="20"/>
      <c r="F939" s="20"/>
    </row>
    <row r="940" spans="4:6" x14ac:dyDescent="0.2">
      <c r="D940" s="20"/>
      <c r="E940" s="20"/>
      <c r="F940" s="20"/>
    </row>
    <row r="941" spans="4:6" x14ac:dyDescent="0.2">
      <c r="D941" s="20"/>
      <c r="E941" s="20"/>
      <c r="F941" s="20"/>
    </row>
    <row r="942" spans="4:6" x14ac:dyDescent="0.2">
      <c r="D942" s="20"/>
      <c r="E942" s="20"/>
      <c r="F942" s="20"/>
    </row>
    <row r="943" spans="4:6" x14ac:dyDescent="0.2">
      <c r="D943" s="20"/>
      <c r="E943" s="20"/>
      <c r="F943" s="20"/>
    </row>
    <row r="944" spans="4:6" x14ac:dyDescent="0.2">
      <c r="D944" s="20"/>
      <c r="E944" s="20"/>
      <c r="F944" s="20"/>
    </row>
    <row r="945" spans="4:6" x14ac:dyDescent="0.2">
      <c r="D945" s="20"/>
      <c r="E945" s="20"/>
      <c r="F945" s="20"/>
    </row>
    <row r="946" spans="4:6" x14ac:dyDescent="0.2">
      <c r="D946" s="20"/>
      <c r="E946" s="20"/>
      <c r="F946" s="20"/>
    </row>
    <row r="947" spans="4:6" x14ac:dyDescent="0.2">
      <c r="D947" s="20"/>
      <c r="E947" s="20"/>
      <c r="F947" s="20"/>
    </row>
    <row r="948" spans="4:6" x14ac:dyDescent="0.2">
      <c r="D948" s="20"/>
      <c r="E948" s="20"/>
      <c r="F948" s="20"/>
    </row>
    <row r="949" spans="4:6" x14ac:dyDescent="0.2">
      <c r="D949" s="20"/>
      <c r="E949" s="20"/>
      <c r="F949" s="20"/>
    </row>
    <row r="950" spans="4:6" x14ac:dyDescent="0.2">
      <c r="D950" s="20"/>
      <c r="E950" s="20"/>
      <c r="F950" s="20"/>
    </row>
    <row r="951" spans="4:6" x14ac:dyDescent="0.2">
      <c r="D951" s="20"/>
      <c r="E951" s="20"/>
      <c r="F951" s="20"/>
    </row>
    <row r="952" spans="4:6" x14ac:dyDescent="0.2">
      <c r="D952" s="20"/>
      <c r="E952" s="20"/>
      <c r="F952" s="20"/>
    </row>
    <row r="953" spans="4:6" x14ac:dyDescent="0.2">
      <c r="D953" s="20"/>
      <c r="E953" s="20"/>
      <c r="F953" s="20"/>
    </row>
    <row r="954" spans="4:6" x14ac:dyDescent="0.2">
      <c r="D954" s="20"/>
      <c r="E954" s="20"/>
      <c r="F954" s="20"/>
    </row>
    <row r="955" spans="4:6" x14ac:dyDescent="0.2">
      <c r="D955" s="20"/>
      <c r="E955" s="20"/>
      <c r="F955" s="20"/>
    </row>
    <row r="956" spans="4:6" x14ac:dyDescent="0.2">
      <c r="D956" s="20"/>
      <c r="E956" s="20"/>
      <c r="F956" s="20"/>
    </row>
    <row r="957" spans="4:6" x14ac:dyDescent="0.2">
      <c r="D957" s="20"/>
      <c r="E957" s="20"/>
      <c r="F957" s="20"/>
    </row>
    <row r="958" spans="4:6" x14ac:dyDescent="0.2">
      <c r="D958" s="20"/>
      <c r="E958" s="20"/>
      <c r="F958" s="20"/>
    </row>
    <row r="959" spans="4:6" x14ac:dyDescent="0.2">
      <c r="D959" s="20"/>
      <c r="E959" s="20"/>
      <c r="F959" s="20"/>
    </row>
    <row r="960" spans="4:6" x14ac:dyDescent="0.2">
      <c r="D960" s="20"/>
      <c r="E960" s="20"/>
      <c r="F960" s="20"/>
    </row>
    <row r="961" spans="4:6" x14ac:dyDescent="0.2">
      <c r="D961" s="20"/>
      <c r="E961" s="20"/>
      <c r="F961" s="20"/>
    </row>
    <row r="962" spans="4:6" x14ac:dyDescent="0.2">
      <c r="D962" s="20"/>
      <c r="E962" s="20"/>
      <c r="F962" s="20"/>
    </row>
    <row r="963" spans="4:6" x14ac:dyDescent="0.2">
      <c r="D963" s="20"/>
      <c r="E963" s="20"/>
      <c r="F963" s="20"/>
    </row>
    <row r="964" spans="4:6" x14ac:dyDescent="0.2">
      <c r="D964" s="20"/>
      <c r="E964" s="20"/>
      <c r="F964" s="20"/>
    </row>
    <row r="965" spans="4:6" x14ac:dyDescent="0.2">
      <c r="D965" s="20"/>
      <c r="E965" s="20"/>
      <c r="F965" s="20"/>
    </row>
    <row r="966" spans="4:6" x14ac:dyDescent="0.2">
      <c r="D966" s="20"/>
      <c r="E966" s="20"/>
      <c r="F966" s="20"/>
    </row>
    <row r="967" spans="4:6" x14ac:dyDescent="0.2">
      <c r="D967" s="20"/>
      <c r="E967" s="20"/>
      <c r="F967" s="20"/>
    </row>
    <row r="968" spans="4:6" x14ac:dyDescent="0.2">
      <c r="D968" s="20"/>
      <c r="E968" s="20"/>
      <c r="F968" s="20"/>
    </row>
    <row r="969" spans="4:6" x14ac:dyDescent="0.2">
      <c r="D969" s="20"/>
      <c r="E969" s="20"/>
      <c r="F969" s="20"/>
    </row>
    <row r="970" spans="4:6" x14ac:dyDescent="0.2">
      <c r="D970" s="20"/>
      <c r="E970" s="20"/>
      <c r="F970" s="20"/>
    </row>
    <row r="971" spans="4:6" x14ac:dyDescent="0.2">
      <c r="D971" s="20"/>
      <c r="E971" s="20"/>
      <c r="F971" s="20"/>
    </row>
    <row r="972" spans="4:6" x14ac:dyDescent="0.2">
      <c r="D972" s="20"/>
      <c r="E972" s="20"/>
      <c r="F972" s="20"/>
    </row>
    <row r="973" spans="4:6" x14ac:dyDescent="0.2">
      <c r="D973" s="20"/>
      <c r="E973" s="20"/>
      <c r="F973" s="20"/>
    </row>
    <row r="974" spans="4:6" x14ac:dyDescent="0.2">
      <c r="D974" s="20"/>
      <c r="E974" s="20"/>
      <c r="F974" s="20"/>
    </row>
    <row r="975" spans="4:6" x14ac:dyDescent="0.2">
      <c r="D975" s="20"/>
      <c r="E975" s="20"/>
      <c r="F975" s="20"/>
    </row>
    <row r="976" spans="4:6" x14ac:dyDescent="0.2">
      <c r="D976" s="20"/>
      <c r="E976" s="20"/>
      <c r="F976" s="20"/>
    </row>
    <row r="977" spans="4:6" x14ac:dyDescent="0.2">
      <c r="D977" s="20"/>
      <c r="E977" s="20"/>
      <c r="F977" s="20"/>
    </row>
    <row r="978" spans="4:6" x14ac:dyDescent="0.2">
      <c r="D978" s="20"/>
      <c r="E978" s="20"/>
      <c r="F978" s="20"/>
    </row>
    <row r="979" spans="4:6" x14ac:dyDescent="0.2">
      <c r="D979" s="20"/>
      <c r="E979" s="20"/>
      <c r="F979" s="20"/>
    </row>
    <row r="980" spans="4:6" x14ac:dyDescent="0.2">
      <c r="D980" s="20"/>
      <c r="E980" s="20"/>
      <c r="F980" s="20"/>
    </row>
    <row r="981" spans="4:6" x14ac:dyDescent="0.2">
      <c r="D981" s="20"/>
      <c r="E981" s="20"/>
      <c r="F981" s="20"/>
    </row>
    <row r="982" spans="4:6" x14ac:dyDescent="0.2">
      <c r="D982" s="20"/>
      <c r="E982" s="20"/>
      <c r="F982" s="20"/>
    </row>
    <row r="983" spans="4:6" x14ac:dyDescent="0.2">
      <c r="D983" s="20"/>
      <c r="E983" s="20"/>
      <c r="F983" s="20"/>
    </row>
    <row r="984" spans="4:6" x14ac:dyDescent="0.2">
      <c r="D984" s="20"/>
      <c r="E984" s="20"/>
      <c r="F984" s="20"/>
    </row>
    <row r="985" spans="4:6" x14ac:dyDescent="0.2">
      <c r="D985" s="20"/>
      <c r="E985" s="20"/>
      <c r="F985" s="20"/>
    </row>
    <row r="986" spans="4:6" x14ac:dyDescent="0.2">
      <c r="D986" s="20"/>
      <c r="E986" s="20"/>
      <c r="F986" s="20"/>
    </row>
    <row r="987" spans="4:6" x14ac:dyDescent="0.2">
      <c r="D987" s="20"/>
      <c r="E987" s="20"/>
      <c r="F987" s="20"/>
    </row>
    <row r="988" spans="4:6" x14ac:dyDescent="0.2">
      <c r="D988" s="20"/>
      <c r="E988" s="20"/>
      <c r="F988" s="20"/>
    </row>
    <row r="989" spans="4:6" x14ac:dyDescent="0.2">
      <c r="D989" s="20"/>
      <c r="E989" s="20"/>
      <c r="F989" s="20"/>
    </row>
    <row r="990" spans="4:6" x14ac:dyDescent="0.2">
      <c r="D990" s="20"/>
      <c r="E990" s="20"/>
      <c r="F990" s="20"/>
    </row>
    <row r="991" spans="4:6" x14ac:dyDescent="0.2">
      <c r="D991" s="20"/>
      <c r="E991" s="20"/>
      <c r="F991" s="20"/>
    </row>
    <row r="992" spans="4:6" x14ac:dyDescent="0.2">
      <c r="D992" s="20"/>
      <c r="E992" s="20"/>
      <c r="F992" s="20"/>
    </row>
    <row r="993" spans="4:6" x14ac:dyDescent="0.2">
      <c r="D993" s="20"/>
      <c r="E993" s="20"/>
      <c r="F993" s="20"/>
    </row>
    <row r="994" spans="4:6" x14ac:dyDescent="0.2">
      <c r="D994" s="20"/>
      <c r="E994" s="20"/>
      <c r="F994" s="20"/>
    </row>
    <row r="995" spans="4:6" x14ac:dyDescent="0.2">
      <c r="D995" s="20"/>
      <c r="E995" s="20"/>
      <c r="F995" s="20"/>
    </row>
    <row r="996" spans="4:6" x14ac:dyDescent="0.2">
      <c r="D996" s="20"/>
      <c r="E996" s="20"/>
      <c r="F996" s="20"/>
    </row>
    <row r="997" spans="4:6" x14ac:dyDescent="0.2">
      <c r="D997" s="20"/>
      <c r="E997" s="20"/>
      <c r="F997" s="20"/>
    </row>
    <row r="998" spans="4:6" x14ac:dyDescent="0.2">
      <c r="D998" s="20"/>
      <c r="E998" s="20"/>
      <c r="F998" s="20"/>
    </row>
    <row r="999" spans="4:6" x14ac:dyDescent="0.2">
      <c r="D999" s="20"/>
      <c r="E999" s="20"/>
      <c r="F999" s="20"/>
    </row>
    <row r="1000" spans="4:6" x14ac:dyDescent="0.2">
      <c r="D1000" s="20"/>
      <c r="E1000" s="20"/>
      <c r="F1000" s="20"/>
    </row>
    <row r="1001" spans="4:6" x14ac:dyDescent="0.2">
      <c r="D1001" s="20"/>
      <c r="E1001" s="20"/>
      <c r="F1001" s="20"/>
    </row>
    <row r="1002" spans="4:6" x14ac:dyDescent="0.2">
      <c r="D1002" s="20"/>
      <c r="E1002" s="20"/>
      <c r="F1002" s="20"/>
    </row>
    <row r="1003" spans="4:6" x14ac:dyDescent="0.2">
      <c r="D1003" s="20"/>
      <c r="E1003" s="20"/>
      <c r="F1003" s="20"/>
    </row>
    <row r="1004" spans="4:6" x14ac:dyDescent="0.2">
      <c r="D1004" s="20"/>
      <c r="E1004" s="20"/>
      <c r="F1004" s="20"/>
    </row>
    <row r="1005" spans="4:6" x14ac:dyDescent="0.2">
      <c r="D1005" s="20"/>
      <c r="E1005" s="20"/>
      <c r="F1005" s="20"/>
    </row>
    <row r="1006" spans="4:6" x14ac:dyDescent="0.2">
      <c r="D1006" s="20"/>
      <c r="E1006" s="20"/>
      <c r="F1006" s="20"/>
    </row>
    <row r="1007" spans="4:6" x14ac:dyDescent="0.2">
      <c r="D1007" s="20"/>
      <c r="E1007" s="20"/>
      <c r="F1007" s="20"/>
    </row>
    <row r="1008" spans="4:6" x14ac:dyDescent="0.2">
      <c r="D1008" s="20"/>
      <c r="E1008" s="20"/>
      <c r="F1008" s="20"/>
    </row>
    <row r="1009" spans="4:6" x14ac:dyDescent="0.2">
      <c r="D1009" s="20"/>
      <c r="E1009" s="20"/>
      <c r="F1009" s="20"/>
    </row>
    <row r="1010" spans="4:6" x14ac:dyDescent="0.2">
      <c r="D1010" s="20"/>
      <c r="E1010" s="20"/>
      <c r="F1010" s="20"/>
    </row>
    <row r="1011" spans="4:6" x14ac:dyDescent="0.2">
      <c r="D1011" s="20"/>
      <c r="E1011" s="20"/>
      <c r="F1011" s="20"/>
    </row>
    <row r="1012" spans="4:6" x14ac:dyDescent="0.2">
      <c r="D1012" s="20"/>
      <c r="E1012" s="20"/>
      <c r="F1012" s="20"/>
    </row>
    <row r="1013" spans="4:6" x14ac:dyDescent="0.2">
      <c r="D1013" s="20"/>
      <c r="E1013" s="20"/>
      <c r="F1013" s="20"/>
    </row>
    <row r="1014" spans="4:6" x14ac:dyDescent="0.2">
      <c r="D1014" s="20"/>
      <c r="E1014" s="20"/>
      <c r="F1014" s="20"/>
    </row>
    <row r="1015" spans="4:6" x14ac:dyDescent="0.2">
      <c r="D1015" s="20"/>
      <c r="E1015" s="20"/>
      <c r="F1015" s="20"/>
    </row>
    <row r="1016" spans="4:6" x14ac:dyDescent="0.2">
      <c r="D1016" s="20"/>
      <c r="E1016" s="20"/>
      <c r="F1016" s="20"/>
    </row>
    <row r="1017" spans="4:6" x14ac:dyDescent="0.2">
      <c r="D1017" s="20"/>
      <c r="E1017" s="20"/>
      <c r="F1017" s="20"/>
    </row>
    <row r="1018" spans="4:6" x14ac:dyDescent="0.2">
      <c r="D1018" s="20"/>
      <c r="E1018" s="20"/>
      <c r="F1018" s="20"/>
    </row>
    <row r="1019" spans="4:6" x14ac:dyDescent="0.2">
      <c r="D1019" s="20"/>
      <c r="E1019" s="20"/>
      <c r="F1019" s="20"/>
    </row>
    <row r="1020" spans="4:6" x14ac:dyDescent="0.2">
      <c r="D1020" s="20"/>
      <c r="E1020" s="20"/>
      <c r="F1020" s="20"/>
    </row>
    <row r="1021" spans="4:6" x14ac:dyDescent="0.2">
      <c r="D1021" s="20"/>
      <c r="E1021" s="20"/>
      <c r="F1021" s="20"/>
    </row>
    <row r="1022" spans="4:6" x14ac:dyDescent="0.2">
      <c r="D1022" s="20"/>
      <c r="E1022" s="20"/>
      <c r="F1022" s="20"/>
    </row>
    <row r="1023" spans="4:6" x14ac:dyDescent="0.2">
      <c r="D1023" s="20"/>
      <c r="E1023" s="20"/>
      <c r="F1023" s="20"/>
    </row>
    <row r="1024" spans="4:6" x14ac:dyDescent="0.2">
      <c r="D1024" s="20"/>
      <c r="E1024" s="20"/>
      <c r="F1024" s="20"/>
    </row>
    <row r="1025" spans="4:6" x14ac:dyDescent="0.2">
      <c r="D1025" s="20"/>
      <c r="E1025" s="20"/>
      <c r="F1025" s="20"/>
    </row>
    <row r="1026" spans="4:6" x14ac:dyDescent="0.2">
      <c r="D1026" s="20"/>
      <c r="E1026" s="20"/>
      <c r="F1026" s="20"/>
    </row>
    <row r="1027" spans="4:6" x14ac:dyDescent="0.2">
      <c r="D1027" s="20"/>
      <c r="E1027" s="20"/>
      <c r="F1027" s="20"/>
    </row>
    <row r="1028" spans="4:6" x14ac:dyDescent="0.2">
      <c r="D1028" s="20"/>
      <c r="E1028" s="20"/>
      <c r="F1028" s="20"/>
    </row>
    <row r="1029" spans="4:6" x14ac:dyDescent="0.2">
      <c r="D1029" s="20"/>
      <c r="E1029" s="20"/>
      <c r="F1029" s="20"/>
    </row>
    <row r="1030" spans="4:6" x14ac:dyDescent="0.2">
      <c r="D1030" s="20"/>
      <c r="E1030" s="20"/>
      <c r="F1030" s="20"/>
    </row>
    <row r="1031" spans="4:6" x14ac:dyDescent="0.2">
      <c r="D1031" s="20"/>
      <c r="E1031" s="20"/>
      <c r="F1031" s="20"/>
    </row>
    <row r="1032" spans="4:6" x14ac:dyDescent="0.2">
      <c r="D1032" s="20"/>
      <c r="E1032" s="20"/>
      <c r="F1032" s="20"/>
    </row>
    <row r="1033" spans="4:6" x14ac:dyDescent="0.2">
      <c r="D1033" s="20"/>
      <c r="E1033" s="20"/>
      <c r="F1033" s="20"/>
    </row>
    <row r="1034" spans="4:6" x14ac:dyDescent="0.2">
      <c r="D1034" s="20"/>
      <c r="E1034" s="20"/>
      <c r="F1034" s="20"/>
    </row>
    <row r="1035" spans="4:6" x14ac:dyDescent="0.2">
      <c r="D1035" s="20"/>
      <c r="E1035" s="20"/>
      <c r="F1035" s="20"/>
    </row>
    <row r="1036" spans="4:6" x14ac:dyDescent="0.2">
      <c r="D1036" s="20"/>
      <c r="E1036" s="20"/>
      <c r="F1036" s="20"/>
    </row>
    <row r="1037" spans="4:6" x14ac:dyDescent="0.2">
      <c r="D1037" s="20"/>
      <c r="E1037" s="20"/>
      <c r="F1037" s="20"/>
    </row>
    <row r="1038" spans="4:6" x14ac:dyDescent="0.2">
      <c r="D1038" s="20"/>
      <c r="E1038" s="20"/>
      <c r="F1038" s="20"/>
    </row>
    <row r="1039" spans="4:6" x14ac:dyDescent="0.2">
      <c r="D1039" s="20"/>
      <c r="E1039" s="20"/>
      <c r="F1039" s="20"/>
    </row>
    <row r="1040" spans="4:6" x14ac:dyDescent="0.2">
      <c r="D1040" s="20"/>
      <c r="E1040" s="20"/>
      <c r="F1040" s="20"/>
    </row>
    <row r="1041" spans="4:6" x14ac:dyDescent="0.2">
      <c r="D1041" s="20"/>
      <c r="E1041" s="20"/>
      <c r="F1041" s="20"/>
    </row>
    <row r="1042" spans="4:6" x14ac:dyDescent="0.2">
      <c r="D1042" s="20"/>
      <c r="E1042" s="20"/>
      <c r="F1042" s="20"/>
    </row>
    <row r="1043" spans="4:6" x14ac:dyDescent="0.2">
      <c r="D1043" s="20"/>
      <c r="E1043" s="20"/>
      <c r="F1043" s="20"/>
    </row>
    <row r="1044" spans="4:6" x14ac:dyDescent="0.2">
      <c r="D1044" s="20"/>
      <c r="E1044" s="20"/>
      <c r="F1044" s="20"/>
    </row>
    <row r="1045" spans="4:6" x14ac:dyDescent="0.2">
      <c r="D1045" s="20"/>
      <c r="E1045" s="20"/>
      <c r="F1045" s="20"/>
    </row>
    <row r="1046" spans="4:6" x14ac:dyDescent="0.2">
      <c r="D1046" s="20"/>
      <c r="E1046" s="20"/>
      <c r="F1046" s="20"/>
    </row>
    <row r="1047" spans="4:6" x14ac:dyDescent="0.2">
      <c r="D1047" s="20"/>
      <c r="E1047" s="20"/>
      <c r="F1047" s="20"/>
    </row>
    <row r="1048" spans="4:6" x14ac:dyDescent="0.2">
      <c r="D1048" s="20"/>
      <c r="E1048" s="20"/>
      <c r="F1048" s="20"/>
    </row>
    <row r="1049" spans="4:6" x14ac:dyDescent="0.2">
      <c r="D1049" s="20"/>
      <c r="E1049" s="20"/>
      <c r="F1049" s="20"/>
    </row>
    <row r="1050" spans="4:6" x14ac:dyDescent="0.2">
      <c r="D1050" s="20"/>
      <c r="E1050" s="20"/>
      <c r="F1050" s="20"/>
    </row>
    <row r="1051" spans="4:6" x14ac:dyDescent="0.2">
      <c r="D1051" s="20"/>
      <c r="E1051" s="20"/>
      <c r="F1051" s="20"/>
    </row>
    <row r="1052" spans="4:6" x14ac:dyDescent="0.2">
      <c r="D1052" s="20"/>
      <c r="E1052" s="20"/>
      <c r="F1052" s="20"/>
    </row>
    <row r="1053" spans="4:6" x14ac:dyDescent="0.2">
      <c r="D1053" s="20"/>
      <c r="E1053" s="20"/>
      <c r="F1053" s="20"/>
    </row>
    <row r="1054" spans="4:6" x14ac:dyDescent="0.2">
      <c r="D1054" s="20"/>
      <c r="E1054" s="20"/>
      <c r="F1054" s="20"/>
    </row>
    <row r="1055" spans="4:6" x14ac:dyDescent="0.2">
      <c r="D1055" s="20"/>
      <c r="E1055" s="20"/>
      <c r="F1055" s="20"/>
    </row>
    <row r="1056" spans="4:6" x14ac:dyDescent="0.2">
      <c r="D1056" s="20"/>
      <c r="E1056" s="20"/>
      <c r="F1056" s="20"/>
    </row>
    <row r="1057" spans="4:6" x14ac:dyDescent="0.2">
      <c r="D1057" s="20"/>
      <c r="E1057" s="20"/>
      <c r="F1057" s="20"/>
    </row>
    <row r="1058" spans="4:6" x14ac:dyDescent="0.2">
      <c r="D1058" s="20"/>
      <c r="E1058" s="20"/>
      <c r="F1058" s="20"/>
    </row>
    <row r="1059" spans="4:6" x14ac:dyDescent="0.2">
      <c r="D1059" s="20"/>
      <c r="E1059" s="20"/>
      <c r="F1059" s="20"/>
    </row>
    <row r="1060" spans="4:6" x14ac:dyDescent="0.2">
      <c r="D1060" s="20"/>
      <c r="E1060" s="20"/>
      <c r="F1060" s="20"/>
    </row>
    <row r="1061" spans="4:6" x14ac:dyDescent="0.2">
      <c r="D1061" s="20"/>
      <c r="E1061" s="20"/>
      <c r="F1061" s="20"/>
    </row>
    <row r="1062" spans="4:6" x14ac:dyDescent="0.2">
      <c r="D1062" s="20"/>
      <c r="E1062" s="20"/>
      <c r="F1062" s="20"/>
    </row>
    <row r="1063" spans="4:6" x14ac:dyDescent="0.2">
      <c r="D1063" s="20"/>
      <c r="E1063" s="20"/>
      <c r="F1063" s="20"/>
    </row>
    <row r="1064" spans="4:6" x14ac:dyDescent="0.2">
      <c r="D1064" s="20"/>
      <c r="E1064" s="20"/>
      <c r="F1064" s="20"/>
    </row>
    <row r="1065" spans="4:6" x14ac:dyDescent="0.2">
      <c r="D1065" s="20"/>
      <c r="E1065" s="20"/>
      <c r="F1065" s="20"/>
    </row>
    <row r="1066" spans="4:6" x14ac:dyDescent="0.2">
      <c r="D1066" s="20"/>
      <c r="E1066" s="20"/>
      <c r="F1066" s="20"/>
    </row>
    <row r="1067" spans="4:6" x14ac:dyDescent="0.2">
      <c r="D1067" s="20"/>
      <c r="E1067" s="20"/>
      <c r="F1067" s="20"/>
    </row>
    <row r="1068" spans="4:6" x14ac:dyDescent="0.2">
      <c r="D1068" s="20"/>
      <c r="E1068" s="20"/>
      <c r="F1068" s="20"/>
    </row>
    <row r="1069" spans="4:6" x14ac:dyDescent="0.2">
      <c r="D1069" s="20"/>
      <c r="E1069" s="20"/>
      <c r="F1069" s="20"/>
    </row>
    <row r="1070" spans="4:6" x14ac:dyDescent="0.2">
      <c r="D1070" s="20"/>
      <c r="E1070" s="20"/>
      <c r="F1070" s="20"/>
    </row>
    <row r="1071" spans="4:6" x14ac:dyDescent="0.2">
      <c r="D1071" s="20"/>
      <c r="E1071" s="20"/>
      <c r="F1071" s="20"/>
    </row>
    <row r="1072" spans="4:6" x14ac:dyDescent="0.2">
      <c r="D1072" s="20"/>
      <c r="E1072" s="20"/>
      <c r="F1072" s="20"/>
    </row>
    <row r="1073" spans="4:6" x14ac:dyDescent="0.2">
      <c r="D1073" s="20"/>
      <c r="E1073" s="20"/>
      <c r="F1073" s="20"/>
    </row>
    <row r="1074" spans="4:6" x14ac:dyDescent="0.2">
      <c r="D1074" s="20"/>
      <c r="E1074" s="20"/>
      <c r="F1074" s="20"/>
    </row>
    <row r="1075" spans="4:6" x14ac:dyDescent="0.2">
      <c r="D1075" s="20"/>
      <c r="E1075" s="20"/>
      <c r="F1075" s="20"/>
    </row>
    <row r="1076" spans="4:6" x14ac:dyDescent="0.2">
      <c r="D1076" s="20"/>
      <c r="E1076" s="20"/>
      <c r="F1076" s="20"/>
    </row>
    <row r="1077" spans="4:6" x14ac:dyDescent="0.2">
      <c r="D1077" s="20"/>
      <c r="E1077" s="20"/>
      <c r="F1077" s="20"/>
    </row>
    <row r="1078" spans="4:6" x14ac:dyDescent="0.2">
      <c r="D1078" s="20"/>
      <c r="E1078" s="20"/>
      <c r="F1078" s="20"/>
    </row>
    <row r="1079" spans="4:6" x14ac:dyDescent="0.2">
      <c r="D1079" s="20"/>
      <c r="E1079" s="20"/>
      <c r="F1079" s="20"/>
    </row>
    <row r="1080" spans="4:6" x14ac:dyDescent="0.2">
      <c r="D1080" s="20"/>
      <c r="E1080" s="20"/>
      <c r="F1080" s="20"/>
    </row>
    <row r="1081" spans="4:6" x14ac:dyDescent="0.2">
      <c r="D1081" s="20"/>
      <c r="E1081" s="20"/>
      <c r="F1081" s="20"/>
    </row>
    <row r="1082" spans="4:6" x14ac:dyDescent="0.2">
      <c r="D1082" s="20"/>
      <c r="E1082" s="20"/>
      <c r="F1082" s="20"/>
    </row>
    <row r="1083" spans="4:6" x14ac:dyDescent="0.2">
      <c r="D1083" s="20"/>
      <c r="E1083" s="20"/>
      <c r="F1083" s="20"/>
    </row>
    <row r="1084" spans="4:6" x14ac:dyDescent="0.2">
      <c r="D1084" s="20"/>
      <c r="E1084" s="20"/>
      <c r="F1084" s="20"/>
    </row>
    <row r="1085" spans="4:6" x14ac:dyDescent="0.2">
      <c r="D1085" s="20"/>
      <c r="E1085" s="20"/>
      <c r="F1085" s="20"/>
    </row>
    <row r="1086" spans="4:6" x14ac:dyDescent="0.2">
      <c r="D1086" s="20"/>
      <c r="E1086" s="20"/>
      <c r="F1086" s="20"/>
    </row>
    <row r="1087" spans="4:6" x14ac:dyDescent="0.2">
      <c r="D1087" s="20"/>
      <c r="E1087" s="20"/>
      <c r="F1087" s="20"/>
    </row>
    <row r="1088" spans="4:6" x14ac:dyDescent="0.2">
      <c r="D1088" s="20"/>
      <c r="E1088" s="20"/>
      <c r="F1088" s="20"/>
    </row>
    <row r="1089" spans="4:6" x14ac:dyDescent="0.2">
      <c r="D1089" s="20"/>
      <c r="E1089" s="20"/>
      <c r="F1089" s="20"/>
    </row>
    <row r="1090" spans="4:6" x14ac:dyDescent="0.2">
      <c r="D1090" s="20"/>
      <c r="E1090" s="20"/>
      <c r="F1090" s="20"/>
    </row>
    <row r="1091" spans="4:6" x14ac:dyDescent="0.2">
      <c r="D1091" s="20"/>
      <c r="E1091" s="20"/>
      <c r="F1091" s="20"/>
    </row>
    <row r="1092" spans="4:6" x14ac:dyDescent="0.2">
      <c r="D1092" s="20"/>
      <c r="E1092" s="20"/>
      <c r="F1092" s="20"/>
    </row>
    <row r="1093" spans="4:6" x14ac:dyDescent="0.2">
      <c r="D1093" s="20"/>
      <c r="E1093" s="20"/>
      <c r="F1093" s="20"/>
    </row>
    <row r="1094" spans="4:6" x14ac:dyDescent="0.2">
      <c r="D1094" s="20"/>
      <c r="E1094" s="20"/>
      <c r="F1094" s="20"/>
    </row>
    <row r="1095" spans="4:6" x14ac:dyDescent="0.2">
      <c r="D1095" s="20"/>
      <c r="E1095" s="20"/>
      <c r="F1095" s="20"/>
    </row>
    <row r="1096" spans="4:6" x14ac:dyDescent="0.2">
      <c r="D1096" s="20"/>
      <c r="E1096" s="20"/>
      <c r="F1096" s="20"/>
    </row>
    <row r="1097" spans="4:6" x14ac:dyDescent="0.2">
      <c r="D1097" s="20"/>
      <c r="E1097" s="20"/>
      <c r="F1097" s="20"/>
    </row>
    <row r="1098" spans="4:6" x14ac:dyDescent="0.2">
      <c r="D1098" s="20"/>
      <c r="E1098" s="20"/>
      <c r="F1098" s="20"/>
    </row>
    <row r="1099" spans="4:6" x14ac:dyDescent="0.2">
      <c r="D1099" s="20"/>
      <c r="E1099" s="20"/>
      <c r="F1099" s="20"/>
    </row>
    <row r="1100" spans="4:6" x14ac:dyDescent="0.2">
      <c r="D1100" s="20"/>
      <c r="E1100" s="20"/>
      <c r="F1100" s="20"/>
    </row>
    <row r="1101" spans="4:6" x14ac:dyDescent="0.2">
      <c r="D1101" s="20"/>
      <c r="E1101" s="20"/>
      <c r="F1101" s="20"/>
    </row>
    <row r="1102" spans="4:6" x14ac:dyDescent="0.2">
      <c r="D1102" s="20"/>
      <c r="E1102" s="20"/>
      <c r="F1102" s="20"/>
    </row>
    <row r="1103" spans="4:6" x14ac:dyDescent="0.2">
      <c r="D1103" s="20"/>
      <c r="E1103" s="20"/>
      <c r="F1103" s="20"/>
    </row>
    <row r="1104" spans="4:6" x14ac:dyDescent="0.2">
      <c r="D1104" s="20"/>
      <c r="E1104" s="20"/>
      <c r="F1104" s="20"/>
    </row>
    <row r="1105" spans="4:6" x14ac:dyDescent="0.2">
      <c r="D1105" s="20"/>
      <c r="E1105" s="20"/>
      <c r="F1105" s="20"/>
    </row>
    <row r="1106" spans="4:6" x14ac:dyDescent="0.2">
      <c r="D1106" s="20"/>
      <c r="E1106" s="20"/>
      <c r="F1106" s="20"/>
    </row>
    <row r="1107" spans="4:6" x14ac:dyDescent="0.2">
      <c r="D1107" s="20"/>
      <c r="E1107" s="20"/>
      <c r="F1107" s="20"/>
    </row>
    <row r="1108" spans="4:6" x14ac:dyDescent="0.2">
      <c r="D1108" s="20"/>
      <c r="E1108" s="20"/>
      <c r="F1108" s="20"/>
    </row>
    <row r="1109" spans="4:6" x14ac:dyDescent="0.2">
      <c r="D1109" s="20"/>
      <c r="E1109" s="20"/>
      <c r="F1109" s="20"/>
    </row>
    <row r="1110" spans="4:6" x14ac:dyDescent="0.2">
      <c r="D1110" s="20"/>
      <c r="E1110" s="20"/>
      <c r="F1110" s="20"/>
    </row>
    <row r="1111" spans="4:6" x14ac:dyDescent="0.2">
      <c r="D1111" s="20"/>
      <c r="E1111" s="20"/>
      <c r="F1111" s="20"/>
    </row>
    <row r="1112" spans="4:6" x14ac:dyDescent="0.2">
      <c r="D1112" s="20"/>
      <c r="E1112" s="20"/>
      <c r="F1112" s="20"/>
    </row>
    <row r="1113" spans="4:6" x14ac:dyDescent="0.2">
      <c r="D1113" s="20"/>
      <c r="E1113" s="20"/>
      <c r="F1113" s="20"/>
    </row>
    <row r="1114" spans="4:6" x14ac:dyDescent="0.2">
      <c r="D1114" s="20"/>
      <c r="E1114" s="20"/>
      <c r="F1114" s="20"/>
    </row>
    <row r="1115" spans="4:6" x14ac:dyDescent="0.2">
      <c r="D1115" s="20"/>
      <c r="E1115" s="20"/>
      <c r="F1115" s="20"/>
    </row>
    <row r="1116" spans="4:6" x14ac:dyDescent="0.2">
      <c r="D1116" s="20"/>
      <c r="E1116" s="20"/>
      <c r="F1116" s="20"/>
    </row>
    <row r="1117" spans="4:6" x14ac:dyDescent="0.2">
      <c r="D1117" s="20"/>
      <c r="E1117" s="20"/>
      <c r="F1117" s="20"/>
    </row>
    <row r="1118" spans="4:6" x14ac:dyDescent="0.2">
      <c r="D1118" s="20"/>
      <c r="E1118" s="20"/>
      <c r="F1118" s="20"/>
    </row>
    <row r="1119" spans="4:6" x14ac:dyDescent="0.2">
      <c r="D1119" s="20"/>
      <c r="E1119" s="20"/>
      <c r="F1119" s="20"/>
    </row>
    <row r="1120" spans="4:6" x14ac:dyDescent="0.2">
      <c r="D1120" s="20"/>
      <c r="E1120" s="20"/>
      <c r="F1120" s="20"/>
    </row>
    <row r="1121" spans="4:6" x14ac:dyDescent="0.2">
      <c r="D1121" s="20"/>
      <c r="E1121" s="20"/>
      <c r="F1121" s="20"/>
    </row>
    <row r="1122" spans="4:6" x14ac:dyDescent="0.2">
      <c r="D1122" s="20"/>
      <c r="E1122" s="20"/>
      <c r="F1122" s="20"/>
    </row>
    <row r="1123" spans="4:6" x14ac:dyDescent="0.2">
      <c r="D1123" s="20"/>
      <c r="E1123" s="20"/>
      <c r="F1123" s="20"/>
    </row>
    <row r="1124" spans="4:6" x14ac:dyDescent="0.2">
      <c r="D1124" s="20"/>
      <c r="E1124" s="20"/>
      <c r="F1124" s="20"/>
    </row>
    <row r="1125" spans="4:6" x14ac:dyDescent="0.2">
      <c r="D1125" s="20"/>
      <c r="E1125" s="20"/>
      <c r="F1125" s="20"/>
    </row>
    <row r="1126" spans="4:6" x14ac:dyDescent="0.2">
      <c r="D1126" s="20"/>
      <c r="E1126" s="20"/>
      <c r="F1126" s="20"/>
    </row>
    <row r="1127" spans="4:6" x14ac:dyDescent="0.2">
      <c r="D1127" s="20"/>
      <c r="E1127" s="20"/>
      <c r="F1127" s="20"/>
    </row>
    <row r="1128" spans="4:6" x14ac:dyDescent="0.2">
      <c r="D1128" s="20"/>
      <c r="E1128" s="20"/>
      <c r="F1128" s="20"/>
    </row>
    <row r="1129" spans="4:6" x14ac:dyDescent="0.2">
      <c r="D1129" s="20"/>
      <c r="E1129" s="20"/>
      <c r="F1129" s="20"/>
    </row>
    <row r="1130" spans="4:6" x14ac:dyDescent="0.2">
      <c r="D1130" s="20"/>
      <c r="E1130" s="20"/>
      <c r="F1130" s="20"/>
    </row>
    <row r="1131" spans="4:6" x14ac:dyDescent="0.2">
      <c r="D1131" s="20"/>
      <c r="E1131" s="20"/>
      <c r="F1131" s="20"/>
    </row>
    <row r="1132" spans="4:6" x14ac:dyDescent="0.2">
      <c r="D1132" s="20"/>
      <c r="E1132" s="20"/>
      <c r="F1132" s="20"/>
    </row>
    <row r="1133" spans="4:6" x14ac:dyDescent="0.2">
      <c r="D1133" s="20"/>
      <c r="E1133" s="20"/>
      <c r="F1133" s="20"/>
    </row>
    <row r="1134" spans="4:6" x14ac:dyDescent="0.2">
      <c r="D1134" s="20"/>
      <c r="E1134" s="20"/>
      <c r="F1134" s="20"/>
    </row>
    <row r="1135" spans="4:6" x14ac:dyDescent="0.2">
      <c r="D1135" s="20"/>
      <c r="E1135" s="20"/>
      <c r="F1135" s="20"/>
    </row>
    <row r="1136" spans="4:6" x14ac:dyDescent="0.2">
      <c r="D1136" s="20"/>
      <c r="E1136" s="20"/>
      <c r="F1136" s="20"/>
    </row>
    <row r="1137" spans="4:6" x14ac:dyDescent="0.2">
      <c r="D1137" s="20"/>
      <c r="E1137" s="20"/>
      <c r="F1137" s="20"/>
    </row>
    <row r="1138" spans="4:6" x14ac:dyDescent="0.2">
      <c r="D1138" s="20"/>
      <c r="E1138" s="20"/>
      <c r="F1138" s="20"/>
    </row>
    <row r="1139" spans="4:6" x14ac:dyDescent="0.2">
      <c r="D1139" s="20"/>
      <c r="E1139" s="20"/>
      <c r="F1139" s="20"/>
    </row>
    <row r="1140" spans="4:6" x14ac:dyDescent="0.2">
      <c r="D1140" s="20"/>
      <c r="E1140" s="20"/>
      <c r="F1140" s="20"/>
    </row>
    <row r="1141" spans="4:6" x14ac:dyDescent="0.2">
      <c r="D1141" s="20"/>
      <c r="E1141" s="20"/>
      <c r="F1141" s="20"/>
    </row>
    <row r="1142" spans="4:6" x14ac:dyDescent="0.2">
      <c r="D1142" s="20"/>
      <c r="E1142" s="20"/>
      <c r="F1142" s="20"/>
    </row>
    <row r="1143" spans="4:6" x14ac:dyDescent="0.2">
      <c r="D1143" s="20"/>
      <c r="E1143" s="20"/>
      <c r="F1143" s="20"/>
    </row>
    <row r="1144" spans="4:6" x14ac:dyDescent="0.2">
      <c r="D1144" s="20"/>
      <c r="E1144" s="20"/>
      <c r="F1144" s="20"/>
    </row>
    <row r="1145" spans="4:6" x14ac:dyDescent="0.2">
      <c r="D1145" s="20"/>
      <c r="E1145" s="20"/>
      <c r="F1145" s="20"/>
    </row>
    <row r="1146" spans="4:6" x14ac:dyDescent="0.2">
      <c r="D1146" s="20"/>
      <c r="E1146" s="20"/>
      <c r="F1146" s="20"/>
    </row>
    <row r="1147" spans="4:6" x14ac:dyDescent="0.2">
      <c r="D1147" s="20"/>
      <c r="E1147" s="20"/>
      <c r="F1147" s="20"/>
    </row>
    <row r="1148" spans="4:6" x14ac:dyDescent="0.2">
      <c r="D1148" s="20"/>
      <c r="E1148" s="20"/>
      <c r="F1148" s="20"/>
    </row>
    <row r="1149" spans="4:6" x14ac:dyDescent="0.2">
      <c r="D1149" s="20"/>
      <c r="E1149" s="20"/>
      <c r="F1149" s="20"/>
    </row>
    <row r="1150" spans="4:6" x14ac:dyDescent="0.2">
      <c r="D1150" s="20"/>
      <c r="E1150" s="20"/>
      <c r="F1150" s="20"/>
    </row>
    <row r="1151" spans="4:6" x14ac:dyDescent="0.2">
      <c r="D1151" s="20"/>
      <c r="E1151" s="20"/>
      <c r="F1151" s="20"/>
    </row>
    <row r="1152" spans="4:6" x14ac:dyDescent="0.2">
      <c r="D1152" s="20"/>
      <c r="E1152" s="20"/>
      <c r="F1152" s="20"/>
    </row>
    <row r="1153" spans="4:6" x14ac:dyDescent="0.2">
      <c r="D1153" s="20"/>
      <c r="E1153" s="20"/>
      <c r="F1153" s="20"/>
    </row>
    <row r="1154" spans="4:6" x14ac:dyDescent="0.2">
      <c r="D1154" s="20"/>
      <c r="E1154" s="20"/>
      <c r="F1154" s="20"/>
    </row>
    <row r="1155" spans="4:6" x14ac:dyDescent="0.2">
      <c r="D1155" s="20"/>
      <c r="E1155" s="20"/>
      <c r="F1155" s="20"/>
    </row>
    <row r="1156" spans="4:6" x14ac:dyDescent="0.2">
      <c r="D1156" s="20"/>
      <c r="E1156" s="20"/>
      <c r="F1156" s="20"/>
    </row>
    <row r="1157" spans="4:6" x14ac:dyDescent="0.2">
      <c r="D1157" s="20"/>
      <c r="E1157" s="20"/>
      <c r="F1157" s="20"/>
    </row>
    <row r="1158" spans="4:6" x14ac:dyDescent="0.2">
      <c r="D1158" s="20"/>
      <c r="E1158" s="20"/>
      <c r="F1158" s="20"/>
    </row>
    <row r="1159" spans="4:6" x14ac:dyDescent="0.2">
      <c r="D1159" s="20"/>
      <c r="E1159" s="20"/>
      <c r="F1159" s="20"/>
    </row>
    <row r="1160" spans="4:6" x14ac:dyDescent="0.2">
      <c r="D1160" s="20"/>
      <c r="E1160" s="20"/>
      <c r="F1160" s="20"/>
    </row>
    <row r="1161" spans="4:6" x14ac:dyDescent="0.2">
      <c r="D1161" s="20"/>
      <c r="E1161" s="20"/>
      <c r="F1161" s="20"/>
    </row>
    <row r="1162" spans="4:6" x14ac:dyDescent="0.2">
      <c r="D1162" s="20"/>
      <c r="E1162" s="20"/>
      <c r="F1162" s="20"/>
    </row>
    <row r="1163" spans="4:6" x14ac:dyDescent="0.2">
      <c r="D1163" s="20"/>
      <c r="E1163" s="20"/>
      <c r="F1163" s="20"/>
    </row>
    <row r="1164" spans="4:6" x14ac:dyDescent="0.2">
      <c r="D1164" s="20"/>
      <c r="E1164" s="20"/>
      <c r="F1164" s="20"/>
    </row>
    <row r="1165" spans="4:6" x14ac:dyDescent="0.2">
      <c r="D1165" s="20"/>
      <c r="E1165" s="20"/>
      <c r="F1165" s="20"/>
    </row>
    <row r="1166" spans="4:6" x14ac:dyDescent="0.2">
      <c r="D1166" s="20"/>
      <c r="E1166" s="20"/>
      <c r="F1166" s="20"/>
    </row>
    <row r="1167" spans="4:6" x14ac:dyDescent="0.2">
      <c r="D1167" s="20"/>
      <c r="E1167" s="20"/>
      <c r="F1167" s="20"/>
    </row>
    <row r="1168" spans="4:6" x14ac:dyDescent="0.2">
      <c r="D1168" s="20"/>
      <c r="E1168" s="20"/>
      <c r="F1168" s="20"/>
    </row>
    <row r="1169" spans="4:6" x14ac:dyDescent="0.2">
      <c r="D1169" s="20"/>
      <c r="E1169" s="20"/>
      <c r="F1169" s="20"/>
    </row>
    <row r="1170" spans="4:6" x14ac:dyDescent="0.2">
      <c r="D1170" s="20"/>
      <c r="E1170" s="20"/>
      <c r="F1170" s="20"/>
    </row>
    <row r="1171" spans="4:6" x14ac:dyDescent="0.2">
      <c r="D1171" s="20"/>
      <c r="E1171" s="20"/>
      <c r="F1171" s="20"/>
    </row>
    <row r="1172" spans="4:6" x14ac:dyDescent="0.2">
      <c r="D1172" s="20"/>
      <c r="E1172" s="20"/>
      <c r="F1172" s="20"/>
    </row>
    <row r="1173" spans="4:6" x14ac:dyDescent="0.2">
      <c r="D1173" s="20"/>
      <c r="E1173" s="20"/>
      <c r="F1173" s="20"/>
    </row>
    <row r="1174" spans="4:6" x14ac:dyDescent="0.2">
      <c r="D1174" s="20"/>
      <c r="E1174" s="20"/>
      <c r="F1174" s="20"/>
    </row>
    <row r="1175" spans="4:6" x14ac:dyDescent="0.2">
      <c r="D1175" s="20"/>
      <c r="E1175" s="20"/>
      <c r="F1175" s="20"/>
    </row>
    <row r="1176" spans="4:6" x14ac:dyDescent="0.2">
      <c r="D1176" s="20"/>
      <c r="E1176" s="20"/>
      <c r="F1176" s="20"/>
    </row>
    <row r="1177" spans="4:6" x14ac:dyDescent="0.2">
      <c r="D1177" s="20"/>
      <c r="E1177" s="20"/>
      <c r="F1177" s="20"/>
    </row>
    <row r="1178" spans="4:6" x14ac:dyDescent="0.2">
      <c r="D1178" s="20"/>
      <c r="E1178" s="20"/>
      <c r="F1178" s="20"/>
    </row>
    <row r="1179" spans="4:6" x14ac:dyDescent="0.2">
      <c r="D1179" s="20"/>
      <c r="E1179" s="20"/>
      <c r="F1179" s="20"/>
    </row>
    <row r="1180" spans="4:6" x14ac:dyDescent="0.2">
      <c r="D1180" s="20"/>
      <c r="E1180" s="20"/>
      <c r="F1180" s="20"/>
    </row>
    <row r="1181" spans="4:6" x14ac:dyDescent="0.2">
      <c r="D1181" s="20"/>
      <c r="E1181" s="20"/>
      <c r="F1181" s="20"/>
    </row>
    <row r="1182" spans="4:6" x14ac:dyDescent="0.2">
      <c r="D1182" s="20"/>
      <c r="E1182" s="20"/>
      <c r="F1182" s="20"/>
    </row>
    <row r="1183" spans="4:6" x14ac:dyDescent="0.2">
      <c r="D1183" s="20"/>
      <c r="E1183" s="20"/>
      <c r="F1183" s="20"/>
    </row>
    <row r="1184" spans="4:6" x14ac:dyDescent="0.2">
      <c r="D1184" s="20"/>
      <c r="E1184" s="20"/>
      <c r="F1184" s="20"/>
    </row>
    <row r="1185" spans="4:6" x14ac:dyDescent="0.2">
      <c r="D1185" s="20"/>
      <c r="E1185" s="20"/>
      <c r="F1185" s="20"/>
    </row>
    <row r="1186" spans="4:6" x14ac:dyDescent="0.2">
      <c r="D1186" s="20"/>
      <c r="E1186" s="20"/>
      <c r="F1186" s="20"/>
    </row>
    <row r="1187" spans="4:6" x14ac:dyDescent="0.2">
      <c r="D1187" s="20"/>
      <c r="E1187" s="20"/>
      <c r="F1187" s="20"/>
    </row>
    <row r="1188" spans="4:6" x14ac:dyDescent="0.2">
      <c r="D1188" s="20"/>
      <c r="E1188" s="20"/>
      <c r="F1188" s="20"/>
    </row>
    <row r="1189" spans="4:6" x14ac:dyDescent="0.2">
      <c r="D1189" s="20"/>
      <c r="E1189" s="20"/>
      <c r="F1189" s="20"/>
    </row>
    <row r="1190" spans="4:6" x14ac:dyDescent="0.2">
      <c r="D1190" s="20"/>
      <c r="E1190" s="20"/>
      <c r="F1190" s="20"/>
    </row>
    <row r="1191" spans="4:6" x14ac:dyDescent="0.2">
      <c r="D1191" s="20"/>
      <c r="E1191" s="20"/>
      <c r="F1191" s="20"/>
    </row>
    <row r="1192" spans="4:6" x14ac:dyDescent="0.2">
      <c r="D1192" s="20"/>
      <c r="E1192" s="20"/>
      <c r="F1192" s="20"/>
    </row>
    <row r="1193" spans="4:6" x14ac:dyDescent="0.2">
      <c r="D1193" s="20"/>
      <c r="E1193" s="20"/>
      <c r="F1193" s="20"/>
    </row>
    <row r="1194" spans="4:6" x14ac:dyDescent="0.2">
      <c r="D1194" s="20"/>
      <c r="E1194" s="20"/>
      <c r="F1194" s="20"/>
    </row>
    <row r="1195" spans="4:6" x14ac:dyDescent="0.2">
      <c r="D1195" s="20"/>
      <c r="E1195" s="20"/>
      <c r="F1195" s="20"/>
    </row>
    <row r="1196" spans="4:6" x14ac:dyDescent="0.2">
      <c r="D1196" s="20"/>
      <c r="E1196" s="20"/>
      <c r="F1196" s="20"/>
    </row>
    <row r="1197" spans="4:6" x14ac:dyDescent="0.2">
      <c r="D1197" s="20"/>
      <c r="E1197" s="20"/>
      <c r="F1197" s="20"/>
    </row>
    <row r="1198" spans="4:6" x14ac:dyDescent="0.2">
      <c r="D1198" s="20"/>
      <c r="E1198" s="20"/>
      <c r="F1198" s="20"/>
    </row>
    <row r="1199" spans="4:6" x14ac:dyDescent="0.2">
      <c r="D1199" s="20"/>
      <c r="E1199" s="20"/>
      <c r="F1199" s="20"/>
    </row>
    <row r="1200" spans="4:6" x14ac:dyDescent="0.2">
      <c r="D1200" s="20"/>
      <c r="E1200" s="20"/>
      <c r="F1200" s="20"/>
    </row>
    <row r="1201" spans="4:6" x14ac:dyDescent="0.2">
      <c r="D1201" s="20"/>
      <c r="E1201" s="20"/>
      <c r="F1201" s="20"/>
    </row>
    <row r="1202" spans="4:6" x14ac:dyDescent="0.2">
      <c r="D1202" s="20"/>
      <c r="E1202" s="20"/>
      <c r="F1202" s="20"/>
    </row>
    <row r="1203" spans="4:6" x14ac:dyDescent="0.2">
      <c r="D1203" s="20"/>
      <c r="E1203" s="20"/>
      <c r="F1203" s="20"/>
    </row>
    <row r="1204" spans="4:6" x14ac:dyDescent="0.2">
      <c r="D1204" s="20"/>
      <c r="E1204" s="20"/>
      <c r="F1204" s="20"/>
    </row>
    <row r="1205" spans="4:6" x14ac:dyDescent="0.2">
      <c r="D1205" s="20"/>
      <c r="E1205" s="20"/>
      <c r="F1205" s="20"/>
    </row>
    <row r="1206" spans="4:6" x14ac:dyDescent="0.2">
      <c r="D1206" s="20"/>
      <c r="E1206" s="20"/>
      <c r="F1206" s="20"/>
    </row>
    <row r="1207" spans="4:6" x14ac:dyDescent="0.2">
      <c r="D1207" s="20"/>
      <c r="E1207" s="20"/>
      <c r="F1207" s="20"/>
    </row>
    <row r="1208" spans="4:6" x14ac:dyDescent="0.2">
      <c r="D1208" s="20"/>
      <c r="E1208" s="20"/>
      <c r="F1208" s="20"/>
    </row>
    <row r="1209" spans="4:6" x14ac:dyDescent="0.2">
      <c r="D1209" s="20"/>
      <c r="E1209" s="20"/>
      <c r="F1209" s="20"/>
    </row>
    <row r="1210" spans="4:6" x14ac:dyDescent="0.2">
      <c r="D1210" s="20"/>
      <c r="E1210" s="20"/>
      <c r="F1210" s="20"/>
    </row>
    <row r="1211" spans="4:6" x14ac:dyDescent="0.2">
      <c r="D1211" s="20"/>
      <c r="E1211" s="20"/>
      <c r="F1211" s="20"/>
    </row>
    <row r="1212" spans="4:6" x14ac:dyDescent="0.2">
      <c r="D1212" s="20"/>
      <c r="E1212" s="20"/>
      <c r="F1212" s="20"/>
    </row>
    <row r="1213" spans="4:6" x14ac:dyDescent="0.2">
      <c r="D1213" s="20"/>
      <c r="E1213" s="20"/>
      <c r="F1213" s="20"/>
    </row>
    <row r="1214" spans="4:6" x14ac:dyDescent="0.2">
      <c r="D1214" s="20"/>
      <c r="E1214" s="20"/>
      <c r="F1214" s="20"/>
    </row>
    <row r="1215" spans="4:6" x14ac:dyDescent="0.2">
      <c r="D1215" s="20"/>
      <c r="E1215" s="20"/>
      <c r="F1215" s="20"/>
    </row>
    <row r="1216" spans="4:6" x14ac:dyDescent="0.2">
      <c r="D1216" s="20"/>
      <c r="E1216" s="20"/>
      <c r="F1216" s="20"/>
    </row>
    <row r="1217" spans="4:6" x14ac:dyDescent="0.2">
      <c r="D1217" s="20"/>
      <c r="E1217" s="20"/>
      <c r="F1217" s="20"/>
    </row>
    <row r="1218" spans="4:6" x14ac:dyDescent="0.2">
      <c r="D1218" s="20"/>
      <c r="E1218" s="20"/>
      <c r="F1218" s="20"/>
    </row>
    <row r="1219" spans="4:6" x14ac:dyDescent="0.2">
      <c r="D1219" s="20"/>
      <c r="E1219" s="20"/>
      <c r="F1219" s="20"/>
    </row>
    <row r="1220" spans="4:6" x14ac:dyDescent="0.2">
      <c r="D1220" s="20"/>
      <c r="E1220" s="20"/>
      <c r="F1220" s="20"/>
    </row>
    <row r="1221" spans="4:6" x14ac:dyDescent="0.2">
      <c r="D1221" s="20"/>
      <c r="E1221" s="20"/>
      <c r="F1221" s="20"/>
    </row>
    <row r="1222" spans="4:6" x14ac:dyDescent="0.2">
      <c r="D1222" s="20"/>
      <c r="E1222" s="20"/>
      <c r="F1222" s="20"/>
    </row>
    <row r="1223" spans="4:6" x14ac:dyDescent="0.2">
      <c r="D1223" s="20"/>
      <c r="E1223" s="20"/>
      <c r="F1223" s="20"/>
    </row>
    <row r="1224" spans="4:6" x14ac:dyDescent="0.2">
      <c r="D1224" s="20"/>
      <c r="E1224" s="20"/>
      <c r="F1224" s="20"/>
    </row>
    <row r="1225" spans="4:6" x14ac:dyDescent="0.2">
      <c r="D1225" s="20"/>
      <c r="E1225" s="20"/>
      <c r="F1225" s="20"/>
    </row>
    <row r="1226" spans="4:6" x14ac:dyDescent="0.2">
      <c r="D1226" s="20"/>
      <c r="E1226" s="20"/>
      <c r="F1226" s="20"/>
    </row>
    <row r="1227" spans="4:6" x14ac:dyDescent="0.2">
      <c r="D1227" s="20"/>
      <c r="E1227" s="20"/>
      <c r="F1227" s="20"/>
    </row>
    <row r="1228" spans="4:6" x14ac:dyDescent="0.2">
      <c r="D1228" s="20"/>
      <c r="E1228" s="20"/>
      <c r="F1228" s="20"/>
    </row>
    <row r="1229" spans="4:6" x14ac:dyDescent="0.2">
      <c r="D1229" s="20"/>
      <c r="E1229" s="20"/>
      <c r="F1229" s="20"/>
    </row>
    <row r="1230" spans="4:6" x14ac:dyDescent="0.2">
      <c r="D1230" s="20"/>
      <c r="E1230" s="20"/>
      <c r="F1230" s="20"/>
    </row>
    <row r="1231" spans="4:6" x14ac:dyDescent="0.2">
      <c r="D1231" s="20"/>
      <c r="E1231" s="20"/>
      <c r="F1231" s="20"/>
    </row>
    <row r="1232" spans="4:6" x14ac:dyDescent="0.2">
      <c r="D1232" s="20"/>
      <c r="E1232" s="20"/>
      <c r="F1232" s="20"/>
    </row>
    <row r="1233" spans="4:6" x14ac:dyDescent="0.2">
      <c r="D1233" s="20"/>
      <c r="E1233" s="20"/>
      <c r="F1233" s="20"/>
    </row>
    <row r="1234" spans="4:6" x14ac:dyDescent="0.2">
      <c r="D1234" s="20"/>
      <c r="E1234" s="20"/>
      <c r="F1234" s="20"/>
    </row>
    <row r="1235" spans="4:6" x14ac:dyDescent="0.2">
      <c r="D1235" s="20"/>
      <c r="E1235" s="20"/>
      <c r="F1235" s="20"/>
    </row>
    <row r="1236" spans="4:6" x14ac:dyDescent="0.2">
      <c r="D1236" s="20"/>
      <c r="E1236" s="20"/>
      <c r="F1236" s="20"/>
    </row>
    <row r="1237" spans="4:6" x14ac:dyDescent="0.2">
      <c r="D1237" s="20"/>
      <c r="E1237" s="20"/>
      <c r="F1237" s="20"/>
    </row>
    <row r="1238" spans="4:6" x14ac:dyDescent="0.2">
      <c r="D1238" s="20"/>
      <c r="E1238" s="20"/>
      <c r="F1238" s="20"/>
    </row>
    <row r="1239" spans="4:6" x14ac:dyDescent="0.2">
      <c r="D1239" s="20"/>
      <c r="E1239" s="20"/>
      <c r="F1239" s="20"/>
    </row>
    <row r="1240" spans="4:6" x14ac:dyDescent="0.2">
      <c r="D1240" s="20"/>
      <c r="E1240" s="20"/>
      <c r="F1240" s="20"/>
    </row>
    <row r="1241" spans="4:6" x14ac:dyDescent="0.2">
      <c r="D1241" s="20"/>
      <c r="E1241" s="20"/>
      <c r="F1241" s="20"/>
    </row>
    <row r="1242" spans="4:6" x14ac:dyDescent="0.2">
      <c r="D1242" s="20"/>
      <c r="E1242" s="20"/>
      <c r="F1242" s="20"/>
    </row>
    <row r="1243" spans="4:6" x14ac:dyDescent="0.2">
      <c r="D1243" s="20"/>
      <c r="E1243" s="20"/>
      <c r="F1243" s="20"/>
    </row>
    <row r="1244" spans="4:6" x14ac:dyDescent="0.2">
      <c r="D1244" s="20"/>
      <c r="E1244" s="20"/>
      <c r="F1244" s="20"/>
    </row>
    <row r="1245" spans="4:6" x14ac:dyDescent="0.2">
      <c r="D1245" s="20"/>
      <c r="E1245" s="20"/>
      <c r="F1245" s="20"/>
    </row>
    <row r="1246" spans="4:6" x14ac:dyDescent="0.2">
      <c r="D1246" s="20"/>
      <c r="E1246" s="20"/>
      <c r="F1246" s="20"/>
    </row>
    <row r="1247" spans="4:6" x14ac:dyDescent="0.2">
      <c r="D1247" s="20"/>
      <c r="E1247" s="20"/>
      <c r="F1247" s="20"/>
    </row>
    <row r="1248" spans="4:6" x14ac:dyDescent="0.2">
      <c r="D1248" s="20"/>
      <c r="E1248" s="20"/>
      <c r="F1248" s="20"/>
    </row>
    <row r="1249" spans="4:6" x14ac:dyDescent="0.2">
      <c r="D1249" s="20"/>
      <c r="E1249" s="20"/>
      <c r="F1249" s="20"/>
    </row>
    <row r="1250" spans="4:6" x14ac:dyDescent="0.2">
      <c r="D1250" s="20"/>
      <c r="E1250" s="20"/>
      <c r="F1250" s="20"/>
    </row>
    <row r="1251" spans="4:6" x14ac:dyDescent="0.2">
      <c r="D1251" s="20"/>
      <c r="E1251" s="20"/>
      <c r="F1251" s="20"/>
    </row>
    <row r="1252" spans="4:6" x14ac:dyDescent="0.2">
      <c r="D1252" s="20"/>
      <c r="E1252" s="20"/>
      <c r="F1252" s="20"/>
    </row>
    <row r="1253" spans="4:6" x14ac:dyDescent="0.2">
      <c r="D1253" s="20"/>
      <c r="E1253" s="20"/>
      <c r="F1253" s="20"/>
    </row>
    <row r="1254" spans="4:6" x14ac:dyDescent="0.2">
      <c r="D1254" s="20"/>
      <c r="E1254" s="20"/>
      <c r="F1254" s="20"/>
    </row>
    <row r="1255" spans="4:6" x14ac:dyDescent="0.2">
      <c r="D1255" s="20"/>
      <c r="E1255" s="20"/>
      <c r="F1255" s="20"/>
    </row>
    <row r="1256" spans="4:6" x14ac:dyDescent="0.2">
      <c r="D1256" s="20"/>
      <c r="E1256" s="20"/>
      <c r="F1256" s="20"/>
    </row>
    <row r="1257" spans="4:6" x14ac:dyDescent="0.2">
      <c r="D1257" s="20"/>
      <c r="E1257" s="20"/>
      <c r="F1257" s="20"/>
    </row>
    <row r="1258" spans="4:6" x14ac:dyDescent="0.2">
      <c r="D1258" s="20"/>
      <c r="E1258" s="20"/>
      <c r="F1258" s="20"/>
    </row>
    <row r="1259" spans="4:6" x14ac:dyDescent="0.2">
      <c r="D1259" s="20"/>
      <c r="E1259" s="20"/>
      <c r="F1259" s="20"/>
    </row>
    <row r="1260" spans="4:6" x14ac:dyDescent="0.2">
      <c r="D1260" s="20"/>
      <c r="E1260" s="20"/>
      <c r="F1260" s="20"/>
    </row>
    <row r="1261" spans="4:6" x14ac:dyDescent="0.2">
      <c r="D1261" s="20"/>
      <c r="E1261" s="20"/>
      <c r="F1261" s="20"/>
    </row>
    <row r="1262" spans="4:6" x14ac:dyDescent="0.2">
      <c r="D1262" s="20"/>
      <c r="E1262" s="20"/>
      <c r="F1262" s="20"/>
    </row>
    <row r="1263" spans="4:6" x14ac:dyDescent="0.2">
      <c r="D1263" s="20"/>
      <c r="E1263" s="20"/>
      <c r="F1263" s="20"/>
    </row>
    <row r="1264" spans="4:6" x14ac:dyDescent="0.2">
      <c r="D1264" s="20"/>
      <c r="E1264" s="20"/>
      <c r="F1264" s="20"/>
    </row>
    <row r="1265" spans="4:6" x14ac:dyDescent="0.2">
      <c r="D1265" s="20"/>
      <c r="E1265" s="20"/>
      <c r="F1265" s="20"/>
    </row>
    <row r="1266" spans="4:6" x14ac:dyDescent="0.2">
      <c r="D1266" s="20"/>
      <c r="E1266" s="20"/>
      <c r="F1266" s="20"/>
    </row>
    <row r="1267" spans="4:6" x14ac:dyDescent="0.2">
      <c r="D1267" s="20"/>
      <c r="E1267" s="20"/>
      <c r="F1267" s="20"/>
    </row>
    <row r="1268" spans="4:6" x14ac:dyDescent="0.2">
      <c r="D1268" s="20"/>
      <c r="E1268" s="20"/>
      <c r="F1268" s="20"/>
    </row>
    <row r="1269" spans="4:6" x14ac:dyDescent="0.2">
      <c r="D1269" s="20"/>
      <c r="E1269" s="20"/>
      <c r="F1269" s="20"/>
    </row>
    <row r="1270" spans="4:6" x14ac:dyDescent="0.2">
      <c r="D1270" s="20"/>
      <c r="E1270" s="20"/>
      <c r="F1270" s="20"/>
    </row>
    <row r="1271" spans="4:6" x14ac:dyDescent="0.2">
      <c r="D1271" s="20"/>
      <c r="E1271" s="20"/>
      <c r="F1271" s="20"/>
    </row>
    <row r="1272" spans="4:6" x14ac:dyDescent="0.2">
      <c r="D1272" s="20"/>
      <c r="E1272" s="20"/>
      <c r="F1272" s="20"/>
    </row>
    <row r="1273" spans="4:6" x14ac:dyDescent="0.2">
      <c r="D1273" s="20"/>
      <c r="E1273" s="20"/>
      <c r="F1273" s="20"/>
    </row>
    <row r="1274" spans="4:6" x14ac:dyDescent="0.2">
      <c r="D1274" s="20"/>
      <c r="E1274" s="20"/>
      <c r="F1274" s="20"/>
    </row>
    <row r="1275" spans="4:6" x14ac:dyDescent="0.2">
      <c r="D1275" s="20"/>
      <c r="E1275" s="20"/>
      <c r="F1275" s="20"/>
    </row>
    <row r="1276" spans="4:6" x14ac:dyDescent="0.2">
      <c r="D1276" s="20"/>
      <c r="E1276" s="20"/>
      <c r="F1276" s="20"/>
    </row>
    <row r="1277" spans="4:6" x14ac:dyDescent="0.2">
      <c r="D1277" s="20"/>
      <c r="E1277" s="20"/>
      <c r="F1277" s="20"/>
    </row>
    <row r="1278" spans="4:6" x14ac:dyDescent="0.2">
      <c r="D1278" s="20"/>
      <c r="E1278" s="20"/>
      <c r="F1278" s="20"/>
    </row>
    <row r="1279" spans="4:6" x14ac:dyDescent="0.2">
      <c r="D1279" s="20"/>
      <c r="E1279" s="20"/>
      <c r="F1279" s="20"/>
    </row>
    <row r="1280" spans="4:6" x14ac:dyDescent="0.2">
      <c r="D1280" s="20"/>
      <c r="E1280" s="20"/>
      <c r="F1280" s="20"/>
    </row>
    <row r="1281" spans="4:6" x14ac:dyDescent="0.2">
      <c r="D1281" s="20"/>
      <c r="E1281" s="20"/>
      <c r="F1281" s="20"/>
    </row>
    <row r="1282" spans="4:6" x14ac:dyDescent="0.2">
      <c r="D1282" s="20"/>
      <c r="E1282" s="20"/>
      <c r="F1282" s="20"/>
    </row>
    <row r="1283" spans="4:6" x14ac:dyDescent="0.2">
      <c r="D1283" s="20"/>
      <c r="E1283" s="20"/>
      <c r="F1283" s="20"/>
    </row>
    <row r="1284" spans="4:6" x14ac:dyDescent="0.2">
      <c r="D1284" s="20"/>
      <c r="E1284" s="20"/>
      <c r="F1284" s="20"/>
    </row>
    <row r="1285" spans="4:6" x14ac:dyDescent="0.2">
      <c r="D1285" s="20"/>
      <c r="E1285" s="20"/>
      <c r="F1285" s="20"/>
    </row>
    <row r="1286" spans="4:6" x14ac:dyDescent="0.2">
      <c r="D1286" s="20"/>
      <c r="E1286" s="20"/>
      <c r="F1286" s="20"/>
    </row>
    <row r="1287" spans="4:6" x14ac:dyDescent="0.2">
      <c r="D1287" s="20"/>
      <c r="E1287" s="20"/>
      <c r="F1287" s="20"/>
    </row>
    <row r="1288" spans="4:6" x14ac:dyDescent="0.2">
      <c r="D1288" s="20"/>
      <c r="E1288" s="20"/>
      <c r="F1288" s="20"/>
    </row>
    <row r="1289" spans="4:6" x14ac:dyDescent="0.2">
      <c r="D1289" s="20"/>
      <c r="E1289" s="20"/>
      <c r="F1289" s="20"/>
    </row>
    <row r="1290" spans="4:6" x14ac:dyDescent="0.2">
      <c r="D1290" s="20"/>
      <c r="E1290" s="20"/>
      <c r="F1290" s="20"/>
    </row>
    <row r="1291" spans="4:6" x14ac:dyDescent="0.2">
      <c r="D1291" s="20"/>
      <c r="E1291" s="20"/>
      <c r="F1291" s="20"/>
    </row>
    <row r="1292" spans="4:6" x14ac:dyDescent="0.2">
      <c r="D1292" s="20"/>
      <c r="E1292" s="20"/>
      <c r="F1292" s="20"/>
    </row>
    <row r="1293" spans="4:6" x14ac:dyDescent="0.2">
      <c r="D1293" s="20"/>
      <c r="E1293" s="20"/>
      <c r="F1293" s="20"/>
    </row>
    <row r="1294" spans="4:6" x14ac:dyDescent="0.2">
      <c r="D1294" s="20"/>
      <c r="E1294" s="20"/>
      <c r="F1294" s="20"/>
    </row>
    <row r="1295" spans="4:6" x14ac:dyDescent="0.2">
      <c r="D1295" s="20"/>
      <c r="E1295" s="20"/>
      <c r="F1295" s="20"/>
    </row>
    <row r="1296" spans="4:6" x14ac:dyDescent="0.2">
      <c r="D1296" s="20"/>
      <c r="E1296" s="20"/>
      <c r="F1296" s="20"/>
    </row>
    <row r="1297" spans="4:6" x14ac:dyDescent="0.2">
      <c r="D1297" s="20"/>
      <c r="E1297" s="20"/>
      <c r="F1297" s="20"/>
    </row>
    <row r="1298" spans="4:6" x14ac:dyDescent="0.2">
      <c r="D1298" s="20"/>
      <c r="E1298" s="20"/>
      <c r="F1298" s="20"/>
    </row>
    <row r="1299" spans="4:6" x14ac:dyDescent="0.2">
      <c r="D1299" s="20"/>
      <c r="E1299" s="20"/>
      <c r="F1299" s="20"/>
    </row>
    <row r="1300" spans="4:6" x14ac:dyDescent="0.2">
      <c r="D1300" s="20"/>
      <c r="E1300" s="20"/>
      <c r="F1300" s="20"/>
    </row>
    <row r="1301" spans="4:6" x14ac:dyDescent="0.2">
      <c r="D1301" s="20"/>
      <c r="E1301" s="20"/>
      <c r="F1301" s="20"/>
    </row>
    <row r="1302" spans="4:6" x14ac:dyDescent="0.2">
      <c r="D1302" s="20"/>
      <c r="E1302" s="20"/>
      <c r="F1302" s="20"/>
    </row>
    <row r="1303" spans="4:6" x14ac:dyDescent="0.2">
      <c r="D1303" s="20"/>
      <c r="E1303" s="20"/>
      <c r="F1303" s="20"/>
    </row>
    <row r="1304" spans="4:6" x14ac:dyDescent="0.2">
      <c r="D1304" s="20"/>
      <c r="E1304" s="20"/>
      <c r="F1304" s="20"/>
    </row>
    <row r="1305" spans="4:6" x14ac:dyDescent="0.2">
      <c r="D1305" s="20"/>
      <c r="E1305" s="20"/>
      <c r="F1305" s="20"/>
    </row>
    <row r="1306" spans="4:6" x14ac:dyDescent="0.2">
      <c r="D1306" s="20"/>
      <c r="E1306" s="20"/>
      <c r="F1306" s="20"/>
    </row>
    <row r="1307" spans="4:6" x14ac:dyDescent="0.2">
      <c r="D1307" s="20"/>
      <c r="E1307" s="20"/>
      <c r="F1307" s="20"/>
    </row>
    <row r="1308" spans="4:6" x14ac:dyDescent="0.2">
      <c r="D1308" s="20"/>
      <c r="E1308" s="20"/>
      <c r="F1308" s="20"/>
    </row>
    <row r="1309" spans="4:6" x14ac:dyDescent="0.2">
      <c r="D1309" s="20"/>
      <c r="E1309" s="20"/>
      <c r="F1309" s="20"/>
    </row>
    <row r="1310" spans="4:6" x14ac:dyDescent="0.2">
      <c r="D1310" s="20"/>
      <c r="E1310" s="20"/>
      <c r="F1310" s="20"/>
    </row>
    <row r="1311" spans="4:6" x14ac:dyDescent="0.2">
      <c r="D1311" s="20"/>
      <c r="E1311" s="20"/>
      <c r="F1311" s="20"/>
    </row>
    <row r="1312" spans="4:6" x14ac:dyDescent="0.2">
      <c r="D1312" s="20"/>
      <c r="E1312" s="20"/>
      <c r="F1312" s="20"/>
    </row>
    <row r="1313" spans="4:6" x14ac:dyDescent="0.2">
      <c r="D1313" s="20"/>
      <c r="E1313" s="20"/>
      <c r="F1313" s="20"/>
    </row>
    <row r="1314" spans="4:6" x14ac:dyDescent="0.2">
      <c r="D1314" s="20"/>
      <c r="E1314" s="20"/>
      <c r="F1314" s="20"/>
    </row>
    <row r="1315" spans="4:6" x14ac:dyDescent="0.2">
      <c r="D1315" s="20"/>
      <c r="E1315" s="20"/>
      <c r="F1315" s="20"/>
    </row>
    <row r="1316" spans="4:6" x14ac:dyDescent="0.2">
      <c r="D1316" s="20"/>
      <c r="E1316" s="20"/>
      <c r="F1316" s="20"/>
    </row>
    <row r="1317" spans="4:6" x14ac:dyDescent="0.2">
      <c r="D1317" s="20"/>
      <c r="E1317" s="20"/>
      <c r="F1317" s="20"/>
    </row>
    <row r="1318" spans="4:6" x14ac:dyDescent="0.2">
      <c r="D1318" s="20"/>
      <c r="E1318" s="20"/>
      <c r="F1318" s="20"/>
    </row>
    <row r="1319" spans="4:6" x14ac:dyDescent="0.2">
      <c r="D1319" s="20"/>
      <c r="E1319" s="20"/>
      <c r="F1319" s="20"/>
    </row>
    <row r="1320" spans="4:6" x14ac:dyDescent="0.2">
      <c r="D1320" s="20"/>
      <c r="E1320" s="20"/>
      <c r="F1320" s="20"/>
    </row>
    <row r="1321" spans="4:6" x14ac:dyDescent="0.2">
      <c r="D1321" s="20"/>
      <c r="E1321" s="20"/>
      <c r="F1321" s="20"/>
    </row>
    <row r="1322" spans="4:6" x14ac:dyDescent="0.2">
      <c r="D1322" s="20"/>
      <c r="E1322" s="20"/>
      <c r="F1322" s="20"/>
    </row>
    <row r="1323" spans="4:6" x14ac:dyDescent="0.2">
      <c r="D1323" s="20"/>
      <c r="E1323" s="20"/>
      <c r="F1323" s="20"/>
    </row>
    <row r="1324" spans="4:6" x14ac:dyDescent="0.2">
      <c r="D1324" s="20"/>
      <c r="E1324" s="20"/>
      <c r="F1324" s="20"/>
    </row>
    <row r="1325" spans="4:6" x14ac:dyDescent="0.2">
      <c r="D1325" s="20"/>
      <c r="E1325" s="20"/>
      <c r="F1325" s="20"/>
    </row>
    <row r="1326" spans="4:6" x14ac:dyDescent="0.2">
      <c r="D1326" s="20"/>
      <c r="E1326" s="20"/>
      <c r="F1326" s="20"/>
    </row>
    <row r="1327" spans="4:6" x14ac:dyDescent="0.2">
      <c r="D1327" s="20"/>
      <c r="E1327" s="20"/>
      <c r="F1327" s="20"/>
    </row>
    <row r="1328" spans="4:6" x14ac:dyDescent="0.2">
      <c r="D1328" s="20"/>
      <c r="E1328" s="20"/>
      <c r="F1328" s="20"/>
    </row>
    <row r="1329" spans="4:6" x14ac:dyDescent="0.2">
      <c r="D1329" s="20"/>
      <c r="E1329" s="20"/>
      <c r="F1329" s="20"/>
    </row>
    <row r="1330" spans="4:6" x14ac:dyDescent="0.2">
      <c r="D1330" s="20"/>
      <c r="E1330" s="20"/>
      <c r="F1330" s="20"/>
    </row>
    <row r="1331" spans="4:6" x14ac:dyDescent="0.2">
      <c r="D1331" s="20"/>
      <c r="E1331" s="20"/>
      <c r="F1331" s="20"/>
    </row>
    <row r="1332" spans="4:6" x14ac:dyDescent="0.2">
      <c r="D1332" s="20"/>
      <c r="E1332" s="20"/>
      <c r="F1332" s="20"/>
    </row>
    <row r="1333" spans="4:6" x14ac:dyDescent="0.2">
      <c r="D1333" s="20"/>
      <c r="E1333" s="20"/>
      <c r="F1333" s="20"/>
    </row>
    <row r="1334" spans="4:6" x14ac:dyDescent="0.2">
      <c r="D1334" s="20"/>
      <c r="E1334" s="20"/>
      <c r="F1334" s="20"/>
    </row>
    <row r="1335" spans="4:6" x14ac:dyDescent="0.2">
      <c r="D1335" s="20"/>
      <c r="E1335" s="20"/>
      <c r="F1335" s="20"/>
    </row>
    <row r="1336" spans="4:6" x14ac:dyDescent="0.2">
      <c r="D1336" s="20"/>
      <c r="E1336" s="20"/>
      <c r="F1336" s="20"/>
    </row>
    <row r="1337" spans="4:6" x14ac:dyDescent="0.2">
      <c r="D1337" s="20"/>
      <c r="E1337" s="20"/>
      <c r="F1337" s="20"/>
    </row>
    <row r="1338" spans="4:6" x14ac:dyDescent="0.2">
      <c r="D1338" s="20"/>
      <c r="E1338" s="20"/>
      <c r="F1338" s="20"/>
    </row>
    <row r="1339" spans="4:6" x14ac:dyDescent="0.2">
      <c r="D1339" s="20"/>
      <c r="E1339" s="20"/>
      <c r="F1339" s="20"/>
    </row>
    <row r="1340" spans="4:6" x14ac:dyDescent="0.2">
      <c r="D1340" s="20"/>
      <c r="E1340" s="20"/>
      <c r="F1340" s="20"/>
    </row>
    <row r="1341" spans="4:6" x14ac:dyDescent="0.2">
      <c r="D1341" s="20"/>
      <c r="E1341" s="20"/>
      <c r="F1341" s="20"/>
    </row>
    <row r="1342" spans="4:6" x14ac:dyDescent="0.2">
      <c r="D1342" s="20"/>
      <c r="E1342" s="20"/>
      <c r="F1342" s="20"/>
    </row>
    <row r="1343" spans="4:6" x14ac:dyDescent="0.2">
      <c r="D1343" s="20"/>
      <c r="E1343" s="20"/>
      <c r="F1343" s="20"/>
    </row>
    <row r="1344" spans="4:6" x14ac:dyDescent="0.2">
      <c r="D1344" s="20"/>
      <c r="E1344" s="20"/>
      <c r="F1344" s="20"/>
    </row>
    <row r="1345" spans="4:6" x14ac:dyDescent="0.2">
      <c r="D1345" s="20"/>
      <c r="E1345" s="20"/>
      <c r="F1345" s="20"/>
    </row>
    <row r="1346" spans="4:6" x14ac:dyDescent="0.2">
      <c r="D1346" s="20"/>
      <c r="E1346" s="20"/>
      <c r="F1346" s="20"/>
    </row>
    <row r="1347" spans="4:6" x14ac:dyDescent="0.2">
      <c r="D1347" s="20"/>
      <c r="E1347" s="20"/>
      <c r="F1347" s="20"/>
    </row>
    <row r="1348" spans="4:6" x14ac:dyDescent="0.2">
      <c r="D1348" s="20"/>
      <c r="E1348" s="20"/>
      <c r="F1348" s="20"/>
    </row>
    <row r="1349" spans="4:6" x14ac:dyDescent="0.2">
      <c r="D1349" s="20"/>
      <c r="E1349" s="20"/>
      <c r="F1349" s="20"/>
    </row>
    <row r="1350" spans="4:6" x14ac:dyDescent="0.2">
      <c r="D1350" s="20"/>
      <c r="E1350" s="20"/>
      <c r="F1350" s="20"/>
    </row>
    <row r="1351" spans="4:6" x14ac:dyDescent="0.2">
      <c r="D1351" s="20"/>
      <c r="E1351" s="20"/>
      <c r="F1351" s="20"/>
    </row>
    <row r="1352" spans="4:6" x14ac:dyDescent="0.2">
      <c r="D1352" s="20"/>
      <c r="E1352" s="20"/>
      <c r="F1352" s="20"/>
    </row>
    <row r="1353" spans="4:6" x14ac:dyDescent="0.2">
      <c r="D1353" s="20"/>
      <c r="E1353" s="20"/>
      <c r="F1353" s="20"/>
    </row>
    <row r="1354" spans="4:6" x14ac:dyDescent="0.2">
      <c r="D1354" s="20"/>
      <c r="E1354" s="20"/>
      <c r="F1354" s="20"/>
    </row>
    <row r="1355" spans="4:6" x14ac:dyDescent="0.2">
      <c r="D1355" s="20"/>
      <c r="E1355" s="20"/>
      <c r="F1355" s="20"/>
    </row>
    <row r="1356" spans="4:6" x14ac:dyDescent="0.2">
      <c r="D1356" s="20"/>
      <c r="E1356" s="20"/>
      <c r="F1356" s="20"/>
    </row>
    <row r="1357" spans="4:6" x14ac:dyDescent="0.2">
      <c r="D1357" s="20"/>
      <c r="E1357" s="20"/>
      <c r="F1357" s="20"/>
    </row>
    <row r="1358" spans="4:6" x14ac:dyDescent="0.2">
      <c r="D1358" s="20"/>
      <c r="E1358" s="20"/>
      <c r="F1358" s="20"/>
    </row>
    <row r="1359" spans="4:6" x14ac:dyDescent="0.2">
      <c r="D1359" s="20"/>
      <c r="E1359" s="20"/>
      <c r="F1359" s="20"/>
    </row>
    <row r="1360" spans="4:6" x14ac:dyDescent="0.2">
      <c r="D1360" s="20"/>
      <c r="E1360" s="20"/>
      <c r="F1360" s="20"/>
    </row>
    <row r="1361" spans="4:6" x14ac:dyDescent="0.2">
      <c r="D1361" s="20"/>
      <c r="E1361" s="20"/>
      <c r="F1361" s="20"/>
    </row>
    <row r="1362" spans="4:6" x14ac:dyDescent="0.2">
      <c r="D1362" s="20"/>
      <c r="E1362" s="20"/>
      <c r="F1362" s="20"/>
    </row>
    <row r="1363" spans="4:6" x14ac:dyDescent="0.2">
      <c r="D1363" s="20"/>
      <c r="E1363" s="20"/>
      <c r="F1363" s="20"/>
    </row>
    <row r="1364" spans="4:6" x14ac:dyDescent="0.2">
      <c r="D1364" s="20"/>
      <c r="E1364" s="20"/>
      <c r="F1364" s="20"/>
    </row>
    <row r="1365" spans="4:6" x14ac:dyDescent="0.2">
      <c r="D1365" s="20"/>
      <c r="E1365" s="20"/>
      <c r="F1365" s="20"/>
    </row>
    <row r="1366" spans="4:6" x14ac:dyDescent="0.2">
      <c r="D1366" s="20"/>
      <c r="E1366" s="20"/>
      <c r="F1366" s="20"/>
    </row>
    <row r="1367" spans="4:6" x14ac:dyDescent="0.2">
      <c r="D1367" s="20"/>
      <c r="E1367" s="20"/>
      <c r="F1367" s="20"/>
    </row>
    <row r="1368" spans="4:6" x14ac:dyDescent="0.2">
      <c r="D1368" s="20"/>
      <c r="E1368" s="20"/>
      <c r="F1368" s="20"/>
    </row>
    <row r="1369" spans="4:6" x14ac:dyDescent="0.2">
      <c r="D1369" s="20"/>
      <c r="E1369" s="20"/>
      <c r="F1369" s="20"/>
    </row>
    <row r="1370" spans="4:6" x14ac:dyDescent="0.2">
      <c r="D1370" s="20"/>
      <c r="E1370" s="20"/>
      <c r="F1370" s="20"/>
    </row>
    <row r="1371" spans="4:6" x14ac:dyDescent="0.2">
      <c r="D1371" s="20"/>
      <c r="E1371" s="20"/>
      <c r="F1371" s="20"/>
    </row>
    <row r="1372" spans="4:6" x14ac:dyDescent="0.2">
      <c r="D1372" s="20"/>
      <c r="E1372" s="20"/>
      <c r="F1372" s="20"/>
    </row>
    <row r="1373" spans="4:6" x14ac:dyDescent="0.2">
      <c r="D1373" s="20"/>
      <c r="E1373" s="20"/>
      <c r="F1373" s="20"/>
    </row>
    <row r="1374" spans="4:6" x14ac:dyDescent="0.2">
      <c r="D1374" s="20"/>
      <c r="E1374" s="20"/>
      <c r="F1374" s="20"/>
    </row>
    <row r="1375" spans="4:6" x14ac:dyDescent="0.2">
      <c r="D1375" s="20"/>
      <c r="E1375" s="20"/>
      <c r="F1375" s="20"/>
    </row>
    <row r="1376" spans="4:6" x14ac:dyDescent="0.2">
      <c r="D1376" s="20"/>
      <c r="E1376" s="20"/>
      <c r="F1376" s="20"/>
    </row>
    <row r="1377" spans="4:6" x14ac:dyDescent="0.2">
      <c r="D1377" s="20"/>
      <c r="E1377" s="20"/>
      <c r="F1377" s="20"/>
    </row>
    <row r="1378" spans="4:6" x14ac:dyDescent="0.2">
      <c r="D1378" s="20"/>
      <c r="E1378" s="20"/>
      <c r="F1378" s="20"/>
    </row>
    <row r="1379" spans="4:6" x14ac:dyDescent="0.2">
      <c r="D1379" s="20"/>
      <c r="E1379" s="20"/>
      <c r="F1379" s="20"/>
    </row>
    <row r="1380" spans="4:6" x14ac:dyDescent="0.2">
      <c r="D1380" s="20"/>
      <c r="E1380" s="20"/>
      <c r="F1380" s="20"/>
    </row>
    <row r="1381" spans="4:6" x14ac:dyDescent="0.2">
      <c r="D1381" s="20"/>
      <c r="E1381" s="20"/>
      <c r="F1381" s="20"/>
    </row>
    <row r="1382" spans="4:6" x14ac:dyDescent="0.2">
      <c r="D1382" s="20"/>
      <c r="E1382" s="20"/>
      <c r="F1382" s="20"/>
    </row>
    <row r="1383" spans="4:6" x14ac:dyDescent="0.2">
      <c r="D1383" s="20"/>
      <c r="E1383" s="20"/>
      <c r="F1383" s="20"/>
    </row>
    <row r="1384" spans="4:6" x14ac:dyDescent="0.2">
      <c r="D1384" s="20"/>
      <c r="E1384" s="20"/>
      <c r="F1384" s="20"/>
    </row>
    <row r="1385" spans="4:6" x14ac:dyDescent="0.2">
      <c r="D1385" s="20"/>
      <c r="E1385" s="20"/>
      <c r="F1385" s="20"/>
    </row>
    <row r="1386" spans="4:6" x14ac:dyDescent="0.2">
      <c r="D1386" s="20"/>
      <c r="E1386" s="20"/>
      <c r="F1386" s="20"/>
    </row>
    <row r="1387" spans="4:6" x14ac:dyDescent="0.2">
      <c r="D1387" s="20"/>
      <c r="E1387" s="20"/>
      <c r="F1387" s="20"/>
    </row>
    <row r="1388" spans="4:6" x14ac:dyDescent="0.2">
      <c r="D1388" s="20"/>
      <c r="E1388" s="20"/>
      <c r="F1388" s="20"/>
    </row>
    <row r="1389" spans="4:6" x14ac:dyDescent="0.2">
      <c r="D1389" s="20"/>
      <c r="E1389" s="20"/>
      <c r="F1389" s="20"/>
    </row>
    <row r="1390" spans="4:6" x14ac:dyDescent="0.2">
      <c r="D1390" s="20"/>
      <c r="E1390" s="20"/>
      <c r="F1390" s="20"/>
    </row>
    <row r="1391" spans="4:6" x14ac:dyDescent="0.2">
      <c r="D1391" s="20"/>
      <c r="E1391" s="20"/>
      <c r="F1391" s="20"/>
    </row>
    <row r="1392" spans="4:6" x14ac:dyDescent="0.2">
      <c r="D1392" s="20"/>
      <c r="E1392" s="20"/>
      <c r="F1392" s="20"/>
    </row>
    <row r="1393" spans="4:6" x14ac:dyDescent="0.2">
      <c r="D1393" s="20"/>
      <c r="E1393" s="20"/>
      <c r="F1393" s="20"/>
    </row>
    <row r="1394" spans="4:6" x14ac:dyDescent="0.2">
      <c r="D1394" s="20"/>
      <c r="E1394" s="20"/>
      <c r="F1394" s="20"/>
    </row>
    <row r="1395" spans="4:6" x14ac:dyDescent="0.2">
      <c r="D1395" s="20"/>
      <c r="E1395" s="20"/>
      <c r="F1395" s="20"/>
    </row>
    <row r="1396" spans="4:6" x14ac:dyDescent="0.2">
      <c r="D1396" s="20"/>
      <c r="E1396" s="20"/>
      <c r="F1396" s="20"/>
    </row>
    <row r="1397" spans="4:6" x14ac:dyDescent="0.2">
      <c r="D1397" s="20"/>
      <c r="E1397" s="20"/>
      <c r="F1397" s="20"/>
    </row>
    <row r="1398" spans="4:6" x14ac:dyDescent="0.2">
      <c r="D1398" s="20"/>
      <c r="E1398" s="20"/>
      <c r="F1398" s="20"/>
    </row>
    <row r="1399" spans="4:6" x14ac:dyDescent="0.2">
      <c r="D1399" s="20"/>
      <c r="E1399" s="20"/>
      <c r="F1399" s="20"/>
    </row>
    <row r="1400" spans="4:6" x14ac:dyDescent="0.2">
      <c r="D1400" s="20"/>
      <c r="E1400" s="20"/>
      <c r="F1400" s="20"/>
    </row>
    <row r="1401" spans="4:6" x14ac:dyDescent="0.2">
      <c r="D1401" s="20"/>
      <c r="E1401" s="20"/>
      <c r="F1401" s="20"/>
    </row>
    <row r="1402" spans="4:6" x14ac:dyDescent="0.2">
      <c r="D1402" s="20"/>
      <c r="E1402" s="20"/>
      <c r="F1402" s="20"/>
    </row>
    <row r="1403" spans="4:6" x14ac:dyDescent="0.2">
      <c r="D1403" s="20"/>
      <c r="E1403" s="20"/>
      <c r="F1403" s="20"/>
    </row>
    <row r="1404" spans="4:6" x14ac:dyDescent="0.2">
      <c r="D1404" s="20"/>
      <c r="E1404" s="20"/>
      <c r="F1404" s="20"/>
    </row>
    <row r="1405" spans="4:6" x14ac:dyDescent="0.2">
      <c r="D1405" s="20"/>
      <c r="E1405" s="20"/>
      <c r="F1405" s="20"/>
    </row>
    <row r="1406" spans="4:6" x14ac:dyDescent="0.2">
      <c r="D1406" s="20"/>
      <c r="E1406" s="20"/>
      <c r="F1406" s="20"/>
    </row>
    <row r="1407" spans="4:6" x14ac:dyDescent="0.2">
      <c r="D1407" s="20"/>
      <c r="E1407" s="20"/>
      <c r="F1407" s="20"/>
    </row>
    <row r="1408" spans="4:6" x14ac:dyDescent="0.2">
      <c r="D1408" s="20"/>
      <c r="E1408" s="20"/>
      <c r="F1408" s="20"/>
    </row>
    <row r="1409" spans="4:6" x14ac:dyDescent="0.2">
      <c r="D1409" s="20"/>
      <c r="E1409" s="20"/>
      <c r="F1409" s="20"/>
    </row>
    <row r="1410" spans="4:6" x14ac:dyDescent="0.2">
      <c r="D1410" s="20"/>
      <c r="E1410" s="20"/>
      <c r="F1410" s="20"/>
    </row>
    <row r="1411" spans="4:6" x14ac:dyDescent="0.2">
      <c r="D1411" s="20"/>
      <c r="E1411" s="20"/>
      <c r="F1411" s="20"/>
    </row>
    <row r="1412" spans="4:6" x14ac:dyDescent="0.2">
      <c r="D1412" s="20"/>
      <c r="E1412" s="20"/>
      <c r="F1412" s="20"/>
    </row>
    <row r="1413" spans="4:6" x14ac:dyDescent="0.2">
      <c r="D1413" s="20"/>
      <c r="E1413" s="20"/>
      <c r="F1413" s="20"/>
    </row>
    <row r="1414" spans="4:6" x14ac:dyDescent="0.2">
      <c r="D1414" s="20"/>
      <c r="E1414" s="20"/>
      <c r="F1414" s="20"/>
    </row>
    <row r="1415" spans="4:6" x14ac:dyDescent="0.2">
      <c r="D1415" s="20"/>
      <c r="E1415" s="20"/>
      <c r="F1415" s="20"/>
    </row>
    <row r="1416" spans="4:6" x14ac:dyDescent="0.2">
      <c r="D1416" s="20"/>
      <c r="E1416" s="20"/>
      <c r="F1416" s="20"/>
    </row>
    <row r="1417" spans="4:6" x14ac:dyDescent="0.2">
      <c r="D1417" s="20"/>
      <c r="E1417" s="20"/>
      <c r="F1417" s="20"/>
    </row>
    <row r="1418" spans="4:6" x14ac:dyDescent="0.2">
      <c r="D1418" s="20"/>
      <c r="E1418" s="20"/>
      <c r="F1418" s="20"/>
    </row>
    <row r="1419" spans="4:6" x14ac:dyDescent="0.2">
      <c r="D1419" s="20"/>
      <c r="E1419" s="20"/>
      <c r="F1419" s="20"/>
    </row>
    <row r="1420" spans="4:6" x14ac:dyDescent="0.2">
      <c r="D1420" s="20"/>
      <c r="E1420" s="20"/>
      <c r="F1420" s="20"/>
    </row>
    <row r="1421" spans="4:6" x14ac:dyDescent="0.2">
      <c r="D1421" s="20"/>
      <c r="E1421" s="20"/>
      <c r="F1421" s="20"/>
    </row>
    <row r="1422" spans="4:6" x14ac:dyDescent="0.2">
      <c r="D1422" s="20"/>
      <c r="E1422" s="20"/>
      <c r="F1422" s="20"/>
    </row>
    <row r="1423" spans="4:6" x14ac:dyDescent="0.2">
      <c r="D1423" s="20"/>
      <c r="E1423" s="20"/>
      <c r="F1423" s="20"/>
    </row>
    <row r="1424" spans="4:6" x14ac:dyDescent="0.2">
      <c r="D1424" s="20"/>
      <c r="E1424" s="20"/>
      <c r="F1424" s="20"/>
    </row>
    <row r="1425" spans="4:6" x14ac:dyDescent="0.2">
      <c r="D1425" s="20"/>
      <c r="E1425" s="20"/>
      <c r="F1425" s="20"/>
    </row>
    <row r="1426" spans="4:6" x14ac:dyDescent="0.2">
      <c r="D1426" s="20"/>
      <c r="E1426" s="20"/>
      <c r="F1426" s="20"/>
    </row>
    <row r="1427" spans="4:6" x14ac:dyDescent="0.2">
      <c r="D1427" s="20"/>
      <c r="E1427" s="20"/>
      <c r="F1427" s="20"/>
    </row>
    <row r="1428" spans="4:6" x14ac:dyDescent="0.2">
      <c r="D1428" s="20"/>
      <c r="E1428" s="20"/>
      <c r="F1428" s="20"/>
    </row>
    <row r="1429" spans="4:6" x14ac:dyDescent="0.2">
      <c r="D1429" s="20"/>
      <c r="E1429" s="20"/>
      <c r="F1429" s="20"/>
    </row>
    <row r="1430" spans="4:6" x14ac:dyDescent="0.2">
      <c r="D1430" s="20"/>
      <c r="E1430" s="20"/>
      <c r="F1430" s="20"/>
    </row>
    <row r="1431" spans="4:6" x14ac:dyDescent="0.2">
      <c r="D1431" s="20"/>
      <c r="E1431" s="20"/>
      <c r="F1431" s="20"/>
    </row>
    <row r="1432" spans="4:6" x14ac:dyDescent="0.2">
      <c r="D1432" s="20"/>
      <c r="E1432" s="20"/>
      <c r="F1432" s="20"/>
    </row>
    <row r="1433" spans="4:6" x14ac:dyDescent="0.2">
      <c r="D1433" s="20"/>
      <c r="E1433" s="20"/>
      <c r="F1433" s="20"/>
    </row>
    <row r="1434" spans="4:6" x14ac:dyDescent="0.2">
      <c r="D1434" s="20"/>
      <c r="E1434" s="20"/>
      <c r="F1434" s="20"/>
    </row>
    <row r="1435" spans="4:6" x14ac:dyDescent="0.2">
      <c r="D1435" s="20"/>
      <c r="E1435" s="20"/>
      <c r="F1435" s="20"/>
    </row>
    <row r="1436" spans="4:6" x14ac:dyDescent="0.2">
      <c r="D1436" s="20"/>
      <c r="E1436" s="20"/>
      <c r="F1436" s="20"/>
    </row>
    <row r="1437" spans="4:6" x14ac:dyDescent="0.2">
      <c r="D1437" s="20"/>
      <c r="E1437" s="20"/>
      <c r="F1437" s="20"/>
    </row>
    <row r="1438" spans="4:6" x14ac:dyDescent="0.2">
      <c r="D1438" s="20"/>
      <c r="E1438" s="20"/>
      <c r="F1438" s="20"/>
    </row>
    <row r="1439" spans="4:6" x14ac:dyDescent="0.2">
      <c r="D1439" s="20"/>
      <c r="E1439" s="20"/>
      <c r="F1439" s="20"/>
    </row>
    <row r="1440" spans="4:6" x14ac:dyDescent="0.2">
      <c r="D1440" s="20"/>
      <c r="E1440" s="20"/>
      <c r="F1440" s="20"/>
    </row>
    <row r="1441" spans="4:6" x14ac:dyDescent="0.2">
      <c r="D1441" s="20"/>
      <c r="E1441" s="20"/>
      <c r="F1441" s="20"/>
    </row>
    <row r="1442" spans="4:6" x14ac:dyDescent="0.2">
      <c r="D1442" s="20"/>
      <c r="E1442" s="20"/>
      <c r="F1442" s="20"/>
    </row>
    <row r="1443" spans="4:6" x14ac:dyDescent="0.2">
      <c r="D1443" s="20"/>
      <c r="E1443" s="20"/>
      <c r="F1443" s="20"/>
    </row>
    <row r="1444" spans="4:6" x14ac:dyDescent="0.2">
      <c r="D1444" s="20"/>
      <c r="E1444" s="20"/>
      <c r="F1444" s="20"/>
    </row>
    <row r="1445" spans="4:6" x14ac:dyDescent="0.2">
      <c r="D1445" s="20"/>
      <c r="E1445" s="20"/>
      <c r="F1445" s="20"/>
    </row>
    <row r="1446" spans="4:6" x14ac:dyDescent="0.2">
      <c r="D1446" s="20"/>
      <c r="E1446" s="20"/>
      <c r="F1446" s="20"/>
    </row>
    <row r="1447" spans="4:6" x14ac:dyDescent="0.2">
      <c r="D1447" s="20"/>
      <c r="E1447" s="20"/>
      <c r="F1447" s="20"/>
    </row>
    <row r="1448" spans="4:6" x14ac:dyDescent="0.2">
      <c r="D1448" s="20"/>
      <c r="E1448" s="20"/>
      <c r="F1448" s="20"/>
    </row>
    <row r="1449" spans="4:6" x14ac:dyDescent="0.2">
      <c r="D1449" s="20"/>
      <c r="E1449" s="20"/>
      <c r="F1449" s="20"/>
    </row>
    <row r="1450" spans="4:6" x14ac:dyDescent="0.2">
      <c r="D1450" s="20"/>
      <c r="E1450" s="20"/>
      <c r="F1450" s="20"/>
    </row>
    <row r="1451" spans="4:6" x14ac:dyDescent="0.2">
      <c r="D1451" s="20"/>
      <c r="E1451" s="20"/>
      <c r="F1451" s="20"/>
    </row>
    <row r="1452" spans="4:6" x14ac:dyDescent="0.2">
      <c r="D1452" s="20"/>
      <c r="E1452" s="20"/>
      <c r="F1452" s="20"/>
    </row>
    <row r="1453" spans="4:6" x14ac:dyDescent="0.2">
      <c r="D1453" s="20"/>
      <c r="E1453" s="20"/>
      <c r="F1453" s="20"/>
    </row>
    <row r="1454" spans="4:6" x14ac:dyDescent="0.2">
      <c r="D1454" s="20"/>
      <c r="E1454" s="20"/>
      <c r="F1454" s="20"/>
    </row>
    <row r="1455" spans="4:6" x14ac:dyDescent="0.2">
      <c r="D1455" s="20"/>
      <c r="E1455" s="20"/>
      <c r="F1455" s="20"/>
    </row>
    <row r="1456" spans="4:6" x14ac:dyDescent="0.2">
      <c r="D1456" s="20"/>
      <c r="E1456" s="20"/>
      <c r="F1456" s="20"/>
    </row>
    <row r="1457" spans="4:6" x14ac:dyDescent="0.2">
      <c r="D1457" s="20"/>
      <c r="E1457" s="20"/>
      <c r="F1457" s="20"/>
    </row>
    <row r="1458" spans="4:6" x14ac:dyDescent="0.2">
      <c r="D1458" s="20"/>
      <c r="E1458" s="20"/>
      <c r="F1458" s="20"/>
    </row>
    <row r="1459" spans="4:6" x14ac:dyDescent="0.2">
      <c r="D1459" s="20"/>
      <c r="E1459" s="20"/>
      <c r="F1459" s="20"/>
    </row>
    <row r="1460" spans="4:6" x14ac:dyDescent="0.2">
      <c r="D1460" s="20"/>
      <c r="E1460" s="20"/>
      <c r="F1460" s="20"/>
    </row>
    <row r="1461" spans="4:6" x14ac:dyDescent="0.2">
      <c r="D1461" s="20"/>
      <c r="E1461" s="20"/>
      <c r="F1461" s="20"/>
    </row>
    <row r="1462" spans="4:6" x14ac:dyDescent="0.2">
      <c r="D1462" s="20"/>
      <c r="E1462" s="20"/>
      <c r="F1462" s="20"/>
    </row>
    <row r="1463" spans="4:6" x14ac:dyDescent="0.2">
      <c r="D1463" s="20"/>
      <c r="E1463" s="20"/>
      <c r="F1463" s="20"/>
    </row>
    <row r="1464" spans="4:6" x14ac:dyDescent="0.2">
      <c r="D1464" s="20"/>
      <c r="E1464" s="20"/>
      <c r="F1464" s="20"/>
    </row>
    <row r="1465" spans="4:6" x14ac:dyDescent="0.2">
      <c r="D1465" s="20"/>
      <c r="E1465" s="20"/>
      <c r="F1465" s="20"/>
    </row>
    <row r="1466" spans="4:6" x14ac:dyDescent="0.2">
      <c r="D1466" s="20"/>
      <c r="E1466" s="20"/>
      <c r="F1466" s="20"/>
    </row>
    <row r="1467" spans="4:6" x14ac:dyDescent="0.2">
      <c r="D1467" s="20"/>
      <c r="E1467" s="20"/>
      <c r="F1467" s="20"/>
    </row>
    <row r="1468" spans="4:6" x14ac:dyDescent="0.2">
      <c r="D1468" s="20"/>
      <c r="E1468" s="20"/>
      <c r="F1468" s="20"/>
    </row>
    <row r="1469" spans="4:6" x14ac:dyDescent="0.2">
      <c r="D1469" s="20"/>
      <c r="E1469" s="20"/>
      <c r="F1469" s="20"/>
    </row>
    <row r="1470" spans="4:6" x14ac:dyDescent="0.2">
      <c r="D1470" s="20"/>
      <c r="E1470" s="20"/>
      <c r="F1470" s="20"/>
    </row>
    <row r="1471" spans="4:6" x14ac:dyDescent="0.2">
      <c r="D1471" s="20"/>
      <c r="E1471" s="20"/>
      <c r="F1471" s="20"/>
    </row>
    <row r="1472" spans="4:6" x14ac:dyDescent="0.2">
      <c r="D1472" s="20"/>
      <c r="E1472" s="20"/>
      <c r="F1472" s="20"/>
    </row>
    <row r="1473" spans="4:6" x14ac:dyDescent="0.2">
      <c r="D1473" s="20"/>
      <c r="E1473" s="20"/>
      <c r="F1473" s="20"/>
    </row>
    <row r="1474" spans="4:6" x14ac:dyDescent="0.2">
      <c r="D1474" s="20"/>
      <c r="E1474" s="20"/>
      <c r="F1474" s="20"/>
    </row>
    <row r="1475" spans="4:6" x14ac:dyDescent="0.2">
      <c r="D1475" s="20"/>
      <c r="E1475" s="20"/>
      <c r="F1475" s="20"/>
    </row>
    <row r="1476" spans="4:6" x14ac:dyDescent="0.2">
      <c r="D1476" s="20"/>
      <c r="E1476" s="20"/>
      <c r="F1476" s="20"/>
    </row>
    <row r="1477" spans="4:6" x14ac:dyDescent="0.2">
      <c r="D1477" s="20"/>
      <c r="E1477" s="20"/>
      <c r="F1477" s="20"/>
    </row>
    <row r="1478" spans="4:6" x14ac:dyDescent="0.2">
      <c r="D1478" s="20"/>
      <c r="E1478" s="20"/>
      <c r="F1478" s="20"/>
    </row>
    <row r="1479" spans="4:6" x14ac:dyDescent="0.2">
      <c r="D1479" s="20"/>
      <c r="E1479" s="20"/>
      <c r="F1479" s="20"/>
    </row>
    <row r="1480" spans="4:6" x14ac:dyDescent="0.2">
      <c r="D1480" s="20"/>
      <c r="E1480" s="20"/>
      <c r="F1480" s="20"/>
    </row>
    <row r="1481" spans="4:6" x14ac:dyDescent="0.2">
      <c r="D1481" s="20"/>
      <c r="E1481" s="20"/>
      <c r="F1481" s="20"/>
    </row>
    <row r="1482" spans="4:6" x14ac:dyDescent="0.2">
      <c r="D1482" s="20"/>
      <c r="E1482" s="20"/>
      <c r="F1482" s="20"/>
    </row>
    <row r="1483" spans="4:6" x14ac:dyDescent="0.2">
      <c r="D1483" s="20"/>
      <c r="E1483" s="20"/>
      <c r="F1483" s="20"/>
    </row>
    <row r="1484" spans="4:6" x14ac:dyDescent="0.2">
      <c r="D1484" s="20"/>
      <c r="E1484" s="20"/>
      <c r="F1484" s="20"/>
    </row>
    <row r="1485" spans="4:6" x14ac:dyDescent="0.2">
      <c r="D1485" s="20"/>
      <c r="E1485" s="20"/>
      <c r="F1485" s="20"/>
    </row>
    <row r="1486" spans="4:6" x14ac:dyDescent="0.2">
      <c r="D1486" s="20"/>
      <c r="E1486" s="20"/>
      <c r="F1486" s="20"/>
    </row>
    <row r="1487" spans="4:6" x14ac:dyDescent="0.2">
      <c r="D1487" s="20"/>
      <c r="E1487" s="20"/>
      <c r="F1487" s="20"/>
    </row>
    <row r="1488" spans="4:6" x14ac:dyDescent="0.2">
      <c r="D1488" s="20"/>
      <c r="E1488" s="20"/>
      <c r="F1488" s="20"/>
    </row>
    <row r="1489" spans="4:6" x14ac:dyDescent="0.2">
      <c r="D1489" s="20"/>
      <c r="E1489" s="20"/>
      <c r="F1489" s="20"/>
    </row>
    <row r="1490" spans="4:6" x14ac:dyDescent="0.2">
      <c r="D1490" s="20"/>
      <c r="E1490" s="20"/>
      <c r="F1490" s="20"/>
    </row>
    <row r="1491" spans="4:6" x14ac:dyDescent="0.2">
      <c r="D1491" s="20"/>
      <c r="E1491" s="20"/>
      <c r="F1491" s="20"/>
    </row>
    <row r="1492" spans="4:6" x14ac:dyDescent="0.2">
      <c r="D1492" s="20"/>
      <c r="E1492" s="20"/>
      <c r="F1492" s="20"/>
    </row>
    <row r="1493" spans="4:6" x14ac:dyDescent="0.2">
      <c r="D1493" s="20"/>
      <c r="E1493" s="20"/>
      <c r="F1493" s="20"/>
    </row>
    <row r="1494" spans="4:6" x14ac:dyDescent="0.2">
      <c r="D1494" s="20"/>
      <c r="E1494" s="20"/>
      <c r="F1494" s="20"/>
    </row>
    <row r="1495" spans="4:6" x14ac:dyDescent="0.2">
      <c r="D1495" s="20"/>
      <c r="E1495" s="20"/>
      <c r="F1495" s="20"/>
    </row>
    <row r="1496" spans="4:6" x14ac:dyDescent="0.2">
      <c r="D1496" s="20"/>
      <c r="E1496" s="20"/>
      <c r="F1496" s="20"/>
    </row>
    <row r="1497" spans="4:6" x14ac:dyDescent="0.2">
      <c r="D1497" s="20"/>
      <c r="E1497" s="20"/>
      <c r="F1497" s="20"/>
    </row>
    <row r="1498" spans="4:6" x14ac:dyDescent="0.2">
      <c r="D1498" s="20"/>
      <c r="E1498" s="20"/>
      <c r="F1498" s="20"/>
    </row>
    <row r="1499" spans="4:6" x14ac:dyDescent="0.2">
      <c r="D1499" s="20"/>
      <c r="E1499" s="20"/>
      <c r="F1499" s="20"/>
    </row>
    <row r="1500" spans="4:6" x14ac:dyDescent="0.2">
      <c r="D1500" s="20"/>
      <c r="E1500" s="20"/>
      <c r="F1500" s="20"/>
    </row>
    <row r="1501" spans="4:6" x14ac:dyDescent="0.2">
      <c r="D1501" s="20"/>
      <c r="E1501" s="20"/>
      <c r="F1501" s="20"/>
    </row>
    <row r="1502" spans="4:6" x14ac:dyDescent="0.2">
      <c r="D1502" s="20"/>
      <c r="E1502" s="20"/>
      <c r="F1502" s="20"/>
    </row>
    <row r="1503" spans="4:6" x14ac:dyDescent="0.2">
      <c r="D1503" s="20"/>
      <c r="E1503" s="20"/>
      <c r="F1503" s="20"/>
    </row>
    <row r="1504" spans="4:6" x14ac:dyDescent="0.2">
      <c r="D1504" s="20"/>
      <c r="E1504" s="20"/>
      <c r="F1504" s="20"/>
    </row>
    <row r="1505" spans="4:6" x14ac:dyDescent="0.2">
      <c r="D1505" s="20"/>
      <c r="E1505" s="20"/>
      <c r="F1505" s="20"/>
    </row>
    <row r="1506" spans="4:6" x14ac:dyDescent="0.2">
      <c r="D1506" s="20"/>
      <c r="E1506" s="20"/>
      <c r="F1506" s="20"/>
    </row>
    <row r="1507" spans="4:6" x14ac:dyDescent="0.2">
      <c r="D1507" s="20"/>
      <c r="E1507" s="20"/>
      <c r="F1507" s="20"/>
    </row>
    <row r="1508" spans="4:6" x14ac:dyDescent="0.2">
      <c r="D1508" s="20"/>
      <c r="E1508" s="20"/>
      <c r="F1508" s="20"/>
    </row>
    <row r="1509" spans="4:6" x14ac:dyDescent="0.2">
      <c r="D1509" s="20"/>
      <c r="E1509" s="20"/>
      <c r="F1509" s="20"/>
    </row>
    <row r="1510" spans="4:6" x14ac:dyDescent="0.2">
      <c r="D1510" s="20"/>
      <c r="E1510" s="20"/>
      <c r="F1510" s="20"/>
    </row>
    <row r="1511" spans="4:6" x14ac:dyDescent="0.2">
      <c r="D1511" s="20"/>
      <c r="E1511" s="20"/>
      <c r="F1511" s="20"/>
    </row>
    <row r="1512" spans="4:6" x14ac:dyDescent="0.2">
      <c r="D1512" s="20"/>
      <c r="E1512" s="20"/>
      <c r="F1512" s="20"/>
    </row>
    <row r="1513" spans="4:6" x14ac:dyDescent="0.2">
      <c r="D1513" s="20"/>
      <c r="E1513" s="20"/>
      <c r="F1513" s="20"/>
    </row>
    <row r="1514" spans="4:6" x14ac:dyDescent="0.2">
      <c r="D1514" s="20"/>
      <c r="E1514" s="20"/>
      <c r="F1514" s="20"/>
    </row>
    <row r="1515" spans="4:6" x14ac:dyDescent="0.2">
      <c r="D1515" s="20"/>
      <c r="E1515" s="20"/>
      <c r="F1515" s="20"/>
    </row>
    <row r="1516" spans="4:6" x14ac:dyDescent="0.2">
      <c r="D1516" s="20"/>
      <c r="E1516" s="20"/>
      <c r="F1516" s="20"/>
    </row>
    <row r="1517" spans="4:6" x14ac:dyDescent="0.2">
      <c r="D1517" s="20"/>
      <c r="E1517" s="20"/>
      <c r="F1517" s="20"/>
    </row>
    <row r="1518" spans="4:6" x14ac:dyDescent="0.2">
      <c r="D1518" s="20"/>
      <c r="E1518" s="20"/>
      <c r="F1518" s="20"/>
    </row>
    <row r="1519" spans="4:6" x14ac:dyDescent="0.2">
      <c r="D1519" s="20"/>
      <c r="E1519" s="20"/>
      <c r="F1519" s="20"/>
    </row>
    <row r="1520" spans="4:6" x14ac:dyDescent="0.2">
      <c r="D1520" s="20"/>
      <c r="E1520" s="20"/>
      <c r="F1520" s="20"/>
    </row>
    <row r="1521" spans="4:6" x14ac:dyDescent="0.2">
      <c r="D1521" s="20"/>
      <c r="E1521" s="20"/>
      <c r="F1521" s="20"/>
    </row>
    <row r="1522" spans="4:6" x14ac:dyDescent="0.2">
      <c r="D1522" s="20"/>
      <c r="E1522" s="20"/>
      <c r="F1522" s="20"/>
    </row>
    <row r="1523" spans="4:6" x14ac:dyDescent="0.2">
      <c r="D1523" s="20"/>
      <c r="E1523" s="20"/>
      <c r="F1523" s="20"/>
    </row>
    <row r="1524" spans="4:6" x14ac:dyDescent="0.2">
      <c r="D1524" s="20"/>
      <c r="E1524" s="20"/>
      <c r="F1524" s="20"/>
    </row>
    <row r="1525" spans="4:6" x14ac:dyDescent="0.2">
      <c r="D1525" s="20"/>
      <c r="E1525" s="20"/>
      <c r="F1525" s="20"/>
    </row>
    <row r="1526" spans="4:6" x14ac:dyDescent="0.2">
      <c r="D1526" s="20"/>
      <c r="E1526" s="20"/>
      <c r="F1526" s="20"/>
    </row>
    <row r="1527" spans="4:6" x14ac:dyDescent="0.2">
      <c r="D1527" s="20"/>
      <c r="E1527" s="20"/>
      <c r="F1527" s="20"/>
    </row>
    <row r="1528" spans="4:6" x14ac:dyDescent="0.2">
      <c r="D1528" s="20"/>
      <c r="E1528" s="20"/>
      <c r="F1528" s="20"/>
    </row>
    <row r="1529" spans="4:6" x14ac:dyDescent="0.2">
      <c r="D1529" s="20"/>
      <c r="E1529" s="20"/>
      <c r="F1529" s="20"/>
    </row>
    <row r="1530" spans="4:6" x14ac:dyDescent="0.2">
      <c r="D1530" s="20"/>
      <c r="E1530" s="20"/>
      <c r="F1530" s="20"/>
    </row>
    <row r="1531" spans="4:6" x14ac:dyDescent="0.2">
      <c r="D1531" s="20"/>
      <c r="E1531" s="20"/>
      <c r="F1531" s="20"/>
    </row>
    <row r="1532" spans="4:6" x14ac:dyDescent="0.2">
      <c r="D1532" s="20"/>
      <c r="E1532" s="20"/>
      <c r="F1532" s="20"/>
    </row>
    <row r="1533" spans="4:6" x14ac:dyDescent="0.2">
      <c r="D1533" s="20"/>
      <c r="E1533" s="20"/>
      <c r="F1533" s="20"/>
    </row>
    <row r="1534" spans="4:6" x14ac:dyDescent="0.2">
      <c r="D1534" s="20"/>
      <c r="E1534" s="20"/>
      <c r="F1534" s="20"/>
    </row>
    <row r="1535" spans="4:6" x14ac:dyDescent="0.2">
      <c r="D1535" s="20"/>
      <c r="E1535" s="20"/>
      <c r="F1535" s="20"/>
    </row>
    <row r="1536" spans="4:6" x14ac:dyDescent="0.2">
      <c r="D1536" s="20"/>
      <c r="E1536" s="20"/>
      <c r="F1536" s="20"/>
    </row>
    <row r="1537" spans="4:6" x14ac:dyDescent="0.2">
      <c r="D1537" s="20"/>
      <c r="E1537" s="20"/>
      <c r="F1537" s="20"/>
    </row>
    <row r="1538" spans="4:6" x14ac:dyDescent="0.2">
      <c r="D1538" s="20"/>
      <c r="E1538" s="20"/>
      <c r="F1538" s="20"/>
    </row>
    <row r="1539" spans="4:6" x14ac:dyDescent="0.2">
      <c r="D1539" s="20"/>
      <c r="E1539" s="20"/>
      <c r="F1539" s="20"/>
    </row>
    <row r="1540" spans="4:6" x14ac:dyDescent="0.2">
      <c r="D1540" s="20"/>
      <c r="E1540" s="20"/>
      <c r="F1540" s="20"/>
    </row>
    <row r="1541" spans="4:6" x14ac:dyDescent="0.2">
      <c r="D1541" s="20"/>
      <c r="E1541" s="20"/>
      <c r="F1541" s="20"/>
    </row>
    <row r="1542" spans="4:6" x14ac:dyDescent="0.2">
      <c r="D1542" s="20"/>
      <c r="E1542" s="20"/>
      <c r="F1542" s="20"/>
    </row>
    <row r="1543" spans="4:6" x14ac:dyDescent="0.2">
      <c r="D1543" s="20"/>
      <c r="E1543" s="20"/>
      <c r="F1543" s="20"/>
    </row>
    <row r="1544" spans="4:6" x14ac:dyDescent="0.2">
      <c r="D1544" s="20"/>
      <c r="E1544" s="20"/>
      <c r="F1544" s="20"/>
    </row>
    <row r="1545" spans="4:6" x14ac:dyDescent="0.2">
      <c r="D1545" s="20"/>
      <c r="E1545" s="20"/>
      <c r="F1545" s="20"/>
    </row>
    <row r="1546" spans="4:6" x14ac:dyDescent="0.2">
      <c r="D1546" s="20"/>
      <c r="E1546" s="20"/>
      <c r="F1546" s="20"/>
    </row>
    <row r="1547" spans="4:6" x14ac:dyDescent="0.2">
      <c r="D1547" s="20"/>
      <c r="E1547" s="20"/>
      <c r="F1547" s="20"/>
    </row>
    <row r="1548" spans="4:6" x14ac:dyDescent="0.2">
      <c r="D1548" s="20"/>
      <c r="E1548" s="20"/>
      <c r="F1548" s="20"/>
    </row>
    <row r="1549" spans="4:6" x14ac:dyDescent="0.2">
      <c r="D1549" s="20"/>
      <c r="E1549" s="20"/>
      <c r="F1549" s="20"/>
    </row>
    <row r="1550" spans="4:6" x14ac:dyDescent="0.2">
      <c r="D1550" s="20"/>
      <c r="E1550" s="20"/>
      <c r="F1550" s="20"/>
    </row>
    <row r="1551" spans="4:6" x14ac:dyDescent="0.2">
      <c r="D1551" s="20"/>
      <c r="E1551" s="20"/>
      <c r="F1551" s="20"/>
    </row>
    <row r="1552" spans="4:6" x14ac:dyDescent="0.2">
      <c r="D1552" s="20"/>
      <c r="E1552" s="20"/>
      <c r="F1552" s="20"/>
    </row>
    <row r="1553" spans="4:6" x14ac:dyDescent="0.2">
      <c r="D1553" s="20"/>
      <c r="E1553" s="20"/>
      <c r="F1553" s="20"/>
    </row>
    <row r="1554" spans="4:6" x14ac:dyDescent="0.2">
      <c r="D1554" s="20"/>
      <c r="E1554" s="20"/>
      <c r="F1554" s="20"/>
    </row>
    <row r="1555" spans="4:6" x14ac:dyDescent="0.2">
      <c r="D1555" s="20"/>
      <c r="E1555" s="20"/>
      <c r="F1555" s="20"/>
    </row>
    <row r="1556" spans="4:6" x14ac:dyDescent="0.2">
      <c r="D1556" s="20"/>
      <c r="E1556" s="20"/>
      <c r="F1556" s="20"/>
    </row>
    <row r="1557" spans="4:6" x14ac:dyDescent="0.2">
      <c r="D1557" s="20"/>
      <c r="E1557" s="20"/>
      <c r="F1557" s="20"/>
    </row>
    <row r="1558" spans="4:6" x14ac:dyDescent="0.2">
      <c r="D1558" s="20"/>
      <c r="E1558" s="20"/>
      <c r="F1558" s="20"/>
    </row>
    <row r="1559" spans="4:6" x14ac:dyDescent="0.2">
      <c r="D1559" s="20"/>
      <c r="E1559" s="20"/>
      <c r="F1559" s="20"/>
    </row>
    <row r="1560" spans="4:6" x14ac:dyDescent="0.2">
      <c r="D1560" s="20"/>
      <c r="E1560" s="20"/>
      <c r="F1560" s="20"/>
    </row>
    <row r="1561" spans="4:6" x14ac:dyDescent="0.2">
      <c r="D1561" s="20"/>
      <c r="E1561" s="20"/>
      <c r="F1561" s="20"/>
    </row>
    <row r="1562" spans="4:6" x14ac:dyDescent="0.2">
      <c r="D1562" s="20"/>
      <c r="E1562" s="20"/>
      <c r="F1562" s="20"/>
    </row>
    <row r="1563" spans="4:6" x14ac:dyDescent="0.2">
      <c r="D1563" s="20"/>
      <c r="E1563" s="20"/>
      <c r="F1563" s="20"/>
    </row>
    <row r="1564" spans="4:6" x14ac:dyDescent="0.2">
      <c r="D1564" s="20"/>
      <c r="E1564" s="20"/>
      <c r="F1564" s="20"/>
    </row>
    <row r="1565" spans="4:6" x14ac:dyDescent="0.2">
      <c r="D1565" s="20"/>
      <c r="E1565" s="20"/>
      <c r="F1565" s="20"/>
    </row>
    <row r="1566" spans="4:6" x14ac:dyDescent="0.2">
      <c r="D1566" s="20"/>
      <c r="E1566" s="20"/>
      <c r="F1566" s="20"/>
    </row>
    <row r="1567" spans="4:6" x14ac:dyDescent="0.2">
      <c r="D1567" s="20"/>
      <c r="E1567" s="20"/>
      <c r="F1567" s="20"/>
    </row>
    <row r="1568" spans="4:6" x14ac:dyDescent="0.2">
      <c r="D1568" s="20"/>
      <c r="E1568" s="20"/>
      <c r="F1568" s="20"/>
    </row>
    <row r="1569" spans="4:6" x14ac:dyDescent="0.2">
      <c r="D1569" s="20"/>
      <c r="E1569" s="20"/>
      <c r="F1569" s="20"/>
    </row>
    <row r="1570" spans="4:6" x14ac:dyDescent="0.2">
      <c r="D1570" s="20"/>
      <c r="E1570" s="20"/>
      <c r="F1570" s="20"/>
    </row>
    <row r="1571" spans="4:6" x14ac:dyDescent="0.2">
      <c r="D1571" s="20"/>
      <c r="E1571" s="20"/>
      <c r="F1571" s="20"/>
    </row>
    <row r="1572" spans="4:6" x14ac:dyDescent="0.2">
      <c r="D1572" s="20"/>
      <c r="E1572" s="20"/>
      <c r="F1572" s="20"/>
    </row>
    <row r="1573" spans="4:6" x14ac:dyDescent="0.2">
      <c r="D1573" s="20"/>
      <c r="E1573" s="20"/>
      <c r="F1573" s="20"/>
    </row>
    <row r="1574" spans="4:6" x14ac:dyDescent="0.2">
      <c r="D1574" s="20"/>
      <c r="E1574" s="20"/>
      <c r="F1574" s="20"/>
    </row>
    <row r="1575" spans="4:6" x14ac:dyDescent="0.2">
      <c r="D1575" s="20"/>
      <c r="E1575" s="20"/>
      <c r="F1575" s="20"/>
    </row>
    <row r="1576" spans="4:6" x14ac:dyDescent="0.2">
      <c r="D1576" s="20"/>
      <c r="E1576" s="20"/>
      <c r="F1576" s="20"/>
    </row>
    <row r="1577" spans="4:6" x14ac:dyDescent="0.2">
      <c r="D1577" s="20"/>
      <c r="E1577" s="20"/>
      <c r="F1577" s="20"/>
    </row>
    <row r="1578" spans="4:6" x14ac:dyDescent="0.2">
      <c r="D1578" s="20"/>
      <c r="E1578" s="20"/>
      <c r="F1578" s="20"/>
    </row>
    <row r="1579" spans="4:6" x14ac:dyDescent="0.2">
      <c r="D1579" s="20"/>
      <c r="E1579" s="20"/>
      <c r="F1579" s="20"/>
    </row>
    <row r="1580" spans="4:6" x14ac:dyDescent="0.2">
      <c r="D1580" s="20"/>
      <c r="E1580" s="20"/>
      <c r="F1580" s="20"/>
    </row>
    <row r="1581" spans="4:6" x14ac:dyDescent="0.2">
      <c r="D1581" s="20"/>
      <c r="E1581" s="20"/>
      <c r="F1581" s="20"/>
    </row>
    <row r="1582" spans="4:6" x14ac:dyDescent="0.2">
      <c r="D1582" s="20"/>
      <c r="E1582" s="20"/>
      <c r="F1582" s="20"/>
    </row>
    <row r="1583" spans="4:6" x14ac:dyDescent="0.2">
      <c r="D1583" s="20"/>
      <c r="E1583" s="20"/>
      <c r="F1583" s="20"/>
    </row>
    <row r="1584" spans="4:6" x14ac:dyDescent="0.2">
      <c r="D1584" s="20"/>
      <c r="E1584" s="20"/>
      <c r="F1584" s="20"/>
    </row>
    <row r="1585" spans="4:6" x14ac:dyDescent="0.2">
      <c r="D1585" s="20"/>
      <c r="E1585" s="20"/>
      <c r="F1585" s="20"/>
    </row>
    <row r="1586" spans="4:6" x14ac:dyDescent="0.2">
      <c r="D1586" s="20"/>
      <c r="E1586" s="20"/>
      <c r="F1586" s="20"/>
    </row>
    <row r="1587" spans="4:6" x14ac:dyDescent="0.2">
      <c r="D1587" s="20"/>
      <c r="E1587" s="20"/>
      <c r="F1587" s="20"/>
    </row>
    <row r="1588" spans="4:6" x14ac:dyDescent="0.2">
      <c r="D1588" s="20"/>
      <c r="E1588" s="20"/>
      <c r="F1588" s="20"/>
    </row>
    <row r="1589" spans="4:6" x14ac:dyDescent="0.2">
      <c r="D1589" s="20"/>
      <c r="E1589" s="20"/>
      <c r="F1589" s="20"/>
    </row>
    <row r="1590" spans="4:6" x14ac:dyDescent="0.2">
      <c r="D1590" s="20"/>
      <c r="E1590" s="20"/>
      <c r="F1590" s="20"/>
    </row>
    <row r="1591" spans="4:6" x14ac:dyDescent="0.2">
      <c r="D1591" s="20"/>
      <c r="E1591" s="20"/>
      <c r="F1591" s="20"/>
    </row>
    <row r="1592" spans="4:6" x14ac:dyDescent="0.2">
      <c r="D1592" s="20"/>
      <c r="E1592" s="20"/>
      <c r="F1592" s="20"/>
    </row>
    <row r="1593" spans="4:6" x14ac:dyDescent="0.2">
      <c r="D1593" s="20"/>
      <c r="E1593" s="20"/>
      <c r="F1593" s="20"/>
    </row>
    <row r="1594" spans="4:6" x14ac:dyDescent="0.2">
      <c r="D1594" s="20"/>
      <c r="E1594" s="20"/>
      <c r="F1594" s="20"/>
    </row>
    <row r="1595" spans="4:6" x14ac:dyDescent="0.2">
      <c r="D1595" s="20"/>
      <c r="E1595" s="20"/>
      <c r="F1595" s="20"/>
    </row>
    <row r="1596" spans="4:6" x14ac:dyDescent="0.2">
      <c r="D1596" s="20"/>
      <c r="E1596" s="20"/>
      <c r="F1596" s="20"/>
    </row>
    <row r="1597" spans="4:6" x14ac:dyDescent="0.2">
      <c r="D1597" s="20"/>
      <c r="E1597" s="20"/>
      <c r="F1597" s="20"/>
    </row>
    <row r="1598" spans="4:6" x14ac:dyDescent="0.2">
      <c r="D1598" s="20"/>
      <c r="E1598" s="20"/>
      <c r="F1598" s="20"/>
    </row>
    <row r="1599" spans="4:6" x14ac:dyDescent="0.2">
      <c r="D1599" s="20"/>
      <c r="E1599" s="20"/>
      <c r="F1599" s="20"/>
    </row>
    <row r="1600" spans="4:6" x14ac:dyDescent="0.2">
      <c r="D1600" s="20"/>
      <c r="E1600" s="20"/>
      <c r="F1600" s="20"/>
    </row>
    <row r="1601" spans="4:6" x14ac:dyDescent="0.2">
      <c r="D1601" s="20"/>
      <c r="E1601" s="20"/>
      <c r="F1601" s="20"/>
    </row>
    <row r="1602" spans="4:6" x14ac:dyDescent="0.2">
      <c r="D1602" s="20"/>
      <c r="E1602" s="20"/>
      <c r="F1602" s="20"/>
    </row>
    <row r="1603" spans="4:6" x14ac:dyDescent="0.2">
      <c r="D1603" s="20"/>
      <c r="E1603" s="20"/>
      <c r="F1603" s="20"/>
    </row>
    <row r="1604" spans="4:6" x14ac:dyDescent="0.2">
      <c r="D1604" s="20"/>
      <c r="E1604" s="20"/>
      <c r="F1604" s="20"/>
    </row>
    <row r="1605" spans="4:6" x14ac:dyDescent="0.2">
      <c r="D1605" s="20"/>
      <c r="E1605" s="20"/>
      <c r="F1605" s="20"/>
    </row>
    <row r="1606" spans="4:6" x14ac:dyDescent="0.2">
      <c r="D1606" s="20"/>
      <c r="E1606" s="20"/>
      <c r="F1606" s="20"/>
    </row>
    <row r="1607" spans="4:6" x14ac:dyDescent="0.2">
      <c r="D1607" s="20"/>
      <c r="E1607" s="20"/>
      <c r="F1607" s="20"/>
    </row>
    <row r="1608" spans="4:6" x14ac:dyDescent="0.2">
      <c r="D1608" s="20"/>
      <c r="E1608" s="20"/>
      <c r="F1608" s="20"/>
    </row>
    <row r="1609" spans="4:6" x14ac:dyDescent="0.2">
      <c r="D1609" s="20"/>
      <c r="E1609" s="20"/>
      <c r="F1609" s="20"/>
    </row>
    <row r="1610" spans="4:6" x14ac:dyDescent="0.2">
      <c r="D1610" s="20"/>
      <c r="E1610" s="20"/>
      <c r="F1610" s="20"/>
    </row>
    <row r="1611" spans="4:6" x14ac:dyDescent="0.2">
      <c r="D1611" s="20"/>
      <c r="E1611" s="20"/>
      <c r="F1611" s="20"/>
    </row>
    <row r="1612" spans="4:6" x14ac:dyDescent="0.2">
      <c r="D1612" s="20"/>
      <c r="E1612" s="20"/>
      <c r="F1612" s="20"/>
    </row>
    <row r="1613" spans="4:6" x14ac:dyDescent="0.2">
      <c r="D1613" s="20"/>
      <c r="E1613" s="20"/>
      <c r="F1613" s="20"/>
    </row>
    <row r="1614" spans="4:6" x14ac:dyDescent="0.2">
      <c r="D1614" s="20"/>
      <c r="E1614" s="20"/>
      <c r="F1614" s="20"/>
    </row>
    <row r="1615" spans="4:6" x14ac:dyDescent="0.2">
      <c r="D1615" s="20"/>
      <c r="E1615" s="20"/>
      <c r="F1615" s="20"/>
    </row>
    <row r="1616" spans="4:6" x14ac:dyDescent="0.2">
      <c r="D1616" s="20"/>
      <c r="E1616" s="20"/>
      <c r="F1616" s="20"/>
    </row>
    <row r="1617" spans="4:6" x14ac:dyDescent="0.2">
      <c r="D1617" s="20"/>
      <c r="E1617" s="20"/>
      <c r="F1617" s="20"/>
    </row>
    <row r="1618" spans="4:6" x14ac:dyDescent="0.2">
      <c r="D1618" s="20"/>
      <c r="E1618" s="20"/>
      <c r="F1618" s="20"/>
    </row>
    <row r="1619" spans="4:6" x14ac:dyDescent="0.2">
      <c r="D1619" s="20"/>
      <c r="E1619" s="20"/>
      <c r="F1619" s="20"/>
    </row>
    <row r="1620" spans="4:6" x14ac:dyDescent="0.2">
      <c r="D1620" s="20"/>
      <c r="E1620" s="20"/>
      <c r="F1620" s="20"/>
    </row>
    <row r="1621" spans="4:6" x14ac:dyDescent="0.2">
      <c r="D1621" s="20"/>
      <c r="E1621" s="20"/>
      <c r="F1621" s="20"/>
    </row>
    <row r="1622" spans="4:6" x14ac:dyDescent="0.2">
      <c r="D1622" s="20"/>
      <c r="E1622" s="20"/>
      <c r="F1622" s="20"/>
    </row>
    <row r="1623" spans="4:6" x14ac:dyDescent="0.2">
      <c r="D1623" s="20"/>
      <c r="E1623" s="20"/>
      <c r="F1623" s="20"/>
    </row>
    <row r="1624" spans="4:6" x14ac:dyDescent="0.2">
      <c r="D1624" s="20"/>
      <c r="E1624" s="20"/>
      <c r="F1624" s="20"/>
    </row>
    <row r="1625" spans="4:6" x14ac:dyDescent="0.2">
      <c r="D1625" s="20"/>
      <c r="E1625" s="20"/>
      <c r="F1625" s="20"/>
    </row>
    <row r="1626" spans="4:6" x14ac:dyDescent="0.2">
      <c r="D1626" s="20"/>
      <c r="E1626" s="20"/>
      <c r="F1626" s="20"/>
    </row>
    <row r="1627" spans="4:6" x14ac:dyDescent="0.2">
      <c r="D1627" s="20"/>
      <c r="E1627" s="20"/>
      <c r="F1627" s="20"/>
    </row>
    <row r="1628" spans="4:6" x14ac:dyDescent="0.2">
      <c r="D1628" s="20"/>
      <c r="E1628" s="20"/>
      <c r="F1628" s="20"/>
    </row>
    <row r="1629" spans="4:6" x14ac:dyDescent="0.2">
      <c r="D1629" s="20"/>
      <c r="E1629" s="20"/>
      <c r="F1629" s="20"/>
    </row>
    <row r="1630" spans="4:6" x14ac:dyDescent="0.2">
      <c r="D1630" s="20"/>
      <c r="E1630" s="20"/>
      <c r="F1630" s="20"/>
    </row>
    <row r="1631" spans="4:6" x14ac:dyDescent="0.2">
      <c r="D1631" s="20"/>
      <c r="E1631" s="20"/>
      <c r="F1631" s="20"/>
    </row>
    <row r="1632" spans="4:6" x14ac:dyDescent="0.2">
      <c r="D1632" s="20"/>
      <c r="E1632" s="20"/>
      <c r="F1632" s="20"/>
    </row>
    <row r="1633" spans="4:6" x14ac:dyDescent="0.2">
      <c r="D1633" s="20"/>
      <c r="E1633" s="20"/>
      <c r="F1633" s="20"/>
    </row>
    <row r="1634" spans="4:6" x14ac:dyDescent="0.2">
      <c r="D1634" s="20"/>
      <c r="E1634" s="20"/>
      <c r="F1634" s="20"/>
    </row>
    <row r="1635" spans="4:6" x14ac:dyDescent="0.2">
      <c r="D1635" s="20"/>
      <c r="E1635" s="20"/>
      <c r="F1635" s="20"/>
    </row>
    <row r="1636" spans="4:6" x14ac:dyDescent="0.2">
      <c r="D1636" s="20"/>
      <c r="E1636" s="20"/>
      <c r="F1636" s="20"/>
    </row>
    <row r="1637" spans="4:6" x14ac:dyDescent="0.2">
      <c r="D1637" s="20"/>
      <c r="E1637" s="20"/>
      <c r="F1637" s="20"/>
    </row>
    <row r="1638" spans="4:6" x14ac:dyDescent="0.2">
      <c r="D1638" s="20"/>
      <c r="E1638" s="20"/>
      <c r="F1638" s="20"/>
    </row>
    <row r="1639" spans="4:6" x14ac:dyDescent="0.2">
      <c r="D1639" s="20"/>
      <c r="E1639" s="20"/>
      <c r="F1639" s="20"/>
    </row>
    <row r="1640" spans="4:6" x14ac:dyDescent="0.2">
      <c r="D1640" s="20"/>
      <c r="E1640" s="20"/>
      <c r="F1640" s="20"/>
    </row>
    <row r="1641" spans="4:6" x14ac:dyDescent="0.2">
      <c r="D1641" s="20"/>
      <c r="E1641" s="20"/>
      <c r="F1641" s="20"/>
    </row>
    <row r="1642" spans="4:6" x14ac:dyDescent="0.2">
      <c r="D1642" s="20"/>
      <c r="E1642" s="20"/>
      <c r="F1642" s="20"/>
    </row>
    <row r="1643" spans="4:6" x14ac:dyDescent="0.2">
      <c r="D1643" s="20"/>
      <c r="E1643" s="20"/>
      <c r="F1643" s="20"/>
    </row>
    <row r="1644" spans="4:6" x14ac:dyDescent="0.2">
      <c r="D1644" s="20"/>
      <c r="E1644" s="20"/>
      <c r="F1644" s="20"/>
    </row>
    <row r="1645" spans="4:6" x14ac:dyDescent="0.2">
      <c r="D1645" s="20"/>
      <c r="E1645" s="20"/>
      <c r="F1645" s="20"/>
    </row>
    <row r="1646" spans="4:6" x14ac:dyDescent="0.2">
      <c r="D1646" s="20"/>
      <c r="E1646" s="20"/>
      <c r="F1646" s="20"/>
    </row>
    <row r="1647" spans="4:6" x14ac:dyDescent="0.2">
      <c r="D1647" s="20"/>
      <c r="E1647" s="20"/>
      <c r="F1647" s="20"/>
    </row>
    <row r="1648" spans="4:6" x14ac:dyDescent="0.2">
      <c r="D1648" s="20"/>
      <c r="E1648" s="20"/>
      <c r="F1648" s="20"/>
    </row>
    <row r="1649" spans="4:6" x14ac:dyDescent="0.2">
      <c r="D1649" s="20"/>
      <c r="E1649" s="20"/>
      <c r="F1649" s="20"/>
    </row>
    <row r="1650" spans="4:6" x14ac:dyDescent="0.2">
      <c r="D1650" s="20"/>
      <c r="E1650" s="20"/>
      <c r="F1650" s="20"/>
    </row>
    <row r="1651" spans="4:6" x14ac:dyDescent="0.2">
      <c r="D1651" s="20"/>
      <c r="E1651" s="20"/>
      <c r="F1651" s="20"/>
    </row>
    <row r="1652" spans="4:6" x14ac:dyDescent="0.2">
      <c r="D1652" s="20"/>
      <c r="E1652" s="20"/>
      <c r="F1652" s="20"/>
    </row>
    <row r="1653" spans="4:6" x14ac:dyDescent="0.2">
      <c r="D1653" s="20"/>
      <c r="E1653" s="20"/>
      <c r="F1653" s="20"/>
    </row>
    <row r="1654" spans="4:6" x14ac:dyDescent="0.2">
      <c r="D1654" s="20"/>
      <c r="E1654" s="20"/>
      <c r="F1654" s="20"/>
    </row>
    <row r="1655" spans="4:6" x14ac:dyDescent="0.2">
      <c r="D1655" s="20"/>
      <c r="E1655" s="20"/>
      <c r="F1655" s="20"/>
    </row>
    <row r="1656" spans="4:6" x14ac:dyDescent="0.2">
      <c r="D1656" s="20"/>
      <c r="E1656" s="20"/>
      <c r="F1656" s="20"/>
    </row>
    <row r="1657" spans="4:6" x14ac:dyDescent="0.2">
      <c r="D1657" s="20"/>
      <c r="E1657" s="20"/>
      <c r="F1657" s="20"/>
    </row>
    <row r="1658" spans="4:6" x14ac:dyDescent="0.2">
      <c r="D1658" s="20"/>
      <c r="E1658" s="20"/>
      <c r="F1658" s="20"/>
    </row>
    <row r="1659" spans="4:6" x14ac:dyDescent="0.2">
      <c r="D1659" s="20"/>
      <c r="E1659" s="20"/>
      <c r="F1659" s="20"/>
    </row>
    <row r="1660" spans="4:6" x14ac:dyDescent="0.2">
      <c r="D1660" s="20"/>
      <c r="E1660" s="20"/>
      <c r="F1660" s="20"/>
    </row>
    <row r="1661" spans="4:6" x14ac:dyDescent="0.2">
      <c r="D1661" s="20"/>
      <c r="E1661" s="20"/>
      <c r="F1661" s="20"/>
    </row>
    <row r="1662" spans="4:6" x14ac:dyDescent="0.2">
      <c r="D1662" s="20"/>
      <c r="E1662" s="20"/>
      <c r="F1662" s="20"/>
    </row>
    <row r="1663" spans="4:6" x14ac:dyDescent="0.2">
      <c r="D1663" s="20"/>
      <c r="E1663" s="20"/>
      <c r="F1663" s="20"/>
    </row>
    <row r="1664" spans="4:6" x14ac:dyDescent="0.2">
      <c r="D1664" s="20"/>
      <c r="E1664" s="20"/>
      <c r="F1664" s="20"/>
    </row>
    <row r="1665" spans="4:6" x14ac:dyDescent="0.2">
      <c r="D1665" s="20"/>
      <c r="E1665" s="20"/>
      <c r="F1665" s="20"/>
    </row>
    <row r="1666" spans="4:6" x14ac:dyDescent="0.2">
      <c r="D1666" s="20"/>
      <c r="E1666" s="20"/>
      <c r="F1666" s="20"/>
    </row>
    <row r="1667" spans="4:6" x14ac:dyDescent="0.2">
      <c r="D1667" s="20"/>
      <c r="E1667" s="20"/>
      <c r="F1667" s="20"/>
    </row>
    <row r="1668" spans="4:6" x14ac:dyDescent="0.2">
      <c r="D1668" s="20"/>
      <c r="E1668" s="20"/>
      <c r="F1668" s="20"/>
    </row>
    <row r="1669" spans="4:6" x14ac:dyDescent="0.2">
      <c r="D1669" s="20"/>
      <c r="E1669" s="20"/>
      <c r="F1669" s="20"/>
    </row>
    <row r="1670" spans="4:6" x14ac:dyDescent="0.2">
      <c r="D1670" s="20"/>
      <c r="E1670" s="20"/>
      <c r="F1670" s="20"/>
    </row>
    <row r="1671" spans="4:6" x14ac:dyDescent="0.2">
      <c r="D1671" s="20"/>
      <c r="E1671" s="20"/>
      <c r="F1671" s="20"/>
    </row>
    <row r="1672" spans="4:6" x14ac:dyDescent="0.2">
      <c r="D1672" s="20"/>
      <c r="E1672" s="20"/>
      <c r="F1672" s="20"/>
    </row>
    <row r="1673" spans="4:6" x14ac:dyDescent="0.2">
      <c r="D1673" s="20"/>
      <c r="E1673" s="20"/>
      <c r="F1673" s="20"/>
    </row>
    <row r="1674" spans="4:6" x14ac:dyDescent="0.2">
      <c r="D1674" s="20"/>
      <c r="E1674" s="20"/>
      <c r="F1674" s="20"/>
    </row>
    <row r="1675" spans="4:6" x14ac:dyDescent="0.2">
      <c r="D1675" s="20"/>
      <c r="E1675" s="20"/>
      <c r="F1675" s="20"/>
    </row>
    <row r="1676" spans="4:6" x14ac:dyDescent="0.2">
      <c r="D1676" s="20"/>
      <c r="E1676" s="20"/>
      <c r="F1676" s="20"/>
    </row>
    <row r="1677" spans="4:6" x14ac:dyDescent="0.2">
      <c r="D1677" s="20"/>
      <c r="E1677" s="20"/>
      <c r="F1677" s="20"/>
    </row>
    <row r="1678" spans="4:6" x14ac:dyDescent="0.2">
      <c r="D1678" s="20"/>
      <c r="E1678" s="20"/>
      <c r="F1678" s="20"/>
    </row>
    <row r="1679" spans="4:6" x14ac:dyDescent="0.2">
      <c r="D1679" s="20"/>
      <c r="E1679" s="20"/>
      <c r="F1679" s="20"/>
    </row>
    <row r="1680" spans="4:6" x14ac:dyDescent="0.2">
      <c r="D1680" s="20"/>
      <c r="E1680" s="20"/>
      <c r="F1680" s="20"/>
    </row>
    <row r="1681" spans="4:6" x14ac:dyDescent="0.2">
      <c r="D1681" s="20"/>
      <c r="E1681" s="20"/>
      <c r="F1681" s="20"/>
    </row>
    <row r="1682" spans="4:6" x14ac:dyDescent="0.2">
      <c r="D1682" s="20"/>
      <c r="E1682" s="20"/>
      <c r="F1682" s="20"/>
    </row>
    <row r="1683" spans="4:6" x14ac:dyDescent="0.2">
      <c r="D1683" s="20"/>
      <c r="E1683" s="20"/>
      <c r="F1683" s="20"/>
    </row>
    <row r="1684" spans="4:6" x14ac:dyDescent="0.2">
      <c r="D1684" s="20"/>
      <c r="E1684" s="20"/>
      <c r="F1684" s="20"/>
    </row>
    <row r="1685" spans="4:6" x14ac:dyDescent="0.2">
      <c r="D1685" s="20"/>
      <c r="E1685" s="20"/>
      <c r="F1685" s="20"/>
    </row>
    <row r="1686" spans="4:6" x14ac:dyDescent="0.2">
      <c r="D1686" s="20"/>
      <c r="E1686" s="20"/>
      <c r="F1686" s="20"/>
    </row>
    <row r="1687" spans="4:6" x14ac:dyDescent="0.2">
      <c r="D1687" s="20"/>
      <c r="E1687" s="20"/>
      <c r="F1687" s="20"/>
    </row>
    <row r="1688" spans="4:6" x14ac:dyDescent="0.2">
      <c r="D1688" s="20"/>
      <c r="E1688" s="20"/>
      <c r="F1688" s="20"/>
    </row>
    <row r="1689" spans="4:6" x14ac:dyDescent="0.2">
      <c r="D1689" s="20"/>
      <c r="E1689" s="20"/>
      <c r="F1689" s="20"/>
    </row>
    <row r="1690" spans="4:6" x14ac:dyDescent="0.2">
      <c r="D1690" s="20"/>
      <c r="E1690" s="20"/>
      <c r="F1690" s="20"/>
    </row>
    <row r="1691" spans="4:6" x14ac:dyDescent="0.2">
      <c r="D1691" s="20"/>
      <c r="E1691" s="20"/>
      <c r="F1691" s="20"/>
    </row>
    <row r="1692" spans="4:6" x14ac:dyDescent="0.2">
      <c r="D1692" s="20"/>
      <c r="E1692" s="20"/>
      <c r="F1692" s="20"/>
    </row>
    <row r="1693" spans="4:6" x14ac:dyDescent="0.2">
      <c r="D1693" s="20"/>
      <c r="E1693" s="20"/>
      <c r="F1693" s="20"/>
    </row>
    <row r="1694" spans="4:6" x14ac:dyDescent="0.2">
      <c r="D1694" s="20"/>
      <c r="E1694" s="20"/>
      <c r="F1694" s="20"/>
    </row>
    <row r="1695" spans="4:6" x14ac:dyDescent="0.2">
      <c r="D1695" s="20"/>
      <c r="E1695" s="20"/>
      <c r="F1695" s="20"/>
    </row>
    <row r="1696" spans="4:6" x14ac:dyDescent="0.2">
      <c r="D1696" s="20"/>
      <c r="E1696" s="20"/>
      <c r="F1696" s="20"/>
    </row>
    <row r="1697" spans="4:6" x14ac:dyDescent="0.2">
      <c r="D1697" s="20"/>
      <c r="E1697" s="20"/>
      <c r="F1697" s="20"/>
    </row>
    <row r="1698" spans="4:6" x14ac:dyDescent="0.2">
      <c r="D1698" s="20"/>
      <c r="E1698" s="20"/>
      <c r="F1698" s="20"/>
    </row>
    <row r="1699" spans="4:6" x14ac:dyDescent="0.2">
      <c r="D1699" s="20"/>
      <c r="E1699" s="20"/>
      <c r="F1699" s="20"/>
    </row>
    <row r="1700" spans="4:6" x14ac:dyDescent="0.2">
      <c r="D1700" s="20"/>
      <c r="E1700" s="20"/>
      <c r="F1700" s="20"/>
    </row>
    <row r="1701" spans="4:6" x14ac:dyDescent="0.2">
      <c r="D1701" s="20"/>
      <c r="E1701" s="20"/>
      <c r="F1701" s="20"/>
    </row>
    <row r="1702" spans="4:6" x14ac:dyDescent="0.2">
      <c r="D1702" s="20"/>
      <c r="E1702" s="20"/>
      <c r="F1702" s="20"/>
    </row>
    <row r="1703" spans="4:6" x14ac:dyDescent="0.2">
      <c r="D1703" s="20"/>
      <c r="E1703" s="20"/>
      <c r="F1703" s="20"/>
    </row>
    <row r="1704" spans="4:6" x14ac:dyDescent="0.2">
      <c r="D1704" s="20"/>
      <c r="E1704" s="20"/>
      <c r="F1704" s="20"/>
    </row>
    <row r="1705" spans="4:6" x14ac:dyDescent="0.2">
      <c r="D1705" s="20"/>
      <c r="E1705" s="20"/>
      <c r="F1705" s="20"/>
    </row>
    <row r="1706" spans="4:6" x14ac:dyDescent="0.2">
      <c r="D1706" s="20"/>
      <c r="E1706" s="20"/>
      <c r="F1706" s="20"/>
    </row>
    <row r="1707" spans="4:6" x14ac:dyDescent="0.2">
      <c r="D1707" s="20"/>
      <c r="E1707" s="20"/>
      <c r="F1707" s="20"/>
    </row>
    <row r="1708" spans="4:6" x14ac:dyDescent="0.2">
      <c r="D1708" s="20"/>
      <c r="E1708" s="20"/>
      <c r="F1708" s="20"/>
    </row>
    <row r="1709" spans="4:6" x14ac:dyDescent="0.2">
      <c r="D1709" s="20"/>
      <c r="E1709" s="20"/>
      <c r="F1709" s="20"/>
    </row>
    <row r="1710" spans="4:6" x14ac:dyDescent="0.2">
      <c r="D1710" s="20"/>
      <c r="E1710" s="20"/>
      <c r="F1710" s="20"/>
    </row>
    <row r="1711" spans="4:6" x14ac:dyDescent="0.2">
      <c r="D1711" s="20"/>
      <c r="E1711" s="20"/>
      <c r="F1711" s="20"/>
    </row>
    <row r="1712" spans="4:6" x14ac:dyDescent="0.2">
      <c r="D1712" s="20"/>
      <c r="E1712" s="20"/>
      <c r="F1712" s="20"/>
    </row>
    <row r="1713" spans="4:6" x14ac:dyDescent="0.2">
      <c r="D1713" s="20"/>
      <c r="E1713" s="20"/>
      <c r="F1713" s="20"/>
    </row>
    <row r="1714" spans="4:6" x14ac:dyDescent="0.2">
      <c r="D1714" s="20"/>
      <c r="E1714" s="20"/>
      <c r="F1714" s="20"/>
    </row>
    <row r="1715" spans="4:6" x14ac:dyDescent="0.2">
      <c r="D1715" s="20"/>
      <c r="E1715" s="20"/>
      <c r="F1715" s="20"/>
    </row>
    <row r="1716" spans="4:6" x14ac:dyDescent="0.2">
      <c r="D1716" s="20"/>
      <c r="E1716" s="20"/>
      <c r="F1716" s="20"/>
    </row>
    <row r="1717" spans="4:6" x14ac:dyDescent="0.2">
      <c r="D1717" s="20"/>
      <c r="E1717" s="20"/>
      <c r="F1717" s="20"/>
    </row>
    <row r="1718" spans="4:6" x14ac:dyDescent="0.2">
      <c r="D1718" s="20"/>
      <c r="E1718" s="20"/>
      <c r="F1718" s="20"/>
    </row>
    <row r="1719" spans="4:6" x14ac:dyDescent="0.2">
      <c r="D1719" s="20"/>
      <c r="E1719" s="20"/>
      <c r="F1719" s="20"/>
    </row>
    <row r="1720" spans="4:6" x14ac:dyDescent="0.2">
      <c r="D1720" s="20"/>
      <c r="E1720" s="20"/>
      <c r="F1720" s="20"/>
    </row>
    <row r="1721" spans="4:6" x14ac:dyDescent="0.2">
      <c r="D1721" s="20"/>
      <c r="E1721" s="20"/>
      <c r="F1721" s="20"/>
    </row>
    <row r="1722" spans="4:6" x14ac:dyDescent="0.2">
      <c r="D1722" s="20"/>
      <c r="E1722" s="20"/>
      <c r="F1722" s="20"/>
    </row>
    <row r="1723" spans="4:6" x14ac:dyDescent="0.2">
      <c r="D1723" s="20"/>
      <c r="E1723" s="20"/>
      <c r="F1723" s="20"/>
    </row>
    <row r="1724" spans="4:6" x14ac:dyDescent="0.2">
      <c r="D1724" s="20"/>
      <c r="E1724" s="20"/>
      <c r="F1724" s="20"/>
    </row>
    <row r="1725" spans="4:6" x14ac:dyDescent="0.2">
      <c r="D1725" s="20"/>
      <c r="E1725" s="20"/>
      <c r="F1725" s="20"/>
    </row>
    <row r="1726" spans="4:6" x14ac:dyDescent="0.2">
      <c r="D1726" s="20"/>
      <c r="E1726" s="20"/>
      <c r="F1726" s="20"/>
    </row>
    <row r="1727" spans="4:6" x14ac:dyDescent="0.2">
      <c r="D1727" s="20"/>
      <c r="E1727" s="20"/>
      <c r="F1727" s="20"/>
    </row>
    <row r="1728" spans="4:6" x14ac:dyDescent="0.2">
      <c r="D1728" s="20"/>
      <c r="E1728" s="20"/>
      <c r="F1728" s="20"/>
    </row>
    <row r="1729" spans="4:6" x14ac:dyDescent="0.2">
      <c r="D1729" s="20"/>
      <c r="E1729" s="20"/>
      <c r="F1729" s="20"/>
    </row>
    <row r="1730" spans="4:6" x14ac:dyDescent="0.2">
      <c r="D1730" s="20"/>
      <c r="E1730" s="20"/>
      <c r="F1730" s="20"/>
    </row>
    <row r="1731" spans="4:6" x14ac:dyDescent="0.2">
      <c r="D1731" s="20"/>
      <c r="E1731" s="20"/>
      <c r="F1731" s="20"/>
    </row>
    <row r="1732" spans="4:6" x14ac:dyDescent="0.2">
      <c r="D1732" s="20"/>
      <c r="E1732" s="20"/>
      <c r="F1732" s="20"/>
    </row>
    <row r="1733" spans="4:6" x14ac:dyDescent="0.2">
      <c r="D1733" s="20"/>
      <c r="E1733" s="20"/>
      <c r="F1733" s="20"/>
    </row>
    <row r="1734" spans="4:6" x14ac:dyDescent="0.2">
      <c r="D1734" s="20"/>
      <c r="E1734" s="20"/>
      <c r="F1734" s="20"/>
    </row>
    <row r="1735" spans="4:6" x14ac:dyDescent="0.2">
      <c r="D1735" s="20"/>
      <c r="E1735" s="20"/>
      <c r="F1735" s="20"/>
    </row>
    <row r="1736" spans="4:6" x14ac:dyDescent="0.2">
      <c r="D1736" s="20"/>
      <c r="E1736" s="20"/>
      <c r="F1736" s="20"/>
    </row>
    <row r="1737" spans="4:6" x14ac:dyDescent="0.2">
      <c r="D1737" s="20"/>
      <c r="E1737" s="20"/>
      <c r="F1737" s="20"/>
    </row>
    <row r="1738" spans="4:6" x14ac:dyDescent="0.2">
      <c r="D1738" s="20"/>
      <c r="E1738" s="20"/>
      <c r="F1738" s="20"/>
    </row>
    <row r="1739" spans="4:6" x14ac:dyDescent="0.2">
      <c r="D1739" s="20"/>
      <c r="E1739" s="20"/>
      <c r="F1739" s="20"/>
    </row>
    <row r="1740" spans="4:6" x14ac:dyDescent="0.2">
      <c r="D1740" s="20"/>
      <c r="E1740" s="20"/>
      <c r="F1740" s="20"/>
    </row>
    <row r="1741" spans="4:6" x14ac:dyDescent="0.2">
      <c r="D1741" s="20"/>
      <c r="E1741" s="20"/>
      <c r="F1741" s="20"/>
    </row>
    <row r="1742" spans="4:6" x14ac:dyDescent="0.2">
      <c r="D1742" s="20"/>
      <c r="E1742" s="20"/>
      <c r="F1742" s="20"/>
    </row>
    <row r="1743" spans="4:6" x14ac:dyDescent="0.2">
      <c r="D1743" s="20"/>
      <c r="E1743" s="20"/>
      <c r="F1743" s="20"/>
    </row>
    <row r="1744" spans="4:6" x14ac:dyDescent="0.2">
      <c r="D1744" s="20"/>
      <c r="E1744" s="20"/>
      <c r="F1744" s="20"/>
    </row>
    <row r="1745" spans="4:6" x14ac:dyDescent="0.2">
      <c r="D1745" s="20"/>
      <c r="E1745" s="20"/>
      <c r="F1745" s="20"/>
    </row>
    <row r="1746" spans="4:6" x14ac:dyDescent="0.2">
      <c r="D1746" s="20"/>
      <c r="E1746" s="20"/>
      <c r="F1746" s="20"/>
    </row>
    <row r="1747" spans="4:6" x14ac:dyDescent="0.2">
      <c r="D1747" s="20"/>
      <c r="E1747" s="20"/>
      <c r="F1747" s="20"/>
    </row>
    <row r="1748" spans="4:6" x14ac:dyDescent="0.2">
      <c r="D1748" s="20"/>
      <c r="E1748" s="20"/>
      <c r="F1748" s="20"/>
    </row>
    <row r="1749" spans="4:6" x14ac:dyDescent="0.2">
      <c r="D1749" s="20"/>
      <c r="E1749" s="20"/>
      <c r="F1749" s="20"/>
    </row>
    <row r="1750" spans="4:6" x14ac:dyDescent="0.2">
      <c r="D1750" s="20"/>
      <c r="E1750" s="20"/>
      <c r="F1750" s="20"/>
    </row>
    <row r="1751" spans="4:6" x14ac:dyDescent="0.2">
      <c r="D1751" s="20"/>
      <c r="E1751" s="20"/>
      <c r="F1751" s="20"/>
    </row>
    <row r="1752" spans="4:6" x14ac:dyDescent="0.2">
      <c r="D1752" s="20"/>
      <c r="E1752" s="20"/>
      <c r="F1752" s="20"/>
    </row>
    <row r="1753" spans="4:6" x14ac:dyDescent="0.2">
      <c r="D1753" s="20"/>
      <c r="E1753" s="20"/>
      <c r="F1753" s="20"/>
    </row>
    <row r="1754" spans="4:6" x14ac:dyDescent="0.2">
      <c r="D1754" s="20"/>
      <c r="E1754" s="20"/>
      <c r="F1754" s="20"/>
    </row>
    <row r="1755" spans="4:6" x14ac:dyDescent="0.2">
      <c r="D1755" s="20"/>
      <c r="E1755" s="20"/>
      <c r="F1755" s="20"/>
    </row>
    <row r="1756" spans="4:6" x14ac:dyDescent="0.2">
      <c r="D1756" s="20"/>
      <c r="E1756" s="20"/>
      <c r="F1756" s="20"/>
    </row>
    <row r="1757" spans="4:6" x14ac:dyDescent="0.2">
      <c r="D1757" s="20"/>
      <c r="E1757" s="20"/>
      <c r="F1757" s="20"/>
    </row>
    <row r="1758" spans="4:6" x14ac:dyDescent="0.2">
      <c r="D1758" s="20"/>
      <c r="E1758" s="20"/>
      <c r="F1758" s="20"/>
    </row>
    <row r="1759" spans="4:6" x14ac:dyDescent="0.2">
      <c r="D1759" s="20"/>
      <c r="E1759" s="20"/>
      <c r="F1759" s="20"/>
    </row>
    <row r="1760" spans="4:6" x14ac:dyDescent="0.2">
      <c r="D1760" s="20"/>
      <c r="E1760" s="20"/>
      <c r="F1760" s="20"/>
    </row>
    <row r="1761" spans="4:6" x14ac:dyDescent="0.2">
      <c r="D1761" s="20"/>
      <c r="E1761" s="20"/>
      <c r="F1761" s="20"/>
    </row>
    <row r="1762" spans="4:6" x14ac:dyDescent="0.2">
      <c r="D1762" s="20"/>
      <c r="E1762" s="20"/>
      <c r="F1762" s="20"/>
    </row>
    <row r="1763" spans="4:6" x14ac:dyDescent="0.2">
      <c r="D1763" s="20"/>
      <c r="E1763" s="20"/>
      <c r="F1763" s="20"/>
    </row>
    <row r="1764" spans="4:6" x14ac:dyDescent="0.2">
      <c r="D1764" s="20"/>
      <c r="E1764" s="20"/>
      <c r="F1764" s="20"/>
    </row>
    <row r="1765" spans="4:6" x14ac:dyDescent="0.2">
      <c r="D1765" s="20"/>
      <c r="E1765" s="20"/>
      <c r="F1765" s="20"/>
    </row>
    <row r="1766" spans="4:6" x14ac:dyDescent="0.2">
      <c r="D1766" s="20"/>
      <c r="E1766" s="20"/>
      <c r="F1766" s="20"/>
    </row>
    <row r="1767" spans="4:6" x14ac:dyDescent="0.2">
      <c r="D1767" s="20"/>
      <c r="E1767" s="20"/>
      <c r="F1767" s="20"/>
    </row>
    <row r="1768" spans="4:6" x14ac:dyDescent="0.2">
      <c r="D1768" s="20"/>
      <c r="E1768" s="20"/>
      <c r="F1768" s="20"/>
    </row>
  </sheetData>
  <autoFilter ref="A1:K1" xr:uid="{0AABE6F7-7BCD-4E9D-8DCC-9D830FF98A9F}"/>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11"/>
  <sheetViews>
    <sheetView zoomScale="85" zoomScaleNormal="85" workbookViewId="0">
      <pane xSplit="3" ySplit="3" topLeftCell="D4" activePane="bottomRight" state="frozen"/>
      <selection activeCell="K8" sqref="K8"/>
      <selection pane="topRight" activeCell="K8" sqref="K8"/>
      <selection pane="bottomLeft" activeCell="K8" sqref="K8"/>
      <selection pane="bottomRight" activeCell="F4" sqref="F4"/>
    </sheetView>
  </sheetViews>
  <sheetFormatPr baseColWidth="10" defaultRowHeight="15" x14ac:dyDescent="0.25"/>
  <cols>
    <col min="1" max="1" width="8.42578125" style="1" customWidth="1"/>
    <col min="2" max="2" width="14.28515625" style="1" hidden="1" customWidth="1"/>
    <col min="3" max="3" width="41.28515625" style="1" customWidth="1"/>
    <col min="4" max="4" width="16" style="1" customWidth="1"/>
    <col min="5" max="5" width="10.140625" style="1" customWidth="1"/>
    <col min="6" max="6" width="21.28515625" style="4" customWidth="1"/>
    <col min="7" max="7" width="24" style="1" customWidth="1"/>
    <col min="8" max="8" width="25.7109375" style="1" customWidth="1"/>
    <col min="9" max="9" width="22.7109375" style="1" customWidth="1"/>
    <col min="10" max="11" width="16" style="4" bestFit="1" customWidth="1"/>
    <col min="12" max="12" width="17.7109375" style="4" customWidth="1"/>
    <col min="13" max="13" width="19.42578125" style="4" customWidth="1"/>
    <col min="14" max="14" width="15.5703125" style="4" customWidth="1"/>
    <col min="15" max="15" width="19.28515625" style="4" customWidth="1"/>
    <col min="16" max="16" width="19.42578125" style="9" customWidth="1"/>
    <col min="17" max="17" width="17" style="1" customWidth="1"/>
    <col min="18" max="16384" width="11.42578125" style="1"/>
  </cols>
  <sheetData>
    <row r="1" spans="1:17" ht="15" customHeight="1" x14ac:dyDescent="0.25">
      <c r="A1" s="149" t="s">
        <v>6</v>
      </c>
      <c r="B1" s="150"/>
      <c r="C1" s="150"/>
      <c r="D1" s="150"/>
      <c r="E1" s="151"/>
      <c r="F1" s="23"/>
      <c r="G1" s="24"/>
      <c r="H1" s="153"/>
      <c r="I1" s="153"/>
      <c r="J1" s="159" t="s">
        <v>7</v>
      </c>
      <c r="K1" s="160"/>
      <c r="L1" s="160"/>
      <c r="M1" s="160"/>
      <c r="N1" s="160"/>
      <c r="O1" s="160"/>
      <c r="P1" s="160"/>
      <c r="Q1" s="160"/>
    </row>
    <row r="2" spans="1:17" ht="94.5" customHeight="1" x14ac:dyDescent="0.25">
      <c r="A2" s="152"/>
      <c r="B2" s="153"/>
      <c r="C2" s="153"/>
      <c r="D2" s="153"/>
      <c r="E2" s="154"/>
      <c r="F2" s="158" t="e">
        <f>+'VALOR INDEXADO'!#REF!</f>
        <v>#REF!</v>
      </c>
      <c r="G2" s="161" t="s">
        <v>8</v>
      </c>
      <c r="H2" s="161" t="s">
        <v>9</v>
      </c>
      <c r="I2" s="147" t="s">
        <v>28</v>
      </c>
      <c r="J2" s="157" t="s">
        <v>10</v>
      </c>
      <c r="K2" s="157" t="s">
        <v>11</v>
      </c>
      <c r="L2" s="157" t="s">
        <v>12</v>
      </c>
      <c r="M2" s="157" t="s">
        <v>13</v>
      </c>
      <c r="N2" s="157" t="s">
        <v>14</v>
      </c>
      <c r="O2" s="157" t="s">
        <v>15</v>
      </c>
      <c r="P2" s="155" t="s">
        <v>16</v>
      </c>
      <c r="Q2" s="157" t="s">
        <v>17</v>
      </c>
    </row>
    <row r="3" spans="1:17" ht="45" customHeight="1" thickBot="1" x14ac:dyDescent="0.3">
      <c r="A3" s="25" t="s">
        <v>18</v>
      </c>
      <c r="B3" s="25" t="s">
        <v>19</v>
      </c>
      <c r="C3" s="25" t="s">
        <v>20</v>
      </c>
      <c r="D3" s="25" t="s">
        <v>21</v>
      </c>
      <c r="E3" s="25" t="s">
        <v>4</v>
      </c>
      <c r="F3" s="164"/>
      <c r="G3" s="162"/>
      <c r="H3" s="163"/>
      <c r="I3" s="148"/>
      <c r="J3" s="158"/>
      <c r="K3" s="158"/>
      <c r="L3" s="158"/>
      <c r="M3" s="158"/>
      <c r="N3" s="158"/>
      <c r="O3" s="158"/>
      <c r="P3" s="156"/>
      <c r="Q3" s="158"/>
    </row>
    <row r="4" spans="1:17" ht="135.75" thickBot="1" x14ac:dyDescent="0.3">
      <c r="A4" s="5">
        <f>+COTIZACIONES!A3</f>
        <v>1</v>
      </c>
      <c r="B4" s="5" t="str">
        <f>+COTIZACIONES!C3</f>
        <v>DEMOLICIÓN  ANDEN EN CONCRETO  HASTA H=0,10  M, (INCLUYE  EL SARDINEL  CARGUE  Y RETIRO DE ESCOMBROS)</v>
      </c>
      <c r="C4" s="5" t="str">
        <f>+COTIZACIONES!C3</f>
        <v>DEMOLICIÓN  ANDEN EN CONCRETO  HASTA H=0,10  M, (INCLUYE  EL SARDINEL  CARGUE  Y RETIRO DE ESCOMBROS)</v>
      </c>
      <c r="D4" s="5" t="str">
        <f>+COTIZACIONES!D3</f>
        <v>M²</v>
      </c>
      <c r="E4" s="5">
        <f>+COTIZACIONES!E3</f>
        <v>1</v>
      </c>
      <c r="F4" s="6" t="e">
        <f>+#REF!</f>
        <v>#REF!</v>
      </c>
      <c r="G4" s="7">
        <f>+COTIZACIONES!K3</f>
        <v>64482.225000000006</v>
      </c>
      <c r="H4" s="7">
        <f>+COTIZACIONES!Q3</f>
        <v>76946.454000000012</v>
      </c>
      <c r="I4" s="7">
        <f>+COTIZACIONES!W3</f>
        <v>65715.667499999996</v>
      </c>
      <c r="J4" s="10">
        <f>MIN(G4:I4)</f>
        <v>64482.225000000006</v>
      </c>
      <c r="K4" s="10">
        <f>AVERAGE(G4:I4)</f>
        <v>69048.1155</v>
      </c>
      <c r="L4" s="11">
        <f>HARMEAN(G4:I4)</f>
        <v>68616.485632759955</v>
      </c>
      <c r="M4" s="10">
        <f>GEOMEAN(G4:I4)</f>
        <v>68828.110870216871</v>
      </c>
      <c r="N4" s="10">
        <f>_xlfn.STDEV.S(G4:I4)</f>
        <v>6867.9078616153802</v>
      </c>
      <c r="O4" s="26">
        <f>+N4/K4</f>
        <v>9.9465536631704016E-2</v>
      </c>
      <c r="P4" s="9">
        <f>ROUND(+IF(O4&lt;=25%,J4,IF(O4&lt;=60%,L4,IF(O4&lt;=90%,M4,IF(O4&lt;=100%,K4)))),0)</f>
        <v>64482</v>
      </c>
      <c r="Q4" s="1" t="str">
        <f>+IF(P4&lt;=26%,"MENOR VALOR",IF(P4&lt;=60%,"MEDIA ARMONICA",IF(P4&lt;=90%,"MEDIA GEOMETRICA","MENOR VALOR")))</f>
        <v>MENOR VALOR</v>
      </c>
    </row>
    <row r="5" spans="1:17" ht="135.75" thickBot="1" x14ac:dyDescent="0.3">
      <c r="A5" s="5">
        <f>+COTIZACIONES!A4</f>
        <v>2</v>
      </c>
      <c r="B5" s="5" t="str">
        <f>+COTIZACIONES!C4</f>
        <v xml:space="preserve"> DEMOLICIÓN  PAÑETE  DE  ESPESOR  DE  005M  BAJO  PLACA  (INCLUYE  CARGUE  Y  RETIRO  DE ESCOMBROS)</v>
      </c>
      <c r="C5" s="5" t="str">
        <f>+COTIZACIONES!C4</f>
        <v xml:space="preserve"> DEMOLICIÓN  PAÑETE  DE  ESPESOR  DE  005M  BAJO  PLACA  (INCLUYE  CARGUE  Y  RETIRO  DE ESCOMBROS)</v>
      </c>
      <c r="D5" s="5" t="str">
        <f>+COTIZACIONES!D4</f>
        <v>M²</v>
      </c>
      <c r="E5" s="5">
        <f>+COTIZACIONES!E4</f>
        <v>1</v>
      </c>
      <c r="F5" s="3" t="e">
        <f>+#REF!</f>
        <v>#REF!</v>
      </c>
      <c r="G5" s="7">
        <f>+COTIZACIONES!K4</f>
        <v>23717.599999999999</v>
      </c>
      <c r="H5" s="7">
        <f>+COTIZACIONES!Q4</f>
        <v>28438.212</v>
      </c>
      <c r="I5" s="7">
        <f>+COTIZACIONES!W4</f>
        <v>18221.280000000002</v>
      </c>
      <c r="J5" s="10">
        <f>MIN(G5:I5)</f>
        <v>18221.280000000002</v>
      </c>
      <c r="K5" s="10">
        <f>AVERAGE(G5:I5)</f>
        <v>23459.030666666669</v>
      </c>
      <c r="L5" s="11">
        <f>HARMEAN(G5:I5)</f>
        <v>22691.581045748746</v>
      </c>
      <c r="M5" s="10">
        <f>GEOMEAN(G5:I5)</f>
        <v>23077.245483655304</v>
      </c>
      <c r="N5" s="10">
        <f>_xlfn.STDEV.S(G5:I5)</f>
        <v>5113.3715343461263</v>
      </c>
      <c r="O5" s="26">
        <f t="shared" ref="O5:O31" si="0">+N5/K5</f>
        <v>0.21797028219123316</v>
      </c>
      <c r="P5" s="9">
        <f t="shared" ref="P5:P31" si="1">ROUND(+IF(O5&lt;=25%,J5,IF(O5&lt;=60%,L5,IF(O5&lt;=90%,M5,IF(O5&lt;=100%,K5)))),0)</f>
        <v>18221</v>
      </c>
      <c r="Q5" s="1" t="str">
        <f t="shared" ref="Q5:Q68" si="2">+IF(P5&lt;=26%,"MENOR VALOR",IF(P5&lt;=60%,"MEDIA ARMONICA",IF(P5&lt;=90%,"MEDIA GEOMETRICA","MENOR VALOR")))</f>
        <v>MENOR VALOR</v>
      </c>
    </row>
    <row r="6" spans="1:17" ht="120.75" thickBot="1" x14ac:dyDescent="0.3">
      <c r="A6" s="5">
        <f>+COTIZACIONES!A5</f>
        <v>3</v>
      </c>
      <c r="B6" s="5" t="str">
        <f>+COTIZACIONES!C5</f>
        <v>DEMOLICIÓN - RETIRO  PAÑETE DETERIORADO (INCLUYE CARGUE Y RETIRO DE ESCOMBROS)</v>
      </c>
      <c r="C6" s="5" t="str">
        <f>+COTIZACIONES!C5</f>
        <v>DEMOLICIÓN - RETIRO  PAÑETE DETERIORADO (INCLUYE CARGUE Y RETIRO DE ESCOMBROS)</v>
      </c>
      <c r="D6" s="5" t="str">
        <f>+COTIZACIONES!D5</f>
        <v>M²</v>
      </c>
      <c r="E6" s="5">
        <f>+COTIZACIONES!E5</f>
        <v>1</v>
      </c>
      <c r="F6" s="3" t="e">
        <f>+#REF!</f>
        <v>#REF!</v>
      </c>
      <c r="G6" s="7">
        <f>+COTIZACIONES!K5</f>
        <v>17788.200000000004</v>
      </c>
      <c r="H6" s="7">
        <f>+COTIZACIONES!Q5</f>
        <v>21634.812000000002</v>
      </c>
      <c r="I6" s="7">
        <f>+COTIZACIONES!W5</f>
        <v>18128.460000000003</v>
      </c>
      <c r="J6" s="10">
        <f t="shared" ref="J6:J31" si="3">MIN(G6:I6)</f>
        <v>17788.200000000004</v>
      </c>
      <c r="K6" s="10">
        <f t="shared" ref="K6:K31" si="4">AVERAGE(G6:I6)</f>
        <v>19183.824000000004</v>
      </c>
      <c r="L6" s="11">
        <f t="shared" ref="L6:L31" si="5">HARMEAN(G6:I6)</f>
        <v>19035.44500467744</v>
      </c>
      <c r="M6" s="10">
        <f t="shared" ref="M6:M31" si="6">GEOMEAN(G6:I6)</f>
        <v>19108.005048505573</v>
      </c>
      <c r="N6" s="10">
        <f t="shared" ref="N6:N31" si="7">_xlfn.STDEV.S(G6:I6)</f>
        <v>2129.425004316422</v>
      </c>
      <c r="O6" s="26">
        <f t="shared" si="0"/>
        <v>0.11100107071022032</v>
      </c>
      <c r="P6" s="9">
        <f t="shared" si="1"/>
        <v>17788</v>
      </c>
      <c r="Q6" s="1" t="str">
        <f t="shared" si="2"/>
        <v>MENOR VALOR</v>
      </c>
    </row>
    <row r="7" spans="1:17" ht="135.75" thickBot="1" x14ac:dyDescent="0.3">
      <c r="A7" s="5">
        <f>+COTIZACIONES!A6</f>
        <v>4</v>
      </c>
      <c r="B7" s="5" t="str">
        <f>+COTIZACIONES!C6</f>
        <v>DEMOLICIÓN  Y  RETIRO  DE  ENCHAPE  EN  PIEDRA  MUÑECA  (INCLUYE  CARGUE  Y  RETIRO  DE ESCOMBROS)</v>
      </c>
      <c r="C7" s="5" t="str">
        <f>+COTIZACIONES!C6</f>
        <v>DEMOLICIÓN  Y  RETIRO  DE  ENCHAPE  EN  PIEDRA  MUÑECA  (INCLUYE  CARGUE  Y  RETIRO  DE ESCOMBROS)</v>
      </c>
      <c r="D7" s="5" t="str">
        <f>+COTIZACIONES!D6</f>
        <v>M²</v>
      </c>
      <c r="E7" s="5">
        <f>+COTIZACIONES!E6</f>
        <v>1</v>
      </c>
      <c r="F7" s="3" t="e">
        <f>+#REF!</f>
        <v>#REF!</v>
      </c>
      <c r="G7" s="7">
        <f>+COTIZACIONES!K6</f>
        <v>17788.200000000004</v>
      </c>
      <c r="H7" s="7">
        <f>+COTIZACIONES!Q6</f>
        <v>21022.506000000005</v>
      </c>
      <c r="I7" s="7">
        <f>+COTIZACIONES!W6</f>
        <v>18128.460000000003</v>
      </c>
      <c r="J7" s="10">
        <f t="shared" si="3"/>
        <v>17788.200000000004</v>
      </c>
      <c r="K7" s="10">
        <f t="shared" si="4"/>
        <v>18979.722000000005</v>
      </c>
      <c r="L7" s="11">
        <f t="shared" si="5"/>
        <v>18874.21657730854</v>
      </c>
      <c r="M7" s="10">
        <f t="shared" si="6"/>
        <v>18926.012989987499</v>
      </c>
      <c r="N7" s="10">
        <f t="shared" si="7"/>
        <v>1777.2644906968694</v>
      </c>
      <c r="O7" s="26">
        <f t="shared" si="0"/>
        <v>9.3640175061408634E-2</v>
      </c>
      <c r="P7" s="9">
        <f t="shared" si="1"/>
        <v>17788</v>
      </c>
      <c r="Q7" s="1" t="str">
        <f t="shared" si="2"/>
        <v>MENOR VALOR</v>
      </c>
    </row>
    <row r="8" spans="1:17" s="2" customFormat="1" ht="105.75" thickBot="1" x14ac:dyDescent="0.3">
      <c r="A8" s="5">
        <f>+COTIZACIONES!A7</f>
        <v>5</v>
      </c>
      <c r="B8" s="5" t="str">
        <f>+COTIZACIONES!C7</f>
        <v>DEMOLICIÓN ÁREA LIBRE PISO DURO (INCLUYE CARGUE Y RETIRO DE ESCOMBROS)</v>
      </c>
      <c r="C8" s="5" t="str">
        <f>+COTIZACIONES!C7</f>
        <v>DEMOLICIÓN ÁREA LIBRE PISO DURO (INCLUYE CARGUE Y RETIRO DE ESCOMBROS)</v>
      </c>
      <c r="D8" s="5" t="str">
        <f>+COTIZACIONES!D7</f>
        <v>M²</v>
      </c>
      <c r="E8" s="5">
        <f>+COTIZACIONES!E7</f>
        <v>1</v>
      </c>
      <c r="F8" s="3" t="e">
        <f>+#REF!</f>
        <v>#REF!</v>
      </c>
      <c r="G8" s="7">
        <f>+COTIZACIONES!K7</f>
        <v>56329.3</v>
      </c>
      <c r="H8" s="7">
        <f>+COTIZACIONES!Q7</f>
        <v>66248.107499999998</v>
      </c>
      <c r="I8" s="7">
        <f>+COTIZACIONES!W7</f>
        <v>57406.789999999994</v>
      </c>
      <c r="J8" s="10">
        <f t="shared" si="3"/>
        <v>56329.3</v>
      </c>
      <c r="K8" s="10">
        <f t="shared" si="4"/>
        <v>59994.732500000006</v>
      </c>
      <c r="L8" s="11">
        <f t="shared" si="5"/>
        <v>59681.226635611849</v>
      </c>
      <c r="M8" s="10">
        <f t="shared" si="6"/>
        <v>59835.239169253247</v>
      </c>
      <c r="N8" s="10">
        <f t="shared" si="7"/>
        <v>5442.3129589351756</v>
      </c>
      <c r="O8" s="26">
        <f t="shared" si="0"/>
        <v>9.0713179843500011E-2</v>
      </c>
      <c r="P8" s="9">
        <f t="shared" si="1"/>
        <v>56329</v>
      </c>
      <c r="Q8" s="1" t="str">
        <f t="shared" si="2"/>
        <v>MENOR VALOR</v>
      </c>
    </row>
    <row r="9" spans="1:17" ht="102" customHeight="1" thickBot="1" x14ac:dyDescent="0.3">
      <c r="A9" s="5">
        <f>+COTIZACIONES!A8</f>
        <v>6</v>
      </c>
      <c r="B9" s="5" t="str">
        <f>+COTIZACIONES!C8</f>
        <v>DEMOLICIÓN DE BANCAS  A=0,35 M, (INCLUYE MURETES EN MAMPOSTERÍA Y PLACA CARGUE Y RETIRO DE ESCOMBROS),</v>
      </c>
      <c r="C9" s="5" t="str">
        <f>+COTIZACIONES!C8</f>
        <v>DEMOLICIÓN DE BANCAS  A=0,35 M, (INCLUYE MURETES EN MAMPOSTERÍA Y PLACA CARGUE Y RETIRO DE ESCOMBROS),</v>
      </c>
      <c r="D9" s="5" t="str">
        <f>+COTIZACIONES!D8</f>
        <v>ML</v>
      </c>
      <c r="E9" s="5">
        <f>+COTIZACIONES!E8</f>
        <v>1</v>
      </c>
      <c r="F9" s="3" t="e">
        <f>+#REF!</f>
        <v>#REF!</v>
      </c>
      <c r="G9" s="7">
        <f>+COTIZACIONES!K8</f>
        <v>37058.75</v>
      </c>
      <c r="H9" s="7">
        <f>+COTIZACIONES!Q8</f>
        <v>44009.493750000009</v>
      </c>
      <c r="I9" s="7">
        <f>+COTIZACIONES!W8</f>
        <v>37767.625</v>
      </c>
      <c r="J9" s="10">
        <f t="shared" si="3"/>
        <v>37058.75</v>
      </c>
      <c r="K9" s="10">
        <f t="shared" si="4"/>
        <v>39611.956250000003</v>
      </c>
      <c r="L9" s="11">
        <f t="shared" si="5"/>
        <v>39378.215545029401</v>
      </c>
      <c r="M9" s="10">
        <f t="shared" si="6"/>
        <v>39492.892052690448</v>
      </c>
      <c r="N9" s="10">
        <f t="shared" si="7"/>
        <v>3824.8369885965044</v>
      </c>
      <c r="O9" s="26">
        <f t="shared" si="0"/>
        <v>9.6557639427275299E-2</v>
      </c>
      <c r="P9" s="9">
        <f t="shared" si="1"/>
        <v>37059</v>
      </c>
      <c r="Q9" s="1" t="str">
        <f t="shared" si="2"/>
        <v>MENOR VALOR</v>
      </c>
    </row>
    <row r="10" spans="1:17" ht="105.75" thickBot="1" x14ac:dyDescent="0.3">
      <c r="A10" s="5">
        <f>+COTIZACIONES!A9</f>
        <v>7</v>
      </c>
      <c r="B10" s="5" t="str">
        <f>+COTIZACIONES!C9</f>
        <v>DEMOLICIÓN DE ENCHAPE DE PARED (INCLUYE CARGUE Y RETIRO DE ESCOMBROS)</v>
      </c>
      <c r="C10" s="5" t="str">
        <f>+COTIZACIONES!C9</f>
        <v>DEMOLICIÓN DE ENCHAPE DE PARED (INCLUYE CARGUE Y RETIRO DE ESCOMBROS)</v>
      </c>
      <c r="D10" s="5" t="str">
        <f>+COTIZACIONES!D9</f>
        <v>M²</v>
      </c>
      <c r="E10" s="5">
        <f>+COTIZACIONES!E9</f>
        <v>1</v>
      </c>
      <c r="F10" s="3" t="e">
        <f>+#REF!</f>
        <v>#REF!</v>
      </c>
      <c r="G10" s="7">
        <f>+COTIZACIONES!K9</f>
        <v>26682.3</v>
      </c>
      <c r="H10" s="7">
        <f>+COTIZACIONES!Q9</f>
        <v>34442.212500000001</v>
      </c>
      <c r="I10" s="7">
        <f>+COTIZACIONES!W9</f>
        <v>27192.69</v>
      </c>
      <c r="J10" s="10">
        <f t="shared" si="3"/>
        <v>26682.3</v>
      </c>
      <c r="K10" s="10">
        <f t="shared" si="4"/>
        <v>29439.067500000001</v>
      </c>
      <c r="L10" s="11">
        <f t="shared" si="5"/>
        <v>29045.349931194316</v>
      </c>
      <c r="M10" s="10">
        <f t="shared" si="6"/>
        <v>29236.283115120412</v>
      </c>
      <c r="N10" s="10">
        <f t="shared" si="7"/>
        <v>4340.3593637271406</v>
      </c>
      <c r="O10" s="26">
        <f t="shared" si="0"/>
        <v>0.14743535486397932</v>
      </c>
      <c r="P10" s="9">
        <f t="shared" si="1"/>
        <v>26682</v>
      </c>
      <c r="Q10" s="1" t="str">
        <f t="shared" si="2"/>
        <v>MENOR VALOR</v>
      </c>
    </row>
    <row r="11" spans="1:17" ht="60" customHeight="1" thickBot="1" x14ac:dyDescent="0.3">
      <c r="A11" s="5">
        <f>+COTIZACIONES!A10</f>
        <v>8</v>
      </c>
      <c r="B11" s="5" t="str">
        <f>+COTIZACIONES!C10</f>
        <v>DEMOLICIÓN DE ENCHAPE DE PISOS (INCLUYE CARGUE Y RETIRO DE ESCOMBROS)</v>
      </c>
      <c r="C11" s="5" t="str">
        <f>+COTIZACIONES!C10</f>
        <v>DEMOLICIÓN DE ENCHAPE DE PISOS (INCLUYE CARGUE Y RETIRO DE ESCOMBROS)</v>
      </c>
      <c r="D11" s="5" t="str">
        <f>+COTIZACIONES!D10</f>
        <v>M²</v>
      </c>
      <c r="E11" s="5">
        <f>+COTIZACIONES!E10</f>
        <v>1</v>
      </c>
      <c r="F11" s="8" t="e">
        <f>+#REF!</f>
        <v>#REF!</v>
      </c>
      <c r="G11" s="7">
        <f>+COTIZACIONES!K10</f>
        <v>28164.65</v>
      </c>
      <c r="H11" s="7">
        <f>+COTIZACIONES!Q10</f>
        <v>36032.507249999995</v>
      </c>
      <c r="I11" s="7">
        <f>+COTIZACIONES!W10</f>
        <v>28703.394999999997</v>
      </c>
      <c r="J11" s="10">
        <f t="shared" si="3"/>
        <v>28164.65</v>
      </c>
      <c r="K11" s="10">
        <f t="shared" si="4"/>
        <v>30966.850749999998</v>
      </c>
      <c r="L11" s="11">
        <f t="shared" si="5"/>
        <v>30581.880614363556</v>
      </c>
      <c r="M11" s="10">
        <f t="shared" si="6"/>
        <v>30768.810209993466</v>
      </c>
      <c r="N11" s="10">
        <f t="shared" si="7"/>
        <v>4395.2495237188232</v>
      </c>
      <c r="O11" s="26">
        <f t="shared" si="0"/>
        <v>0.1419340170946774</v>
      </c>
      <c r="P11" s="9">
        <f t="shared" si="1"/>
        <v>28165</v>
      </c>
      <c r="Q11" s="1" t="str">
        <f t="shared" si="2"/>
        <v>MENOR VALOR</v>
      </c>
    </row>
    <row r="12" spans="1:17" ht="120.75" thickBot="1" x14ac:dyDescent="0.3">
      <c r="A12" s="5">
        <f>+COTIZACIONES!A11</f>
        <v>9</v>
      </c>
      <c r="B12" s="5" t="str">
        <f>+COTIZACIONES!C11</f>
        <v>DEMOLICIÓN MANUAL DE SARDINEL EXISTENTE (INCLUYE CARGUE Y RETIRO DE ESCOMBROS)</v>
      </c>
      <c r="C12" s="5" t="str">
        <f>+COTIZACIONES!C11</f>
        <v>DEMOLICIÓN MANUAL DE SARDINEL EXISTENTE (INCLUYE CARGUE Y RETIRO DE ESCOMBROS)</v>
      </c>
      <c r="D12" s="5" t="str">
        <f>+COTIZACIONES!D11</f>
        <v>ML</v>
      </c>
      <c r="E12" s="5">
        <f>+COTIZACIONES!E11</f>
        <v>1</v>
      </c>
      <c r="F12" s="6" t="e">
        <f>+#REF!</f>
        <v>#REF!</v>
      </c>
      <c r="G12" s="7">
        <f>+COTIZACIONES!K11</f>
        <v>22235.25</v>
      </c>
      <c r="H12" s="7">
        <f>+COTIZACIONES!Q11</f>
        <v>29212.098750000001</v>
      </c>
      <c r="I12" s="7">
        <f>+COTIZACIONES!W11</f>
        <v>22660.575000000001</v>
      </c>
      <c r="J12" s="10">
        <f t="shared" si="3"/>
        <v>22235.25</v>
      </c>
      <c r="K12" s="10">
        <f t="shared" si="4"/>
        <v>24702.641250000001</v>
      </c>
      <c r="L12" s="11">
        <f t="shared" si="5"/>
        <v>24323.890595498866</v>
      </c>
      <c r="M12" s="10">
        <f t="shared" si="6"/>
        <v>24507.098754842733</v>
      </c>
      <c r="N12" s="10">
        <f t="shared" si="7"/>
        <v>3911.090710675981</v>
      </c>
      <c r="O12" s="26">
        <f t="shared" si="0"/>
        <v>0.15832682307508233</v>
      </c>
      <c r="P12" s="9">
        <f t="shared" si="1"/>
        <v>22235</v>
      </c>
      <c r="Q12" s="1" t="str">
        <f t="shared" si="2"/>
        <v>MENOR VALOR</v>
      </c>
    </row>
    <row r="13" spans="1:17" ht="120" customHeight="1" thickBot="1" x14ac:dyDescent="0.3">
      <c r="A13" s="5">
        <f>+COTIZACIONES!A12</f>
        <v>10</v>
      </c>
      <c r="B13" s="5" t="str">
        <f>+COTIZACIONES!C12</f>
        <v xml:space="preserve">DEMOLICIÓN MURO DE CEMENTO. </v>
      </c>
      <c r="C13" s="5" t="str">
        <f>+COTIZACIONES!C12</f>
        <v xml:space="preserve">DEMOLICIÓN MURO DE CEMENTO. </v>
      </c>
      <c r="D13" s="5" t="str">
        <f>+COTIZACIONES!D12</f>
        <v>M²</v>
      </c>
      <c r="E13" s="5">
        <f>+COTIZACIONES!E12</f>
        <v>1</v>
      </c>
      <c r="F13" s="3" t="e">
        <f>+#REF!</f>
        <v>#REF!</v>
      </c>
      <c r="G13" s="7">
        <f>+COTIZACIONES!K12</f>
        <v>16885.25</v>
      </c>
      <c r="H13" s="7">
        <f>+COTIZACIONES!Q12</f>
        <v>23593.96</v>
      </c>
      <c r="I13" s="7">
        <f>+COTIZACIONES!W12</f>
        <v>22660.575000000001</v>
      </c>
      <c r="J13" s="10">
        <f t="shared" si="3"/>
        <v>16885.25</v>
      </c>
      <c r="K13" s="10">
        <f t="shared" si="4"/>
        <v>21046.595000000001</v>
      </c>
      <c r="L13" s="11">
        <f t="shared" si="5"/>
        <v>20585.093943400916</v>
      </c>
      <c r="M13" s="10">
        <f t="shared" si="6"/>
        <v>20822.190710066137</v>
      </c>
      <c r="N13" s="10">
        <f t="shared" si="7"/>
        <v>3633.9229554745448</v>
      </c>
      <c r="O13" s="26">
        <f t="shared" si="0"/>
        <v>0.17266084872515219</v>
      </c>
      <c r="P13" s="9">
        <f t="shared" si="1"/>
        <v>16885</v>
      </c>
      <c r="Q13" s="1" t="str">
        <f t="shared" si="2"/>
        <v>MENOR VALOR</v>
      </c>
    </row>
    <row r="14" spans="1:17" ht="90.75" thickBot="1" x14ac:dyDescent="0.3">
      <c r="A14" s="5">
        <f>+COTIZACIONES!A13</f>
        <v>11</v>
      </c>
      <c r="B14" s="5" t="str">
        <f>+COTIZACIONES!C13</f>
        <v xml:space="preserve">DEMOLICIÓN MURO DE LADRILLO DE ESPESOR MENOR A 0.15 METROS. </v>
      </c>
      <c r="C14" s="5" t="str">
        <f>+COTIZACIONES!C13</f>
        <v xml:space="preserve">DEMOLICIÓN MURO DE LADRILLO DE ESPESOR MENOR A 0.15 METROS. </v>
      </c>
      <c r="D14" s="5" t="str">
        <f>+COTIZACIONES!D13</f>
        <v>M²</v>
      </c>
      <c r="E14" s="5">
        <f>+COTIZACIONES!E13</f>
        <v>1</v>
      </c>
      <c r="F14" s="3" t="e">
        <f>+#REF!</f>
        <v>#REF!</v>
      </c>
      <c r="G14" s="7">
        <f>+COTIZACIONES!K13</f>
        <v>17882.3</v>
      </c>
      <c r="H14" s="7">
        <f>+COTIZACIONES!Q13</f>
        <v>23244.703500000007</v>
      </c>
      <c r="I14" s="7">
        <f>+COTIZACIONES!W13</f>
        <v>27192.69</v>
      </c>
      <c r="J14" s="10">
        <f t="shared" si="3"/>
        <v>17882.3</v>
      </c>
      <c r="K14" s="10">
        <f t="shared" si="4"/>
        <v>22773.231166666668</v>
      </c>
      <c r="L14" s="11">
        <f t="shared" si="5"/>
        <v>22104.92525454273</v>
      </c>
      <c r="M14" s="10">
        <f t="shared" si="6"/>
        <v>22442.256393111329</v>
      </c>
      <c r="N14" s="10">
        <f t="shared" si="7"/>
        <v>4673.0669916928146</v>
      </c>
      <c r="O14" s="26">
        <f t="shared" si="0"/>
        <v>0.20519999808076486</v>
      </c>
      <c r="P14" s="9">
        <f t="shared" si="1"/>
        <v>17882</v>
      </c>
      <c r="Q14" s="1" t="str">
        <f t="shared" si="2"/>
        <v>MENOR VALOR</v>
      </c>
    </row>
    <row r="15" spans="1:17" ht="45.75" thickBot="1" x14ac:dyDescent="0.3">
      <c r="A15" s="5">
        <f>+COTIZACIONES!A14</f>
        <v>12</v>
      </c>
      <c r="B15" s="5" t="str">
        <f>+COTIZACIONES!C14</f>
        <v>DEMOLICIÓN PLACA PISO.   A TODO COSTO</v>
      </c>
      <c r="C15" s="5" t="str">
        <f>+COTIZACIONES!C14</f>
        <v>DEMOLICIÓN PLACA PISO.   A TODO COSTO</v>
      </c>
      <c r="D15" s="5" t="str">
        <f>+COTIZACIONES!D14</f>
        <v>M²</v>
      </c>
      <c r="E15" s="5">
        <f>+COTIZACIONES!E14</f>
        <v>1</v>
      </c>
      <c r="F15" s="3" t="e">
        <f>+#REF!</f>
        <v>#REF!</v>
      </c>
      <c r="G15" s="7">
        <f>+COTIZACIONES!K14</f>
        <v>22235.25</v>
      </c>
      <c r="H15" s="7">
        <f>+COTIZACIONES!Q14</f>
        <v>27043.515000000003</v>
      </c>
      <c r="I15" s="7">
        <f>+COTIZACIONES!W14</f>
        <v>22660.575000000001</v>
      </c>
      <c r="J15" s="10">
        <f t="shared" si="3"/>
        <v>22235.25</v>
      </c>
      <c r="K15" s="10">
        <f t="shared" si="4"/>
        <v>23979.78</v>
      </c>
      <c r="L15" s="11">
        <f t="shared" si="5"/>
        <v>23794.306255846801</v>
      </c>
      <c r="M15" s="10">
        <f t="shared" si="6"/>
        <v>23885.006310631965</v>
      </c>
      <c r="N15" s="10">
        <f t="shared" si="7"/>
        <v>2661.7812553955309</v>
      </c>
      <c r="O15" s="26">
        <f t="shared" si="0"/>
        <v>0.11100107071022049</v>
      </c>
      <c r="P15" s="9">
        <f t="shared" si="1"/>
        <v>22235</v>
      </c>
      <c r="Q15" s="1" t="str">
        <f t="shared" si="2"/>
        <v>MENOR VALOR</v>
      </c>
    </row>
    <row r="16" spans="1:17" ht="90.75" thickBot="1" x14ac:dyDescent="0.3">
      <c r="A16" s="5">
        <f>+COTIZACIONES!A15</f>
        <v>13</v>
      </c>
      <c r="B16" s="5" t="str">
        <f>+COTIZACIONES!C15</f>
        <v xml:space="preserve">DEMOLICIÓN PLACAS MACIZAS DE ESPESOR MAYOR A 0.15 METROS. </v>
      </c>
      <c r="C16" s="5" t="str">
        <f>+COTIZACIONES!C15</f>
        <v xml:space="preserve">DEMOLICIÓN PLACAS MACIZAS DE ESPESOR MAYOR A 0.15 METROS. </v>
      </c>
      <c r="D16" s="5" t="str">
        <f>+COTIZACIONES!D15</f>
        <v>M²</v>
      </c>
      <c r="E16" s="5">
        <f>+COTIZACIONES!E15</f>
        <v>1</v>
      </c>
      <c r="F16" s="3" t="e">
        <f>+#REF!</f>
        <v>#REF!</v>
      </c>
      <c r="G16" s="7">
        <f>+COTIZACIONES!K15</f>
        <v>29647</v>
      </c>
      <c r="H16" s="7">
        <f>+COTIZACIONES!Q15</f>
        <v>35037.509999999995</v>
      </c>
      <c r="I16" s="7">
        <f>+COTIZACIONES!W15</f>
        <v>30214.1</v>
      </c>
      <c r="J16" s="10">
        <f t="shared" si="3"/>
        <v>29647</v>
      </c>
      <c r="K16" s="10">
        <f t="shared" si="4"/>
        <v>31632.869999999995</v>
      </c>
      <c r="L16" s="11">
        <f t="shared" si="5"/>
        <v>31457.027628847562</v>
      </c>
      <c r="M16" s="10">
        <f t="shared" si="6"/>
        <v>31543.354983312485</v>
      </c>
      <c r="N16" s="10">
        <f t="shared" si="7"/>
        <v>2962.1074844947784</v>
      </c>
      <c r="O16" s="26">
        <f t="shared" si="0"/>
        <v>9.3640175061408551E-2</v>
      </c>
      <c r="P16" s="9">
        <f t="shared" si="1"/>
        <v>29647</v>
      </c>
      <c r="Q16" s="1" t="str">
        <f t="shared" si="2"/>
        <v>MENOR VALOR</v>
      </c>
    </row>
    <row r="17" spans="1:17" s="2" customFormat="1" ht="90.75" thickBot="1" x14ac:dyDescent="0.3">
      <c r="A17" s="5">
        <f>+COTIZACIONES!A16</f>
        <v>14</v>
      </c>
      <c r="B17" s="5" t="str">
        <f>+COTIZACIONES!C16</f>
        <v xml:space="preserve">DEMOLICIÓN PLACAS MACIZAS DE ESPESOR MENOR A 0.15 METROS.  </v>
      </c>
      <c r="C17" s="5" t="str">
        <f>+COTIZACIONES!C16</f>
        <v xml:space="preserve">DEMOLICIÓN PLACAS MACIZAS DE ESPESOR MENOR A 0.15 METROS.  </v>
      </c>
      <c r="D17" s="5" t="str">
        <f>+COTIZACIONES!D16</f>
        <v>M²</v>
      </c>
      <c r="E17" s="5">
        <f>+COTIZACIONES!E16</f>
        <v>1</v>
      </c>
      <c r="F17" s="3" t="e">
        <f>+#REF!</f>
        <v>#REF!</v>
      </c>
      <c r="G17" s="7">
        <f>+COTIZACIONES!K16</f>
        <v>26682.3</v>
      </c>
      <c r="H17" s="7">
        <f>+COTIZACIONES!Q16</f>
        <v>31380.682500000003</v>
      </c>
      <c r="I17" s="7">
        <f>+COTIZACIONES!W16</f>
        <v>27192.69</v>
      </c>
      <c r="J17" s="10">
        <f t="shared" si="3"/>
        <v>26682.3</v>
      </c>
      <c r="K17" s="10">
        <f t="shared" si="4"/>
        <v>28418.557499999999</v>
      </c>
      <c r="L17" s="11">
        <f t="shared" si="5"/>
        <v>28270.054722131925</v>
      </c>
      <c r="M17" s="10">
        <f t="shared" si="6"/>
        <v>28343.008027541011</v>
      </c>
      <c r="N17" s="10">
        <f t="shared" si="7"/>
        <v>2577.9377173903486</v>
      </c>
      <c r="O17" s="26">
        <f t="shared" si="0"/>
        <v>9.0713179843500108E-2</v>
      </c>
      <c r="P17" s="9">
        <f t="shared" si="1"/>
        <v>26682</v>
      </c>
      <c r="Q17" s="1" t="str">
        <f t="shared" si="2"/>
        <v>MENOR VALOR</v>
      </c>
    </row>
    <row r="18" spans="1:17" ht="135.75" thickBot="1" x14ac:dyDescent="0.3">
      <c r="A18" s="5">
        <f>+COTIZACIONES!A17</f>
        <v>15</v>
      </c>
      <c r="B18" s="5" t="str">
        <f>+COTIZACIONES!C17</f>
        <v>DESMONTE MURO EN DRY WALL   (INCLUYE CARGUE Y RETIRO DE MATERIAL DESMONTADO)</v>
      </c>
      <c r="C18" s="5" t="str">
        <f>+COTIZACIONES!C17</f>
        <v>DESMONTE MURO EN DRY WALL   (INCLUYE CARGUE Y RETIRO DE MATERIAL DESMONTADO)</v>
      </c>
      <c r="D18" s="5" t="str">
        <f>+COTIZACIONES!D17</f>
        <v>M²</v>
      </c>
      <c r="E18" s="5">
        <f>+COTIZACIONES!E17</f>
        <v>1</v>
      </c>
      <c r="F18" s="3" t="e">
        <f>+#REF!</f>
        <v>#REF!</v>
      </c>
      <c r="G18" s="7">
        <f>+COTIZACIONES!K17</f>
        <v>22235.25</v>
      </c>
      <c r="H18" s="7">
        <f>+COTIZACIONES!Q17</f>
        <v>19320.733749999999</v>
      </c>
      <c r="I18" s="7">
        <f>+COTIZACIONES!W17</f>
        <v>22660.575000000001</v>
      </c>
      <c r="J18" s="10">
        <f t="shared" si="3"/>
        <v>19320.733749999999</v>
      </c>
      <c r="K18" s="10">
        <f t="shared" si="4"/>
        <v>21405.519583333331</v>
      </c>
      <c r="L18" s="11">
        <f t="shared" si="5"/>
        <v>21297.58976998895</v>
      </c>
      <c r="M18" s="10">
        <f t="shared" si="6"/>
        <v>21352.342121265101</v>
      </c>
      <c r="N18" s="10">
        <f t="shared" si="7"/>
        <v>1817.9588326078158</v>
      </c>
      <c r="O18" s="26">
        <f t="shared" si="0"/>
        <v>8.4929441938111458E-2</v>
      </c>
      <c r="P18" s="9">
        <f t="shared" si="1"/>
        <v>19321</v>
      </c>
      <c r="Q18" s="1" t="str">
        <f t="shared" si="2"/>
        <v>MENOR VALOR</v>
      </c>
    </row>
    <row r="19" spans="1:17" ht="135.75" thickBot="1" x14ac:dyDescent="0.3">
      <c r="A19" s="5">
        <f>+COTIZACIONES!A18</f>
        <v>16</v>
      </c>
      <c r="B19" s="5" t="str">
        <f>+COTIZACIONES!C18</f>
        <v>DESMONTE  DE PISOS DE MADERA (INCLUYE CARGUE Y RETIRO DE MATERIAL DESMONTADO)</v>
      </c>
      <c r="C19" s="5" t="str">
        <f>+COTIZACIONES!C18</f>
        <v>DESMONTE  DE PISOS DE MADERA (INCLUYE CARGUE Y RETIRO DE MATERIAL DESMONTADO)</v>
      </c>
      <c r="D19" s="5" t="str">
        <f>+COTIZACIONES!D18</f>
        <v>M²</v>
      </c>
      <c r="E19" s="5">
        <f>+COTIZACIONES!E18</f>
        <v>1</v>
      </c>
      <c r="F19" s="3" t="e">
        <f>+#REF!</f>
        <v>#REF!</v>
      </c>
      <c r="G19" s="7">
        <f>+COTIZACIONES!K18</f>
        <v>20752.900000000001</v>
      </c>
      <c r="H19" s="7">
        <f>+COTIZACIONES!Q18</f>
        <v>20811.612499999999</v>
      </c>
      <c r="I19" s="7">
        <f>+COTIZACIONES!W18</f>
        <v>21149.87</v>
      </c>
      <c r="J19" s="10">
        <f t="shared" si="3"/>
        <v>20752.900000000001</v>
      </c>
      <c r="K19" s="10">
        <f t="shared" si="4"/>
        <v>20904.794166666663</v>
      </c>
      <c r="L19" s="11">
        <f t="shared" si="5"/>
        <v>20903.338005771588</v>
      </c>
      <c r="M19" s="10">
        <f t="shared" si="6"/>
        <v>20904.064763358441</v>
      </c>
      <c r="N19" s="10">
        <f t="shared" si="7"/>
        <v>214.26248499698431</v>
      </c>
      <c r="O19" s="26">
        <f t="shared" si="0"/>
        <v>1.0249442462276544E-2</v>
      </c>
      <c r="P19" s="9">
        <f t="shared" si="1"/>
        <v>20753</v>
      </c>
      <c r="Q19" s="1" t="str">
        <f t="shared" si="2"/>
        <v>MENOR VALOR</v>
      </c>
    </row>
    <row r="20" spans="1:17" ht="45" customHeight="1" thickBot="1" x14ac:dyDescent="0.3">
      <c r="A20" s="5">
        <f>+COTIZACIONES!A19</f>
        <v>17</v>
      </c>
      <c r="B20" s="5" t="str">
        <f>+COTIZACIONES!C19</f>
        <v xml:space="preserve">EXCAVACIÓN EN MATERIAL COMÚN CON RETIRO, PROFUNDIDAD DE 0.1 - 2.9 M. </v>
      </c>
      <c r="C20" s="5" t="str">
        <f>+COTIZACIONES!C19</f>
        <v xml:space="preserve">EXCAVACIÓN EN MATERIAL COMÚN CON RETIRO, PROFUNDIDAD DE 0.1 - 2.9 M. </v>
      </c>
      <c r="D20" s="5" t="str">
        <f>+COTIZACIONES!D19</f>
        <v>M³</v>
      </c>
      <c r="E20" s="5">
        <f>+COTIZACIONES!E19</f>
        <v>1</v>
      </c>
      <c r="F20" s="8" t="e">
        <f>+#REF!</f>
        <v>#REF!</v>
      </c>
      <c r="G20" s="7">
        <f>+COTIZACIONES!K19</f>
        <v>37058.75</v>
      </c>
      <c r="H20" s="7">
        <f>+COTIZACIONES!Q19</f>
        <v>47411.193749999999</v>
      </c>
      <c r="I20" s="7">
        <f>+COTIZACIONES!W19</f>
        <v>37767.625</v>
      </c>
      <c r="J20" s="10">
        <f t="shared" si="3"/>
        <v>37058.75</v>
      </c>
      <c r="K20" s="10">
        <f t="shared" si="4"/>
        <v>40745.856250000004</v>
      </c>
      <c r="L20" s="11">
        <f t="shared" si="5"/>
        <v>40239.316597846788</v>
      </c>
      <c r="M20" s="10">
        <f t="shared" si="6"/>
        <v>40485.27659209667</v>
      </c>
      <c r="N20" s="10">
        <f t="shared" si="7"/>
        <v>5783.2230575247504</v>
      </c>
      <c r="O20" s="26">
        <f t="shared" si="0"/>
        <v>0.14193401709467696</v>
      </c>
      <c r="P20" s="9">
        <f t="shared" si="1"/>
        <v>37059</v>
      </c>
      <c r="Q20" s="1" t="str">
        <f t="shared" si="2"/>
        <v>MENOR VALOR</v>
      </c>
    </row>
    <row r="21" spans="1:17" ht="135" customHeight="1" thickBot="1" x14ac:dyDescent="0.3">
      <c r="A21" s="5">
        <f>+COTIZACIONES!A20</f>
        <v>18</v>
      </c>
      <c r="B21" s="5" t="str">
        <f>+COTIZACIONES!C20</f>
        <v>EXCAVACIÓN MANUAL PARA REDES HIDROSANITARIAS INFRAESTRUCTURA h=2.00 m. como máximo (Incluye cargue y retiro de material excavado).</v>
      </c>
      <c r="C21" s="5" t="str">
        <f>+COTIZACIONES!C20</f>
        <v>EXCAVACIÓN MANUAL PARA REDES HIDROSANITARIAS INFRAESTRUCTURA h=2.00 m. como máximo (Incluye cargue y retiro de material excavado).</v>
      </c>
      <c r="D21" s="5" t="str">
        <f>+COTIZACIONES!D20</f>
        <v>M³</v>
      </c>
      <c r="E21" s="5">
        <f>+COTIZACIONES!E20</f>
        <v>1</v>
      </c>
      <c r="F21" s="6" t="e">
        <f>+#REF!</f>
        <v>#REF!</v>
      </c>
      <c r="G21" s="7">
        <f>+COTIZACIONES!K20</f>
        <v>217600</v>
      </c>
      <c r="H21" s="7">
        <f>+COTIZACIONES!Q20</f>
        <v>250490.75</v>
      </c>
      <c r="I21" s="7">
        <f>+COTIZACIONES!W20</f>
        <v>225725.15</v>
      </c>
      <c r="J21" s="10">
        <f t="shared" si="3"/>
        <v>217600</v>
      </c>
      <c r="K21" s="10">
        <f t="shared" si="4"/>
        <v>231271.96666666667</v>
      </c>
      <c r="L21" s="11">
        <f t="shared" si="5"/>
        <v>230451.59528311845</v>
      </c>
      <c r="M21" s="10">
        <f t="shared" si="6"/>
        <v>230857.24653655363</v>
      </c>
      <c r="N21" s="10">
        <f t="shared" si="7"/>
        <v>17132.592922288015</v>
      </c>
      <c r="O21" s="26">
        <f t="shared" si="0"/>
        <v>7.4079851394100421E-2</v>
      </c>
      <c r="P21" s="9">
        <f t="shared" si="1"/>
        <v>217600</v>
      </c>
      <c r="Q21" s="1" t="str">
        <f t="shared" si="2"/>
        <v>MENOR VALOR</v>
      </c>
    </row>
    <row r="22" spans="1:17" ht="30" customHeight="1" thickBot="1" x14ac:dyDescent="0.3">
      <c r="A22" s="5">
        <f>+COTIZACIONES!A21</f>
        <v>19</v>
      </c>
      <c r="B22" s="5" t="str">
        <f>+COTIZACIONES!C21</f>
        <v>EXCAVACIÓN MANUAL DE MATERIAL HETEROGENEO (Incluye cargue y retiro del material excavado a botadero.)</v>
      </c>
      <c r="C22" s="5" t="str">
        <f>+COTIZACIONES!C21</f>
        <v>EXCAVACIÓN MANUAL DE MATERIAL HETEROGENEO (Incluye cargue y retiro del material excavado a botadero.)</v>
      </c>
      <c r="D22" s="5" t="str">
        <f>+COTIZACIONES!D21</f>
        <v>M³</v>
      </c>
      <c r="E22" s="5">
        <f>+COTIZACIONES!E21</f>
        <v>1</v>
      </c>
      <c r="F22" s="3" t="e">
        <f>+#REF!</f>
        <v>#REF!</v>
      </c>
      <c r="G22" s="7">
        <f>+COTIZACIONES!K21</f>
        <v>304470</v>
      </c>
      <c r="H22" s="7">
        <f>+COTIZACIONES!Q21</f>
        <v>305819.80000000005</v>
      </c>
      <c r="I22" s="7">
        <f>+COTIZACIONES!W21</f>
        <v>265553.26</v>
      </c>
      <c r="J22" s="10">
        <f t="shared" si="3"/>
        <v>265553.26</v>
      </c>
      <c r="K22" s="10">
        <f t="shared" si="4"/>
        <v>291947.6866666667</v>
      </c>
      <c r="L22" s="11">
        <f t="shared" si="5"/>
        <v>290697.16097027314</v>
      </c>
      <c r="M22" s="10">
        <f t="shared" si="6"/>
        <v>291331.36800212954</v>
      </c>
      <c r="N22" s="10">
        <f t="shared" si="7"/>
        <v>22868.205205186823</v>
      </c>
      <c r="O22" s="26">
        <f t="shared" si="0"/>
        <v>7.8329804446427259E-2</v>
      </c>
      <c r="P22" s="9">
        <f t="shared" si="1"/>
        <v>265553</v>
      </c>
      <c r="Q22" s="1" t="str">
        <f t="shared" si="2"/>
        <v>MENOR VALOR</v>
      </c>
    </row>
    <row r="23" spans="1:17" ht="135.75" thickBot="1" x14ac:dyDescent="0.3">
      <c r="A23" s="5">
        <f>+COTIZACIONES!A22</f>
        <v>20</v>
      </c>
      <c r="B23" s="5" t="str">
        <f>+COTIZACIONES!C22</f>
        <v>EXCAVACIÓN MANUAL DE MATERIAL ROCOSO (Incluye cargue y retiro del material excavado a botadero.)</v>
      </c>
      <c r="C23" s="5" t="str">
        <f>+COTIZACIONES!C22</f>
        <v>EXCAVACIÓN MANUAL DE MATERIAL ROCOSO (Incluye cargue y retiro del material excavado a botadero.)</v>
      </c>
      <c r="D23" s="5" t="str">
        <f>+COTIZACIONES!D22</f>
        <v>M³</v>
      </c>
      <c r="E23" s="5">
        <f>+COTIZACIONES!E22</f>
        <v>1</v>
      </c>
      <c r="F23" s="3" t="e">
        <f>+#REF!</f>
        <v>#REF!</v>
      </c>
      <c r="G23" s="7">
        <f>+COTIZACIONES!K22</f>
        <v>837850</v>
      </c>
      <c r="H23" s="7">
        <f>+COTIZACIONES!Q22</f>
        <v>1004610.7500000001</v>
      </c>
      <c r="I23" s="7">
        <f>+COTIZACIONES!W22</f>
        <v>868655.375</v>
      </c>
      <c r="J23" s="10">
        <f t="shared" si="3"/>
        <v>837850</v>
      </c>
      <c r="K23" s="10">
        <f t="shared" si="4"/>
        <v>903705.375</v>
      </c>
      <c r="L23" s="11">
        <f t="shared" si="5"/>
        <v>898164.33174608788</v>
      </c>
      <c r="M23" s="10">
        <f t="shared" si="6"/>
        <v>900887.44694477168</v>
      </c>
      <c r="N23" s="10">
        <f t="shared" si="7"/>
        <v>88733.667850149403</v>
      </c>
      <c r="O23" s="26">
        <f t="shared" si="0"/>
        <v>9.8188713163457064E-2</v>
      </c>
      <c r="P23" s="9">
        <f t="shared" si="1"/>
        <v>837850</v>
      </c>
      <c r="Q23" s="1" t="str">
        <f t="shared" si="2"/>
        <v>MENOR VALOR</v>
      </c>
    </row>
    <row r="24" spans="1:17" ht="135.75" thickBot="1" x14ac:dyDescent="0.3">
      <c r="A24" s="5">
        <f>+COTIZACIONES!A23</f>
        <v>21</v>
      </c>
      <c r="B24" s="5" t="str">
        <f>+COTIZACIONES!C23</f>
        <v>EXCAVACIÓN MECANICA EN MATERIAL COMUN (Incluye cargue y retiro del material excavado a botadero.)</v>
      </c>
      <c r="C24" s="5" t="str">
        <f>+COTIZACIONES!C23</f>
        <v>EXCAVACIÓN MECANICA EN MATERIAL COMUN (Incluye cargue y retiro del material excavado a botadero.)</v>
      </c>
      <c r="D24" s="5" t="str">
        <f>+COTIZACIONES!D23</f>
        <v>M³</v>
      </c>
      <c r="E24" s="5">
        <f>+COTIZACIONES!E23</f>
        <v>1</v>
      </c>
      <c r="F24" s="3" t="e">
        <f>+#REF!</f>
        <v>#REF!</v>
      </c>
      <c r="G24" s="7">
        <f>+COTIZACIONES!K23</f>
        <v>1095650</v>
      </c>
      <c r="H24" s="7">
        <f>+COTIZACIONES!Q23</f>
        <v>1332579</v>
      </c>
      <c r="I24" s="7">
        <f>+COTIZACIONES!W23</f>
        <v>1163242.8500000001</v>
      </c>
      <c r="J24" s="10">
        <f t="shared" si="3"/>
        <v>1095650</v>
      </c>
      <c r="K24" s="10">
        <f t="shared" si="4"/>
        <v>1197157.2833333334</v>
      </c>
      <c r="L24" s="11">
        <f t="shared" si="5"/>
        <v>1189159.3878389427</v>
      </c>
      <c r="M24" s="10">
        <f t="shared" si="6"/>
        <v>1193104.2698209917</v>
      </c>
      <c r="N24" s="10">
        <f t="shared" si="7"/>
        <v>122051.13416716302</v>
      </c>
      <c r="O24" s="26">
        <f t="shared" si="0"/>
        <v>0.10195079282091242</v>
      </c>
      <c r="P24" s="9">
        <f t="shared" si="1"/>
        <v>1095650</v>
      </c>
      <c r="Q24" s="1" t="str">
        <f t="shared" si="2"/>
        <v>MENOR VALOR</v>
      </c>
    </row>
    <row r="25" spans="1:17" ht="45.75" thickBot="1" x14ac:dyDescent="0.3">
      <c r="A25" s="5">
        <f>+COTIZACIONES!A24</f>
        <v>22</v>
      </c>
      <c r="B25" s="5" t="str">
        <f>+COTIZACIONES!C24</f>
        <v>LOCALIZACIÓN Y REPLANTEO CERRAMIENTO</v>
      </c>
      <c r="C25" s="5" t="str">
        <f>+COTIZACIONES!C24</f>
        <v>LOCALIZACIÓN Y REPLANTEO CERRAMIENTO</v>
      </c>
      <c r="D25" s="5" t="str">
        <f>+COTIZACIONES!D24</f>
        <v>M³</v>
      </c>
      <c r="E25" s="5">
        <f>+COTIZACIONES!E24</f>
        <v>1</v>
      </c>
      <c r="F25" s="3" t="e">
        <f>+#REF!</f>
        <v>#REF!</v>
      </c>
      <c r="G25" s="7">
        <f>+COTIZACIONES!K24</f>
        <v>826200</v>
      </c>
      <c r="H25" s="7">
        <f>+COTIZACIONES!Q24</f>
        <v>903419.78</v>
      </c>
      <c r="I25" s="7">
        <f>+COTIZACIONES!W24</f>
        <v>1049939.9750000001</v>
      </c>
      <c r="J25" s="10">
        <f t="shared" si="3"/>
        <v>826200</v>
      </c>
      <c r="K25" s="10">
        <f t="shared" si="4"/>
        <v>926519.91833333333</v>
      </c>
      <c r="L25" s="11">
        <f t="shared" si="5"/>
        <v>917515.02335091564</v>
      </c>
      <c r="M25" s="10">
        <f t="shared" si="6"/>
        <v>921962.13644648145</v>
      </c>
      <c r="N25" s="10">
        <f t="shared" si="7"/>
        <v>113644.64966074962</v>
      </c>
      <c r="O25" s="26">
        <f t="shared" si="0"/>
        <v>0.12265753537730613</v>
      </c>
      <c r="P25" s="9">
        <f t="shared" si="1"/>
        <v>826200</v>
      </c>
      <c r="Q25" s="1" t="str">
        <f t="shared" si="2"/>
        <v>MENOR VALOR</v>
      </c>
    </row>
    <row r="26" spans="1:17" ht="105.75" thickBot="1" x14ac:dyDescent="0.3">
      <c r="A26" s="5">
        <f>+COTIZACIONES!A25</f>
        <v>23</v>
      </c>
      <c r="B26" s="5" t="str">
        <f>+COTIZACIONES!C25</f>
        <v>LOCALIZACIÓN Y REPLANTEO DE REDES PARA INFRAESTRUCTURA HIDRÁULICA</v>
      </c>
      <c r="C26" s="5" t="str">
        <f>+COTIZACIONES!C25</f>
        <v>LOCALIZACIÓN Y REPLANTEO DE REDES PARA INFRAESTRUCTURA HIDRÁULICA</v>
      </c>
      <c r="D26" s="5" t="str">
        <f>+COTIZACIONES!D25</f>
        <v>M³</v>
      </c>
      <c r="E26" s="5">
        <f>+COTIZACIONES!E25</f>
        <v>1</v>
      </c>
      <c r="F26" s="3" t="e">
        <f>+#REF!</f>
        <v>#REF!</v>
      </c>
      <c r="G26" s="7">
        <f>+COTIZACIONES!K25</f>
        <v>1250330</v>
      </c>
      <c r="H26" s="7">
        <f>+COTIZACIONES!Q25</f>
        <v>1470495.75</v>
      </c>
      <c r="I26" s="7">
        <f>+COTIZACIONES!W25</f>
        <v>1238778.1000000001</v>
      </c>
      <c r="J26" s="10">
        <f t="shared" si="3"/>
        <v>1238778.1000000001</v>
      </c>
      <c r="K26" s="10">
        <f t="shared" si="4"/>
        <v>1319867.95</v>
      </c>
      <c r="L26" s="11">
        <f t="shared" si="5"/>
        <v>1311716.9949001821</v>
      </c>
      <c r="M26" s="10">
        <f t="shared" si="6"/>
        <v>1315711.4315967802</v>
      </c>
      <c r="N26" s="10">
        <f t="shared" si="7"/>
        <v>130575.31236046305</v>
      </c>
      <c r="O26" s="26">
        <f t="shared" si="0"/>
        <v>9.8930587988338578E-2</v>
      </c>
      <c r="P26" s="9">
        <f t="shared" si="1"/>
        <v>1238778</v>
      </c>
      <c r="Q26" s="1" t="str">
        <f t="shared" si="2"/>
        <v>MENOR VALOR</v>
      </c>
    </row>
    <row r="27" spans="1:17" ht="105.75" thickBot="1" x14ac:dyDescent="0.3">
      <c r="A27" s="5">
        <f>+COTIZACIONES!A26</f>
        <v>24</v>
      </c>
      <c r="B27" s="5" t="str">
        <f>+COTIZACIONES!C26</f>
        <v>DESCAPOTE MANUAL e=0.20 m. (Incluye cargue y retiro del material a botadero.)</v>
      </c>
      <c r="C27" s="5" t="str">
        <f>+COTIZACIONES!C26</f>
        <v>DESCAPOTE MANUAL e=0.20 m. (Incluye cargue y retiro del material a botadero.)</v>
      </c>
      <c r="D27" s="5" t="str">
        <f>+COTIZACIONES!D26</f>
        <v>M³</v>
      </c>
      <c r="E27" s="5">
        <f>+COTIZACIONES!E26</f>
        <v>1</v>
      </c>
      <c r="F27" s="3" t="e">
        <f>+#REF!</f>
        <v>#REF!</v>
      </c>
      <c r="G27" s="7">
        <f>+COTIZACIONES!K26</f>
        <v>1546800</v>
      </c>
      <c r="H27" s="7">
        <f>+COTIZACIONES!Q26</f>
        <v>1836918</v>
      </c>
      <c r="I27" s="7">
        <f>+COTIZACIONES!W26</f>
        <v>1661775.5</v>
      </c>
      <c r="J27" s="10">
        <f t="shared" si="3"/>
        <v>1546800</v>
      </c>
      <c r="K27" s="10">
        <f t="shared" si="4"/>
        <v>1681831.1666666667</v>
      </c>
      <c r="L27" s="11">
        <f t="shared" si="5"/>
        <v>1673498.1569488256</v>
      </c>
      <c r="M27" s="10">
        <f t="shared" si="6"/>
        <v>1677639.9582598305</v>
      </c>
      <c r="N27" s="10">
        <f t="shared" si="7"/>
        <v>146095.12587722883</v>
      </c>
      <c r="O27" s="26">
        <f t="shared" si="0"/>
        <v>8.6866701469675164E-2</v>
      </c>
      <c r="P27" s="9">
        <f t="shared" si="1"/>
        <v>1546800</v>
      </c>
      <c r="Q27" s="1" t="str">
        <f t="shared" si="2"/>
        <v>MENOR VALOR</v>
      </c>
    </row>
    <row r="28" spans="1:17" ht="195.75" thickBot="1" x14ac:dyDescent="0.3">
      <c r="A28" s="5">
        <f>+COTIZACIONES!A27</f>
        <v>25</v>
      </c>
      <c r="B28" s="5" t="str">
        <f>+COTIZACIONES!C27</f>
        <v>RELLENO, CONFORMACIÓN Y COMPACTACIÓN MANUAL DE MATERIAL PROVENIENTE DE EXCAVACIÓN. (Incluye cargue y retiro de sobrantes a botadero.)</v>
      </c>
      <c r="C28" s="5" t="str">
        <f>+COTIZACIONES!C27</f>
        <v>RELLENO, CONFORMACIÓN Y COMPACTACIÓN MANUAL DE MATERIAL PROVENIENTE DE EXCAVACIÓN. (Incluye cargue y retiro de sobrantes a botadero.)</v>
      </c>
      <c r="D28" s="5" t="str">
        <f>+COTIZACIONES!D27</f>
        <v>M³</v>
      </c>
      <c r="E28" s="5">
        <f>+COTIZACIONES!E27</f>
        <v>1</v>
      </c>
      <c r="F28" s="3" t="e">
        <f>+#REF!</f>
        <v>#REF!</v>
      </c>
      <c r="G28" s="7">
        <f>+COTIZACIONES!K27</f>
        <v>1933500</v>
      </c>
      <c r="H28" s="7">
        <f>+COTIZACIONES!Q27</f>
        <v>2495812.5</v>
      </c>
      <c r="I28" s="7">
        <f>+COTIZACIONES!W27</f>
        <v>2341592.75</v>
      </c>
      <c r="J28" s="10">
        <f t="shared" si="3"/>
        <v>1933500</v>
      </c>
      <c r="K28" s="10">
        <f t="shared" si="4"/>
        <v>2256968.4166666665</v>
      </c>
      <c r="L28" s="11">
        <f t="shared" si="5"/>
        <v>2230603.2407537694</v>
      </c>
      <c r="M28" s="10">
        <f t="shared" si="6"/>
        <v>2243998.1724828542</v>
      </c>
      <c r="N28" s="10">
        <f t="shared" si="7"/>
        <v>290550.84797354403</v>
      </c>
      <c r="O28" s="26">
        <f t="shared" si="0"/>
        <v>0.12873500835366616</v>
      </c>
      <c r="P28" s="9">
        <f t="shared" si="1"/>
        <v>1933500</v>
      </c>
      <c r="Q28" s="1" t="str">
        <f t="shared" si="2"/>
        <v>MENOR VALOR</v>
      </c>
    </row>
    <row r="29" spans="1:17" ht="195.75" thickBot="1" x14ac:dyDescent="0.3">
      <c r="A29" s="5">
        <f>+COTIZACIONES!A28</f>
        <v>26</v>
      </c>
      <c r="B29" s="5" t="str">
        <f>+COTIZACIONES!C28</f>
        <v>RELLENO, CONFORMACIÓN Y COMPACTACIÓN A MAQUINA CON MATERIAL DE PRESTAMO (Incluye explotación, cargue, descargue, conformación.)</v>
      </c>
      <c r="C29" s="5" t="str">
        <f>+COTIZACIONES!C28</f>
        <v>RELLENO, CONFORMACIÓN Y COMPACTACIÓN A MAQUINA CON MATERIAL DE PRESTAMO (Incluye explotación, cargue, descargue, conformación.)</v>
      </c>
      <c r="D29" s="5" t="str">
        <f>+COTIZACIONES!D28</f>
        <v>M³</v>
      </c>
      <c r="E29" s="5">
        <f>+COTIZACIONES!E28</f>
        <v>1</v>
      </c>
      <c r="F29" s="3" t="e">
        <f>+#REF!</f>
        <v>#REF!</v>
      </c>
      <c r="G29" s="7">
        <f>+COTIZACIONES!K28</f>
        <v>1675700</v>
      </c>
      <c r="H29" s="7">
        <f>+COTIZACIONES!Q28</f>
        <v>2143810.5000000005</v>
      </c>
      <c r="I29" s="7">
        <f>+COTIZACIONES!W28</f>
        <v>1994130.6</v>
      </c>
      <c r="J29" s="10">
        <f t="shared" si="3"/>
        <v>1675700</v>
      </c>
      <c r="K29" s="10">
        <f t="shared" si="4"/>
        <v>1937880.3666666669</v>
      </c>
      <c r="L29" s="11">
        <f t="shared" si="5"/>
        <v>1917304.927321414</v>
      </c>
      <c r="M29" s="10">
        <f t="shared" si="6"/>
        <v>1927726.5125812113</v>
      </c>
      <c r="N29" s="10">
        <f t="shared" si="7"/>
        <v>239070.96564640486</v>
      </c>
      <c r="O29" s="26">
        <f t="shared" si="0"/>
        <v>0.12336724689441432</v>
      </c>
      <c r="P29" s="9">
        <f t="shared" si="1"/>
        <v>1675700</v>
      </c>
      <c r="Q29" s="1" t="str">
        <f t="shared" si="2"/>
        <v>MENOR VALOR</v>
      </c>
    </row>
    <row r="30" spans="1:17" ht="105.75" thickBot="1" x14ac:dyDescent="0.3">
      <c r="A30" s="5">
        <f>+COTIZACIONES!A29</f>
        <v>27</v>
      </c>
      <c r="B30" s="5" t="str">
        <f>+COTIZACIONES!C29</f>
        <v>DEMOLICIÓN ENCHAPE DE MUROS (INCLUYE CARGUE Y RETIRO DE ESCOMBROS)</v>
      </c>
      <c r="C30" s="5" t="str">
        <f>+COTIZACIONES!C29</f>
        <v>DEMOLICIÓN ENCHAPE DE MUROS (INCLUYE CARGUE Y RETIRO DE ESCOMBROS)</v>
      </c>
      <c r="D30" s="5" t="str">
        <f>+COTIZACIONES!D29</f>
        <v>M²</v>
      </c>
      <c r="E30" s="5">
        <f>+COTIZACIONES!E29</f>
        <v>1</v>
      </c>
      <c r="F30" s="3" t="e">
        <f>+#REF!</f>
        <v>#REF!</v>
      </c>
      <c r="G30" s="7">
        <f>+COTIZACIONES!K29</f>
        <v>37058.75</v>
      </c>
      <c r="H30" s="7">
        <f>+COTIZACIONES!Q29</f>
        <v>48686.831250000003</v>
      </c>
      <c r="I30" s="7">
        <f>+COTIZACIONES!W29</f>
        <v>37767.625</v>
      </c>
      <c r="J30" s="10">
        <f t="shared" si="3"/>
        <v>37058.75</v>
      </c>
      <c r="K30" s="10">
        <f t="shared" si="4"/>
        <v>41171.068749999999</v>
      </c>
      <c r="L30" s="11">
        <f t="shared" si="5"/>
        <v>40539.817659164779</v>
      </c>
      <c r="M30" s="10">
        <f t="shared" si="6"/>
        <v>40845.164591404551</v>
      </c>
      <c r="N30" s="10">
        <f t="shared" si="7"/>
        <v>6518.4845177933366</v>
      </c>
      <c r="O30" s="26">
        <f t="shared" si="0"/>
        <v>0.1583268230750832</v>
      </c>
      <c r="P30" s="9">
        <f t="shared" si="1"/>
        <v>37059</v>
      </c>
      <c r="Q30" s="1" t="str">
        <f t="shared" si="2"/>
        <v>MENOR VALOR</v>
      </c>
    </row>
    <row r="31" spans="1:17" ht="60.75" thickBot="1" x14ac:dyDescent="0.3">
      <c r="A31" s="5">
        <f>+COTIZACIONES!A30</f>
        <v>28</v>
      </c>
      <c r="B31" s="5" t="str">
        <f>+COTIZACIONES!C30</f>
        <v>INSTALACIÓN DE MURO EN SUPERBOARD A UNA CARA</v>
      </c>
      <c r="C31" s="5" t="str">
        <f>+COTIZACIONES!C30</f>
        <v>INSTALACIÓN DE MURO EN SUPERBOARD A UNA CARA</v>
      </c>
      <c r="D31" s="5" t="str">
        <f>+COTIZACIONES!D30</f>
        <v>M²</v>
      </c>
      <c r="E31" s="5">
        <f>+COTIZACIONES!E30</f>
        <v>1</v>
      </c>
      <c r="F31" s="8" t="e">
        <f>+#REF!</f>
        <v>#REF!</v>
      </c>
      <c r="G31" s="7">
        <f>+COTIZACIONES!K30</f>
        <v>111176.25</v>
      </c>
      <c r="H31" s="7">
        <f>+COTIZACIONES!Q30</f>
        <v>41358.79</v>
      </c>
      <c r="I31" s="7">
        <f>+COTIZACIONES!W30</f>
        <v>35833.875</v>
      </c>
      <c r="J31" s="10">
        <f t="shared" si="3"/>
        <v>35833.875</v>
      </c>
      <c r="K31" s="10">
        <f t="shared" si="4"/>
        <v>62789.638333333336</v>
      </c>
      <c r="L31" s="11">
        <f t="shared" si="5"/>
        <v>49115.962763225412</v>
      </c>
      <c r="M31" s="10">
        <f t="shared" si="6"/>
        <v>54822.378449494419</v>
      </c>
      <c r="N31" s="10">
        <f t="shared" si="7"/>
        <v>41994.991521310105</v>
      </c>
      <c r="O31" s="26">
        <f t="shared" si="0"/>
        <v>0.66882040788911645</v>
      </c>
      <c r="P31" s="9">
        <f t="shared" si="1"/>
        <v>54822</v>
      </c>
      <c r="Q31" s="1" t="str">
        <f t="shared" si="2"/>
        <v>MENOR VALOR</v>
      </c>
    </row>
    <row r="32" spans="1:17" ht="75.75" thickBot="1" x14ac:dyDescent="0.3">
      <c r="A32" s="5">
        <f>+COTIZACIONES!A31</f>
        <v>29</v>
      </c>
      <c r="B32" s="5" t="str">
        <f>+COTIZACIONES!C31</f>
        <v xml:space="preserve">MONTAJE ESTRUCTURA METÁLICA (ACERO AL CARBÓN). </v>
      </c>
      <c r="C32" s="5" t="str">
        <f>+COTIZACIONES!C31</f>
        <v xml:space="preserve">MONTAJE ESTRUCTURA METÁLICA (ACERO AL CARBÓN). </v>
      </c>
      <c r="D32" s="5" t="str">
        <f>+COTIZACIONES!D31</f>
        <v>Ml</v>
      </c>
      <c r="E32" s="5">
        <f>+COTIZACIONES!E31</f>
        <v>1</v>
      </c>
      <c r="F32" s="8" t="e">
        <f>+#REF!</f>
        <v>#REF!</v>
      </c>
      <c r="G32" s="7">
        <f>+COTIZACIONES!K31</f>
        <v>22235.25</v>
      </c>
      <c r="H32" s="7">
        <f>+COTIZACIONES!Q31</f>
        <v>26660.82375</v>
      </c>
      <c r="I32" s="7">
        <f>+COTIZACIONES!W31</f>
        <v>22660.575000000001</v>
      </c>
      <c r="J32" s="10">
        <f t="shared" ref="J32:J95" si="8">MIN(G32:I32)</f>
        <v>22235.25</v>
      </c>
      <c r="K32" s="10">
        <f t="shared" ref="K32:K95" si="9">AVERAGE(G32:I32)</f>
        <v>23852.216249999998</v>
      </c>
      <c r="L32" s="11">
        <f t="shared" ref="L32:L95" si="10">HARMEAN(G32:I32)</f>
        <v>23694.556416472427</v>
      </c>
      <c r="M32" s="10">
        <f t="shared" ref="M32:M95" si="11">GEOMEAN(G32:I32)</f>
        <v>23771.805529450416</v>
      </c>
      <c r="N32" s="10">
        <f t="shared" ref="N32:N95" si="12">_xlfn.STDEV.S(G32:I32)</f>
        <v>2441.6044736399126</v>
      </c>
      <c r="O32" s="26">
        <f t="shared" ref="O32:O95" si="13">+N32/K32</f>
        <v>0.10236384108080157</v>
      </c>
      <c r="P32" s="9">
        <f t="shared" ref="P32:P95" si="14">ROUND(+IF(O32&lt;=25%,J32,IF(O32&lt;=60%,L32,IF(O32&lt;=90%,M32,IF(O32&lt;=100%,K32)))),0)</f>
        <v>22235</v>
      </c>
      <c r="Q32" s="1" t="str">
        <f t="shared" si="2"/>
        <v>MENOR VALOR</v>
      </c>
    </row>
    <row r="33" spans="1:17" ht="150.75" thickBot="1" x14ac:dyDescent="0.3">
      <c r="A33" s="5">
        <f>+COTIZACIONES!A32</f>
        <v>30</v>
      </c>
      <c r="B33" s="5" t="str">
        <f>+COTIZACIONES!C32</f>
        <v>INSTALACIÓN DE CUBIERTA EN TEJA ONDULADA DE FIBROCEMENTO PERFIL 7 # 10. INCLUYE ACCESORIOS (AMARRES Y GANCHOS)</v>
      </c>
      <c r="C33" s="5" t="str">
        <f>+COTIZACIONES!C32</f>
        <v>INSTALACIÓN DE CUBIERTA EN TEJA ONDULADA DE FIBROCEMENTO PERFIL 7 # 10. INCLUYE ACCESORIOS (AMARRES Y GANCHOS)</v>
      </c>
      <c r="D33" s="5" t="str">
        <f>+COTIZACIONES!D32</f>
        <v>M²</v>
      </c>
      <c r="E33" s="5">
        <f>+COTIZACIONES!E32</f>
        <v>1</v>
      </c>
      <c r="F33" s="8" t="e">
        <f>+#REF!</f>
        <v>#REF!</v>
      </c>
      <c r="G33" s="7">
        <f>+COTIZACIONES!K32</f>
        <v>22235.25</v>
      </c>
      <c r="H33" s="7">
        <f>+COTIZACIONES!Q32</f>
        <v>27043.515000000003</v>
      </c>
      <c r="I33" s="7">
        <f>+COTIZACIONES!W32</f>
        <v>22660.575000000001</v>
      </c>
      <c r="J33" s="10">
        <f t="shared" si="8"/>
        <v>22235.25</v>
      </c>
      <c r="K33" s="10">
        <f t="shared" si="9"/>
        <v>23979.78</v>
      </c>
      <c r="L33" s="11">
        <f t="shared" si="10"/>
        <v>23794.306255846801</v>
      </c>
      <c r="M33" s="10">
        <f t="shared" si="11"/>
        <v>23885.006310631965</v>
      </c>
      <c r="N33" s="10">
        <f t="shared" si="12"/>
        <v>2661.7812553955309</v>
      </c>
      <c r="O33" s="26">
        <f t="shared" si="13"/>
        <v>0.11100107071022049</v>
      </c>
      <c r="P33" s="9">
        <f t="shared" si="14"/>
        <v>22235</v>
      </c>
      <c r="Q33" s="1" t="str">
        <f t="shared" si="2"/>
        <v>MENOR VALOR</v>
      </c>
    </row>
    <row r="34" spans="1:17" ht="150.75" thickBot="1" x14ac:dyDescent="0.3">
      <c r="A34" s="5">
        <f>+COTIZACIONES!A33</f>
        <v>31</v>
      </c>
      <c r="B34" s="5" t="str">
        <f>+COTIZACIONES!C33</f>
        <v>INSTALACIÓN DE CUBIERTA EN TEJA ONDULADA DE FIBROCEMENTO PERFIL 7 # 8. INCLUYE ACCESORIOS (AMARRES Y GANCHOS)</v>
      </c>
      <c r="C34" s="5" t="str">
        <f>+COTIZACIONES!C33</f>
        <v>INSTALACIÓN DE CUBIERTA EN TEJA ONDULADA DE FIBROCEMENTO PERFIL 7 # 8. INCLUYE ACCESORIOS (AMARRES Y GANCHOS)</v>
      </c>
      <c r="D34" s="5" t="str">
        <f>+COTIZACIONES!D33</f>
        <v>M²</v>
      </c>
      <c r="E34" s="5">
        <f>+COTIZACIONES!E33</f>
        <v>1</v>
      </c>
      <c r="F34" s="8" t="e">
        <f>+#REF!</f>
        <v>#REF!</v>
      </c>
      <c r="G34" s="7">
        <f>+COTIZACIONES!K33</f>
        <v>1198500</v>
      </c>
      <c r="H34" s="7">
        <f>+COTIZACIONES!Q33</f>
        <v>1276628.6000000001</v>
      </c>
      <c r="I34" s="7">
        <f>+COTIZACIONES!W33</f>
        <v>1097322.8</v>
      </c>
      <c r="J34" s="10">
        <f t="shared" si="8"/>
        <v>1097322.8</v>
      </c>
      <c r="K34" s="10">
        <f t="shared" si="9"/>
        <v>1190817.1333333335</v>
      </c>
      <c r="L34" s="11">
        <f t="shared" si="10"/>
        <v>1186240.3960505719</v>
      </c>
      <c r="M34" s="10">
        <f t="shared" si="11"/>
        <v>1188535.9896553038</v>
      </c>
      <c r="N34" s="10">
        <f t="shared" si="12"/>
        <v>89899.456664505691</v>
      </c>
      <c r="O34" s="26">
        <f t="shared" si="13"/>
        <v>7.5493922742662645E-2</v>
      </c>
      <c r="P34" s="9">
        <f t="shared" si="14"/>
        <v>1097323</v>
      </c>
      <c r="Q34" s="1" t="str">
        <f t="shared" si="2"/>
        <v>MENOR VALOR</v>
      </c>
    </row>
    <row r="35" spans="1:17" ht="150.75" thickBot="1" x14ac:dyDescent="0.3">
      <c r="A35" s="5">
        <f>+COTIZACIONES!A34</f>
        <v>32</v>
      </c>
      <c r="B35" s="5" t="str">
        <f>+COTIZACIONES!C34</f>
        <v>INSTALACIÓN DE CUBIERTA EN TEJA ONDULADA DE FIBROCEMENTO PERFIL 7 # 6. INCLUYE ACCESORIOS (AMARRES Y GANCHOS)</v>
      </c>
      <c r="C35" s="5" t="str">
        <f>+COTIZACIONES!C34</f>
        <v>INSTALACIÓN DE CUBIERTA EN TEJA ONDULADA DE FIBROCEMENTO PERFIL 7 # 6. INCLUYE ACCESORIOS (AMARRES Y GANCHOS)</v>
      </c>
      <c r="D35" s="5" t="str">
        <f>+COTIZACIONES!D34</f>
        <v>M²</v>
      </c>
      <c r="E35" s="5">
        <f>+COTIZACIONES!E34</f>
        <v>1</v>
      </c>
      <c r="F35" s="8" t="e">
        <f>+#REF!</f>
        <v>#REF!</v>
      </c>
      <c r="G35" s="7">
        <f>+COTIZACIONES!K34</f>
        <v>1198500</v>
      </c>
      <c r="H35" s="7">
        <f>+COTIZACIONES!Q34</f>
        <v>1273016.1000000001</v>
      </c>
      <c r="I35" s="7">
        <f>+COTIZACIONES!W34</f>
        <v>1110151</v>
      </c>
      <c r="J35" s="10">
        <f t="shared" si="8"/>
        <v>1110151</v>
      </c>
      <c r="K35" s="10">
        <f t="shared" si="9"/>
        <v>1193889.0333333334</v>
      </c>
      <c r="L35" s="11">
        <f t="shared" si="10"/>
        <v>1190149.9921673208</v>
      </c>
      <c r="M35" s="10">
        <f t="shared" si="11"/>
        <v>1192023.0764915699</v>
      </c>
      <c r="N35" s="10">
        <f t="shared" si="12"/>
        <v>81530.398991439637</v>
      </c>
      <c r="O35" s="26">
        <f t="shared" si="13"/>
        <v>6.8289762880061888E-2</v>
      </c>
      <c r="P35" s="9">
        <f t="shared" si="14"/>
        <v>1110151</v>
      </c>
      <c r="Q35" s="1" t="str">
        <f t="shared" si="2"/>
        <v>MENOR VALOR</v>
      </c>
    </row>
    <row r="36" spans="1:17" ht="150.75" thickBot="1" x14ac:dyDescent="0.3">
      <c r="A36" s="5">
        <f>+COTIZACIONES!A35</f>
        <v>33</v>
      </c>
      <c r="B36" s="5" t="str">
        <f>+COTIZACIONES!C35</f>
        <v>INSTALACIÓN DE CUBIERTA EN TEJA ONDULADA DE FIBROCEMENTO PERFIL 7 # 5. INCLUYE ACCESORIOS (AMARRES Y GANCHOS)</v>
      </c>
      <c r="C36" s="5" t="str">
        <f>+COTIZACIONES!C35</f>
        <v>INSTALACIÓN DE CUBIERTA EN TEJA ONDULADA DE FIBROCEMENTO PERFIL 7 # 5. INCLUYE ACCESORIOS (AMARRES Y GANCHOS)</v>
      </c>
      <c r="D36" s="5" t="str">
        <f>+COTIZACIONES!D35</f>
        <v>M²</v>
      </c>
      <c r="E36" s="5">
        <f>+COTIZACIONES!E35</f>
        <v>1</v>
      </c>
      <c r="F36" s="8" t="e">
        <f>+#REF!</f>
        <v>#REF!</v>
      </c>
      <c r="G36" s="7">
        <f>+COTIZACIONES!K35</f>
        <v>1198500</v>
      </c>
      <c r="H36" s="7">
        <f>+COTIZACIONES!Q35</f>
        <v>1280241.1000000001</v>
      </c>
      <c r="I36" s="7">
        <f>+COTIZACIONES!W35</f>
        <v>1103736.8999999999</v>
      </c>
      <c r="J36" s="10">
        <f t="shared" si="8"/>
        <v>1103736.8999999999</v>
      </c>
      <c r="K36" s="10">
        <f t="shared" si="9"/>
        <v>1194159.3333333333</v>
      </c>
      <c r="L36" s="11">
        <f t="shared" si="10"/>
        <v>1189771.6786009441</v>
      </c>
      <c r="M36" s="10">
        <f t="shared" si="11"/>
        <v>1191969.442584788</v>
      </c>
      <c r="N36" s="10">
        <f t="shared" si="12"/>
        <v>88332.124364487856</v>
      </c>
      <c r="O36" s="26">
        <f t="shared" si="13"/>
        <v>7.397013271078387E-2</v>
      </c>
      <c r="P36" s="9">
        <f t="shared" si="14"/>
        <v>1103737</v>
      </c>
      <c r="Q36" s="1" t="str">
        <f t="shared" si="2"/>
        <v>MENOR VALOR</v>
      </c>
    </row>
    <row r="37" spans="1:17" ht="135.75" thickBot="1" x14ac:dyDescent="0.3">
      <c r="A37" s="5">
        <f>+COTIZACIONES!A36</f>
        <v>34</v>
      </c>
      <c r="B37" s="5" t="str">
        <f>+COTIZACIONES!C36</f>
        <v xml:space="preserve">INSTALACIÓN DE CUBIERTA EN TEJA TIPO ESPAÑOLA EN FIBROCEMENTO. INCLUYE ACCESORIOS (AMARRES Y GANCHOS) </v>
      </c>
      <c r="C37" s="5" t="str">
        <f>+COTIZACIONES!C36</f>
        <v xml:space="preserve">INSTALACIÓN DE CUBIERTA EN TEJA TIPO ESPAÑOLA EN FIBROCEMENTO. INCLUYE ACCESORIOS (AMARRES Y GANCHOS) </v>
      </c>
      <c r="D37" s="5" t="str">
        <f>+COTIZACIONES!D36</f>
        <v>M²</v>
      </c>
      <c r="E37" s="5">
        <f>+COTIZACIONES!E36</f>
        <v>1</v>
      </c>
      <c r="F37" s="8" t="e">
        <f>+#REF!</f>
        <v>#REF!</v>
      </c>
      <c r="G37" s="7">
        <f>+COTIZACIONES!K36</f>
        <v>22235.25</v>
      </c>
      <c r="H37" s="7">
        <f>+COTIZACIONES!Q36</f>
        <v>28701.84375</v>
      </c>
      <c r="I37" s="7">
        <f>+COTIZACIONES!W36</f>
        <v>22660.575000000001</v>
      </c>
      <c r="J37" s="10">
        <f t="shared" si="8"/>
        <v>22235.25</v>
      </c>
      <c r="K37" s="10">
        <f t="shared" si="9"/>
        <v>24532.556249999998</v>
      </c>
      <c r="L37" s="11">
        <f t="shared" si="10"/>
        <v>24204.458275995272</v>
      </c>
      <c r="M37" s="10">
        <f t="shared" si="11"/>
        <v>24363.569262600347</v>
      </c>
      <c r="N37" s="10">
        <f t="shared" si="12"/>
        <v>3616.966136439295</v>
      </c>
      <c r="O37" s="26">
        <f t="shared" si="13"/>
        <v>0.1474353548639798</v>
      </c>
      <c r="P37" s="9">
        <f t="shared" si="14"/>
        <v>22235</v>
      </c>
      <c r="Q37" s="1" t="str">
        <f t="shared" si="2"/>
        <v>MENOR VALOR</v>
      </c>
    </row>
    <row r="38" spans="1:17" ht="150.75" thickBot="1" x14ac:dyDescent="0.3">
      <c r="A38" s="5">
        <f>+COTIZACIONES!A37</f>
        <v>35</v>
      </c>
      <c r="B38" s="5" t="str">
        <f>+COTIZACIONES!C37</f>
        <v>INSTALACIÓN DE CUBIERTA EN TEJA ONDULADA DE FIBROCEMENTO PERFIL 7 # 4. INCLUYE ACCESORIOS (AMARRES Y GANCHOS)</v>
      </c>
      <c r="C38" s="5" t="str">
        <f>+COTIZACIONES!C37</f>
        <v>INSTALACIÓN DE CUBIERTA EN TEJA ONDULADA DE FIBROCEMENTO PERFIL 7 # 4. INCLUYE ACCESORIOS (AMARRES Y GANCHOS)</v>
      </c>
      <c r="D38" s="5" t="str">
        <f>+COTIZACIONES!D37</f>
        <v>M²</v>
      </c>
      <c r="E38" s="5">
        <f>+COTIZACIONES!E37</f>
        <v>1</v>
      </c>
      <c r="F38" s="8" t="e">
        <f>+#REF!</f>
        <v>#REF!</v>
      </c>
      <c r="G38" s="7">
        <f>+COTIZACIONES!K37</f>
        <v>22235.25</v>
      </c>
      <c r="H38" s="7">
        <f>+COTIZACIONES!Q37</f>
        <v>28446.716250000005</v>
      </c>
      <c r="I38" s="7">
        <f>+COTIZACIONES!W37</f>
        <v>22660.575000000001</v>
      </c>
      <c r="J38" s="10">
        <f t="shared" si="8"/>
        <v>22235.25</v>
      </c>
      <c r="K38" s="10">
        <f t="shared" si="9"/>
        <v>24447.513750000002</v>
      </c>
      <c r="L38" s="11">
        <f t="shared" si="10"/>
        <v>24143.589958708075</v>
      </c>
      <c r="M38" s="10">
        <f t="shared" si="11"/>
        <v>24291.165955258006</v>
      </c>
      <c r="N38" s="10">
        <f t="shared" si="12"/>
        <v>3469.9338345148508</v>
      </c>
      <c r="O38" s="26">
        <f t="shared" si="13"/>
        <v>0.14193401709467698</v>
      </c>
      <c r="P38" s="9">
        <f t="shared" si="14"/>
        <v>22235</v>
      </c>
      <c r="Q38" s="1" t="str">
        <f t="shared" si="2"/>
        <v>MENOR VALOR</v>
      </c>
    </row>
    <row r="39" spans="1:17" ht="150.75" thickBot="1" x14ac:dyDescent="0.3">
      <c r="A39" s="5">
        <f>+COTIZACIONES!A38</f>
        <v>36</v>
      </c>
      <c r="B39" s="5" t="str">
        <f>+COTIZACIONES!C38</f>
        <v>MANTENIMIENTO DE CABALLETE (INCLUYE REVISIÓN, AJUSTE, LIMPIEZA MANUAL, RESANE DE GOTERAS)</v>
      </c>
      <c r="C39" s="5" t="str">
        <f>+COTIZACIONES!C38</f>
        <v>MANTENIMIENTO DE CABALLETE (INCLUYE REVISIÓN, AJUSTE, LIMPIEZA MANUAL, RESANE DE GOTERAS)</v>
      </c>
      <c r="D39" s="5" t="str">
        <f>+COTIZACIONES!D38</f>
        <v>UND</v>
      </c>
      <c r="E39" s="5">
        <f>+COTIZACIONES!E38</f>
        <v>1</v>
      </c>
      <c r="F39" s="8" t="e">
        <f>+#REF!</f>
        <v>#REF!</v>
      </c>
      <c r="G39" s="7">
        <f>+COTIZACIONES!K38</f>
        <v>22235.25</v>
      </c>
      <c r="H39" s="7">
        <f>+COTIZACIONES!Q38</f>
        <v>29212.098750000001</v>
      </c>
      <c r="I39" s="7">
        <f>+COTIZACIONES!W38</f>
        <v>22660.575000000001</v>
      </c>
      <c r="J39" s="10">
        <f t="shared" si="8"/>
        <v>22235.25</v>
      </c>
      <c r="K39" s="10">
        <f t="shared" si="9"/>
        <v>24702.641250000001</v>
      </c>
      <c r="L39" s="11">
        <f t="shared" si="10"/>
        <v>24323.890595498866</v>
      </c>
      <c r="M39" s="10">
        <f t="shared" si="11"/>
        <v>24507.098754842733</v>
      </c>
      <c r="N39" s="10">
        <f t="shared" si="12"/>
        <v>3911.090710675981</v>
      </c>
      <c r="O39" s="26">
        <f t="shared" si="13"/>
        <v>0.15832682307508233</v>
      </c>
      <c r="P39" s="9">
        <f t="shared" si="14"/>
        <v>22235</v>
      </c>
      <c r="Q39" s="1" t="str">
        <f t="shared" si="2"/>
        <v>MENOR VALOR</v>
      </c>
    </row>
    <row r="40" spans="1:17" ht="165.75" thickBot="1" x14ac:dyDescent="0.3">
      <c r="A40" s="5">
        <f>+COTIZACIONES!A39</f>
        <v>37</v>
      </c>
      <c r="B40" s="5" t="str">
        <f>+COTIZACIONES!C39</f>
        <v>INSTALACION DE CABALLETE TIPO CINDURIB O SIMILAR REF. 1921 INCLUYE TODOS LOS ACCESORIOS PARA FIJACION E INSTALACION SEGÚN DISEÑO</v>
      </c>
      <c r="C40" s="5" t="str">
        <f>+COTIZACIONES!C39</f>
        <v>INSTALACION DE CABALLETE TIPO CINDURIB O SIMILAR REF. 1921 INCLUYE TODOS LOS ACCESORIOS PARA FIJACION E INSTALACION SEGÚN DISEÑO</v>
      </c>
      <c r="D40" s="5" t="str">
        <f>+COTIZACIONES!D39</f>
        <v>M²</v>
      </c>
      <c r="E40" s="5">
        <f>+COTIZACIONES!E39</f>
        <v>1</v>
      </c>
      <c r="F40" s="8" t="e">
        <f>+#REF!</f>
        <v>#REF!</v>
      </c>
      <c r="G40" s="7">
        <f>+COTIZACIONES!K39</f>
        <v>118588</v>
      </c>
      <c r="H40" s="7">
        <f>+COTIZACIONES!Q39</f>
        <v>141510.72</v>
      </c>
      <c r="I40" s="7">
        <f>+COTIZACIONES!W39</f>
        <v>120856.4</v>
      </c>
      <c r="J40" s="10">
        <f t="shared" si="8"/>
        <v>118588</v>
      </c>
      <c r="K40" s="10">
        <f t="shared" si="9"/>
        <v>126985.04</v>
      </c>
      <c r="L40" s="11">
        <f t="shared" si="10"/>
        <v>126191.23794530565</v>
      </c>
      <c r="M40" s="10">
        <f t="shared" si="11"/>
        <v>126580.43378430688</v>
      </c>
      <c r="N40" s="10">
        <f t="shared" si="12"/>
        <v>12630.63514779839</v>
      </c>
      <c r="O40" s="26">
        <f t="shared" si="13"/>
        <v>9.9465536631703946E-2</v>
      </c>
      <c r="P40" s="9">
        <f t="shared" si="14"/>
        <v>118588</v>
      </c>
      <c r="Q40" s="1" t="str">
        <f t="shared" si="2"/>
        <v>MENOR VALOR</v>
      </c>
    </row>
    <row r="41" spans="1:17" ht="210.75" thickBot="1" x14ac:dyDescent="0.3">
      <c r="A41" s="5">
        <f>+COTIZACIONES!A40</f>
        <v>38</v>
      </c>
      <c r="B41" s="5" t="str">
        <f>+COTIZACIONES!C40</f>
        <v>MANTENIMIENTO A TODO COSTO SUMINISTRO E INSTALACION CABALLETE TEJA FIBROCEMENTO ARTICULADO, TIPO ETERNIT O SIMILAR,INCLUYE TORNILLOS</v>
      </c>
      <c r="C41" s="5" t="str">
        <f>+COTIZACIONES!C40</f>
        <v>MANTENIMIENTO A TODO COSTO SUMINISTRO E INSTALACION CABALLETE TEJA FIBROCEMENTO ARTICULADO, TIPO ETERNIT O SIMILAR,INCLUYE TORNILLOS</v>
      </c>
      <c r="D41" s="5" t="str">
        <f>+COTIZACIONES!D40</f>
        <v>M²</v>
      </c>
      <c r="E41" s="5">
        <f>+COTIZACIONES!E40</f>
        <v>1</v>
      </c>
      <c r="F41" s="8" t="e">
        <f>+#REF!</f>
        <v>#REF!</v>
      </c>
      <c r="G41" s="7">
        <f>+COTIZACIONES!K40</f>
        <v>1061650</v>
      </c>
      <c r="H41" s="7">
        <f>+COTIZACIONES!Q40</f>
        <v>1139989.3999999999</v>
      </c>
      <c r="I41" s="7">
        <f>+COTIZACIONES!W40</f>
        <v>1029974.75</v>
      </c>
      <c r="J41" s="10">
        <f t="shared" si="8"/>
        <v>1029974.75</v>
      </c>
      <c r="K41" s="10">
        <f t="shared" si="9"/>
        <v>1077204.7166666666</v>
      </c>
      <c r="L41" s="11">
        <f t="shared" si="10"/>
        <v>1075257.7404981025</v>
      </c>
      <c r="M41" s="10">
        <f t="shared" si="11"/>
        <v>1076224.6090011771</v>
      </c>
      <c r="N41" s="10">
        <f t="shared" si="12"/>
        <v>56632.744164403928</v>
      </c>
      <c r="O41" s="26">
        <f t="shared" si="13"/>
        <v>5.2573798915075243E-2</v>
      </c>
      <c r="P41" s="9">
        <f t="shared" si="14"/>
        <v>1029975</v>
      </c>
      <c r="Q41" s="1" t="str">
        <f t="shared" si="2"/>
        <v>MENOR VALOR</v>
      </c>
    </row>
    <row r="42" spans="1:17" ht="180.75" thickBot="1" x14ac:dyDescent="0.3">
      <c r="A42" s="5">
        <f>+COTIZACIONES!A41</f>
        <v>39</v>
      </c>
      <c r="B42" s="5" t="str">
        <f>+COTIZACIONES!C41</f>
        <v>MANTENIMIENTO A TODO COSTO SUMINISTRO E INSTALACION CABALLETE TEJA FIBROCEMENTO FIJO, TIPO ETERNIT O SIMILAR,INCLUYE TORNILLOS</v>
      </c>
      <c r="C42" s="5" t="str">
        <f>+COTIZACIONES!C41</f>
        <v>MANTENIMIENTO A TODO COSTO SUMINISTRO E INSTALACION CABALLETE TEJA FIBROCEMENTO FIJO, TIPO ETERNIT O SIMILAR,INCLUYE TORNILLOS</v>
      </c>
      <c r="D42" s="5" t="str">
        <f>+COTIZACIONES!D41</f>
        <v>M²</v>
      </c>
      <c r="E42" s="5">
        <f>+COTIZACIONES!E41</f>
        <v>1</v>
      </c>
      <c r="F42" s="8" t="e">
        <f>+#REF!</f>
        <v>#REF!</v>
      </c>
      <c r="G42" s="7">
        <f>+COTIZACIONES!K41</f>
        <v>1061650</v>
      </c>
      <c r="H42" s="7">
        <f>+COTIZACIONES!Q41</f>
        <v>1149309.6500000001</v>
      </c>
      <c r="I42" s="7">
        <f>+COTIZACIONES!W41</f>
        <v>1039595.9</v>
      </c>
      <c r="J42" s="10">
        <f t="shared" si="8"/>
        <v>1039595.9</v>
      </c>
      <c r="K42" s="10">
        <f t="shared" si="9"/>
        <v>1083518.5166666668</v>
      </c>
      <c r="L42" s="11">
        <f t="shared" si="10"/>
        <v>1081498.1811197069</v>
      </c>
      <c r="M42" s="10">
        <f t="shared" si="11"/>
        <v>1082499.3853882658</v>
      </c>
      <c r="N42" s="10">
        <f t="shared" si="12"/>
        <v>58034.0482016018</v>
      </c>
      <c r="O42" s="26">
        <f t="shared" si="13"/>
        <v>5.3560735057982742E-2</v>
      </c>
      <c r="P42" s="9">
        <f t="shared" si="14"/>
        <v>1039596</v>
      </c>
      <c r="Q42" s="1" t="str">
        <f t="shared" si="2"/>
        <v>MENOR VALOR</v>
      </c>
    </row>
    <row r="43" spans="1:17" ht="210.75" thickBot="1" x14ac:dyDescent="0.3">
      <c r="A43" s="5">
        <f>+COTIZACIONES!A42</f>
        <v>40</v>
      </c>
      <c r="B43" s="5" t="str">
        <f>+COTIZACIONES!C42</f>
        <v>MANTENIMIENTO A TODO COSTO SUMINISTRO E INSTALACION CLARABOYA TEJA FIBROCEMENTO, TIPO ETERNIT NO6,O SIMILAR,INCLUYE GANCHOS DE FIJACIÓN</v>
      </c>
      <c r="C43" s="5" t="str">
        <f>+COTIZACIONES!C42</f>
        <v>MANTENIMIENTO A TODO COSTO SUMINISTRO E INSTALACION CLARABOYA TEJA FIBROCEMENTO, TIPO ETERNIT NO6,O SIMILAR,INCLUYE GANCHOS DE FIJACIÓN</v>
      </c>
      <c r="D43" s="5" t="str">
        <f>+COTIZACIONES!D42</f>
        <v>UND</v>
      </c>
      <c r="E43" s="5">
        <f>+COTIZACIONES!E42</f>
        <v>1</v>
      </c>
      <c r="F43" s="8" t="e">
        <f>+#REF!</f>
        <v>#REF!</v>
      </c>
      <c r="G43" s="7">
        <f>+COTIZACIONES!K42</f>
        <v>89411.5</v>
      </c>
      <c r="H43" s="7">
        <f>+COTIZACIONES!Q42</f>
        <v>94533.345000000001</v>
      </c>
      <c r="I43" s="7">
        <f>+COTIZACIONES!W42</f>
        <v>84793.45</v>
      </c>
      <c r="J43" s="10">
        <f t="shared" si="8"/>
        <v>84793.45</v>
      </c>
      <c r="K43" s="10">
        <f t="shared" si="9"/>
        <v>89579.431666666656</v>
      </c>
      <c r="L43" s="11">
        <f t="shared" si="10"/>
        <v>89403.094815389981</v>
      </c>
      <c r="M43" s="10">
        <f t="shared" si="11"/>
        <v>89491.180569437565</v>
      </c>
      <c r="N43" s="10">
        <f t="shared" si="12"/>
        <v>4872.118577811746</v>
      </c>
      <c r="O43" s="26">
        <f t="shared" si="13"/>
        <v>5.4388808760713614E-2</v>
      </c>
      <c r="P43" s="9">
        <f t="shared" si="14"/>
        <v>84793</v>
      </c>
      <c r="Q43" s="1" t="str">
        <f t="shared" si="2"/>
        <v>MENOR VALOR</v>
      </c>
    </row>
    <row r="44" spans="1:17" ht="180.75" thickBot="1" x14ac:dyDescent="0.3">
      <c r="A44" s="5">
        <f>+COTIZACIONES!A43</f>
        <v>41</v>
      </c>
      <c r="B44" s="5" t="str">
        <f>+COTIZACIONES!C43</f>
        <v>MANTENIMIENTO A TODO COSTO SUMINISTRO E INSTALACION LIMATESA TEJA FIBROCEMENTO, TIPO ETERNIT O SIMILAR,INCLUYE GANCHO DE FIJACIÓN</v>
      </c>
      <c r="C44" s="5" t="str">
        <f>+COTIZACIONES!C43</f>
        <v>MANTENIMIENTO A TODO COSTO SUMINISTRO E INSTALACION LIMATESA TEJA FIBROCEMENTO, TIPO ETERNIT O SIMILAR,INCLUYE GANCHO DE FIJACIÓN</v>
      </c>
      <c r="D44" s="5" t="str">
        <f>+COTIZACIONES!D43</f>
        <v>ML</v>
      </c>
      <c r="E44" s="5">
        <f>+COTIZACIONES!E43</f>
        <v>1</v>
      </c>
      <c r="F44" s="8" t="e">
        <f>+#REF!</f>
        <v>#REF!</v>
      </c>
      <c r="G44" s="7">
        <f>+COTIZACIONES!K43</f>
        <v>47435.199999999997</v>
      </c>
      <c r="H44" s="7">
        <f>+COTIZACIONES!Q43</f>
        <v>55787.880000000005</v>
      </c>
      <c r="I44" s="7">
        <f>+COTIZACIONES!W43</f>
        <v>48342.560000000005</v>
      </c>
      <c r="J44" s="10">
        <f t="shared" si="8"/>
        <v>47435.199999999997</v>
      </c>
      <c r="K44" s="10">
        <f t="shared" si="9"/>
        <v>50521.880000000005</v>
      </c>
      <c r="L44" s="11">
        <f t="shared" si="10"/>
        <v>50257.87506156788</v>
      </c>
      <c r="M44" s="10">
        <f t="shared" si="11"/>
        <v>50387.569826739586</v>
      </c>
      <c r="N44" s="10">
        <f t="shared" si="12"/>
        <v>4583.0003864717291</v>
      </c>
      <c r="O44" s="26">
        <f t="shared" si="13"/>
        <v>9.0713179843500052E-2</v>
      </c>
      <c r="P44" s="9">
        <f t="shared" si="14"/>
        <v>47435</v>
      </c>
      <c r="Q44" s="1" t="str">
        <f t="shared" si="2"/>
        <v>MENOR VALOR</v>
      </c>
    </row>
    <row r="45" spans="1:17" ht="195.75" thickBot="1" x14ac:dyDescent="0.3">
      <c r="A45" s="5">
        <f>+COTIZACIONES!A44</f>
        <v>42</v>
      </c>
      <c r="B45" s="5" t="str">
        <f>+COTIZACIONES!C44</f>
        <v>MANTENIMIENTO A TODO COSTO SUMINISTRO E INSTALACION LIMAHOYA TEJA FIBROCEMENTO, TIPO ETERNIT O SIMILAR,INCLUYE GANCHO DE FIJACIÓN</v>
      </c>
      <c r="C45" s="5" t="str">
        <f>+COTIZACIONES!C44</f>
        <v>MANTENIMIENTO A TODO COSTO SUMINISTRO E INSTALACION LIMAHOYA TEJA FIBROCEMENTO, TIPO ETERNIT O SIMILAR,INCLUYE GANCHO DE FIJACIÓN</v>
      </c>
      <c r="D45" s="5" t="str">
        <f>+COTIZACIONES!D44</f>
        <v>ML</v>
      </c>
      <c r="E45" s="5">
        <f>+COTIZACIONES!E44</f>
        <v>1</v>
      </c>
      <c r="F45" s="8" t="e">
        <f>+#REF!</f>
        <v>#REF!</v>
      </c>
      <c r="G45" s="7">
        <f>+COTIZACIONES!K44</f>
        <v>118588</v>
      </c>
      <c r="H45" s="7">
        <f>+COTIZACIONES!Q44</f>
        <v>140830.38</v>
      </c>
      <c r="I45" s="7">
        <f>+COTIZACIONES!W44</f>
        <v>120856.4</v>
      </c>
      <c r="J45" s="10">
        <f t="shared" si="8"/>
        <v>118588</v>
      </c>
      <c r="K45" s="10">
        <f t="shared" si="9"/>
        <v>126758.26000000001</v>
      </c>
      <c r="L45" s="11">
        <f t="shared" si="10"/>
        <v>126010.28974409407</v>
      </c>
      <c r="M45" s="10">
        <f t="shared" si="11"/>
        <v>126377.25456860944</v>
      </c>
      <c r="N45" s="10">
        <f t="shared" si="12"/>
        <v>12239.478363508801</v>
      </c>
      <c r="O45" s="26">
        <f t="shared" si="13"/>
        <v>9.6557639427275188E-2</v>
      </c>
      <c r="P45" s="9">
        <f t="shared" si="14"/>
        <v>118588</v>
      </c>
      <c r="Q45" s="1" t="str">
        <f t="shared" si="2"/>
        <v>MENOR VALOR</v>
      </c>
    </row>
    <row r="46" spans="1:17" ht="165.75" thickBot="1" x14ac:dyDescent="0.3">
      <c r="A46" s="5">
        <f>+COTIZACIONES!A45</f>
        <v>43</v>
      </c>
      <c r="B46" s="5" t="str">
        <f>+COTIZACIONES!C45</f>
        <v>DESMONTE DE TEJAS DE CUBIERTA - TODO TIPO DE TEJAS (INCLUYE CARGUE Y RETIRO DE MATERIAL DESMONTADO)</v>
      </c>
      <c r="C46" s="5" t="str">
        <f>+COTIZACIONES!C45</f>
        <v>DESMONTE DE TEJAS DE CUBIERTA - TODO TIPO DE TEJAS (INCLUYE CARGUE Y RETIRO DE MATERIAL DESMONTADO)</v>
      </c>
      <c r="D46" s="5" t="str">
        <f>+COTIZACIONES!D45</f>
        <v>M²</v>
      </c>
      <c r="E46" s="5">
        <f>+COTIZACIONES!E45</f>
        <v>1</v>
      </c>
      <c r="F46" s="8" t="e">
        <f>+#REF!</f>
        <v>#REF!</v>
      </c>
      <c r="G46" s="7">
        <f>+COTIZACIONES!K45</f>
        <v>823650</v>
      </c>
      <c r="H46" s="7">
        <f>+COTIZACIONES!Q45</f>
        <v>884386.24</v>
      </c>
      <c r="I46" s="7">
        <f>+COTIZACIONES!W45</f>
        <v>857424.75</v>
      </c>
      <c r="J46" s="10">
        <f t="shared" si="8"/>
        <v>823650</v>
      </c>
      <c r="K46" s="10">
        <f t="shared" si="9"/>
        <v>855153.66333333345</v>
      </c>
      <c r="L46" s="11">
        <f t="shared" si="10"/>
        <v>854428.52862426185</v>
      </c>
      <c r="M46" s="10">
        <f t="shared" si="11"/>
        <v>854791.57240788057</v>
      </c>
      <c r="N46" s="10">
        <f t="shared" si="12"/>
        <v>30431.744746564123</v>
      </c>
      <c r="O46" s="26">
        <f t="shared" si="13"/>
        <v>3.5586288232623782E-2</v>
      </c>
      <c r="P46" s="9">
        <f t="shared" si="14"/>
        <v>823650</v>
      </c>
      <c r="Q46" s="1" t="str">
        <f t="shared" si="2"/>
        <v>MENOR VALOR</v>
      </c>
    </row>
    <row r="47" spans="1:17" ht="255.75" thickBot="1" x14ac:dyDescent="0.3">
      <c r="A47" s="5">
        <f>+COTIZACIONES!A46</f>
        <v>44</v>
      </c>
      <c r="B47" s="5" t="str">
        <f>+COTIZACIONES!C46</f>
        <v>MANTENIMIENTO DE ESTRUCTURA METÁLICA DE CUBIERTA TECHO ALOJAMIENTO TIPO K SPAM (INCLUYE REVISIÓN, AJUSTE, LIMPIEZA MANUAL, ANTICORROSIVO Y APLICACIÓN DE ESMALTE)</v>
      </c>
      <c r="C47" s="5" t="str">
        <f>+COTIZACIONES!C46</f>
        <v>MANTENIMIENTO DE ESTRUCTURA METÁLICA DE CUBIERTA TECHO ALOJAMIENTO TIPO K SPAM (INCLUYE REVISIÓN, AJUSTE, LIMPIEZA MANUAL, ANTICORROSIVO Y APLICACIÓN DE ESMALTE)</v>
      </c>
      <c r="D47" s="5" t="str">
        <f>+COTIZACIONES!D46</f>
        <v>M²</v>
      </c>
      <c r="E47" s="5">
        <f>+COTIZACIONES!E46</f>
        <v>1</v>
      </c>
      <c r="F47" s="8" t="e">
        <f>+#REF!</f>
        <v>#REF!</v>
      </c>
      <c r="G47" s="7">
        <f>+COTIZACIONES!K46</f>
        <v>74117.5</v>
      </c>
      <c r="H47" s="7">
        <f>+COTIZACIONES!Q46</f>
        <v>94822.387499999997</v>
      </c>
      <c r="I47" s="7">
        <f>+COTIZACIONES!W46</f>
        <v>75535.25</v>
      </c>
      <c r="J47" s="10">
        <f t="shared" si="8"/>
        <v>74117.5</v>
      </c>
      <c r="K47" s="10">
        <f t="shared" si="9"/>
        <v>81491.712500000009</v>
      </c>
      <c r="L47" s="11">
        <f t="shared" si="10"/>
        <v>80478.633195693576</v>
      </c>
      <c r="M47" s="10">
        <f t="shared" si="11"/>
        <v>80970.553184193341</v>
      </c>
      <c r="N47" s="10">
        <f t="shared" si="12"/>
        <v>11566.446115049501</v>
      </c>
      <c r="O47" s="26">
        <f t="shared" si="13"/>
        <v>0.14193401709467696</v>
      </c>
      <c r="P47" s="9">
        <f t="shared" si="14"/>
        <v>74118</v>
      </c>
      <c r="Q47" s="1" t="str">
        <f t="shared" si="2"/>
        <v>MENOR VALOR</v>
      </c>
    </row>
    <row r="48" spans="1:17" ht="165.75" thickBot="1" x14ac:dyDescent="0.3">
      <c r="A48" s="5">
        <f>+COTIZACIONES!A47</f>
        <v>45</v>
      </c>
      <c r="B48" s="5" t="str">
        <f>+COTIZACIONES!C47</f>
        <v xml:space="preserve">DESMONTE ESTRUCTURA DE CUBIERTA (INCLUYE EQUIPO DE OXIACETILENO CARGUE Y RETIRO DE MATERIAL DESMONTADO) </v>
      </c>
      <c r="C48" s="5" t="str">
        <f>+COTIZACIONES!C47</f>
        <v xml:space="preserve">DESMONTE ESTRUCTURA DE CUBIERTA (INCLUYE EQUIPO DE OXIACETILENO CARGUE Y RETIRO DE MATERIAL DESMONTADO) </v>
      </c>
      <c r="D48" s="5" t="str">
        <f>+COTIZACIONES!D47</f>
        <v>M²</v>
      </c>
      <c r="E48" s="5">
        <f>+COTIZACIONES!E47</f>
        <v>1</v>
      </c>
      <c r="F48" s="8" t="e">
        <f>+#REF!</f>
        <v>#REF!</v>
      </c>
      <c r="G48" s="7">
        <f>+COTIZACIONES!K47</f>
        <v>56329.3</v>
      </c>
      <c r="H48" s="7">
        <f>+COTIZACIONES!Q47</f>
        <v>74003.983499999988</v>
      </c>
      <c r="I48" s="7">
        <f>+COTIZACIONES!W47</f>
        <v>57406.789999999994</v>
      </c>
      <c r="J48" s="10">
        <f t="shared" si="8"/>
        <v>56329.3</v>
      </c>
      <c r="K48" s="10">
        <f t="shared" si="9"/>
        <v>62580.0245</v>
      </c>
      <c r="L48" s="11">
        <f t="shared" si="10"/>
        <v>61620.522841930455</v>
      </c>
      <c r="M48" s="10">
        <f t="shared" si="11"/>
        <v>62084.650178934906</v>
      </c>
      <c r="N48" s="10">
        <f t="shared" si="12"/>
        <v>9908.0964670457561</v>
      </c>
      <c r="O48" s="26">
        <f t="shared" si="13"/>
        <v>0.15832682307508134</v>
      </c>
      <c r="P48" s="9">
        <f t="shared" si="14"/>
        <v>56329</v>
      </c>
      <c r="Q48" s="1" t="str">
        <f t="shared" si="2"/>
        <v>MENOR VALOR</v>
      </c>
    </row>
    <row r="49" spans="1:17" ht="165.75" thickBot="1" x14ac:dyDescent="0.3">
      <c r="A49" s="5">
        <f>+COTIZACIONES!A48</f>
        <v>46</v>
      </c>
      <c r="B49" s="5" t="str">
        <f>+COTIZACIONES!C48</f>
        <v>DESMONTE DE IMPERMEABILIZACIÓN EN PLACA DE CUBIERTA (INCLUYE RETIRO DE MANTOS CARGUE Y RETIRO DE ESCOMBROS)</v>
      </c>
      <c r="C49" s="5" t="str">
        <f>+COTIZACIONES!C48</f>
        <v>DESMONTE DE IMPERMEABILIZACIÓN EN PLACA DE CUBIERTA (INCLUYE RETIRO DE MANTOS CARGUE Y RETIRO DE ESCOMBROS)</v>
      </c>
      <c r="D49" s="5" t="str">
        <f>+COTIZACIONES!D48</f>
        <v>M²</v>
      </c>
      <c r="E49" s="5">
        <f>+COTIZACIONES!E48</f>
        <v>1</v>
      </c>
      <c r="F49" s="8" t="e">
        <f>+#REF!</f>
        <v>#REF!</v>
      </c>
      <c r="G49" s="7">
        <f>+COTIZACIONES!K48</f>
        <v>687990</v>
      </c>
      <c r="H49" s="7">
        <f>+COTIZACIONES!Q48</f>
        <v>711344.6</v>
      </c>
      <c r="I49" s="7">
        <f>+COTIZACIONES!W48</f>
        <v>684636.75</v>
      </c>
      <c r="J49" s="10">
        <f t="shared" si="8"/>
        <v>684636.75</v>
      </c>
      <c r="K49" s="10">
        <f t="shared" si="9"/>
        <v>694657.1166666667</v>
      </c>
      <c r="L49" s="11">
        <f t="shared" si="10"/>
        <v>694456.26128527394</v>
      </c>
      <c r="M49" s="10">
        <f t="shared" si="11"/>
        <v>694556.30397722649</v>
      </c>
      <c r="N49" s="10">
        <f t="shared" si="12"/>
        <v>14548.716314191879</v>
      </c>
      <c r="O49" s="26">
        <f t="shared" si="13"/>
        <v>2.09437375147099E-2</v>
      </c>
      <c r="P49" s="9">
        <f t="shared" si="14"/>
        <v>684637</v>
      </c>
      <c r="Q49" s="1" t="str">
        <f t="shared" si="2"/>
        <v>MENOR VALOR</v>
      </c>
    </row>
    <row r="50" spans="1:17" ht="120.75" thickBot="1" x14ac:dyDescent="0.3">
      <c r="A50" s="5">
        <f>+COTIZACIONES!A49</f>
        <v>47</v>
      </c>
      <c r="B50" s="5" t="str">
        <f>+COTIZACIONES!C49</f>
        <v>IMPERMEABILIZACION FIBER GLASS P-3  con refuerzo en poliester. (Remates, emulsión asfaltica)</v>
      </c>
      <c r="C50" s="5" t="str">
        <f>+COTIZACIONES!C49</f>
        <v>IMPERMEABILIZACION FIBER GLASS P-3  con refuerzo en poliester. (Remates, emulsión asfaltica)</v>
      </c>
      <c r="D50" s="5" t="str">
        <f>+COTIZACIONES!D49</f>
        <v>M²</v>
      </c>
      <c r="E50" s="5">
        <f>+COTIZACIONES!E49</f>
        <v>1</v>
      </c>
      <c r="F50" s="8" t="e">
        <f>+#REF!</f>
        <v>#REF!</v>
      </c>
      <c r="G50" s="7">
        <f>+COTIZACIONES!K49</f>
        <v>848300</v>
      </c>
      <c r="H50" s="7">
        <f>+COTIZACIONES!Q49</f>
        <v>894744</v>
      </c>
      <c r="I50" s="7">
        <f>+COTIZACIONES!W49</f>
        <v>817113.5</v>
      </c>
      <c r="J50" s="10">
        <f t="shared" si="8"/>
        <v>817113.5</v>
      </c>
      <c r="K50" s="10">
        <f t="shared" si="9"/>
        <v>853385.83333333337</v>
      </c>
      <c r="L50" s="11">
        <f t="shared" si="10"/>
        <v>852203.35165293398</v>
      </c>
      <c r="M50" s="10">
        <f t="shared" si="11"/>
        <v>852792.84745954606</v>
      </c>
      <c r="N50" s="10">
        <f t="shared" si="12"/>
        <v>39064.343179981071</v>
      </c>
      <c r="O50" s="26">
        <f t="shared" si="13"/>
        <v>4.5775710884952671E-2</v>
      </c>
      <c r="P50" s="9">
        <f t="shared" si="14"/>
        <v>817114</v>
      </c>
      <c r="Q50" s="1" t="str">
        <f t="shared" si="2"/>
        <v>MENOR VALOR</v>
      </c>
    </row>
    <row r="51" spans="1:17" ht="255.75" thickBot="1" x14ac:dyDescent="0.3">
      <c r="A51" s="5">
        <f>+COTIZACIONES!A50</f>
        <v>48</v>
      </c>
      <c r="B51" s="5" t="str">
        <f>+COTIZACIONES!C50</f>
        <v>IMPERMEABILIZACION Tipo Manto Morter Plas AL-80 de 3.5 mm con foil de aluminio o equivalente. INCLUYE MORTERO AFINADO PENDIENTADO 1:4 (Canales y/o cubiertas planas, incluye media cañas, remates,)</v>
      </c>
      <c r="C51" s="5" t="str">
        <f>+COTIZACIONES!C50</f>
        <v>IMPERMEABILIZACION Tipo Manto Morter Plas AL-80 de 3.5 mm con foil de aluminio o equivalente. INCLUYE MORTERO AFINADO PENDIENTADO 1:4 (Canales y/o cubiertas planas, incluye media cañas, remates,)</v>
      </c>
      <c r="D51" s="5" t="str">
        <f>+COTIZACIONES!D50</f>
        <v>M²</v>
      </c>
      <c r="E51" s="5">
        <f>+COTIZACIONES!E50</f>
        <v>1</v>
      </c>
      <c r="F51" s="8" t="e">
        <f>+#REF!</f>
        <v>#REF!</v>
      </c>
      <c r="G51" s="7">
        <f>+COTIZACIONES!K50</f>
        <v>1633700</v>
      </c>
      <c r="H51" s="7">
        <f>+COTIZACIONES!Q50</f>
        <v>1868096</v>
      </c>
      <c r="I51" s="7">
        <f>+COTIZACIONES!W50</f>
        <v>1446980.5</v>
      </c>
      <c r="J51" s="10">
        <f t="shared" si="8"/>
        <v>1446980.5</v>
      </c>
      <c r="K51" s="10">
        <f t="shared" si="9"/>
        <v>1649592.1666666667</v>
      </c>
      <c r="L51" s="11">
        <f t="shared" si="10"/>
        <v>1631759.5245236044</v>
      </c>
      <c r="M51" s="10">
        <f t="shared" si="11"/>
        <v>1640632.8107098308</v>
      </c>
      <c r="N51" s="10">
        <f t="shared" si="12"/>
        <v>211007.07762083123</v>
      </c>
      <c r="O51" s="26">
        <f t="shared" si="13"/>
        <v>0.12791469424058527</v>
      </c>
      <c r="P51" s="9">
        <f t="shared" si="14"/>
        <v>1446981</v>
      </c>
      <c r="Q51" s="1" t="str">
        <f t="shared" si="2"/>
        <v>MENOR VALOR</v>
      </c>
    </row>
    <row r="52" spans="1:17" ht="255.75" thickBot="1" x14ac:dyDescent="0.3">
      <c r="A52" s="5">
        <f>+COTIZACIONES!A51</f>
        <v>49</v>
      </c>
      <c r="B52" s="5" t="str">
        <f>+COTIZACIONES!C51</f>
        <v>IMPERMEABILIZACION Tipo Manto Morter Plas AL-300 de 3 mm con foil de aluminio o equivalente. INCLUYE MORTERO AFINADO 1:4 (Canales y/o cubiertas planas, incluye medias cañas, remates, pintura bituminosa)</v>
      </c>
      <c r="C52" s="5" t="str">
        <f>+COTIZACIONES!C51</f>
        <v>IMPERMEABILIZACION Tipo Manto Morter Plas AL-300 de 3 mm con foil de aluminio o equivalente. INCLUYE MORTERO AFINADO 1:4 (Canales y/o cubiertas planas, incluye medias cañas, remates, pintura bituminosa)</v>
      </c>
      <c r="D52" s="5" t="str">
        <f>+COTIZACIONES!D51</f>
        <v>M²</v>
      </c>
      <c r="E52" s="5">
        <f>+COTIZACIONES!E51</f>
        <v>1</v>
      </c>
      <c r="F52" s="8" t="e">
        <f>+#REF!</f>
        <v>#REF!</v>
      </c>
      <c r="G52" s="7">
        <f>+COTIZACIONES!K51</f>
        <v>1633700</v>
      </c>
      <c r="H52" s="7">
        <f>+COTIZACIONES!Q51</f>
        <v>1847288</v>
      </c>
      <c r="I52" s="7">
        <f>+COTIZACIONES!W51</f>
        <v>1479051</v>
      </c>
      <c r="J52" s="10">
        <f t="shared" si="8"/>
        <v>1479051</v>
      </c>
      <c r="K52" s="10">
        <f t="shared" si="9"/>
        <v>1653346.3333333333</v>
      </c>
      <c r="L52" s="11">
        <f t="shared" si="10"/>
        <v>1639746.7609699492</v>
      </c>
      <c r="M52" s="10">
        <f t="shared" si="11"/>
        <v>1646506.1447684094</v>
      </c>
      <c r="N52" s="10">
        <f t="shared" si="12"/>
        <v>184902.96334113559</v>
      </c>
      <c r="O52" s="26">
        <f t="shared" si="13"/>
        <v>0.11183559041035904</v>
      </c>
      <c r="P52" s="9">
        <f t="shared" si="14"/>
        <v>1479051</v>
      </c>
      <c r="Q52" s="1" t="str">
        <f t="shared" si="2"/>
        <v>MENOR VALOR</v>
      </c>
    </row>
    <row r="53" spans="1:17" ht="90.75" thickBot="1" x14ac:dyDescent="0.3">
      <c r="A53" s="5">
        <f>+COTIZACIONES!A52</f>
        <v>50</v>
      </c>
      <c r="B53" s="5" t="str">
        <f>+COTIZACIONES!C52</f>
        <v>IMPERMEABILIZACIÓN TIPO INMUNIZANTE PARA CUBIERTA. A TODO COSTO</v>
      </c>
      <c r="C53" s="5" t="str">
        <f>+COTIZACIONES!C52</f>
        <v>IMPERMEABILIZACIÓN TIPO INMUNIZANTE PARA CUBIERTA. A TODO COSTO</v>
      </c>
      <c r="D53" s="5" t="str">
        <f>+COTIZACIONES!D52</f>
        <v>M²</v>
      </c>
      <c r="E53" s="5">
        <f>+COTIZACIONES!E52</f>
        <v>1</v>
      </c>
      <c r="F53" s="8" t="e">
        <f>+#REF!</f>
        <v>#REF!</v>
      </c>
      <c r="G53" s="7">
        <f>+COTIZACIONES!K52</f>
        <v>1550400</v>
      </c>
      <c r="H53" s="7">
        <f>+COTIZACIONES!Q52</f>
        <v>1843820</v>
      </c>
      <c r="I53" s="7">
        <f>+COTIZACIONES!W52</f>
        <v>1440566.4</v>
      </c>
      <c r="J53" s="10">
        <f t="shared" si="8"/>
        <v>1440566.4</v>
      </c>
      <c r="K53" s="10">
        <f t="shared" si="9"/>
        <v>1611595.4666666668</v>
      </c>
      <c r="L53" s="11">
        <f t="shared" si="10"/>
        <v>1594456.7888379674</v>
      </c>
      <c r="M53" s="10">
        <f t="shared" si="11"/>
        <v>1602870.8126739978</v>
      </c>
      <c r="N53" s="10">
        <f t="shared" si="12"/>
        <v>208475.49096632999</v>
      </c>
      <c r="O53" s="26">
        <f t="shared" si="13"/>
        <v>0.12935969061611283</v>
      </c>
      <c r="P53" s="9">
        <f t="shared" si="14"/>
        <v>1440566</v>
      </c>
      <c r="Q53" s="1" t="str">
        <f t="shared" si="2"/>
        <v>MENOR VALOR</v>
      </c>
    </row>
    <row r="54" spans="1:17" ht="255.75" thickBot="1" x14ac:dyDescent="0.3">
      <c r="A54" s="5">
        <f>+COTIZACIONES!A53</f>
        <v>51</v>
      </c>
      <c r="B54" s="5" t="str">
        <f>+COTIZACIONES!C53</f>
        <v>MANTENIMIENTO DE CUBIERTA   (INCLUYE DESMONTE, REINSTALACIÓN, LIMPIEZA, CARGUE Y RETIRO DE TEJAS, CABALLETES. REVISIÓN GENERAL, AJUSTE FILTRACIONES Y  LIMPIEZA MANUAL)</v>
      </c>
      <c r="C54" s="5" t="str">
        <f>+COTIZACIONES!C53</f>
        <v>MANTENIMIENTO DE CUBIERTA   (INCLUYE DESMONTE, REINSTALACIÓN, LIMPIEZA, CARGUE Y RETIRO DE TEJAS, CABALLETES. REVISIÓN GENERAL, AJUSTE FILTRACIONES Y  LIMPIEZA MANUAL)</v>
      </c>
      <c r="D54" s="5" t="str">
        <f>+COTIZACIONES!D53</f>
        <v>M²</v>
      </c>
      <c r="E54" s="5">
        <f>+COTIZACIONES!E53</f>
        <v>1</v>
      </c>
      <c r="F54" s="8" t="e">
        <f>+#REF!</f>
        <v>#REF!</v>
      </c>
      <c r="G54" s="7">
        <f>+COTIZACIONES!K53</f>
        <v>22235.25</v>
      </c>
      <c r="H54" s="7">
        <f>+COTIZACIONES!Q53</f>
        <v>26405.696250000001</v>
      </c>
      <c r="I54" s="7">
        <f>+COTIZACIONES!W53</f>
        <v>22660.575000000001</v>
      </c>
      <c r="J54" s="10">
        <f t="shared" si="8"/>
        <v>22235.25</v>
      </c>
      <c r="K54" s="10">
        <f t="shared" si="9"/>
        <v>23767.173750000002</v>
      </c>
      <c r="L54" s="11">
        <f t="shared" si="10"/>
        <v>23626.929327017639</v>
      </c>
      <c r="M54" s="10">
        <f t="shared" si="11"/>
        <v>23695.735231614268</v>
      </c>
      <c r="N54" s="10">
        <f t="shared" si="12"/>
        <v>2294.9021931579</v>
      </c>
      <c r="O54" s="26">
        <f t="shared" si="13"/>
        <v>9.6557639427275188E-2</v>
      </c>
      <c r="P54" s="9">
        <f t="shared" si="14"/>
        <v>22235</v>
      </c>
      <c r="Q54" s="1" t="str">
        <f t="shared" si="2"/>
        <v>MENOR VALOR</v>
      </c>
    </row>
    <row r="55" spans="1:17" ht="105.75" thickBot="1" x14ac:dyDescent="0.3">
      <c r="A55" s="5">
        <f>+COTIZACIONES!A54</f>
        <v>52</v>
      </c>
      <c r="B55" s="5" t="str">
        <f>+COTIZACIONES!C54</f>
        <v>PICADO ELEMENTO EN CONCRETO EXISTENTE PARA APLICACIÓN DE ALISTADO.</v>
      </c>
      <c r="C55" s="5" t="str">
        <f>+COTIZACIONES!C54</f>
        <v>PICADO ELEMENTO EN CONCRETO EXISTENTE PARA APLICACIÓN DE ALISTADO.</v>
      </c>
      <c r="D55" s="5" t="str">
        <f>+COTIZACIONES!D54</f>
        <v>M²</v>
      </c>
      <c r="E55" s="5">
        <f>+COTIZACIONES!E54</f>
        <v>1</v>
      </c>
      <c r="F55" s="8" t="e">
        <f>+#REF!</f>
        <v>#REF!</v>
      </c>
      <c r="G55" s="7">
        <f>+COTIZACIONES!K54</f>
        <v>753100</v>
      </c>
      <c r="H55" s="7">
        <f>+COTIZACIONES!Q54</f>
        <v>849688.9</v>
      </c>
      <c r="I55" s="7">
        <f>+COTIZACIONES!W54</f>
        <v>729434.3</v>
      </c>
      <c r="J55" s="10">
        <f t="shared" si="8"/>
        <v>729434.3</v>
      </c>
      <c r="K55" s="10">
        <f t="shared" si="9"/>
        <v>777407.7333333334</v>
      </c>
      <c r="L55" s="11">
        <f t="shared" si="10"/>
        <v>774059.3856551483</v>
      </c>
      <c r="M55" s="10">
        <f t="shared" si="11"/>
        <v>775710.35911029472</v>
      </c>
      <c r="N55" s="10">
        <f t="shared" si="12"/>
        <v>63705.89949245935</v>
      </c>
      <c r="O55" s="26">
        <f t="shared" si="13"/>
        <v>8.1946572899788503E-2</v>
      </c>
      <c r="P55" s="9">
        <f t="shared" si="14"/>
        <v>729434</v>
      </c>
      <c r="Q55" s="1" t="str">
        <f t="shared" si="2"/>
        <v>MENOR VALOR</v>
      </c>
    </row>
    <row r="56" spans="1:17" ht="270.75" thickBot="1" x14ac:dyDescent="0.3">
      <c r="A56" s="5">
        <f>+COTIZACIONES!A55</f>
        <v>53</v>
      </c>
      <c r="B56" s="5" t="str">
        <f>+COTIZACIONES!C55</f>
        <v>MANTENIMIENTO DE CUBIERTA (INCLUYE DESMONTE  CARGUE Y RETIRO DE TEJAS CABALLETES,  REVISIÓN AJUSTE LIMPIEZA MANUAL  ANTICORROSIVO Y PINTURA ESMALTE  PARA CERCHAS Y CORREAS)</v>
      </c>
      <c r="C56" s="5" t="str">
        <f>+COTIZACIONES!C55</f>
        <v>MANTENIMIENTO DE CUBIERTA (INCLUYE DESMONTE  CARGUE Y RETIRO DE TEJAS CABALLETES,  REVISIÓN AJUSTE LIMPIEZA MANUAL  ANTICORROSIVO Y PINTURA ESMALTE  PARA CERCHAS Y CORREAS)</v>
      </c>
      <c r="D56" s="5" t="str">
        <f>+COTIZACIONES!D55</f>
        <v>M²</v>
      </c>
      <c r="E56" s="5">
        <f>+COTIZACIONES!E55</f>
        <v>1</v>
      </c>
      <c r="F56" s="8" t="e">
        <f>+#REF!</f>
        <v>#REF!</v>
      </c>
      <c r="G56" s="7">
        <f>+COTIZACIONES!K55</f>
        <v>22235.25</v>
      </c>
      <c r="H56" s="7">
        <f>+COTIZACIONES!Q55</f>
        <v>28446.716250000005</v>
      </c>
      <c r="I56" s="7">
        <f>+COTIZACIONES!W55</f>
        <v>22660.575000000001</v>
      </c>
      <c r="J56" s="10">
        <f t="shared" si="8"/>
        <v>22235.25</v>
      </c>
      <c r="K56" s="10">
        <f t="shared" si="9"/>
        <v>24447.513750000002</v>
      </c>
      <c r="L56" s="11">
        <f t="shared" si="10"/>
        <v>24143.589958708075</v>
      </c>
      <c r="M56" s="10">
        <f t="shared" si="11"/>
        <v>24291.165955258006</v>
      </c>
      <c r="N56" s="10">
        <f t="shared" si="12"/>
        <v>3469.9338345148508</v>
      </c>
      <c r="O56" s="26">
        <f t="shared" si="13"/>
        <v>0.14193401709467698</v>
      </c>
      <c r="P56" s="9">
        <f t="shared" si="14"/>
        <v>22235</v>
      </c>
      <c r="Q56" s="1" t="str">
        <f t="shared" si="2"/>
        <v>MENOR VALOR</v>
      </c>
    </row>
    <row r="57" spans="1:17" ht="120.75" thickBot="1" x14ac:dyDescent="0.3">
      <c r="A57" s="5">
        <f>+COTIZACIONES!A56</f>
        <v>54</v>
      </c>
      <c r="B57" s="5" t="str">
        <f>+COTIZACIONES!C56</f>
        <v>MANTENIMIENTO A TODO COSTO ALISTADO PISOS MORTERO 1:4 IMPERMEABILIZADO E 0,03 M</v>
      </c>
      <c r="C57" s="5" t="str">
        <f>+COTIZACIONES!C56</f>
        <v>MANTENIMIENTO A TODO COSTO ALISTADO PISOS MORTERO 1:4 IMPERMEABILIZADO E 0,03 M</v>
      </c>
      <c r="D57" s="5" t="str">
        <f>+COTIZACIONES!D56</f>
        <v>M²</v>
      </c>
      <c r="E57" s="5">
        <f>+COTIZACIONES!E56</f>
        <v>1</v>
      </c>
      <c r="F57" s="8" t="e">
        <f>+#REF!</f>
        <v>#REF!</v>
      </c>
      <c r="G57" s="7">
        <f>+COTIZACIONES!K56</f>
        <v>37865.800000000003</v>
      </c>
      <c r="H57" s="7">
        <f>+COTIZACIONES!Q56</f>
        <v>40393.240999999995</v>
      </c>
      <c r="I57" s="7">
        <f>+COTIZACIONES!W56</f>
        <v>42299.74</v>
      </c>
      <c r="J57" s="10">
        <f t="shared" si="8"/>
        <v>37865.800000000003</v>
      </c>
      <c r="K57" s="10">
        <f t="shared" si="9"/>
        <v>40186.260333333332</v>
      </c>
      <c r="L57" s="11">
        <f t="shared" si="10"/>
        <v>40103.477954057445</v>
      </c>
      <c r="M57" s="10">
        <f t="shared" si="11"/>
        <v>40144.973766251263</v>
      </c>
      <c r="N57" s="10">
        <f t="shared" si="12"/>
        <v>2224.204740616367</v>
      </c>
      <c r="O57" s="26">
        <f t="shared" si="13"/>
        <v>5.5347392919053329E-2</v>
      </c>
      <c r="P57" s="9">
        <f t="shared" si="14"/>
        <v>37866</v>
      </c>
      <c r="Q57" s="1" t="str">
        <f t="shared" si="2"/>
        <v>MENOR VALOR</v>
      </c>
    </row>
    <row r="58" spans="1:17" ht="165.75" thickBot="1" x14ac:dyDescent="0.3">
      <c r="A58" s="5">
        <f>+COTIZACIONES!A57</f>
        <v>55</v>
      </c>
      <c r="B58" s="5" t="str">
        <f>+COTIZACIONES!C57</f>
        <v>MANTENIMIENTO DE ESTRUCTURA DE CUBIERTA (INCLUYE REVISIÓN, AJUSTE, LIMPIEZA MANUAL, RESANE DE GOTERAS)</v>
      </c>
      <c r="C58" s="5" t="str">
        <f>+COTIZACIONES!C57</f>
        <v>MANTENIMIENTO DE ESTRUCTURA DE CUBIERTA (INCLUYE REVISIÓN, AJUSTE, LIMPIEZA MANUAL, RESANE DE GOTERAS)</v>
      </c>
      <c r="D58" s="5" t="str">
        <f>+COTIZACIONES!D57</f>
        <v>M²</v>
      </c>
      <c r="E58" s="5">
        <f>+COTIZACIONES!E57</f>
        <v>1</v>
      </c>
      <c r="F58" s="8" t="e">
        <f>+#REF!</f>
        <v>#REF!</v>
      </c>
      <c r="G58" s="7">
        <f>+COTIZACIONES!K57</f>
        <v>20752.900000000001</v>
      </c>
      <c r="H58" s="7">
        <f>+COTIZACIONES!Q57</f>
        <v>24764.376</v>
      </c>
      <c r="I58" s="7">
        <f>+COTIZACIONES!W57</f>
        <v>21149.87</v>
      </c>
      <c r="J58" s="10">
        <f t="shared" si="8"/>
        <v>20752.900000000001</v>
      </c>
      <c r="K58" s="10">
        <f t="shared" si="9"/>
        <v>22222.381999999998</v>
      </c>
      <c r="L58" s="11">
        <f t="shared" si="10"/>
        <v>22083.466640428494</v>
      </c>
      <c r="M58" s="10">
        <f t="shared" si="11"/>
        <v>22151.575912253706</v>
      </c>
      <c r="N58" s="10">
        <f t="shared" si="12"/>
        <v>2210.3611508647177</v>
      </c>
      <c r="O58" s="26">
        <f t="shared" si="13"/>
        <v>9.9465536631703932E-2</v>
      </c>
      <c r="P58" s="9">
        <f t="shared" si="14"/>
        <v>20753</v>
      </c>
      <c r="Q58" s="1" t="str">
        <f t="shared" si="2"/>
        <v>MENOR VALOR</v>
      </c>
    </row>
    <row r="59" spans="1:17" ht="255.75" thickBot="1" x14ac:dyDescent="0.3">
      <c r="A59" s="5">
        <f>+COTIZACIONES!A58</f>
        <v>56</v>
      </c>
      <c r="B59" s="5" t="str">
        <f>+COTIZACIONES!C58</f>
        <v>MANTENIMIENTO DE ESTRUCTURA METÁLICA DE CUBIERTA TECHO ALOJAMIENTO TIPO K SPAM  (INCLUYE REVISIÓN, AJUSTE, LIMPIEZA MANUAL, ANTICORROSIVO Y APLICACIÓN DE ESMALTE)</v>
      </c>
      <c r="C59" s="5" t="str">
        <f>+COTIZACIONES!C58</f>
        <v>MANTENIMIENTO DE ESTRUCTURA METÁLICA DE CUBIERTA TECHO ALOJAMIENTO TIPO K SPAM  (INCLUYE REVISIÓN, AJUSTE, LIMPIEZA MANUAL, ANTICORROSIVO Y APLICACIÓN DE ESMALTE)</v>
      </c>
      <c r="D59" s="5" t="str">
        <f>+COTIZACIONES!D58</f>
        <v>ML</v>
      </c>
      <c r="E59" s="5">
        <f>+COTIZACIONES!E58</f>
        <v>1</v>
      </c>
      <c r="F59" s="8" t="e">
        <f>+#REF!</f>
        <v>#REF!</v>
      </c>
      <c r="G59" s="7">
        <f>+COTIZACIONES!K58</f>
        <v>74117.5</v>
      </c>
      <c r="H59" s="7">
        <f>+COTIZACIONES!Q58</f>
        <v>88869.412500000006</v>
      </c>
      <c r="I59" s="7">
        <f>+COTIZACIONES!W58</f>
        <v>75535.25</v>
      </c>
      <c r="J59" s="10">
        <f t="shared" si="8"/>
        <v>74117.5</v>
      </c>
      <c r="K59" s="10">
        <f t="shared" si="9"/>
        <v>79507.387499999997</v>
      </c>
      <c r="L59" s="11">
        <f t="shared" si="10"/>
        <v>78981.854721574768</v>
      </c>
      <c r="M59" s="10">
        <f t="shared" si="11"/>
        <v>79239.351764834719</v>
      </c>
      <c r="N59" s="10">
        <f t="shared" si="12"/>
        <v>8138.6815787997139</v>
      </c>
      <c r="O59" s="26">
        <f t="shared" si="13"/>
        <v>0.10236384108080163</v>
      </c>
      <c r="P59" s="9">
        <f t="shared" si="14"/>
        <v>74118</v>
      </c>
      <c r="Q59" s="1" t="str">
        <f t="shared" si="2"/>
        <v>MENOR VALOR</v>
      </c>
    </row>
    <row r="60" spans="1:17" ht="120.75" thickBot="1" x14ac:dyDescent="0.3">
      <c r="A60" s="5">
        <f>+COTIZACIONES!A59</f>
        <v>57</v>
      </c>
      <c r="B60" s="5" t="str">
        <f>+COTIZACIONES!C59</f>
        <v>MANTENIMIENTO E INSTALACIÓN DE VIGUETAS EN MADERA PARA ESTRUCTURA DE CUBIERTA</v>
      </c>
      <c r="C60" s="5" t="str">
        <f>+COTIZACIONES!C59</f>
        <v>MANTENIMIENTO E INSTALACIÓN DE VIGUETAS EN MADERA PARA ESTRUCTURA DE CUBIERTA</v>
      </c>
      <c r="D60" s="5" t="str">
        <f>+COTIZACIONES!D59</f>
        <v>ML</v>
      </c>
      <c r="E60" s="5">
        <f>+COTIZACIONES!E59</f>
        <v>1</v>
      </c>
      <c r="F60" s="8" t="e">
        <f>+#REF!</f>
        <v>#REF!</v>
      </c>
      <c r="G60" s="7">
        <f>+COTIZACIONES!K59</f>
        <v>74117.5</v>
      </c>
      <c r="H60" s="7">
        <f>+COTIZACIONES!Q59</f>
        <v>90145.05</v>
      </c>
      <c r="I60" s="7">
        <f>+COTIZACIONES!W59</f>
        <v>75535.25</v>
      </c>
      <c r="J60" s="10">
        <f t="shared" si="8"/>
        <v>74117.5</v>
      </c>
      <c r="K60" s="10">
        <f t="shared" si="9"/>
        <v>79932.599999999991</v>
      </c>
      <c r="L60" s="11">
        <f t="shared" si="10"/>
        <v>79314.354186155993</v>
      </c>
      <c r="M60" s="10">
        <f t="shared" si="11"/>
        <v>79616.687702106545</v>
      </c>
      <c r="N60" s="10">
        <f t="shared" si="12"/>
        <v>8872.6041846517655</v>
      </c>
      <c r="O60" s="26">
        <f t="shared" si="13"/>
        <v>0.11100107071022045</v>
      </c>
      <c r="P60" s="9">
        <f t="shared" si="14"/>
        <v>74118</v>
      </c>
      <c r="Q60" s="1" t="str">
        <f t="shared" si="2"/>
        <v>MENOR VALOR</v>
      </c>
    </row>
    <row r="61" spans="1:17" ht="165.75" thickBot="1" x14ac:dyDescent="0.3">
      <c r="A61" s="5">
        <f>+COTIZACIONES!A60</f>
        <v>58</v>
      </c>
      <c r="B61" s="5" t="str">
        <f>+COTIZACIONES!C60</f>
        <v>DESMONTE  DE TEJAS  DE CUBIERTA- TODO TIPO DE TEJAS  (INCLUYE CARGUE Y RETIRO DE MATERIAL DESMONTADO)</v>
      </c>
      <c r="C61" s="5" t="str">
        <f>+COTIZACIONES!C60</f>
        <v>DESMONTE  DE TEJAS  DE CUBIERTA- TODO TIPO DE TEJAS  (INCLUYE CARGUE Y RETIRO DE MATERIAL DESMONTADO)</v>
      </c>
      <c r="D61" s="5" t="str">
        <f>+COTIZACIONES!D60</f>
        <v>M²</v>
      </c>
      <c r="E61" s="5">
        <f>+COTIZACIONES!E60</f>
        <v>1</v>
      </c>
      <c r="F61" s="8" t="e">
        <f>+#REF!</f>
        <v>#REF!</v>
      </c>
      <c r="G61" s="7">
        <f>+COTIZACIONES!K60</f>
        <v>56329.3</v>
      </c>
      <c r="H61" s="7">
        <f>+COTIZACIONES!Q60</f>
        <v>66571.269</v>
      </c>
      <c r="I61" s="7">
        <f>+COTIZACIONES!W60</f>
        <v>57406.789999999994</v>
      </c>
      <c r="J61" s="10">
        <f t="shared" si="8"/>
        <v>56329.3</v>
      </c>
      <c r="K61" s="10">
        <f t="shared" si="9"/>
        <v>60102.453000000001</v>
      </c>
      <c r="L61" s="11">
        <f t="shared" si="10"/>
        <v>59768.352494810373</v>
      </c>
      <c r="M61" s="10">
        <f t="shared" si="11"/>
        <v>59932.374468293725</v>
      </c>
      <c r="N61" s="10">
        <f t="shared" si="12"/>
        <v>5628.004220540085</v>
      </c>
      <c r="O61" s="26">
        <f t="shared" si="13"/>
        <v>9.3640175061408634E-2</v>
      </c>
      <c r="P61" s="9">
        <f t="shared" si="14"/>
        <v>56329</v>
      </c>
      <c r="Q61" s="1" t="str">
        <f t="shared" si="2"/>
        <v>MENOR VALOR</v>
      </c>
    </row>
    <row r="62" spans="1:17" ht="165.75" thickBot="1" x14ac:dyDescent="0.3">
      <c r="A62" s="5">
        <f>+COTIZACIONES!A61</f>
        <v>59</v>
      </c>
      <c r="B62" s="5" t="str">
        <f>+COTIZACIONES!C61</f>
        <v>DESMONTE  ESTRUCTURA  DE  CUBIERTA  (INCLUYE  EQUIPO  DE  OXIACETILENO  CARGUE  Y  RETIRO  DE MATERIAL DESMONTADO)</v>
      </c>
      <c r="C62" s="5" t="str">
        <f>+COTIZACIONES!C61</f>
        <v>DESMONTE  ESTRUCTURA  DE  CUBIERTA  (INCLUYE  EQUIPO  DE  OXIACETILENO  CARGUE  Y  RETIRO  DE MATERIAL DESMONTADO)</v>
      </c>
      <c r="D62" s="5" t="str">
        <f>+COTIZACIONES!D61</f>
        <v>M²</v>
      </c>
      <c r="E62" s="5">
        <f>+COTIZACIONES!E61</f>
        <v>1</v>
      </c>
      <c r="F62" s="8" t="e">
        <f>+#REF!</f>
        <v>#REF!</v>
      </c>
      <c r="G62" s="7">
        <f>+COTIZACIONES!K61</f>
        <v>56329.3</v>
      </c>
      <c r="H62" s="7">
        <f>+COTIZACIONES!Q61</f>
        <v>66248.107499999998</v>
      </c>
      <c r="I62" s="7">
        <f>+COTIZACIONES!W61</f>
        <v>57406.789999999994</v>
      </c>
      <c r="J62" s="10">
        <f t="shared" si="8"/>
        <v>56329.3</v>
      </c>
      <c r="K62" s="10">
        <f t="shared" si="9"/>
        <v>59994.732500000006</v>
      </c>
      <c r="L62" s="11">
        <f t="shared" si="10"/>
        <v>59681.226635611849</v>
      </c>
      <c r="M62" s="10">
        <f t="shared" si="11"/>
        <v>59835.239169253247</v>
      </c>
      <c r="N62" s="10">
        <f t="shared" si="12"/>
        <v>5442.3129589351756</v>
      </c>
      <c r="O62" s="26">
        <f t="shared" si="13"/>
        <v>9.0713179843500011E-2</v>
      </c>
      <c r="P62" s="9">
        <f t="shared" si="14"/>
        <v>56329</v>
      </c>
      <c r="Q62" s="1" t="str">
        <f t="shared" si="2"/>
        <v>MENOR VALOR</v>
      </c>
    </row>
    <row r="63" spans="1:17" ht="210.75" thickBot="1" x14ac:dyDescent="0.3">
      <c r="A63" s="5">
        <f>+COTIZACIONES!A62</f>
        <v>60</v>
      </c>
      <c r="B63" s="5" t="str">
        <f>+COTIZACIONES!C62</f>
        <v>DESMONTE  ALERO  EN  TEJA  DE  ASBESTO  CEMENTO  Y  ESTRUCTURA   EN  TUBULARES METÁLICOS (INCLUYE CARGUE Y RETIRO DE MATERIAL DESMONTADO)</v>
      </c>
      <c r="C63" s="5" t="str">
        <f>+COTIZACIONES!C62</f>
        <v>DESMONTE  ALERO  EN  TEJA  DE  ASBESTO  CEMENTO  Y  ESTRUCTURA   EN  TUBULARES METÁLICOS (INCLUYE CARGUE Y RETIRO DE MATERIAL DESMONTADO)</v>
      </c>
      <c r="D63" s="5" t="str">
        <f>+COTIZACIONES!D62</f>
        <v>M²</v>
      </c>
      <c r="E63" s="5">
        <f>+COTIZACIONES!E62</f>
        <v>1</v>
      </c>
      <c r="F63" s="8" t="e">
        <f>+#REF!</f>
        <v>#REF!</v>
      </c>
      <c r="G63" s="7">
        <f>+COTIZACIONES!K62</f>
        <v>22235.25</v>
      </c>
      <c r="H63" s="7">
        <f>+COTIZACIONES!Q62</f>
        <v>26405.696250000001</v>
      </c>
      <c r="I63" s="7">
        <f>+COTIZACIONES!W62</f>
        <v>22660.575000000001</v>
      </c>
      <c r="J63" s="10">
        <f t="shared" si="8"/>
        <v>22235.25</v>
      </c>
      <c r="K63" s="10">
        <f t="shared" si="9"/>
        <v>23767.173750000002</v>
      </c>
      <c r="L63" s="11">
        <f t="shared" si="10"/>
        <v>23626.929327017639</v>
      </c>
      <c r="M63" s="10">
        <f t="shared" si="11"/>
        <v>23695.735231614268</v>
      </c>
      <c r="N63" s="10">
        <f t="shared" si="12"/>
        <v>2294.9021931579</v>
      </c>
      <c r="O63" s="26">
        <f t="shared" si="13"/>
        <v>9.6557639427275188E-2</v>
      </c>
      <c r="P63" s="9">
        <f t="shared" si="14"/>
        <v>22235</v>
      </c>
      <c r="Q63" s="1" t="str">
        <f t="shared" si="2"/>
        <v>MENOR VALOR</v>
      </c>
    </row>
    <row r="64" spans="1:17" ht="90.75" thickBot="1" x14ac:dyDescent="0.3">
      <c r="A64" s="5">
        <f>+COTIZACIONES!A63</f>
        <v>61</v>
      </c>
      <c r="B64" s="5" t="str">
        <f>+COTIZACIONES!C63</f>
        <v xml:space="preserve">DESMONTE DE CUBIERTA EN TEJA ONDULADA DE FIBROCEMENTO  </v>
      </c>
      <c r="C64" s="5" t="str">
        <f>+COTIZACIONES!C63</f>
        <v xml:space="preserve">DESMONTE DE CUBIERTA EN TEJA ONDULADA DE FIBROCEMENTO  </v>
      </c>
      <c r="D64" s="5" t="str">
        <f>+COTIZACIONES!D63</f>
        <v>M²</v>
      </c>
      <c r="E64" s="5">
        <f>+COTIZACIONES!E63</f>
        <v>1</v>
      </c>
      <c r="F64" s="8" t="e">
        <f>+#REF!</f>
        <v>#REF!</v>
      </c>
      <c r="G64" s="7">
        <f>+COTIZACIONES!K63</f>
        <v>11858.8</v>
      </c>
      <c r="H64" s="7">
        <f>+COTIZACIONES!Q63</f>
        <v>15307.65</v>
      </c>
      <c r="I64" s="7">
        <f>+COTIZACIONES!W63</f>
        <v>12085.640000000001</v>
      </c>
      <c r="J64" s="10">
        <f t="shared" si="8"/>
        <v>11858.8</v>
      </c>
      <c r="K64" s="10">
        <f t="shared" si="9"/>
        <v>13084.029999999999</v>
      </c>
      <c r="L64" s="11">
        <f t="shared" si="10"/>
        <v>12909.044413864143</v>
      </c>
      <c r="M64" s="10">
        <f t="shared" si="11"/>
        <v>12993.903606720183</v>
      </c>
      <c r="N64" s="10">
        <f t="shared" si="12"/>
        <v>1929.0486061009572</v>
      </c>
      <c r="O64" s="26">
        <f t="shared" si="13"/>
        <v>0.14743535486397977</v>
      </c>
      <c r="P64" s="9">
        <f t="shared" si="14"/>
        <v>11859</v>
      </c>
      <c r="Q64" s="1" t="str">
        <f t="shared" si="2"/>
        <v>MENOR VALOR</v>
      </c>
    </row>
    <row r="65" spans="1:17" ht="120.75" thickBot="1" x14ac:dyDescent="0.3">
      <c r="A65" s="5">
        <f>+COTIZACIONES!A64</f>
        <v>62</v>
      </c>
      <c r="B65" s="5" t="str">
        <f>+COTIZACIONES!C64</f>
        <v>DESMONTE DE CUBIERTA EN TELA PLASTIFICADA. (INCLUYE CARGUE Y RETIRO DEL MATERIAL)</v>
      </c>
      <c r="C65" s="5" t="str">
        <f>+COTIZACIONES!C64</f>
        <v>DESMONTE DE CUBIERTA EN TELA PLASTIFICADA. (INCLUYE CARGUE Y RETIRO DEL MATERIAL)</v>
      </c>
      <c r="D65" s="5" t="str">
        <f>+COTIZACIONES!D64</f>
        <v>M²</v>
      </c>
      <c r="E65" s="5">
        <f>+COTIZACIONES!E64</f>
        <v>1</v>
      </c>
      <c r="F65" s="8" t="e">
        <f>+#REF!</f>
        <v>#REF!</v>
      </c>
      <c r="G65" s="7">
        <f>+COTIZACIONES!K64</f>
        <v>17788.200000000004</v>
      </c>
      <c r="H65" s="7">
        <f>+COTIZACIONES!Q64</f>
        <v>22757.373000000007</v>
      </c>
      <c r="I65" s="7">
        <f>+COTIZACIONES!W64</f>
        <v>18128.460000000003</v>
      </c>
      <c r="J65" s="10">
        <f t="shared" si="8"/>
        <v>17788.200000000004</v>
      </c>
      <c r="K65" s="10">
        <f t="shared" si="9"/>
        <v>19558.011000000002</v>
      </c>
      <c r="L65" s="11">
        <f t="shared" si="10"/>
        <v>19314.871966966461</v>
      </c>
      <c r="M65" s="10">
        <f t="shared" si="11"/>
        <v>19432.932764206405</v>
      </c>
      <c r="N65" s="10">
        <f t="shared" si="12"/>
        <v>2775.9470676118958</v>
      </c>
      <c r="O65" s="26">
        <f t="shared" si="13"/>
        <v>0.14193401709467776</v>
      </c>
      <c r="P65" s="9">
        <f t="shared" si="14"/>
        <v>17788</v>
      </c>
      <c r="Q65" s="1" t="str">
        <f t="shared" si="2"/>
        <v>MENOR VALOR</v>
      </c>
    </row>
    <row r="66" spans="1:17" ht="345.75" thickBot="1" x14ac:dyDescent="0.3">
      <c r="A66" s="5">
        <f>+COTIZACIONES!A65</f>
        <v>63</v>
      </c>
      <c r="B66" s="5" t="str">
        <f>+COTIZACIONES!C65</f>
        <v xml:space="preserve">APLICACIÓN DE REVESTIMIENTO PLÁSTICO DE ACABADO TEXTURIZADO ELABORADO CON LIGANTES ACRÍLICOS BASE AGUA Y GRANOS DE CUARZO DE GRANULOMETRÍA QUE FORMA UNA BARRERA IMPERMEABLE A LLUVIA CON BLOQUEADOR SOLAR QUE LA PROTEGE DE LOS RAYOS DEL SOL. </v>
      </c>
      <c r="C66" s="5" t="str">
        <f>+COTIZACIONES!C65</f>
        <v xml:space="preserve">APLICACIÓN DE REVESTIMIENTO PLÁSTICO DE ACABADO TEXTURIZADO ELABORADO CON LIGANTES ACRÍLICOS BASE AGUA Y GRANOS DE CUARZO DE GRANULOMETRÍA QUE FORMA UNA BARRERA IMPERMEABLE A LLUVIA CON BLOQUEADOR SOLAR QUE LA PROTEGE DE LOS RAYOS DEL SOL. </v>
      </c>
      <c r="D66" s="5" t="str">
        <f>+COTIZACIONES!D65</f>
        <v>M²</v>
      </c>
      <c r="E66" s="5">
        <f>+COTIZACIONES!E65</f>
        <v>1</v>
      </c>
      <c r="F66" s="8" t="e">
        <f>+#REF!</f>
        <v>#REF!</v>
      </c>
      <c r="G66" s="7">
        <f>+COTIZACIONES!K65</f>
        <v>22235.25</v>
      </c>
      <c r="H66" s="7">
        <f>+COTIZACIONES!Q65</f>
        <v>29212.098750000001</v>
      </c>
      <c r="I66" s="7">
        <f>+COTIZACIONES!W65</f>
        <v>22660.575000000001</v>
      </c>
      <c r="J66" s="10">
        <f t="shared" si="8"/>
        <v>22235.25</v>
      </c>
      <c r="K66" s="10">
        <f t="shared" si="9"/>
        <v>24702.641250000001</v>
      </c>
      <c r="L66" s="11">
        <f t="shared" si="10"/>
        <v>24323.890595498866</v>
      </c>
      <c r="M66" s="10">
        <f t="shared" si="11"/>
        <v>24507.098754842733</v>
      </c>
      <c r="N66" s="10">
        <f t="shared" si="12"/>
        <v>3911.090710675981</v>
      </c>
      <c r="O66" s="26">
        <f t="shared" si="13"/>
        <v>0.15832682307508233</v>
      </c>
      <c r="P66" s="9">
        <f t="shared" si="14"/>
        <v>22235</v>
      </c>
      <c r="Q66" s="1" t="str">
        <f t="shared" si="2"/>
        <v>MENOR VALOR</v>
      </c>
    </row>
    <row r="67" spans="1:17" ht="180.75" thickBot="1" x14ac:dyDescent="0.3">
      <c r="A67" s="5">
        <f>+COTIZACIONES!A66</f>
        <v>64</v>
      </c>
      <c r="B67" s="5" t="str">
        <f>+COTIZACIONES!C66</f>
        <v>DEMOLICIÓN DE IMPERMEABILIZACIÓN  EN  PLACA DE CUBIERTA (INCLUYE RETIRO DE MANTOS CARGUE Y RETIRO  DE ESCOMBROS)</v>
      </c>
      <c r="C67" s="5" t="str">
        <f>+COTIZACIONES!C66</f>
        <v>DEMOLICIÓN DE IMPERMEABILIZACIÓN  EN  PLACA DE CUBIERTA (INCLUYE RETIRO DE MANTOS CARGUE Y RETIRO  DE ESCOMBROS)</v>
      </c>
      <c r="D67" s="5" t="str">
        <f>+COTIZACIONES!D66</f>
        <v>M²</v>
      </c>
      <c r="E67" s="5">
        <f>+COTIZACIONES!E66</f>
        <v>1</v>
      </c>
      <c r="F67" s="8" t="e">
        <f>+#REF!</f>
        <v>#REF!</v>
      </c>
      <c r="G67" s="7">
        <f>+COTIZACIONES!K66</f>
        <v>11858.8</v>
      </c>
      <c r="H67" s="7">
        <f>+COTIZACIONES!Q66</f>
        <v>14151.071999999998</v>
      </c>
      <c r="I67" s="7">
        <f>+COTIZACIONES!W66</f>
        <v>12085.640000000001</v>
      </c>
      <c r="J67" s="10">
        <f t="shared" si="8"/>
        <v>11858.8</v>
      </c>
      <c r="K67" s="10">
        <f t="shared" si="9"/>
        <v>12698.503999999999</v>
      </c>
      <c r="L67" s="11">
        <f t="shared" si="10"/>
        <v>12619.123794530567</v>
      </c>
      <c r="M67" s="10">
        <f t="shared" si="11"/>
        <v>12658.043378430688</v>
      </c>
      <c r="N67" s="10">
        <f t="shared" si="12"/>
        <v>1263.0635147798378</v>
      </c>
      <c r="O67" s="26">
        <f t="shared" si="13"/>
        <v>9.9465536631703849E-2</v>
      </c>
      <c r="P67" s="9">
        <f t="shared" si="14"/>
        <v>11859</v>
      </c>
      <c r="Q67" s="1" t="str">
        <f t="shared" si="2"/>
        <v>MENOR VALOR</v>
      </c>
    </row>
    <row r="68" spans="1:17" ht="75.75" thickBot="1" x14ac:dyDescent="0.3">
      <c r="A68" s="5">
        <f>+COTIZACIONES!A67</f>
        <v>65</v>
      </c>
      <c r="B68" s="5" t="str">
        <f>+COTIZACIONES!C67</f>
        <v xml:space="preserve">IMPERMEABILIZACIÓN TIPO INMUNIZANTE PARA CUBIERTA. </v>
      </c>
      <c r="C68" s="5" t="str">
        <f>+COTIZACIONES!C67</f>
        <v xml:space="preserve">IMPERMEABILIZACIÓN TIPO INMUNIZANTE PARA CUBIERTA. </v>
      </c>
      <c r="D68" s="5" t="str">
        <f>+COTIZACIONES!D67</f>
        <v>M²</v>
      </c>
      <c r="E68" s="5">
        <f>+COTIZACIONES!E67</f>
        <v>1</v>
      </c>
      <c r="F68" s="8" t="e">
        <f>+#REF!</f>
        <v>#REF!</v>
      </c>
      <c r="G68" s="7">
        <f>+COTIZACIONES!K67</f>
        <v>11858.8</v>
      </c>
      <c r="H68" s="7">
        <f>+COTIZACIONES!Q67</f>
        <v>14219.106</v>
      </c>
      <c r="I68" s="7">
        <f>+COTIZACIONES!W67</f>
        <v>12085.640000000001</v>
      </c>
      <c r="J68" s="10">
        <f t="shared" si="8"/>
        <v>11858.8</v>
      </c>
      <c r="K68" s="10">
        <f t="shared" si="9"/>
        <v>12721.182000000001</v>
      </c>
      <c r="L68" s="11">
        <f t="shared" si="10"/>
        <v>12637.096755451963</v>
      </c>
      <c r="M68" s="10">
        <f t="shared" si="11"/>
        <v>12678.296282373554</v>
      </c>
      <c r="N68" s="10">
        <f t="shared" si="12"/>
        <v>1302.1890526079535</v>
      </c>
      <c r="O68" s="26">
        <f t="shared" si="13"/>
        <v>0.10236384108080157</v>
      </c>
      <c r="P68" s="9">
        <f t="shared" si="14"/>
        <v>11859</v>
      </c>
      <c r="Q68" s="1" t="str">
        <f t="shared" si="2"/>
        <v>MENOR VALOR</v>
      </c>
    </row>
    <row r="69" spans="1:17" ht="105.75" thickBot="1" x14ac:dyDescent="0.3">
      <c r="A69" s="5">
        <f>+COTIZACIONES!A68</f>
        <v>66</v>
      </c>
      <c r="B69" s="5" t="str">
        <f>+COTIZACIONES!C68</f>
        <v xml:space="preserve">INSTALACIÓN DE TELA ASFÁLTICA PARA IMPERMEABILIZACIÓN DE CUBIERTAS </v>
      </c>
      <c r="C69" s="5" t="str">
        <f>+COTIZACIONES!C68</f>
        <v xml:space="preserve">INSTALACIÓN DE TELA ASFÁLTICA PARA IMPERMEABILIZACIÓN DE CUBIERTAS </v>
      </c>
      <c r="D69" s="5" t="str">
        <f>+COTIZACIONES!D68</f>
        <v>M²</v>
      </c>
      <c r="E69" s="5">
        <f>+COTIZACIONES!E68</f>
        <v>1</v>
      </c>
      <c r="F69" s="8" t="e">
        <f>+#REF!</f>
        <v>#REF!</v>
      </c>
      <c r="G69" s="7">
        <f>+COTIZACIONES!K68</f>
        <v>56305.7</v>
      </c>
      <c r="H69" s="7">
        <f>+COTIZACIONES!Q68</f>
        <v>64325.042000000001</v>
      </c>
      <c r="I69" s="7">
        <f>+COTIZACIONES!W68</f>
        <v>55583.710000000006</v>
      </c>
      <c r="J69" s="10">
        <f t="shared" si="8"/>
        <v>55583.710000000006</v>
      </c>
      <c r="K69" s="10">
        <f t="shared" si="9"/>
        <v>58738.150666666661</v>
      </c>
      <c r="L69" s="11">
        <f t="shared" si="10"/>
        <v>58482.816708966362</v>
      </c>
      <c r="M69" s="10">
        <f t="shared" si="11"/>
        <v>58608.416881535231</v>
      </c>
      <c r="N69" s="10">
        <f t="shared" si="12"/>
        <v>4851.83815351268</v>
      </c>
      <c r="O69" s="26">
        <f t="shared" si="13"/>
        <v>8.2601139096911538E-2</v>
      </c>
      <c r="P69" s="9">
        <f t="shared" si="14"/>
        <v>55584</v>
      </c>
      <c r="Q69" s="1" t="str">
        <f t="shared" ref="Q69:Q132" si="15">+IF(P69&lt;=26%,"MENOR VALOR",IF(P69&lt;=60%,"MEDIA ARMONICA",IF(P69&lt;=90%,"MEDIA GEOMETRICA","MENOR VALOR")))</f>
        <v>MENOR VALOR</v>
      </c>
    </row>
    <row r="70" spans="1:17" ht="60.75" thickBot="1" x14ac:dyDescent="0.3">
      <c r="A70" s="5">
        <f>+COTIZACIONES!A69</f>
        <v>67</v>
      </c>
      <c r="B70" s="5" t="str">
        <f>+COTIZACIONES!C69</f>
        <v>ALISTADO PISOS MORTERO 1:4  E= 0.03 M</v>
      </c>
      <c r="C70" s="5" t="str">
        <f>+COTIZACIONES!C69</f>
        <v>ALISTADO PISOS MORTERO 1:4  E= 0.03 M</v>
      </c>
      <c r="D70" s="5" t="str">
        <f>+COTIZACIONES!D69</f>
        <v>M²</v>
      </c>
      <c r="E70" s="5">
        <f>+COTIZACIONES!E69</f>
        <v>1</v>
      </c>
      <c r="F70" s="8" t="e">
        <f>+#REF!</f>
        <v>#REF!</v>
      </c>
      <c r="G70" s="7">
        <f>+COTIZACIONES!K69</f>
        <v>26682.3</v>
      </c>
      <c r="H70" s="7">
        <f>+COTIZACIONES!Q69</f>
        <v>31533.759000000002</v>
      </c>
      <c r="I70" s="7">
        <f>+COTIZACIONES!W69</f>
        <v>27192.69</v>
      </c>
      <c r="J70" s="10">
        <f t="shared" si="8"/>
        <v>26682.3</v>
      </c>
      <c r="K70" s="10">
        <f t="shared" si="9"/>
        <v>28469.582999999999</v>
      </c>
      <c r="L70" s="11">
        <f t="shared" si="10"/>
        <v>28311.324865962804</v>
      </c>
      <c r="M70" s="10">
        <f t="shared" si="11"/>
        <v>28389.01948498124</v>
      </c>
      <c r="N70" s="10">
        <f t="shared" si="12"/>
        <v>2665.8967360453048</v>
      </c>
      <c r="O70" s="26">
        <f t="shared" si="13"/>
        <v>9.364017506140869E-2</v>
      </c>
      <c r="P70" s="9">
        <f t="shared" si="14"/>
        <v>26682</v>
      </c>
      <c r="Q70" s="1" t="str">
        <f t="shared" si="15"/>
        <v>MENOR VALOR</v>
      </c>
    </row>
    <row r="71" spans="1:17" ht="105.75" thickBot="1" x14ac:dyDescent="0.3">
      <c r="A71" s="5">
        <f>+COTIZACIONES!A70</f>
        <v>68</v>
      </c>
      <c r="B71" s="5" t="str">
        <f>+COTIZACIONES!C70</f>
        <v>APLICACIÓN DE PLACA PARA PISO RÍGIDO DE 7 X 8 MTS X 15 CMS DE ESPESOR</v>
      </c>
      <c r="C71" s="5" t="str">
        <f>+COTIZACIONES!C70</f>
        <v>APLICACIÓN DE PLACA PARA PISO RÍGIDO DE 7 X 8 MTS X 15 CMS DE ESPESOR</v>
      </c>
      <c r="D71" s="5" t="str">
        <f>+COTIZACIONES!D70</f>
        <v>M²</v>
      </c>
      <c r="E71" s="5">
        <f>+COTIZACIONES!E70</f>
        <v>1</v>
      </c>
      <c r="F71" s="8" t="e">
        <f>+#REF!</f>
        <v>#REF!</v>
      </c>
      <c r="G71" s="7">
        <f>+COTIZACIONES!K70</f>
        <v>47435.199999999997</v>
      </c>
      <c r="H71" s="7">
        <f>+COTIZACIONES!Q70</f>
        <v>55787.880000000005</v>
      </c>
      <c r="I71" s="7">
        <f>+COTIZACIONES!W70</f>
        <v>48342.560000000005</v>
      </c>
      <c r="J71" s="10">
        <f t="shared" si="8"/>
        <v>47435.199999999997</v>
      </c>
      <c r="K71" s="10">
        <f t="shared" si="9"/>
        <v>50521.880000000005</v>
      </c>
      <c r="L71" s="11">
        <f t="shared" si="10"/>
        <v>50257.87506156788</v>
      </c>
      <c r="M71" s="10">
        <f t="shared" si="11"/>
        <v>50387.569826739586</v>
      </c>
      <c r="N71" s="10">
        <f t="shared" si="12"/>
        <v>4583.0003864717291</v>
      </c>
      <c r="O71" s="26">
        <f t="shared" si="13"/>
        <v>9.0713179843500052E-2</v>
      </c>
      <c r="P71" s="9">
        <f t="shared" si="14"/>
        <v>47435</v>
      </c>
      <c r="Q71" s="1" t="str">
        <f t="shared" si="15"/>
        <v>MENOR VALOR</v>
      </c>
    </row>
    <row r="72" spans="1:17" ht="150.75" thickBot="1" x14ac:dyDescent="0.3">
      <c r="A72" s="5">
        <f>+COTIZACIONES!A71</f>
        <v>69</v>
      </c>
      <c r="B72" s="5" t="str">
        <f>+COTIZACIONES!C71</f>
        <v>MANTENIMIENTO ANDEN  CONCRETO  2,500  PSI   REFORZADO   E=  0,10M,   ACABADO:   ESCOBIADO,  (INCLUYE  MALLA</v>
      </c>
      <c r="C72" s="5" t="str">
        <f>+COTIZACIONES!C71</f>
        <v>MANTENIMIENTO ANDEN  CONCRETO  2,500  PSI   REFORZADO   E=  0,10M,   ACABADO:   ESCOBIADO,  (INCLUYE  MALLA</v>
      </c>
      <c r="D72" s="5" t="str">
        <f>+COTIZACIONES!D71</f>
        <v>M²</v>
      </c>
      <c r="E72" s="5">
        <f>+COTIZACIONES!E71</f>
        <v>1</v>
      </c>
      <c r="F72" s="8" t="e">
        <f>+#REF!</f>
        <v>#REF!</v>
      </c>
      <c r="G72" s="7">
        <f>+COTIZACIONES!K71</f>
        <v>59294</v>
      </c>
      <c r="H72" s="7">
        <f>+COTIZACIONES!Q71</f>
        <v>70415.19</v>
      </c>
      <c r="I72" s="7">
        <f>+COTIZACIONES!W71</f>
        <v>60428.2</v>
      </c>
      <c r="J72" s="10">
        <f t="shared" si="8"/>
        <v>59294</v>
      </c>
      <c r="K72" s="10">
        <f t="shared" si="9"/>
        <v>63379.130000000005</v>
      </c>
      <c r="L72" s="11">
        <f t="shared" si="10"/>
        <v>63005.144872047036</v>
      </c>
      <c r="M72" s="10">
        <f t="shared" si="11"/>
        <v>63188.627284304719</v>
      </c>
      <c r="N72" s="10">
        <f t="shared" si="12"/>
        <v>6119.7391817544003</v>
      </c>
      <c r="O72" s="26">
        <f t="shared" si="13"/>
        <v>9.6557639427275188E-2</v>
      </c>
      <c r="P72" s="9">
        <f t="shared" si="14"/>
        <v>59294</v>
      </c>
      <c r="Q72" s="1" t="str">
        <f t="shared" si="15"/>
        <v>MENOR VALOR</v>
      </c>
    </row>
    <row r="73" spans="1:17" ht="255.75" thickBot="1" x14ac:dyDescent="0.3">
      <c r="A73" s="5">
        <f>+COTIZACIONES!A72</f>
        <v>70</v>
      </c>
      <c r="B73" s="5" t="str">
        <f>+COTIZACIONES!C72</f>
        <v>MANTENIMIENTO ANDEN CONCRETO  3,000  PSI  REFORZADO   E= 0,10M,  ACABADO:  ADOQUÍN 1/4 26  + ESCOBIADO, (INCLUYE MALLA ELECTRO SOLDADA M-084 Y RECEBO COMPACTADO,)</v>
      </c>
      <c r="C73" s="5" t="str">
        <f>+COTIZACIONES!C72</f>
        <v>MANTENIMIENTO ANDEN CONCRETO  3,000  PSI  REFORZADO   E= 0,10M,  ACABADO:  ADOQUÍN 1/4 26  + ESCOBIADO, (INCLUYE MALLA ELECTRO SOLDADA M-084 Y RECEBO COMPACTADO,)</v>
      </c>
      <c r="D73" s="5" t="str">
        <f>+COTIZACIONES!D72</f>
        <v>M²</v>
      </c>
      <c r="E73" s="5">
        <f>+COTIZACIONES!E72</f>
        <v>1</v>
      </c>
      <c r="F73" s="8" t="e">
        <f>+#REF!</f>
        <v>#REF!</v>
      </c>
      <c r="G73" s="7">
        <f>+COTIZACIONES!K72</f>
        <v>32611.7</v>
      </c>
      <c r="H73" s="7">
        <f>+COTIZACIONES!Q72</f>
        <v>42096.037500000006</v>
      </c>
      <c r="I73" s="7">
        <f>+COTIZACIONES!W72</f>
        <v>33235.51</v>
      </c>
      <c r="J73" s="10">
        <f t="shared" si="8"/>
        <v>32611.7</v>
      </c>
      <c r="K73" s="10">
        <f t="shared" si="9"/>
        <v>35981.082499999997</v>
      </c>
      <c r="L73" s="11">
        <f t="shared" si="10"/>
        <v>35499.872138126389</v>
      </c>
      <c r="M73" s="10">
        <f t="shared" si="11"/>
        <v>35733.234918480513</v>
      </c>
      <c r="N73" s="10">
        <f t="shared" si="12"/>
        <v>5304.8836667776268</v>
      </c>
      <c r="O73" s="26">
        <f t="shared" si="13"/>
        <v>0.14743535486397963</v>
      </c>
      <c r="P73" s="9">
        <f t="shared" si="14"/>
        <v>32612</v>
      </c>
      <c r="Q73" s="1" t="str">
        <f t="shared" si="15"/>
        <v>MENOR VALOR</v>
      </c>
    </row>
    <row r="74" spans="1:17" ht="150.75" thickBot="1" x14ac:dyDescent="0.3">
      <c r="A74" s="5">
        <f>+COTIZACIONES!A73</f>
        <v>71</v>
      </c>
      <c r="B74" s="5" t="str">
        <f>+COTIZACIONES!C73</f>
        <v>MANTENIMIENTO ANDEN CONCRETO 2500 PSI  REFORZADO  E= 0,10M,  ACABADO: ADOQUÍN DE 24 X 6 X 8 CM, Y PIEZA</v>
      </c>
      <c r="C74" s="5" t="str">
        <f>+COTIZACIONES!C73</f>
        <v>MANTENIMIENTO ANDEN CONCRETO 2500 PSI  REFORZADO  E= 0,10M,  ACABADO: ADOQUÍN DE 24 X 6 X 8 CM, Y PIEZA</v>
      </c>
      <c r="D74" s="5" t="str">
        <f>+COTIZACIONES!D73</f>
        <v>M²</v>
      </c>
      <c r="E74" s="5">
        <f>+COTIZACIONES!E73</f>
        <v>1</v>
      </c>
      <c r="F74" s="8" t="e">
        <f>+#REF!</f>
        <v>#REF!</v>
      </c>
      <c r="G74" s="7">
        <f>+COTIZACIONES!K73</f>
        <v>32611.7</v>
      </c>
      <c r="H74" s="7">
        <f>+COTIZACIONES!Q73</f>
        <v>41721.850500000008</v>
      </c>
      <c r="I74" s="7">
        <f>+COTIZACIONES!W73</f>
        <v>33235.51</v>
      </c>
      <c r="J74" s="10">
        <f t="shared" si="8"/>
        <v>32611.7</v>
      </c>
      <c r="K74" s="10">
        <f t="shared" si="9"/>
        <v>35856.353500000005</v>
      </c>
      <c r="L74" s="11">
        <f t="shared" si="10"/>
        <v>35410.598606105174</v>
      </c>
      <c r="M74" s="10">
        <f t="shared" si="11"/>
        <v>35627.04340104507</v>
      </c>
      <c r="N74" s="10">
        <f t="shared" si="12"/>
        <v>5089.236290621775</v>
      </c>
      <c r="O74" s="26">
        <f t="shared" si="13"/>
        <v>0.14193401709467679</v>
      </c>
      <c r="P74" s="9">
        <f t="shared" si="14"/>
        <v>32612</v>
      </c>
      <c r="Q74" s="1" t="str">
        <f t="shared" si="15"/>
        <v>MENOR VALOR</v>
      </c>
    </row>
    <row r="75" spans="1:17" ht="150.75" thickBot="1" x14ac:dyDescent="0.3">
      <c r="A75" s="5">
        <f>+COTIZACIONES!A74</f>
        <v>72</v>
      </c>
      <c r="B75" s="5" t="str">
        <f>+COTIZACIONES!C74</f>
        <v>MANTENIMIENTO ANDEN CONCRETO 3,000 PSI  REFORZADO  E= 0,10M,  ACABADO: ADOQUÍN DE 24 X 6 X 8 CM, Y PIEZA</v>
      </c>
      <c r="C75" s="5" t="str">
        <f>+COTIZACIONES!C74</f>
        <v>MANTENIMIENTO ANDEN CONCRETO 3,000 PSI  REFORZADO  E= 0,10M,  ACABADO: ADOQUÍN DE 24 X 6 X 8 CM, Y PIEZA</v>
      </c>
      <c r="D75" s="5" t="str">
        <f>+COTIZACIONES!D74</f>
        <v>M²</v>
      </c>
      <c r="E75" s="5">
        <f>+COTIZACIONES!E74</f>
        <v>1</v>
      </c>
      <c r="F75" s="8" t="e">
        <f>+#REF!</f>
        <v>#REF!</v>
      </c>
      <c r="G75" s="7">
        <f>+COTIZACIONES!K74</f>
        <v>94889.75</v>
      </c>
      <c r="H75" s="7">
        <f>+COTIZACIONES!Q74</f>
        <v>104425.45375000002</v>
      </c>
      <c r="I75" s="7">
        <f>+COTIZACIONES!W74</f>
        <v>93899.925000000003</v>
      </c>
      <c r="J75" s="10">
        <f t="shared" si="8"/>
        <v>93899.925000000003</v>
      </c>
      <c r="K75" s="10">
        <f t="shared" si="9"/>
        <v>97738.376250000016</v>
      </c>
      <c r="L75" s="11">
        <f t="shared" si="10"/>
        <v>97515.33809651967</v>
      </c>
      <c r="M75" s="10">
        <f t="shared" si="11"/>
        <v>97625.582821771764</v>
      </c>
      <c r="N75" s="10">
        <f t="shared" si="12"/>
        <v>5812.2880607305615</v>
      </c>
      <c r="O75" s="26">
        <f t="shared" si="13"/>
        <v>5.9467818923690789E-2</v>
      </c>
      <c r="P75" s="9">
        <f t="shared" si="14"/>
        <v>93900</v>
      </c>
      <c r="Q75" s="1" t="str">
        <f t="shared" si="15"/>
        <v>MENOR VALOR</v>
      </c>
    </row>
    <row r="76" spans="1:17" ht="105.75" thickBot="1" x14ac:dyDescent="0.3">
      <c r="A76" s="5">
        <f>+COTIZACIONES!A75</f>
        <v>73</v>
      </c>
      <c r="B76" s="5" t="str">
        <f>+COTIZACIONES!C75</f>
        <v>MANTENIMIENTO CONCRETO ESTAMPADO COLOR ARENA FORMATO MADERA TEKA (VER DETALLE)</v>
      </c>
      <c r="C76" s="5" t="str">
        <f>+COTIZACIONES!C75</f>
        <v>MANTENIMIENTO CONCRETO ESTAMPADO COLOR ARENA FORMATO MADERA TEKA (VER DETALLE)</v>
      </c>
      <c r="D76" s="5" t="str">
        <f>+COTIZACIONES!D75</f>
        <v>M²</v>
      </c>
      <c r="E76" s="5">
        <f>+COTIZACIONES!E75</f>
        <v>1</v>
      </c>
      <c r="F76" s="8" t="e">
        <f>+#REF!</f>
        <v>#REF!</v>
      </c>
      <c r="G76" s="7">
        <f>+COTIZACIONES!K75</f>
        <v>185293.75</v>
      </c>
      <c r="H76" s="7">
        <f>+COTIZACIONES!Q75</f>
        <v>221110.5</v>
      </c>
      <c r="I76" s="7">
        <f>+COTIZACIONES!W75</f>
        <v>188838.125</v>
      </c>
      <c r="J76" s="10">
        <f t="shared" si="8"/>
        <v>185293.75</v>
      </c>
      <c r="K76" s="10">
        <f t="shared" si="9"/>
        <v>198414.125</v>
      </c>
      <c r="L76" s="11">
        <f t="shared" si="10"/>
        <v>197173.80928954011</v>
      </c>
      <c r="M76" s="10">
        <f t="shared" si="11"/>
        <v>197781.92778797951</v>
      </c>
      <c r="N76" s="10">
        <f t="shared" si="12"/>
        <v>19735.36741843498</v>
      </c>
      <c r="O76" s="26">
        <f t="shared" si="13"/>
        <v>9.9465536631703919E-2</v>
      </c>
      <c r="P76" s="9">
        <f t="shared" si="14"/>
        <v>185294</v>
      </c>
      <c r="Q76" s="1" t="str">
        <f t="shared" si="15"/>
        <v>MENOR VALOR</v>
      </c>
    </row>
    <row r="77" spans="1:17" ht="135.75" thickBot="1" x14ac:dyDescent="0.3">
      <c r="A77" s="5">
        <f>+COTIZACIONES!A76</f>
        <v>74</v>
      </c>
      <c r="B77" s="5" t="str">
        <f>+COTIZACIONES!C76</f>
        <v>MANTENIMIENTO DE CANAL EN CONCRETO, INCLUYE REMOCIÓN DE CONCRETO DETERIORADO Y MEDIA CAÑA EN MORTERO</v>
      </c>
      <c r="C77" s="5" t="str">
        <f>+COTIZACIONES!C76</f>
        <v>MANTENIMIENTO DE CANAL EN CONCRETO, INCLUYE REMOCIÓN DE CONCRETO DETERIORADO Y MEDIA CAÑA EN MORTERO</v>
      </c>
      <c r="D77" s="5" t="str">
        <f>+COTIZACIONES!D76</f>
        <v>ML</v>
      </c>
      <c r="E77" s="5">
        <f>+COTIZACIONES!E76</f>
        <v>1</v>
      </c>
      <c r="F77" s="8" t="e">
        <f>+#REF!</f>
        <v>#REF!</v>
      </c>
      <c r="G77" s="7">
        <f>+COTIZACIONES!K76</f>
        <v>81866.22</v>
      </c>
      <c r="H77" s="7">
        <f>+COTIZACIONES!Q76</f>
        <v>121636.94990000002</v>
      </c>
      <c r="I77" s="7">
        <f>+COTIZACIONES!W76</f>
        <v>85634.065999999992</v>
      </c>
      <c r="J77" s="10">
        <f t="shared" si="8"/>
        <v>81866.22</v>
      </c>
      <c r="K77" s="10">
        <f t="shared" si="9"/>
        <v>96379.078633333338</v>
      </c>
      <c r="L77" s="11">
        <f t="shared" si="10"/>
        <v>93417.689532633362</v>
      </c>
      <c r="M77" s="10">
        <f t="shared" si="11"/>
        <v>94828.51326155143</v>
      </c>
      <c r="N77" s="10">
        <f t="shared" si="12"/>
        <v>21954.935927088361</v>
      </c>
      <c r="O77" s="26">
        <f t="shared" si="13"/>
        <v>0.22779773617274551</v>
      </c>
      <c r="P77" s="9">
        <f t="shared" si="14"/>
        <v>81866</v>
      </c>
      <c r="Q77" s="1" t="str">
        <f t="shared" si="15"/>
        <v>MENOR VALOR</v>
      </c>
    </row>
    <row r="78" spans="1:17" ht="150.75" thickBot="1" x14ac:dyDescent="0.3">
      <c r="A78" s="5">
        <f>+COTIZACIONES!A77</f>
        <v>75</v>
      </c>
      <c r="B78" s="5" t="str">
        <f>+COTIZACIONES!C77</f>
        <v xml:space="preserve">CERRAMIENTO EN MALLA GALVANIZADA CON POSTES METÁLICOS, A UNA SEPARACIÓN DE 2.5 M Y UNA ALTURA DE 2 M.   </v>
      </c>
      <c r="C78" s="5" t="str">
        <f>+COTIZACIONES!C77</f>
        <v xml:space="preserve">CERRAMIENTO EN MALLA GALVANIZADA CON POSTES METÁLICOS, A UNA SEPARACIÓN DE 2.5 M Y UNA ALTURA DE 2 M.   </v>
      </c>
      <c r="D78" s="5" t="str">
        <f>+COTIZACIONES!D77</f>
        <v>M²</v>
      </c>
      <c r="E78" s="5">
        <f>+COTIZACIONES!E77</f>
        <v>1</v>
      </c>
      <c r="F78" s="8" t="e">
        <f>+#REF!</f>
        <v>#REF!</v>
      </c>
      <c r="G78" s="7">
        <f>+COTIZACIONES!K77</f>
        <v>185293.75</v>
      </c>
      <c r="H78" s="7">
        <f>+COTIZACIONES!Q77</f>
        <v>225362.625</v>
      </c>
      <c r="I78" s="7">
        <f>+COTIZACIONES!W77</f>
        <v>188838.125</v>
      </c>
      <c r="J78" s="10">
        <f t="shared" si="8"/>
        <v>185293.75</v>
      </c>
      <c r="K78" s="10">
        <f t="shared" si="9"/>
        <v>199831.5</v>
      </c>
      <c r="L78" s="11">
        <f t="shared" si="10"/>
        <v>198285.88546538999</v>
      </c>
      <c r="M78" s="10">
        <f t="shared" si="11"/>
        <v>199041.71925526636</v>
      </c>
      <c r="N78" s="10">
        <f t="shared" si="12"/>
        <v>22181.510461629412</v>
      </c>
      <c r="O78" s="26">
        <f t="shared" si="13"/>
        <v>0.11100107071022042</v>
      </c>
      <c r="P78" s="9">
        <f t="shared" si="14"/>
        <v>185294</v>
      </c>
      <c r="Q78" s="1" t="str">
        <f t="shared" si="15"/>
        <v>MENOR VALOR</v>
      </c>
    </row>
    <row r="79" spans="1:17" ht="150.75" thickBot="1" x14ac:dyDescent="0.3">
      <c r="A79" s="5">
        <f>+COTIZACIONES!A78</f>
        <v>76</v>
      </c>
      <c r="B79" s="5" t="str">
        <f>+COTIZACIONES!C78</f>
        <v xml:space="preserve">CERRAMIENTO EN MALLA GALVANIZADA Y POSTES DE CONCRETO, A UNA SEPARACIÓN DE 2.5 M Y UNA ALTURA DE 2 M.  </v>
      </c>
      <c r="C79" s="5" t="str">
        <f>+COTIZACIONES!C78</f>
        <v xml:space="preserve">CERRAMIENTO EN MALLA GALVANIZADA Y POSTES DE CONCRETO, A UNA SEPARACIÓN DE 2.5 M Y UNA ALTURA DE 2 M.  </v>
      </c>
      <c r="D79" s="5" t="str">
        <f>+COTIZACIONES!D78</f>
        <v>M²</v>
      </c>
      <c r="E79" s="5">
        <f>+COTIZACIONES!E78</f>
        <v>1</v>
      </c>
      <c r="F79" s="8" t="e">
        <f>+#REF!</f>
        <v>#REF!</v>
      </c>
      <c r="G79" s="7">
        <f>+COTIZACIONES!K78</f>
        <v>130446.8</v>
      </c>
      <c r="H79" s="7">
        <f>+COTIZACIONES!Q78</f>
        <v>154165.04399999999</v>
      </c>
      <c r="I79" s="7">
        <f>+COTIZACIONES!W78</f>
        <v>132942.04</v>
      </c>
      <c r="J79" s="10">
        <f t="shared" si="8"/>
        <v>130446.8</v>
      </c>
      <c r="K79" s="10">
        <f t="shared" si="9"/>
        <v>139184.628</v>
      </c>
      <c r="L79" s="11">
        <f t="shared" si="10"/>
        <v>138410.92156692926</v>
      </c>
      <c r="M79" s="10">
        <f t="shared" si="11"/>
        <v>138790.76192657498</v>
      </c>
      <c r="N79" s="10">
        <f t="shared" si="12"/>
        <v>13033.272931777032</v>
      </c>
      <c r="O79" s="26">
        <f t="shared" si="13"/>
        <v>9.3640175061408593E-2</v>
      </c>
      <c r="P79" s="9">
        <f t="shared" si="14"/>
        <v>130447</v>
      </c>
      <c r="Q79" s="1" t="str">
        <f t="shared" si="15"/>
        <v>MENOR VALOR</v>
      </c>
    </row>
    <row r="80" spans="1:17" ht="240.75" thickBot="1" x14ac:dyDescent="0.3">
      <c r="A80" s="5">
        <f>+COTIZACIONES!A79</f>
        <v>77</v>
      </c>
      <c r="B80" s="5" t="str">
        <f>+COTIZACIONES!C79</f>
        <v>CANAL EN CONCRETO 3.000 PSI ALTURA VARIABLE ENTRE 0.10 Y 0.25 m Y ANCHO ENTRE 0.40 Y 0.60 m Y ESPESOR DE 0,1M (Incluye excavación, base granular B-200, formaleta y refuerzo.)</v>
      </c>
      <c r="C80" s="5" t="str">
        <f>+COTIZACIONES!C79</f>
        <v>CANAL EN CONCRETO 3.000 PSI ALTURA VARIABLE ENTRE 0.10 Y 0.25 m Y ANCHO ENTRE 0.40 Y 0.60 m Y ESPESOR DE 0,1M (Incluye excavación, base granular B-200, formaleta y refuerzo.)</v>
      </c>
      <c r="D80" s="5" t="str">
        <f>+COTIZACIONES!D79</f>
        <v>ML</v>
      </c>
      <c r="E80" s="5">
        <f>+COTIZACIONES!E79</f>
        <v>1</v>
      </c>
      <c r="F80" s="8" t="e">
        <f>+#REF!</f>
        <v>#REF!</v>
      </c>
      <c r="G80" s="7">
        <f>+COTIZACIONES!K79</f>
        <v>1360000</v>
      </c>
      <c r="H80" s="7">
        <f>+COTIZACIONES!Q79</f>
        <v>1484413.82</v>
      </c>
      <c r="I80" s="7">
        <f>+COTIZACIONES!W79</f>
        <v>1252445.25</v>
      </c>
      <c r="J80" s="10">
        <f t="shared" si="8"/>
        <v>1252445.25</v>
      </c>
      <c r="K80" s="10">
        <f t="shared" si="9"/>
        <v>1365619.6900000002</v>
      </c>
      <c r="L80" s="11">
        <f t="shared" si="10"/>
        <v>1359065.6987062108</v>
      </c>
      <c r="M80" s="10">
        <f t="shared" si="11"/>
        <v>1362335.945733719</v>
      </c>
      <c r="N80" s="10">
        <f t="shared" si="12"/>
        <v>116086.34740456479</v>
      </c>
      <c r="O80" s="26">
        <f t="shared" si="13"/>
        <v>8.5006351515453604E-2</v>
      </c>
      <c r="P80" s="9">
        <f t="shared" si="14"/>
        <v>1252445</v>
      </c>
      <c r="Q80" s="1" t="str">
        <f t="shared" si="15"/>
        <v>MENOR VALOR</v>
      </c>
    </row>
    <row r="81" spans="1:17" ht="195.75" thickBot="1" x14ac:dyDescent="0.3">
      <c r="A81" s="5">
        <f>+COTIZACIONES!A80</f>
        <v>78</v>
      </c>
      <c r="B81" s="5" t="str">
        <f>+COTIZACIONES!C80</f>
        <v>DESMONTE CONCERTINA SENCILLA, (incluye estructura de soporte en tubería de aguas negras Ø2" y guaya; Incluye cargue y retiro de material desmontado).</v>
      </c>
      <c r="C81" s="5" t="str">
        <f>+COTIZACIONES!C80</f>
        <v>DESMONTE CONCERTINA SENCILLA, (incluye estructura de soporte en tubería de aguas negras Ø2" y guaya; Incluye cargue y retiro de material desmontado).</v>
      </c>
      <c r="D81" s="5" t="str">
        <f>+COTIZACIONES!D80</f>
        <v>ML</v>
      </c>
      <c r="E81" s="5">
        <f>+COTIZACIONES!E80</f>
        <v>1</v>
      </c>
      <c r="F81" s="8" t="e">
        <f>+#REF!</f>
        <v>#REF!</v>
      </c>
      <c r="G81" s="7">
        <f>+COTIZACIONES!K80</f>
        <v>884000</v>
      </c>
      <c r="H81" s="7">
        <f>+COTIZACIONES!Q80</f>
        <v>986935</v>
      </c>
      <c r="I81" s="7">
        <f>+COTIZACIONES!W80</f>
        <v>859745.25</v>
      </c>
      <c r="J81" s="10">
        <f t="shared" si="8"/>
        <v>859745.25</v>
      </c>
      <c r="K81" s="10">
        <f t="shared" si="9"/>
        <v>910226.75</v>
      </c>
      <c r="L81" s="11">
        <f t="shared" si="10"/>
        <v>907003.44999500283</v>
      </c>
      <c r="M81" s="10">
        <f t="shared" si="11"/>
        <v>908594.70234202303</v>
      </c>
      <c r="N81" s="10">
        <f t="shared" si="12"/>
        <v>67529.178418943469</v>
      </c>
      <c r="O81" s="26">
        <f t="shared" si="13"/>
        <v>7.4189402167035262E-2</v>
      </c>
      <c r="P81" s="9">
        <f t="shared" si="14"/>
        <v>859745</v>
      </c>
      <c r="Q81" s="1" t="str">
        <f t="shared" si="15"/>
        <v>MENOR VALOR</v>
      </c>
    </row>
    <row r="82" spans="1:17" ht="135.75" thickBot="1" x14ac:dyDescent="0.3">
      <c r="A82" s="5">
        <f>+COTIZACIONES!A81</f>
        <v>79</v>
      </c>
      <c r="B82" s="5" t="str">
        <f>+COTIZACIONES!C81</f>
        <v>DESMONTE  DE  ELEMENTOS  PREFABRICADOS  EN  FACHADA  (INCLUYE  CARGUE  Y  RETIRO  DE ESCOMBROS)</v>
      </c>
      <c r="C82" s="5" t="str">
        <f>+COTIZACIONES!C81</f>
        <v>DESMONTE  DE  ELEMENTOS  PREFABRICADOS  EN  FACHADA  (INCLUYE  CARGUE  Y  RETIRO  DE ESCOMBROS)</v>
      </c>
      <c r="D82" s="5" t="str">
        <f>+COTIZACIONES!D81</f>
        <v>M²</v>
      </c>
      <c r="E82" s="5">
        <f>+COTIZACIONES!E81</f>
        <v>1</v>
      </c>
      <c r="F82" s="8" t="e">
        <f>+#REF!</f>
        <v>#REF!</v>
      </c>
      <c r="G82" s="7">
        <f>+COTIZACIONES!K81</f>
        <v>92509.75</v>
      </c>
      <c r="H82" s="7">
        <f>+COTIZACIONES!Q81</f>
        <v>106834.26875</v>
      </c>
      <c r="I82" s="7">
        <f>+COTIZACIONES!W81</f>
        <v>91519.925000000003</v>
      </c>
      <c r="J82" s="10">
        <f t="shared" si="8"/>
        <v>91519.925000000003</v>
      </c>
      <c r="K82" s="10">
        <f t="shared" si="9"/>
        <v>96954.647916666654</v>
      </c>
      <c r="L82" s="11">
        <f t="shared" si="10"/>
        <v>96473.736206479138</v>
      </c>
      <c r="M82" s="10">
        <f t="shared" si="11"/>
        <v>96709.969917555587</v>
      </c>
      <c r="N82" s="10">
        <f t="shared" si="12"/>
        <v>8570.3045010362257</v>
      </c>
      <c r="O82" s="26">
        <f t="shared" si="13"/>
        <v>8.8394983481374464E-2</v>
      </c>
      <c r="P82" s="9">
        <f t="shared" si="14"/>
        <v>91520</v>
      </c>
      <c r="Q82" s="1" t="str">
        <f t="shared" si="15"/>
        <v>MENOR VALOR</v>
      </c>
    </row>
    <row r="83" spans="1:17" ht="165.75" thickBot="1" x14ac:dyDescent="0.3">
      <c r="A83" s="5">
        <f>+COTIZACIONES!A82</f>
        <v>80</v>
      </c>
      <c r="B83" s="5" t="str">
        <f>+COTIZACIONES!C82</f>
        <v>DESMONTE  DE  ESTRUCTURA  METÁLICA, (INCLUYE  EQUIPO  DE  OXIACETILENO  CARGUE  Y  RETIRO  DE MATERIAL DESMONTADO)</v>
      </c>
      <c r="C83" s="5" t="str">
        <f>+COTIZACIONES!C82</f>
        <v>DESMONTE  DE  ESTRUCTURA  METÁLICA, (INCLUYE  EQUIPO  DE  OXIACETILENO  CARGUE  Y  RETIRO  DE MATERIAL DESMONTADO)</v>
      </c>
      <c r="D83" s="5" t="str">
        <f>+COTIZACIONES!D82</f>
        <v>KG</v>
      </c>
      <c r="E83" s="5">
        <f>+COTIZACIONES!E82</f>
        <v>1</v>
      </c>
      <c r="F83" s="8" t="e">
        <f>+#REF!</f>
        <v>#REF!</v>
      </c>
      <c r="G83" s="7">
        <f>+COTIZACIONES!K82</f>
        <v>136637.5</v>
      </c>
      <c r="H83" s="7">
        <f>+COTIZACIONES!Q82</f>
        <v>154809.35250000001</v>
      </c>
      <c r="I83" s="7">
        <f>+COTIZACIONES!W82</f>
        <v>134916.25</v>
      </c>
      <c r="J83" s="10">
        <f t="shared" si="8"/>
        <v>134916.25</v>
      </c>
      <c r="K83" s="10">
        <f t="shared" si="9"/>
        <v>142121.03416666668</v>
      </c>
      <c r="L83" s="11">
        <f t="shared" si="10"/>
        <v>141574.88746479215</v>
      </c>
      <c r="M83" s="10">
        <f t="shared" si="11"/>
        <v>141843.83161718937</v>
      </c>
      <c r="N83" s="10">
        <f t="shared" si="12"/>
        <v>11022.057066928441</v>
      </c>
      <c r="O83" s="26">
        <f t="shared" si="13"/>
        <v>7.7554016768571848E-2</v>
      </c>
      <c r="P83" s="9">
        <f t="shared" si="14"/>
        <v>134916</v>
      </c>
      <c r="Q83" s="1" t="str">
        <f t="shared" si="15"/>
        <v>MENOR VALOR</v>
      </c>
    </row>
    <row r="84" spans="1:17" ht="135.75" thickBot="1" x14ac:dyDescent="0.3">
      <c r="A84" s="5">
        <f>+COTIZACIONES!A83</f>
        <v>81</v>
      </c>
      <c r="B84" s="5" t="str">
        <f>+COTIZACIONES!C83</f>
        <v>DESMONTE  DE PISOS DE CAUCHO (INCLUYE CARGUE Y RETIRO DE MATERIAL DESMONTADO)</v>
      </c>
      <c r="C84" s="5" t="str">
        <f>+COTIZACIONES!C83</f>
        <v>DESMONTE  DE PISOS DE CAUCHO (INCLUYE CARGUE Y RETIRO DE MATERIAL DESMONTADO)</v>
      </c>
      <c r="D84" s="5" t="str">
        <f>+COTIZACIONES!D83</f>
        <v>M²</v>
      </c>
      <c r="E84" s="5">
        <f>+COTIZACIONES!E83</f>
        <v>1</v>
      </c>
      <c r="F84" s="8" t="e">
        <f>+#REF!</f>
        <v>#REF!</v>
      </c>
      <c r="G84" s="7">
        <f>+COTIZACIONES!K83</f>
        <v>196899.1</v>
      </c>
      <c r="H84" s="7">
        <f>+COTIZACIONES!Q83</f>
        <v>215572.46950000001</v>
      </c>
      <c r="I84" s="7">
        <f>+COTIZACIONES!W83</f>
        <v>181435.73</v>
      </c>
      <c r="J84" s="10">
        <f t="shared" si="8"/>
        <v>181435.73</v>
      </c>
      <c r="K84" s="10">
        <f t="shared" si="9"/>
        <v>197969.09983333331</v>
      </c>
      <c r="L84" s="11">
        <f t="shared" si="10"/>
        <v>196990.66299213094</v>
      </c>
      <c r="M84" s="10">
        <f t="shared" si="11"/>
        <v>197478.55835661327</v>
      </c>
      <c r="N84" s="10">
        <f t="shared" si="12"/>
        <v>17093.505218509603</v>
      </c>
      <c r="O84" s="26">
        <f t="shared" si="13"/>
        <v>8.6344309454861004E-2</v>
      </c>
      <c r="P84" s="9">
        <f t="shared" si="14"/>
        <v>181436</v>
      </c>
      <c r="Q84" s="1" t="str">
        <f t="shared" si="15"/>
        <v>MENOR VALOR</v>
      </c>
    </row>
    <row r="85" spans="1:17" ht="135.75" thickBot="1" x14ac:dyDescent="0.3">
      <c r="A85" s="5">
        <f>+COTIZACIONES!A84</f>
        <v>82</v>
      </c>
      <c r="B85" s="5" t="str">
        <f>+COTIZACIONES!C84</f>
        <v>DESMONTE BAJANTE EXISTENTE  (INCLUYE CARGUE Y RETIRO DE MATERIAL DESMONTADO)</v>
      </c>
      <c r="C85" s="5" t="str">
        <f>+COTIZACIONES!C84</f>
        <v>DESMONTE BAJANTE EXISTENTE  (INCLUYE CARGUE Y RETIRO DE MATERIAL DESMONTADO)</v>
      </c>
      <c r="D85" s="5" t="str">
        <f>+COTIZACIONES!D84</f>
        <v>ML</v>
      </c>
      <c r="E85" s="5">
        <f>+COTIZACIONES!E84</f>
        <v>1</v>
      </c>
      <c r="F85" s="8" t="e">
        <f>+#REF!</f>
        <v>#REF!</v>
      </c>
      <c r="G85" s="7">
        <f>+COTIZACIONES!K84</f>
        <v>32611.7</v>
      </c>
      <c r="H85" s="7">
        <f>+COTIZACIONES!Q84</f>
        <v>38915.447999999997</v>
      </c>
      <c r="I85" s="7">
        <f>+COTIZACIONES!W84</f>
        <v>33235.51</v>
      </c>
      <c r="J85" s="10">
        <f t="shared" si="8"/>
        <v>32611.7</v>
      </c>
      <c r="K85" s="10">
        <f t="shared" si="9"/>
        <v>34920.885999999999</v>
      </c>
      <c r="L85" s="11">
        <f t="shared" si="10"/>
        <v>34702.590434959056</v>
      </c>
      <c r="M85" s="10">
        <f t="shared" si="11"/>
        <v>34809.619290684393</v>
      </c>
      <c r="N85" s="10">
        <f t="shared" si="12"/>
        <v>3473.4246656445544</v>
      </c>
      <c r="O85" s="26">
        <f t="shared" si="13"/>
        <v>9.9465536631703863E-2</v>
      </c>
      <c r="P85" s="9">
        <f t="shared" si="14"/>
        <v>32612</v>
      </c>
      <c r="Q85" s="1" t="str">
        <f t="shared" si="15"/>
        <v>MENOR VALOR</v>
      </c>
    </row>
    <row r="86" spans="1:17" ht="150.75" thickBot="1" x14ac:dyDescent="0.3">
      <c r="A86" s="5">
        <f>+COTIZACIONES!A85</f>
        <v>83</v>
      </c>
      <c r="B86" s="5" t="str">
        <f>+COTIZACIONES!C85</f>
        <v>DESMONTE CANAL EN LAMINA EXISTENTE  (INCLUYE CARGUE Y RETIRO DE MATERIAL DESMONTADO)</v>
      </c>
      <c r="C86" s="5" t="str">
        <f>+COTIZACIONES!C85</f>
        <v>DESMONTE CANAL EN LAMINA EXISTENTE  (INCLUYE CARGUE Y RETIRO DE MATERIAL DESMONTADO)</v>
      </c>
      <c r="D86" s="5" t="str">
        <f>+COTIZACIONES!D85</f>
        <v>ML</v>
      </c>
      <c r="E86" s="5">
        <f>+COTIZACIONES!E85</f>
        <v>1</v>
      </c>
      <c r="F86" s="8" t="e">
        <f>+#REF!</f>
        <v>#REF!</v>
      </c>
      <c r="G86" s="7">
        <f>+COTIZACIONES!K85</f>
        <v>22235.25</v>
      </c>
      <c r="H86" s="7">
        <f>+COTIZACIONES!Q85</f>
        <v>26660.82375</v>
      </c>
      <c r="I86" s="7">
        <f>+COTIZACIONES!W85</f>
        <v>22660.575000000001</v>
      </c>
      <c r="J86" s="10">
        <f t="shared" si="8"/>
        <v>22235.25</v>
      </c>
      <c r="K86" s="10">
        <f t="shared" si="9"/>
        <v>23852.216249999998</v>
      </c>
      <c r="L86" s="11">
        <f t="shared" si="10"/>
        <v>23694.556416472427</v>
      </c>
      <c r="M86" s="10">
        <f t="shared" si="11"/>
        <v>23771.805529450416</v>
      </c>
      <c r="N86" s="10">
        <f t="shared" si="12"/>
        <v>2441.6044736399126</v>
      </c>
      <c r="O86" s="26">
        <f t="shared" si="13"/>
        <v>0.10236384108080157</v>
      </c>
      <c r="P86" s="9">
        <f t="shared" si="14"/>
        <v>22235</v>
      </c>
      <c r="Q86" s="1" t="str">
        <f t="shared" si="15"/>
        <v>MENOR VALOR</v>
      </c>
    </row>
    <row r="87" spans="1:17" ht="165.75" thickBot="1" x14ac:dyDescent="0.3">
      <c r="A87" s="5">
        <f>+COTIZACIONES!A86</f>
        <v>84</v>
      </c>
      <c r="B87" s="5" t="str">
        <f>+COTIZACIONES!C86</f>
        <v>DESMONTE DE TANQUE PLASTICO DE 500 A 1000 Lts (incluye cargue y retiro de material desmontado, según disponga la unidad).</v>
      </c>
      <c r="C87" s="5" t="str">
        <f>+COTIZACIONES!C86</f>
        <v>DESMONTE DE TANQUE PLASTICO DE 500 A 1000 Lts (incluye cargue y retiro de material desmontado, según disponga la unidad).</v>
      </c>
      <c r="D87" s="5" t="str">
        <f>+COTIZACIONES!D86</f>
        <v>UND</v>
      </c>
      <c r="E87" s="5">
        <f>+COTIZACIONES!E86</f>
        <v>1</v>
      </c>
      <c r="F87" s="8" t="e">
        <f>+#REF!</f>
        <v>#REF!</v>
      </c>
      <c r="G87" s="7">
        <f>+COTIZACIONES!K86</f>
        <v>919700</v>
      </c>
      <c r="H87" s="7">
        <f>+COTIZACIONES!Q86</f>
        <v>919309</v>
      </c>
      <c r="I87" s="7">
        <f>+COTIZACIONES!W86</f>
        <v>834130.5</v>
      </c>
      <c r="J87" s="10">
        <f t="shared" si="8"/>
        <v>834130.5</v>
      </c>
      <c r="K87" s="10">
        <f t="shared" si="9"/>
        <v>891046.5</v>
      </c>
      <c r="L87" s="11">
        <f t="shared" si="10"/>
        <v>889168.73571284243</v>
      </c>
      <c r="M87" s="10">
        <f t="shared" si="11"/>
        <v>890117.28229935677</v>
      </c>
      <c r="N87" s="10">
        <f t="shared" si="12"/>
        <v>49291.089582702472</v>
      </c>
      <c r="O87" s="26">
        <f t="shared" si="13"/>
        <v>5.5318201219243295E-2</v>
      </c>
      <c r="P87" s="9">
        <f t="shared" si="14"/>
        <v>834131</v>
      </c>
      <c r="Q87" s="1" t="str">
        <f t="shared" si="15"/>
        <v>MENOR VALOR</v>
      </c>
    </row>
    <row r="88" spans="1:17" ht="165.75" thickBot="1" x14ac:dyDescent="0.3">
      <c r="A88" s="5">
        <f>+COTIZACIONES!A87</f>
        <v>85</v>
      </c>
      <c r="B88" s="5" t="str">
        <f>+COTIZACIONES!C87</f>
        <v>DESMONTE DE ESTRUCTURA METÁLICA. (INCLUYE EQUIPO DE OXIACETILENO, CARGUE Y RETIRO DE MATERIAL DESMONTADO).</v>
      </c>
      <c r="C88" s="5" t="str">
        <f>+COTIZACIONES!C87</f>
        <v>DESMONTE DE ESTRUCTURA METÁLICA. (INCLUYE EQUIPO DE OXIACETILENO, CARGUE Y RETIRO DE MATERIAL DESMONTADO).</v>
      </c>
      <c r="D88" s="5" t="str">
        <f>+COTIZACIONES!D87</f>
        <v>M²</v>
      </c>
      <c r="E88" s="5">
        <f>+COTIZACIONES!E87</f>
        <v>1</v>
      </c>
      <c r="F88" s="8" t="e">
        <f>+#REF!</f>
        <v>#REF!</v>
      </c>
      <c r="G88" s="7">
        <f>+COTIZACIONES!K87</f>
        <v>8894.1000000000022</v>
      </c>
      <c r="H88" s="7">
        <f>+COTIZACIONES!Q87</f>
        <v>10511.253000000002</v>
      </c>
      <c r="I88" s="7">
        <f>+COTIZACIONES!W87</f>
        <v>9064.2300000000014</v>
      </c>
      <c r="J88" s="10">
        <f t="shared" si="8"/>
        <v>8894.1000000000022</v>
      </c>
      <c r="K88" s="10">
        <f t="shared" si="9"/>
        <v>9489.8610000000026</v>
      </c>
      <c r="L88" s="11">
        <f t="shared" si="10"/>
        <v>9437.1082886542699</v>
      </c>
      <c r="M88" s="10">
        <f t="shared" si="11"/>
        <v>9463.0064949937496</v>
      </c>
      <c r="N88" s="10">
        <f t="shared" si="12"/>
        <v>888.63224534843471</v>
      </c>
      <c r="O88" s="26">
        <f t="shared" si="13"/>
        <v>9.3640175061408634E-2</v>
      </c>
      <c r="P88" s="9">
        <f t="shared" si="14"/>
        <v>8894</v>
      </c>
      <c r="Q88" s="1" t="str">
        <f t="shared" si="15"/>
        <v>MENOR VALOR</v>
      </c>
    </row>
    <row r="89" spans="1:17" ht="165.75" thickBot="1" x14ac:dyDescent="0.3">
      <c r="A89" s="5">
        <f>+COTIZACIONES!A88</f>
        <v>86</v>
      </c>
      <c r="B89" s="5" t="str">
        <f>+COTIZACIONES!C88</f>
        <v>DESMONTE Y REINSTALACIÓN DE TANQUE DE ALMACENAMIENTO DE AGUA ENTRE 1000 Lts y 2000lts, (incluye reconexión a la tubería)</v>
      </c>
      <c r="C89" s="5" t="str">
        <f>+COTIZACIONES!C88</f>
        <v>DESMONTE Y REINSTALACIÓN DE TANQUE DE ALMACENAMIENTO DE AGUA ENTRE 1000 Lts y 2000lts, (incluye reconexión a la tubería)</v>
      </c>
      <c r="D89" s="5" t="str">
        <f>+COTIZACIONES!D88</f>
        <v>UND</v>
      </c>
      <c r="E89" s="5">
        <f>+COTIZACIONES!E88</f>
        <v>1</v>
      </c>
      <c r="F89" s="8" t="e">
        <f>+#REF!</f>
        <v>#REF!</v>
      </c>
      <c r="G89" s="7">
        <f>+COTIZACIONES!K88</f>
        <v>889950</v>
      </c>
      <c r="H89" s="7">
        <f>+COTIZACIONES!Q88</f>
        <v>979999</v>
      </c>
      <c r="I89" s="7">
        <f>+COTIZACIONES!W88</f>
        <v>846030.5</v>
      </c>
      <c r="J89" s="10">
        <f t="shared" si="8"/>
        <v>846030.5</v>
      </c>
      <c r="K89" s="10">
        <f t="shared" si="9"/>
        <v>905326.5</v>
      </c>
      <c r="L89" s="11">
        <f t="shared" si="10"/>
        <v>901968.54975089547</v>
      </c>
      <c r="M89" s="10">
        <f t="shared" si="11"/>
        <v>903633.7018401454</v>
      </c>
      <c r="N89" s="10">
        <f t="shared" si="12"/>
        <v>68295.075314769216</v>
      </c>
      <c r="O89" s="26">
        <f t="shared" si="13"/>
        <v>7.5436955965355282E-2</v>
      </c>
      <c r="P89" s="9">
        <f t="shared" si="14"/>
        <v>846031</v>
      </c>
      <c r="Q89" s="1" t="str">
        <f t="shared" si="15"/>
        <v>MENOR VALOR</v>
      </c>
    </row>
    <row r="90" spans="1:17" ht="120.75" thickBot="1" x14ac:dyDescent="0.3">
      <c r="A90" s="5">
        <f>+COTIZACIONES!A89</f>
        <v>87</v>
      </c>
      <c r="B90" s="5" t="str">
        <f>+COTIZACIONES!C89</f>
        <v>DESMONTE DE REJAS (INCLUYE CARGUE Y RETIRO DE MATERIAL DESMONTADO)</v>
      </c>
      <c r="C90" s="5" t="str">
        <f>+COTIZACIONES!C89</f>
        <v>DESMONTE DE REJAS (INCLUYE CARGUE Y RETIRO DE MATERIAL DESMONTADO)</v>
      </c>
      <c r="D90" s="5" t="str">
        <f>+COTIZACIONES!D89</f>
        <v>M²</v>
      </c>
      <c r="E90" s="5">
        <f>+COTIZACIONES!E89</f>
        <v>1</v>
      </c>
      <c r="F90" s="8" t="e">
        <f>+#REF!</f>
        <v>#REF!</v>
      </c>
      <c r="G90" s="7">
        <f>+COTIZACIONES!K89</f>
        <v>5632.9299999999994</v>
      </c>
      <c r="H90" s="7">
        <f>+COTIZACIONES!Q89</f>
        <v>6689.4430500000008</v>
      </c>
      <c r="I90" s="7">
        <f>+COTIZACIONES!W89</f>
        <v>5740.6790000000001</v>
      </c>
      <c r="J90" s="10">
        <f t="shared" si="8"/>
        <v>5632.9299999999994</v>
      </c>
      <c r="K90" s="10">
        <f t="shared" si="9"/>
        <v>6021.0173499999992</v>
      </c>
      <c r="L90" s="11">
        <f t="shared" si="10"/>
        <v>5985.4887628444685</v>
      </c>
      <c r="M90" s="10">
        <f t="shared" si="11"/>
        <v>6002.9195920089478</v>
      </c>
      <c r="N90" s="10">
        <f t="shared" si="12"/>
        <v>581.37522226666852</v>
      </c>
      <c r="O90" s="26">
        <f t="shared" si="13"/>
        <v>9.6557639427275285E-2</v>
      </c>
      <c r="P90" s="9">
        <f t="shared" si="14"/>
        <v>5633</v>
      </c>
      <c r="Q90" s="1" t="str">
        <f t="shared" si="15"/>
        <v>MENOR VALOR</v>
      </c>
    </row>
    <row r="91" spans="1:17" ht="195.75" thickBot="1" x14ac:dyDescent="0.3">
      <c r="A91" s="5">
        <f>+COTIZACIONES!A90</f>
        <v>88</v>
      </c>
      <c r="B91" s="5" t="str">
        <f>+COTIZACIONES!C90</f>
        <v>DESMONTE DE TANQUES EN ASBESTO-CEMENTO DE 500 A 1000 LTS (INCLUYE CARGUE Y RETIRO DE MATERIAL DESMONTADO SEGÚN DISPONGA LA UNIDAD)</v>
      </c>
      <c r="C91" s="5" t="str">
        <f>+COTIZACIONES!C90</f>
        <v>DESMONTE DE TANQUES EN ASBESTO-CEMENTO DE 500 A 1000 LTS (INCLUYE CARGUE Y RETIRO DE MATERIAL DESMONTADO SEGÚN DISPONGA LA UNIDAD)</v>
      </c>
      <c r="D91" s="5" t="str">
        <f>+COTIZACIONES!D90</f>
        <v>UND</v>
      </c>
      <c r="E91" s="5">
        <f>+COTIZACIONES!E90</f>
        <v>1</v>
      </c>
      <c r="F91" s="8">
        <f>+'VALOR INDEXADO'!I55</f>
        <v>5047.4274999999998</v>
      </c>
      <c r="G91" s="27">
        <f>+COTIZACIONES!K90</f>
        <v>7708.22</v>
      </c>
      <c r="H91" s="27">
        <f>+COTIZACIONES!Q90</f>
        <v>8206.4184999999998</v>
      </c>
      <c r="I91" s="7">
        <f>+COTIZACIONES!W90</f>
        <v>7553.5249999999996</v>
      </c>
      <c r="J91" s="10">
        <f t="shared" si="8"/>
        <v>7553.5249999999996</v>
      </c>
      <c r="K91" s="10">
        <f t="shared" si="9"/>
        <v>7822.7211666666672</v>
      </c>
      <c r="L91" s="11">
        <f t="shared" si="10"/>
        <v>7812.9884068916554</v>
      </c>
      <c r="M91" s="10">
        <f t="shared" si="11"/>
        <v>7817.8225946951397</v>
      </c>
      <c r="N91" s="10">
        <f t="shared" si="12"/>
        <v>341.17498217422582</v>
      </c>
      <c r="O91" s="26">
        <f t="shared" si="13"/>
        <v>4.3613337981162327E-2</v>
      </c>
      <c r="P91" s="9">
        <f t="shared" si="14"/>
        <v>7554</v>
      </c>
      <c r="Q91" s="1" t="str">
        <f t="shared" si="15"/>
        <v>MENOR VALOR</v>
      </c>
    </row>
    <row r="92" spans="1:17" ht="195.75" thickBot="1" x14ac:dyDescent="0.3">
      <c r="A92" s="5">
        <f>+COTIZACIONES!A91</f>
        <v>89</v>
      </c>
      <c r="B92" s="5" t="str">
        <f>+COTIZACIONES!C91</f>
        <v>DESMONTE MATENIMIENTO Y REINSTALACION DE VENTANERIA INCLUYE LIMPIEZA LIJADADA PINTURA ESMALTE Y REINSTALACIÓN,</v>
      </c>
      <c r="C92" s="5" t="str">
        <f>+COTIZACIONES!C91</f>
        <v>DESMONTE MATENIMIENTO Y REINSTALACION DE VENTANERIA INCLUYE LIMPIEZA LIJADADA PINTURA ESMALTE Y REINSTALACIÓN,</v>
      </c>
      <c r="D92" s="5" t="str">
        <f>+COTIZACIONES!D91</f>
        <v>M²</v>
      </c>
      <c r="E92" s="5">
        <f>+COTIZACIONES!E91</f>
        <v>1</v>
      </c>
      <c r="F92" s="8" t="e">
        <f>+#REF!</f>
        <v>#REF!</v>
      </c>
      <c r="G92" s="7">
        <f>+COTIZACIONES!K91</f>
        <v>1211500</v>
      </c>
      <c r="H92" s="7">
        <f>+COTIZACIONES!Q91</f>
        <v>1389622.5</v>
      </c>
      <c r="I92" s="7">
        <f>+COTIZACIONES!W91</f>
        <v>1360467.5</v>
      </c>
      <c r="J92" s="10">
        <f t="shared" si="8"/>
        <v>1211500</v>
      </c>
      <c r="K92" s="10">
        <f t="shared" si="9"/>
        <v>1320530</v>
      </c>
      <c r="L92" s="11">
        <f t="shared" si="10"/>
        <v>1315740.7836447014</v>
      </c>
      <c r="M92" s="10">
        <f t="shared" si="11"/>
        <v>1318164.0885767427</v>
      </c>
      <c r="N92" s="10">
        <f t="shared" si="12"/>
        <v>95541.400352151002</v>
      </c>
      <c r="O92" s="26">
        <f t="shared" si="13"/>
        <v>7.2350798809683231E-2</v>
      </c>
      <c r="P92" s="9">
        <f t="shared" si="14"/>
        <v>1211500</v>
      </c>
      <c r="Q92" s="1" t="str">
        <f t="shared" si="15"/>
        <v>MENOR VALOR</v>
      </c>
    </row>
    <row r="93" spans="1:17" ht="120.75" thickBot="1" x14ac:dyDescent="0.3">
      <c r="A93" s="5">
        <f>+COTIZACIONES!A92</f>
        <v>90</v>
      </c>
      <c r="B93" s="5" t="str">
        <f>+COTIZACIONES!C92</f>
        <v>DESMONTE DE VENTANERIA (INCLUYE CARGUE Y RETIRO DE MATERIAL DESMONTADO).</v>
      </c>
      <c r="C93" s="5" t="str">
        <f>+COTIZACIONES!C92</f>
        <v>DESMONTE DE VENTANERIA (INCLUYE CARGUE Y RETIRO DE MATERIAL DESMONTADO).</v>
      </c>
      <c r="D93" s="5" t="str">
        <f>+COTIZACIONES!D92</f>
        <v>M²</v>
      </c>
      <c r="E93" s="5">
        <f>+COTIZACIONES!E92</f>
        <v>1</v>
      </c>
      <c r="F93" s="8" t="e">
        <f>+#REF!</f>
        <v>#REF!</v>
      </c>
      <c r="G93" s="7">
        <f>+COTIZACIONES!K92</f>
        <v>34094.050000000003</v>
      </c>
      <c r="H93" s="7">
        <f>+COTIZACIONES!Q92</f>
        <v>44791.884750000005</v>
      </c>
      <c r="I93" s="7">
        <f>+COTIZACIONES!W92</f>
        <v>34746.214999999997</v>
      </c>
      <c r="J93" s="10">
        <f t="shared" si="8"/>
        <v>34094.050000000003</v>
      </c>
      <c r="K93" s="10">
        <f t="shared" si="9"/>
        <v>37877.383250000006</v>
      </c>
      <c r="L93" s="11">
        <f t="shared" si="10"/>
        <v>37296.632246431596</v>
      </c>
      <c r="M93" s="10">
        <f t="shared" si="11"/>
        <v>37577.551424092191</v>
      </c>
      <c r="N93" s="10">
        <f t="shared" si="12"/>
        <v>5997.0057563698456</v>
      </c>
      <c r="O93" s="26">
        <f t="shared" si="13"/>
        <v>0.15832682307508253</v>
      </c>
      <c r="P93" s="9">
        <f t="shared" si="14"/>
        <v>34094</v>
      </c>
      <c r="Q93" s="1" t="str">
        <f t="shared" si="15"/>
        <v>MENOR VALOR</v>
      </c>
    </row>
    <row r="94" spans="1:17" ht="150.75" thickBot="1" x14ac:dyDescent="0.3">
      <c r="A94" s="5">
        <f>+COTIZACIONES!A93</f>
        <v>91</v>
      </c>
      <c r="B94" s="5" t="str">
        <f>+COTIZACIONES!C93</f>
        <v>MANTENIMIENTO A TODO COSTO SUMINISTRO E INSTALACION GRAVILLA LAVADA N 2 INCLUYE DILATACIÓN EN BRONCE</v>
      </c>
      <c r="C94" s="5" t="str">
        <f>+COTIZACIONES!C93</f>
        <v>MANTENIMIENTO A TODO COSTO SUMINISTRO E INSTALACION GRAVILLA LAVADA N 2 INCLUYE DILATACIÓN EN BRONCE</v>
      </c>
      <c r="D94" s="5" t="str">
        <f>+COTIZACIONES!D93</f>
        <v>M²</v>
      </c>
      <c r="E94" s="5">
        <f>+COTIZACIONES!E93</f>
        <v>1</v>
      </c>
      <c r="F94" s="8" t="e">
        <f>+#REF!</f>
        <v>#REF!</v>
      </c>
      <c r="G94" s="7">
        <f>+COTIZACIONES!K93</f>
        <v>37058.75</v>
      </c>
      <c r="H94" s="7">
        <f>+COTIZACIONES!Q93</f>
        <v>44222.1</v>
      </c>
      <c r="I94" s="7">
        <f>+COTIZACIONES!W93</f>
        <v>37767.625</v>
      </c>
      <c r="J94" s="10">
        <f t="shared" si="8"/>
        <v>37058.75</v>
      </c>
      <c r="K94" s="10">
        <f t="shared" si="9"/>
        <v>39682.825000000004</v>
      </c>
      <c r="L94" s="11">
        <f t="shared" si="10"/>
        <v>39434.761857908023</v>
      </c>
      <c r="M94" s="10">
        <f t="shared" si="11"/>
        <v>39556.385557595902</v>
      </c>
      <c r="N94" s="10">
        <f t="shared" si="12"/>
        <v>3947.0734836869951</v>
      </c>
      <c r="O94" s="26">
        <f t="shared" si="13"/>
        <v>9.9465536631703891E-2</v>
      </c>
      <c r="P94" s="9">
        <f t="shared" si="14"/>
        <v>37059</v>
      </c>
      <c r="Q94" s="1" t="str">
        <f t="shared" si="15"/>
        <v>MENOR VALOR</v>
      </c>
    </row>
    <row r="95" spans="1:17" ht="105.75" thickBot="1" x14ac:dyDescent="0.3">
      <c r="A95" s="5">
        <f>+COTIZACIONES!A94</f>
        <v>92</v>
      </c>
      <c r="B95" s="5" t="str">
        <f>+COTIZACIONES!C94</f>
        <v>INSTALACIÓN GRAVILLA LAVADA No. 2  (INCLUYE VARILLA PLÁTICA DE DILATACIÓN)</v>
      </c>
      <c r="C95" s="5" t="str">
        <f>+COTIZACIONES!C94</f>
        <v>INSTALACIÓN GRAVILLA LAVADA No. 2  (INCLUYE VARILLA PLÁTICA DE DILATACIÓN)</v>
      </c>
      <c r="D95" s="5" t="str">
        <f>+COTIZACIONES!D94</f>
        <v>M²</v>
      </c>
      <c r="E95" s="5">
        <f>+COTIZACIONES!E94</f>
        <v>1</v>
      </c>
      <c r="F95" s="8" t="e">
        <f>+#REF!</f>
        <v>#REF!</v>
      </c>
      <c r="G95" s="7">
        <f>+COTIZACIONES!K94</f>
        <v>103764.5</v>
      </c>
      <c r="H95" s="7">
        <f>+COTIZACIONES!Q94</f>
        <v>124417.17749999999</v>
      </c>
      <c r="I95" s="7">
        <f>+COTIZACIONES!W94</f>
        <v>105749.35</v>
      </c>
      <c r="J95" s="10">
        <f t="shared" si="8"/>
        <v>103764.5</v>
      </c>
      <c r="K95" s="10">
        <f t="shared" si="9"/>
        <v>111310.34249999998</v>
      </c>
      <c r="L95" s="11">
        <f t="shared" si="10"/>
        <v>110574.59661020464</v>
      </c>
      <c r="M95" s="10">
        <f t="shared" si="11"/>
        <v>110935.09247076861</v>
      </c>
      <c r="N95" s="10">
        <f t="shared" si="12"/>
        <v>11394.154210319588</v>
      </c>
      <c r="O95" s="26">
        <f t="shared" si="13"/>
        <v>0.10236384108080154</v>
      </c>
      <c r="P95" s="9">
        <f t="shared" si="14"/>
        <v>103765</v>
      </c>
      <c r="Q95" s="1" t="str">
        <f t="shared" si="15"/>
        <v>MENOR VALOR</v>
      </c>
    </row>
    <row r="96" spans="1:17" ht="195.75" thickBot="1" x14ac:dyDescent="0.3">
      <c r="A96" s="5">
        <f>+COTIZACIONES!A95</f>
        <v>93</v>
      </c>
      <c r="B96" s="5" t="str">
        <f>+COTIZACIONES!C95</f>
        <v>MANTENIMIENTO ANDEN  CONCRETO  2,500  PSI   REFORZADO   E=  0,07M,   ACABADO:   ESCOBIADO,  (INCLUYE  MALLA ELECTRO SOLDADA M-084)</v>
      </c>
      <c r="C96" s="5" t="str">
        <f>+COTIZACIONES!C95</f>
        <v>MANTENIMIENTO ANDEN  CONCRETO  2,500  PSI   REFORZADO   E=  0,07M,   ACABADO:   ESCOBIADO,  (INCLUYE  MALLA ELECTRO SOLDADA M-084)</v>
      </c>
      <c r="D96" s="5" t="str">
        <f>+COTIZACIONES!D95</f>
        <v>M²</v>
      </c>
      <c r="E96" s="5">
        <f>+COTIZACIONES!E95</f>
        <v>1</v>
      </c>
      <c r="F96" s="8" t="e">
        <f>+#REF!</f>
        <v>#REF!</v>
      </c>
      <c r="G96" s="7">
        <f>+COTIZACIONES!K95</f>
        <v>29647</v>
      </c>
      <c r="H96" s="7">
        <f>+COTIZACIONES!Q95</f>
        <v>36058.020000000004</v>
      </c>
      <c r="I96" s="7">
        <f>+COTIZACIONES!W95</f>
        <v>30214.1</v>
      </c>
      <c r="J96" s="10">
        <f t="shared" ref="J96:J159" si="16">MIN(G96:I96)</f>
        <v>29647</v>
      </c>
      <c r="K96" s="10">
        <f t="shared" ref="K96:K159" si="17">AVERAGE(G96:I96)</f>
        <v>31973.039999999997</v>
      </c>
      <c r="L96" s="11">
        <f t="shared" ref="L96:L159" si="18">HARMEAN(G96:I96)</f>
        <v>31725.741674462395</v>
      </c>
      <c r="M96" s="10">
        <f t="shared" ref="M96:M159" si="19">GEOMEAN(G96:I96)</f>
        <v>31846.675080842615</v>
      </c>
      <c r="N96" s="10">
        <f t="shared" ref="N96:N159" si="20">_xlfn.STDEV.S(G96:I96)</f>
        <v>3549.0416738607087</v>
      </c>
      <c r="O96" s="26">
        <f t="shared" ref="O96:O159" si="21">+N96/K96</f>
        <v>0.11100107071022051</v>
      </c>
      <c r="P96" s="9">
        <f t="shared" ref="P96:P159" si="22">ROUND(+IF(O96&lt;=25%,J96,IF(O96&lt;=60%,L96,IF(O96&lt;=90%,M96,IF(O96&lt;=100%,K96)))),0)</f>
        <v>29647</v>
      </c>
      <c r="Q96" s="1" t="str">
        <f t="shared" si="15"/>
        <v>MENOR VALOR</v>
      </c>
    </row>
    <row r="97" spans="1:17" ht="180.75" thickBot="1" x14ac:dyDescent="0.3">
      <c r="A97" s="5">
        <f>+COTIZACIONES!A96</f>
        <v>94</v>
      </c>
      <c r="B97" s="5" t="str">
        <f>+COTIZACIONES!C96</f>
        <v>MANTENIMIENTO  E INSTALACIÓN REJILLA  ALUMINIO  6" X 4"  CÚPULA TRADICIONAL CON SOSCO - REF, C-6"X4" TIPO COLREJILLAS O SIMILAR</v>
      </c>
      <c r="C97" s="5" t="str">
        <f>+COTIZACIONES!C96</f>
        <v>MANTENIMIENTO  E INSTALACIÓN REJILLA  ALUMINIO  6" X 4"  CÚPULA TRADICIONAL CON SOSCO - REF, C-6"X4" TIPO COLREJILLAS O SIMILAR</v>
      </c>
      <c r="D97" s="5" t="str">
        <f>+COTIZACIONES!D96</f>
        <v>UND</v>
      </c>
      <c r="E97" s="5">
        <f>+COTIZACIONES!E96</f>
        <v>1</v>
      </c>
      <c r="F97" s="8" t="e">
        <f>+#REF!</f>
        <v>#REF!</v>
      </c>
      <c r="G97" s="7">
        <f>+COTIZACIONES!K96</f>
        <v>32611.7</v>
      </c>
      <c r="H97" s="7">
        <f>+COTIZACIONES!Q96</f>
        <v>38541.260999999999</v>
      </c>
      <c r="I97" s="7">
        <f>+COTIZACIONES!W96</f>
        <v>33235.51</v>
      </c>
      <c r="J97" s="10">
        <f t="shared" si="16"/>
        <v>32611.7</v>
      </c>
      <c r="K97" s="10">
        <f t="shared" si="17"/>
        <v>34796.156999999999</v>
      </c>
      <c r="L97" s="11">
        <f t="shared" si="18"/>
        <v>34602.730391732315</v>
      </c>
      <c r="M97" s="10">
        <f t="shared" si="19"/>
        <v>34697.690481643745</v>
      </c>
      <c r="N97" s="10">
        <f t="shared" si="20"/>
        <v>3258.3182329442579</v>
      </c>
      <c r="O97" s="26">
        <f t="shared" si="21"/>
        <v>9.3640175061408593E-2</v>
      </c>
      <c r="P97" s="9">
        <f t="shared" si="22"/>
        <v>32612</v>
      </c>
      <c r="Q97" s="1" t="str">
        <f t="shared" si="15"/>
        <v>MENOR VALOR</v>
      </c>
    </row>
    <row r="98" spans="1:17" ht="120.75" thickBot="1" x14ac:dyDescent="0.3">
      <c r="A98" s="5">
        <f>+COTIZACIONES!A97</f>
        <v>95</v>
      </c>
      <c r="B98" s="5" t="str">
        <f>+COTIZACIONES!C97</f>
        <v>MANTENIMIENTO CERRAMIENTO EN POLISOMBRA NEGRA 80% RETENCIÓN DE LA LUZ, H=2M,</v>
      </c>
      <c r="C98" s="5" t="str">
        <f>+COTIZACIONES!C97</f>
        <v>MANTENIMIENTO CERRAMIENTO EN POLISOMBRA NEGRA 80% RETENCIÓN DE LA LUZ, H=2M,</v>
      </c>
      <c r="D98" s="5" t="str">
        <f>+COTIZACIONES!D97</f>
        <v>M²</v>
      </c>
      <c r="E98" s="5">
        <f>+COTIZACIONES!E97</f>
        <v>1</v>
      </c>
      <c r="F98" s="8" t="e">
        <f>+#REF!</f>
        <v>#REF!</v>
      </c>
      <c r="G98" s="7">
        <f>+COTIZACIONES!K97</f>
        <v>29647</v>
      </c>
      <c r="H98" s="7">
        <f>+COTIZACIONES!Q97</f>
        <v>34867.425000000003</v>
      </c>
      <c r="I98" s="7">
        <f>+COTIZACIONES!W97</f>
        <v>30214.1</v>
      </c>
      <c r="J98" s="10">
        <f t="shared" si="16"/>
        <v>29647</v>
      </c>
      <c r="K98" s="10">
        <f t="shared" si="17"/>
        <v>31576.174999999999</v>
      </c>
      <c r="L98" s="11">
        <f t="shared" si="18"/>
        <v>31411.171913479917</v>
      </c>
      <c r="M98" s="10">
        <f t="shared" si="19"/>
        <v>31492.231141712236</v>
      </c>
      <c r="N98" s="10">
        <f t="shared" si="20"/>
        <v>2864.3752415448316</v>
      </c>
      <c r="O98" s="26">
        <f t="shared" si="21"/>
        <v>9.0713179843500094E-2</v>
      </c>
      <c r="P98" s="9">
        <f t="shared" si="22"/>
        <v>29647</v>
      </c>
      <c r="Q98" s="1" t="str">
        <f t="shared" si="15"/>
        <v>MENOR VALOR</v>
      </c>
    </row>
    <row r="99" spans="1:17" ht="120.75" thickBot="1" x14ac:dyDescent="0.3">
      <c r="A99" s="5">
        <f>+COTIZACIONES!A98</f>
        <v>96</v>
      </c>
      <c r="B99" s="5" t="str">
        <f>+COTIZACIONES!C98</f>
        <v>MANTENIMIENTO RETIRO DE CAPAS DE PINTURA DETERIORADA POR HUMEDAD (RASPADO Y LIJADO)</v>
      </c>
      <c r="C99" s="5" t="str">
        <f>+COTIZACIONES!C98</f>
        <v>MANTENIMIENTO RETIRO DE CAPAS DE PINTURA DETERIORADA POR HUMEDAD (RASPADO Y LIJADO)</v>
      </c>
      <c r="D99" s="5" t="str">
        <f>+COTIZACIONES!D98</f>
        <v>M²</v>
      </c>
      <c r="E99" s="5">
        <f>+COTIZACIONES!E98</f>
        <v>1</v>
      </c>
      <c r="F99" s="8" t="e">
        <f>+#REF!</f>
        <v>#REF!</v>
      </c>
      <c r="G99" s="7">
        <f>+COTIZACIONES!K98</f>
        <v>71293.75</v>
      </c>
      <c r="H99" s="7">
        <f>+COTIZACIONES!Q98</f>
        <v>71052.025062000001</v>
      </c>
      <c r="I99" s="7">
        <f>+COTIZACIONES!W98</f>
        <v>63888.125</v>
      </c>
      <c r="J99" s="10">
        <f t="shared" si="16"/>
        <v>63888.125</v>
      </c>
      <c r="K99" s="10">
        <f t="shared" si="17"/>
        <v>68744.633354000005</v>
      </c>
      <c r="L99" s="11">
        <f t="shared" si="18"/>
        <v>68566.679453483186</v>
      </c>
      <c r="M99" s="10">
        <f t="shared" si="19"/>
        <v>68656.662395817286</v>
      </c>
      <c r="N99" s="10">
        <f t="shared" si="20"/>
        <v>4207.5958433250953</v>
      </c>
      <c r="O99" s="26">
        <f t="shared" si="21"/>
        <v>6.120617185719953E-2</v>
      </c>
      <c r="P99" s="9">
        <f t="shared" si="22"/>
        <v>63888</v>
      </c>
      <c r="Q99" s="1" t="str">
        <f t="shared" si="15"/>
        <v>MENOR VALOR</v>
      </c>
    </row>
    <row r="100" spans="1:17" ht="135.75" thickBot="1" x14ac:dyDescent="0.3">
      <c r="A100" s="5">
        <f>+COTIZACIONES!A99</f>
        <v>97</v>
      </c>
      <c r="B100" s="5" t="str">
        <f>+COTIZACIONES!C99</f>
        <v>MANTENIMIENTO RETIRO MANUAL DE ADOQUÍN SOBRE ARENA (INCLUYE CARGUE Y RETIRO DE ESCOMBROS)</v>
      </c>
      <c r="C100" s="5" t="str">
        <f>+COTIZACIONES!C99</f>
        <v>MANTENIMIENTO RETIRO MANUAL DE ADOQUÍN SOBRE ARENA (INCLUYE CARGUE Y RETIRO DE ESCOMBROS)</v>
      </c>
      <c r="D100" s="5" t="str">
        <f>+COTIZACIONES!D99</f>
        <v>M²</v>
      </c>
      <c r="E100" s="5">
        <f>+COTIZACIONES!E99</f>
        <v>1</v>
      </c>
      <c r="F100" s="8" t="e">
        <f>+#REF!</f>
        <v>#REF!</v>
      </c>
      <c r="G100" s="7">
        <f>+COTIZACIONES!K99</f>
        <v>65223.4</v>
      </c>
      <c r="H100" s="7">
        <f>+COTIZACIONES!Q99</f>
        <v>84192.075000000012</v>
      </c>
      <c r="I100" s="7">
        <f>+COTIZACIONES!W99</f>
        <v>66471.02</v>
      </c>
      <c r="J100" s="10">
        <f t="shared" si="16"/>
        <v>65223.4</v>
      </c>
      <c r="K100" s="10">
        <f t="shared" si="17"/>
        <v>71962.164999999994</v>
      </c>
      <c r="L100" s="11">
        <f t="shared" si="18"/>
        <v>70999.744276252779</v>
      </c>
      <c r="M100" s="10">
        <f t="shared" si="19"/>
        <v>71466.469836961027</v>
      </c>
      <c r="N100" s="10">
        <f t="shared" si="20"/>
        <v>10609.767333555254</v>
      </c>
      <c r="O100" s="26">
        <f t="shared" si="21"/>
        <v>0.14743535486397963</v>
      </c>
      <c r="P100" s="9">
        <f t="shared" si="22"/>
        <v>65223</v>
      </c>
      <c r="Q100" s="1" t="str">
        <f t="shared" si="15"/>
        <v>MENOR VALOR</v>
      </c>
    </row>
    <row r="101" spans="1:17" ht="135.75" thickBot="1" x14ac:dyDescent="0.3">
      <c r="A101" s="5">
        <f>+COTIZACIONES!A100</f>
        <v>98</v>
      </c>
      <c r="B101" s="5" t="str">
        <f>+COTIZACIONES!C100</f>
        <v>MANTENIMIENTO Y REINSTALACIÓN DE LUMINARIA LIMPIEZA Y PUESTA EN FUNCIONAMIENTO</v>
      </c>
      <c r="C101" s="5" t="str">
        <f>+COTIZACIONES!C100</f>
        <v>MANTENIMIENTO Y REINSTALACIÓN DE LUMINARIA LIMPIEZA Y PUESTA EN FUNCIONAMIENTO</v>
      </c>
      <c r="D101" s="5" t="str">
        <f>+COTIZACIONES!D100</f>
        <v>Servicio</v>
      </c>
      <c r="E101" s="5">
        <f>+COTIZACIONES!E100</f>
        <v>1</v>
      </c>
      <c r="F101" s="8" t="e">
        <f>+#REF!</f>
        <v>#REF!</v>
      </c>
      <c r="G101" s="7">
        <f>+COTIZACIONES!K100</f>
        <v>26682.3</v>
      </c>
      <c r="H101" s="7">
        <f>+COTIZACIONES!Q100</f>
        <v>34136.059499999996</v>
      </c>
      <c r="I101" s="7">
        <f>+COTIZACIONES!W100</f>
        <v>27192.69</v>
      </c>
      <c r="J101" s="10">
        <f t="shared" si="16"/>
        <v>26682.3</v>
      </c>
      <c r="K101" s="10">
        <f t="shared" si="17"/>
        <v>29337.016499999998</v>
      </c>
      <c r="L101" s="11">
        <f t="shared" si="18"/>
        <v>28972.307950449682</v>
      </c>
      <c r="M101" s="10">
        <f t="shared" si="19"/>
        <v>29149.399146309603</v>
      </c>
      <c r="N101" s="10">
        <f t="shared" si="20"/>
        <v>4163.9206014178371</v>
      </c>
      <c r="O101" s="26">
        <f t="shared" si="21"/>
        <v>0.14193401709467754</v>
      </c>
      <c r="P101" s="9">
        <f t="shared" si="22"/>
        <v>26682</v>
      </c>
      <c r="Q101" s="1" t="str">
        <f t="shared" si="15"/>
        <v>MENOR VALOR</v>
      </c>
    </row>
    <row r="102" spans="1:17" ht="135.75" thickBot="1" x14ac:dyDescent="0.3">
      <c r="A102" s="5">
        <f>+COTIZACIONES!A101</f>
        <v>99</v>
      </c>
      <c r="B102" s="5" t="str">
        <f>+COTIZACIONES!C101</f>
        <v>DEMOLICIÓN - RETIRO PAÑETE DETERIORADO Y PAÑETADA (INCLUYE CARGUE Y RETIRO DE ESCOMBROS)</v>
      </c>
      <c r="C102" s="5" t="str">
        <f>+COTIZACIONES!C101</f>
        <v>DEMOLICIÓN - RETIRO PAÑETE DETERIORADO Y PAÑETADA (INCLUYE CARGUE Y RETIRO DE ESCOMBROS)</v>
      </c>
      <c r="D102" s="5" t="str">
        <f>+COTIZACIONES!D101</f>
        <v>M²</v>
      </c>
      <c r="E102" s="5">
        <f>+COTIZACIONES!E101</f>
        <v>1</v>
      </c>
      <c r="F102" s="8" t="e">
        <f>+#REF!</f>
        <v>#REF!</v>
      </c>
      <c r="G102" s="7">
        <f>+COTIZACIONES!K101</f>
        <v>6670.5749999999998</v>
      </c>
      <c r="H102" s="7">
        <f>+COTIZACIONES!Q101</f>
        <v>8763.6296250000014</v>
      </c>
      <c r="I102" s="7">
        <f>+COTIZACIONES!W101</f>
        <v>6798.1724999999997</v>
      </c>
      <c r="J102" s="10">
        <f t="shared" si="16"/>
        <v>6670.5749999999998</v>
      </c>
      <c r="K102" s="10">
        <f t="shared" si="17"/>
        <v>7410.7923750000009</v>
      </c>
      <c r="L102" s="11">
        <f t="shared" si="18"/>
        <v>7297.1671786496599</v>
      </c>
      <c r="M102" s="10">
        <f t="shared" si="19"/>
        <v>7352.12962645282</v>
      </c>
      <c r="N102" s="10">
        <f t="shared" si="20"/>
        <v>1173.3272132027862</v>
      </c>
      <c r="O102" s="26">
        <f t="shared" si="21"/>
        <v>0.15832682307508122</v>
      </c>
      <c r="P102" s="9">
        <f t="shared" si="22"/>
        <v>6671</v>
      </c>
      <c r="Q102" s="1" t="str">
        <f t="shared" si="15"/>
        <v>MENOR VALOR</v>
      </c>
    </row>
    <row r="103" spans="1:17" ht="240.75" thickBot="1" x14ac:dyDescent="0.3">
      <c r="A103" s="5">
        <f>+COTIZACIONES!A102</f>
        <v>100</v>
      </c>
      <c r="B103" s="5" t="str">
        <f>+COTIZACIONES!C102</f>
        <v>DESMONTE, MONTE E INSTALACIÓN LAMINA PVC CIELO RAZO COLOR BLANCO BRILLANTE A TODO COSTO
LAMINA PVC BLANCO BRILLANTE 7MM
LARGO: 5,95 CM
ANCHO: 25 CM</v>
      </c>
      <c r="C103" s="5" t="str">
        <f>+COTIZACIONES!C102</f>
        <v>DESMONTE, MONTE E INSTALACIÓN LAMINA PVC CIELO RAZO COLOR BLANCO BRILLANTE A TODO COSTO
LAMINA PVC BLANCO BRILLANTE 7MM
LARGO: 5,95 CM
ANCHO: 25 CM</v>
      </c>
      <c r="D103" s="5" t="str">
        <f>+COTIZACIONES!D102</f>
        <v>Unidad</v>
      </c>
      <c r="E103" s="5">
        <f>+COTIZACIONES!E102</f>
        <v>1</v>
      </c>
      <c r="F103" s="8" t="e">
        <f>+#REF!</f>
        <v>#REF!</v>
      </c>
      <c r="G103" s="7">
        <f>+COTIZACIONES!K102</f>
        <v>17788.200000000004</v>
      </c>
      <c r="H103" s="7">
        <f>+COTIZACIONES!Q102</f>
        <v>21226.608</v>
      </c>
      <c r="I103" s="7">
        <f>+COTIZACIONES!W102</f>
        <v>18128.460000000003</v>
      </c>
      <c r="J103" s="10">
        <f t="shared" si="16"/>
        <v>17788.200000000004</v>
      </c>
      <c r="K103" s="10">
        <f t="shared" si="17"/>
        <v>19047.756000000005</v>
      </c>
      <c r="L103" s="11">
        <f t="shared" si="18"/>
        <v>18928.68569179585</v>
      </c>
      <c r="M103" s="10">
        <f t="shared" si="19"/>
        <v>18987.065067646035</v>
      </c>
      <c r="N103" s="10">
        <f t="shared" si="20"/>
        <v>1894.5952721697561</v>
      </c>
      <c r="O103" s="26">
        <f t="shared" si="21"/>
        <v>9.946553663170378E-2</v>
      </c>
      <c r="P103" s="9">
        <f t="shared" si="22"/>
        <v>17788</v>
      </c>
      <c r="Q103" s="1" t="str">
        <f t="shared" si="15"/>
        <v>MENOR VALOR</v>
      </c>
    </row>
    <row r="104" spans="1:17" ht="135.75" thickBot="1" x14ac:dyDescent="0.3">
      <c r="A104" s="5">
        <f>+COTIZACIONES!A103</f>
        <v>101</v>
      </c>
      <c r="B104" s="5" t="str">
        <f>+COTIZACIONES!C103</f>
        <v>MANTENIMIENTO DE PUERTAS
METÁLICAS (INCLUYE LIJADA, RESANADA Y APLICACIÓN PINTURA)</v>
      </c>
      <c r="C104" s="5" t="str">
        <f>+COTIZACIONES!C103</f>
        <v>MANTENIMIENTO DE PUERTAS
METÁLICAS (INCLUYE LIJADA, RESANADA Y APLICACIÓN PINTURA)</v>
      </c>
      <c r="D104" s="5" t="str">
        <f>+COTIZACIONES!D103</f>
        <v>M²</v>
      </c>
      <c r="E104" s="5">
        <f>+COTIZACIONES!E103</f>
        <v>1</v>
      </c>
      <c r="F104" s="8" t="e">
        <f>+#REF!</f>
        <v>#REF!</v>
      </c>
      <c r="G104" s="7">
        <f>+COTIZACIONES!K103</f>
        <v>51882.25</v>
      </c>
      <c r="H104" s="7">
        <f>+COTIZACIONES!Q103</f>
        <v>62208.588749999995</v>
      </c>
      <c r="I104" s="7">
        <f>+COTIZACIONES!W103</f>
        <v>52874.675000000003</v>
      </c>
      <c r="J104" s="10">
        <f t="shared" si="16"/>
        <v>51882.25</v>
      </c>
      <c r="K104" s="10">
        <f t="shared" si="17"/>
        <v>55655.171249999992</v>
      </c>
      <c r="L104" s="11">
        <f t="shared" si="18"/>
        <v>55287.298305102318</v>
      </c>
      <c r="M104" s="10">
        <f t="shared" si="19"/>
        <v>55467.546235384303</v>
      </c>
      <c r="N104" s="10">
        <f t="shared" si="20"/>
        <v>5697.077105159794</v>
      </c>
      <c r="O104" s="26">
        <f t="shared" si="21"/>
        <v>0.10236384108080154</v>
      </c>
      <c r="P104" s="9">
        <f t="shared" si="22"/>
        <v>51882</v>
      </c>
      <c r="Q104" s="1" t="str">
        <f t="shared" si="15"/>
        <v>MENOR VALOR</v>
      </c>
    </row>
    <row r="105" spans="1:17" ht="90.75" thickBot="1" x14ac:dyDescent="0.3">
      <c r="A105" s="5">
        <f>+COTIZACIONES!A104</f>
        <v>102</v>
      </c>
      <c r="B105" s="5" t="str">
        <f>+COTIZACIONES!C104</f>
        <v>MANTENIMIENTO DESMONTE Y REINSTALACIÓN DE DUCHA TIPO PUSH</v>
      </c>
      <c r="C105" s="5" t="str">
        <f>+COTIZACIONES!C104</f>
        <v>MANTENIMIENTO DESMONTE Y REINSTALACIÓN DE DUCHA TIPO PUSH</v>
      </c>
      <c r="D105" s="5" t="str">
        <f>+COTIZACIONES!D104</f>
        <v>Servicio</v>
      </c>
      <c r="E105" s="5">
        <f>+COTIZACIONES!E104</f>
        <v>1</v>
      </c>
      <c r="F105" s="8" t="e">
        <f>+#REF!</f>
        <v>#REF!</v>
      </c>
      <c r="G105" s="7">
        <f>+COTIZACIONES!K104</f>
        <v>56329.3</v>
      </c>
      <c r="H105" s="7">
        <f>+COTIZACIONES!Q104</f>
        <v>68510.237999999998</v>
      </c>
      <c r="I105" s="7">
        <f>+COTIZACIONES!W104</f>
        <v>57406.789999999994</v>
      </c>
      <c r="J105" s="10">
        <f t="shared" si="16"/>
        <v>56329.3</v>
      </c>
      <c r="K105" s="10">
        <f t="shared" si="17"/>
        <v>60748.775999999991</v>
      </c>
      <c r="L105" s="11">
        <f t="shared" si="18"/>
        <v>60278.90918147855</v>
      </c>
      <c r="M105" s="10">
        <f t="shared" si="19"/>
        <v>60508.682653600968</v>
      </c>
      <c r="N105" s="10">
        <f t="shared" si="20"/>
        <v>6743.1791803353399</v>
      </c>
      <c r="O105" s="26">
        <f t="shared" si="21"/>
        <v>0.11100107071022042</v>
      </c>
      <c r="P105" s="9">
        <f t="shared" si="22"/>
        <v>56329</v>
      </c>
      <c r="Q105" s="1" t="str">
        <f t="shared" si="15"/>
        <v>MENOR VALOR</v>
      </c>
    </row>
    <row r="106" spans="1:17" ht="105.75" thickBot="1" x14ac:dyDescent="0.3">
      <c r="A106" s="5">
        <f>+COTIZACIONES!A105</f>
        <v>103</v>
      </c>
      <c r="B106" s="5" t="str">
        <f>+COTIZACIONES!C105</f>
        <v>MANTENIMIENTO,  E INSTALACIÓN CERRADURA CERROJO LLAVE VOLTEADOR</v>
      </c>
      <c r="C106" s="5" t="str">
        <f>+COTIZACIONES!C105</f>
        <v>MANTENIMIENTO,  E INSTALACIÓN CERRADURA CERROJO LLAVE VOLTEADOR</v>
      </c>
      <c r="D106" s="5" t="str">
        <f>+COTIZACIONES!D105</f>
        <v>Servicio</v>
      </c>
      <c r="E106" s="5">
        <f>+COTIZACIONES!E105</f>
        <v>1</v>
      </c>
      <c r="F106" s="8" t="e">
        <f>+#REF!</f>
        <v>#REF!</v>
      </c>
      <c r="G106" s="7">
        <f>+COTIZACIONES!K105</f>
        <v>39752.800000000003</v>
      </c>
      <c r="H106" s="7">
        <f>+COTIZACIONES!Q105</f>
        <v>44470.164000000004</v>
      </c>
      <c r="I106" s="7">
        <f>+COTIZACIONES!W105</f>
        <v>39193.839999999997</v>
      </c>
      <c r="J106" s="10">
        <f t="shared" si="16"/>
        <v>39193.839999999997</v>
      </c>
      <c r="K106" s="10">
        <f t="shared" si="17"/>
        <v>41138.934666666668</v>
      </c>
      <c r="L106" s="11">
        <f t="shared" si="18"/>
        <v>41007.885684527246</v>
      </c>
      <c r="M106" s="10">
        <f t="shared" si="19"/>
        <v>41072.526963589866</v>
      </c>
      <c r="N106" s="10">
        <f t="shared" si="20"/>
        <v>2898.4350473739014</v>
      </c>
      <c r="O106" s="26">
        <f t="shared" si="21"/>
        <v>7.0454791084378618E-2</v>
      </c>
      <c r="P106" s="9">
        <f t="shared" si="22"/>
        <v>39194</v>
      </c>
      <c r="Q106" s="1" t="str">
        <f t="shared" si="15"/>
        <v>MENOR VALOR</v>
      </c>
    </row>
    <row r="107" spans="1:17" ht="75.75" thickBot="1" x14ac:dyDescent="0.3">
      <c r="A107" s="5">
        <f>+COTIZACIONES!A106</f>
        <v>104</v>
      </c>
      <c r="B107" s="5" t="str">
        <f>+COTIZACIONES!C106</f>
        <v>MANTENIMIENTO, E INSTALACIÓN CERRADURA DE MANIJA</v>
      </c>
      <c r="C107" s="5" t="str">
        <f>+COTIZACIONES!C106</f>
        <v>MANTENIMIENTO, E INSTALACIÓN CERRADURA DE MANIJA</v>
      </c>
      <c r="D107" s="5" t="str">
        <f>+COTIZACIONES!D106</f>
        <v>Servicio</v>
      </c>
      <c r="E107" s="5">
        <f>+COTIZACIONES!E106</f>
        <v>1</v>
      </c>
      <c r="F107" s="8" t="e">
        <f>+#REF!</f>
        <v>#REF!</v>
      </c>
      <c r="G107" s="7">
        <f>+COTIZACIONES!K106</f>
        <v>38755.75</v>
      </c>
      <c r="H107" s="7">
        <f>+COTIZACIONES!Q106</f>
        <v>43368.423750000002</v>
      </c>
      <c r="I107" s="7">
        <f>+COTIZACIONES!W106</f>
        <v>38231.724999999999</v>
      </c>
      <c r="J107" s="10">
        <f t="shared" si="16"/>
        <v>38231.724999999999</v>
      </c>
      <c r="K107" s="10">
        <f t="shared" si="17"/>
        <v>40118.632916666662</v>
      </c>
      <c r="L107" s="11">
        <f t="shared" si="18"/>
        <v>39990.849255291956</v>
      </c>
      <c r="M107" s="10">
        <f t="shared" si="19"/>
        <v>40053.876928938706</v>
      </c>
      <c r="N107" s="10">
        <f t="shared" si="20"/>
        <v>2826.5714028605894</v>
      </c>
      <c r="O107" s="26">
        <f t="shared" si="21"/>
        <v>7.045532704795468E-2</v>
      </c>
      <c r="P107" s="9">
        <f t="shared" si="22"/>
        <v>38232</v>
      </c>
      <c r="Q107" s="1" t="str">
        <f t="shared" si="15"/>
        <v>MENOR VALOR</v>
      </c>
    </row>
    <row r="108" spans="1:17" ht="75.75" thickBot="1" x14ac:dyDescent="0.3">
      <c r="A108" s="5">
        <f>+COTIZACIONES!A107</f>
        <v>105</v>
      </c>
      <c r="B108" s="5" t="str">
        <f>+COTIZACIONES!C107</f>
        <v>MANTENIMIENTO, E INSTALACIÓN DE FALLEBA PARA PUERTA</v>
      </c>
      <c r="C108" s="5" t="str">
        <f>+COTIZACIONES!C107</f>
        <v>MANTENIMIENTO, E INSTALACIÓN DE FALLEBA PARA PUERTA</v>
      </c>
      <c r="D108" s="5" t="str">
        <f>+COTIZACIONES!D107</f>
        <v>Servicio</v>
      </c>
      <c r="E108" s="5">
        <f>+COTIZACIONES!E107</f>
        <v>1</v>
      </c>
      <c r="F108" s="8" t="e">
        <f>+#REF!</f>
        <v>#REF!</v>
      </c>
      <c r="G108" s="7">
        <f>+COTIZACIONES!K107</f>
        <v>52317.5</v>
      </c>
      <c r="H108" s="7">
        <f>+COTIZACIONES!Q107</f>
        <v>86588.012499999997</v>
      </c>
      <c r="I108" s="7">
        <f>+COTIZACIONES!W107</f>
        <v>48879.25</v>
      </c>
      <c r="J108" s="10">
        <f t="shared" si="16"/>
        <v>48879.25</v>
      </c>
      <c r="K108" s="10">
        <f t="shared" si="17"/>
        <v>62594.920833333337</v>
      </c>
      <c r="L108" s="11">
        <f t="shared" si="18"/>
        <v>58683.626517782039</v>
      </c>
      <c r="M108" s="10">
        <f t="shared" si="19"/>
        <v>60498.289513094554</v>
      </c>
      <c r="N108" s="10">
        <f t="shared" si="20"/>
        <v>20849.621736602952</v>
      </c>
      <c r="O108" s="26">
        <f t="shared" si="21"/>
        <v>0.33308807582196054</v>
      </c>
      <c r="P108" s="9">
        <f t="shared" si="22"/>
        <v>58684</v>
      </c>
      <c r="Q108" s="1" t="str">
        <f t="shared" si="15"/>
        <v>MENOR VALOR</v>
      </c>
    </row>
    <row r="109" spans="1:17" ht="90.75" thickBot="1" x14ac:dyDescent="0.3">
      <c r="A109" s="5">
        <f>+COTIZACIONES!A108</f>
        <v>106</v>
      </c>
      <c r="B109" s="5" t="str">
        <f>+COTIZACIONES!C108</f>
        <v xml:space="preserve">MANTENIMIENTO E INSTALACIÓN MANIJA DE ACERO INOXIDABLE </v>
      </c>
      <c r="C109" s="5" t="str">
        <f>+COTIZACIONES!C108</f>
        <v xml:space="preserve">MANTENIMIENTO E INSTALACIÓN MANIJA DE ACERO INOXIDABLE </v>
      </c>
      <c r="D109" s="5" t="str">
        <f>+COTIZACIONES!D108</f>
        <v>Servicio</v>
      </c>
      <c r="E109" s="5">
        <f>+COTIZACIONES!E108</f>
        <v>1</v>
      </c>
      <c r="F109" s="8" t="e">
        <f>+#REF!</f>
        <v>#REF!</v>
      </c>
      <c r="G109" s="7">
        <f>+COTIZACIONES!K108</f>
        <v>94396.75</v>
      </c>
      <c r="H109" s="7">
        <f>+COTIZACIONES!Q108</f>
        <v>95619.623749999999</v>
      </c>
      <c r="I109" s="7">
        <f>+COTIZACIONES!W108</f>
        <v>89604.024999999994</v>
      </c>
      <c r="J109" s="10">
        <f t="shared" si="16"/>
        <v>89604.024999999994</v>
      </c>
      <c r="K109" s="10">
        <f t="shared" si="17"/>
        <v>93206.799583333326</v>
      </c>
      <c r="L109" s="11">
        <f t="shared" si="18"/>
        <v>93133.276332668276</v>
      </c>
      <c r="M109" s="10">
        <f t="shared" si="19"/>
        <v>93170.236322792625</v>
      </c>
      <c r="N109" s="10">
        <f t="shared" si="20"/>
        <v>3179.4407646383802</v>
      </c>
      <c r="O109" s="26">
        <f t="shared" si="21"/>
        <v>3.4111682611693367E-2</v>
      </c>
      <c r="P109" s="9">
        <f t="shared" si="22"/>
        <v>89604</v>
      </c>
      <c r="Q109" s="1" t="str">
        <f t="shared" si="15"/>
        <v>MENOR VALOR</v>
      </c>
    </row>
    <row r="110" spans="1:17" ht="90.75" thickBot="1" x14ac:dyDescent="0.3">
      <c r="A110" s="5">
        <f>+COTIZACIONES!A109</f>
        <v>107</v>
      </c>
      <c r="B110" s="5" t="str">
        <f>+COTIZACIONES!C109</f>
        <v xml:space="preserve">MANTENIMIENTO, DESMONTE Y MONTAJE ARCHIVADOR RODANTE 3 CUERPOS </v>
      </c>
      <c r="C110" s="5" t="str">
        <f>+COTIZACIONES!C109</f>
        <v xml:space="preserve">MANTENIMIENTO, DESMONTE Y MONTAJE ARCHIVADOR RODANTE 3 CUERPOS </v>
      </c>
      <c r="D110" s="5" t="str">
        <f>+COTIZACIONES!D109</f>
        <v>Servicio</v>
      </c>
      <c r="E110" s="5">
        <f>+COTIZACIONES!E109</f>
        <v>1</v>
      </c>
      <c r="F110" s="8" t="e">
        <f>+#REF!</f>
        <v>#REF!</v>
      </c>
      <c r="G110" s="7">
        <f>+COTIZACIONES!K109</f>
        <v>60926.3</v>
      </c>
      <c r="H110" s="7">
        <f>+COTIZACIONES!Q109</f>
        <v>77853.854500000001</v>
      </c>
      <c r="I110" s="7">
        <f>+COTIZACIONES!W109</f>
        <v>62630.89</v>
      </c>
      <c r="J110" s="10">
        <f t="shared" si="16"/>
        <v>60926.3</v>
      </c>
      <c r="K110" s="10">
        <f t="shared" si="17"/>
        <v>67137.014833333335</v>
      </c>
      <c r="L110" s="11">
        <f t="shared" si="18"/>
        <v>66335.850560398059</v>
      </c>
      <c r="M110" s="10">
        <f t="shared" si="19"/>
        <v>66725.397391639432</v>
      </c>
      <c r="N110" s="10">
        <f t="shared" si="20"/>
        <v>9320.1070861768567</v>
      </c>
      <c r="O110" s="26">
        <f t="shared" si="21"/>
        <v>0.13882218489031553</v>
      </c>
      <c r="P110" s="9">
        <f t="shared" si="22"/>
        <v>60926</v>
      </c>
      <c r="Q110" s="1" t="str">
        <f t="shared" si="15"/>
        <v>MENOR VALOR</v>
      </c>
    </row>
    <row r="111" spans="1:17" ht="105.75" thickBot="1" x14ac:dyDescent="0.3">
      <c r="A111" s="5">
        <f>+COTIZACIONES!A110</f>
        <v>108</v>
      </c>
      <c r="B111" s="5" t="str">
        <f>+COTIZACIONES!C110</f>
        <v>APLICACIÓN DE TELA ASFÁLTICA PARA IMPERMEABILIZACIÓN DE CUBIERTAS</v>
      </c>
      <c r="C111" s="5" t="str">
        <f>+COTIZACIONES!C110</f>
        <v>APLICACIÓN DE TELA ASFÁLTICA PARA IMPERMEABILIZACIÓN DE CUBIERTAS</v>
      </c>
      <c r="D111" s="5" t="str">
        <f>+COTIZACIONES!D110</f>
        <v>M²</v>
      </c>
      <c r="E111" s="5">
        <f>+COTIZACIONES!E110</f>
        <v>1</v>
      </c>
      <c r="F111" s="8" t="e">
        <f>+#REF!</f>
        <v>#REF!</v>
      </c>
      <c r="G111" s="7">
        <f>+COTIZACIONES!K110</f>
        <v>63252.75</v>
      </c>
      <c r="H111" s="7">
        <f>+COTIZACIONES!Q110</f>
        <v>126585.76125</v>
      </c>
      <c r="I111" s="7">
        <f>+COTIZACIONES!W110</f>
        <v>64875.824999999997</v>
      </c>
      <c r="J111" s="10">
        <f t="shared" si="16"/>
        <v>63252.75</v>
      </c>
      <c r="K111" s="10">
        <f t="shared" si="17"/>
        <v>84904.778749999998</v>
      </c>
      <c r="L111" s="11">
        <f t="shared" si="18"/>
        <v>76680.385224998667</v>
      </c>
      <c r="M111" s="10">
        <f t="shared" si="19"/>
        <v>80386.364446538981</v>
      </c>
      <c r="N111" s="10">
        <f t="shared" si="20"/>
        <v>36105.911146762191</v>
      </c>
      <c r="O111" s="26">
        <f t="shared" si="21"/>
        <v>0.42525181360021141</v>
      </c>
      <c r="P111" s="9">
        <f t="shared" si="22"/>
        <v>76680</v>
      </c>
      <c r="Q111" s="1" t="str">
        <f t="shared" si="15"/>
        <v>MENOR VALOR</v>
      </c>
    </row>
    <row r="112" spans="1:17" ht="90.75" thickBot="1" x14ac:dyDescent="0.3">
      <c r="A112" s="5">
        <f>+COTIZACIONES!A111</f>
        <v>109</v>
      </c>
      <c r="B112" s="5" t="str">
        <f>+COTIZACIONES!C111</f>
        <v xml:space="preserve">SERVICIO DE MANTENIMIENTO ESTRUCTURAL EXTERIOR DE EDIFICIOS </v>
      </c>
      <c r="C112" s="5" t="str">
        <f>+COTIZACIONES!C111</f>
        <v xml:space="preserve">SERVICIO DE MANTENIMIENTO ESTRUCTURAL EXTERIOR DE EDIFICIOS </v>
      </c>
      <c r="D112" s="5" t="str">
        <f>+COTIZACIONES!D111</f>
        <v>M²</v>
      </c>
      <c r="E112" s="5">
        <f>+COTIZACIONES!E111</f>
        <v>1</v>
      </c>
      <c r="F112" s="8" t="e">
        <f>+#REF!</f>
        <v>#REF!</v>
      </c>
      <c r="G112" s="7">
        <f>+COTIZACIONES!K111</f>
        <v>355764</v>
      </c>
      <c r="H112" s="7">
        <f>+COTIZACIONES!Q111</f>
        <v>424532.16</v>
      </c>
      <c r="I112" s="7">
        <f>+COTIZACIONES!W111</f>
        <v>362569.2</v>
      </c>
      <c r="J112" s="10">
        <f t="shared" si="16"/>
        <v>355764</v>
      </c>
      <c r="K112" s="10">
        <f t="shared" si="17"/>
        <v>380955.11999999994</v>
      </c>
      <c r="L112" s="11">
        <f t="shared" si="18"/>
        <v>378573.71383591695</v>
      </c>
      <c r="M112" s="10">
        <f t="shared" si="19"/>
        <v>379741.30135292065</v>
      </c>
      <c r="N112" s="10">
        <f t="shared" si="20"/>
        <v>37891.905443395139</v>
      </c>
      <c r="O112" s="26">
        <f t="shared" si="21"/>
        <v>9.9465536631703877E-2</v>
      </c>
      <c r="P112" s="9">
        <f t="shared" si="22"/>
        <v>355764</v>
      </c>
      <c r="Q112" s="1" t="str">
        <f t="shared" si="15"/>
        <v>MENOR VALOR</v>
      </c>
    </row>
    <row r="113" spans="1:17" ht="150.75" thickBot="1" x14ac:dyDescent="0.3">
      <c r="A113" s="5">
        <f>+COTIZACIONES!A112</f>
        <v>110</v>
      </c>
      <c r="B113" s="5" t="str">
        <f>+COTIZACIONES!C112</f>
        <v>MANTENIMIENTO DE CABALLETE
(INCLUYE REVISIÓN, AJUSTE, LIMPIEZA MANUAL, RESANE DE GOTERAS)</v>
      </c>
      <c r="C113" s="5" t="str">
        <f>+COTIZACIONES!C112</f>
        <v>MANTENIMIENTO DE CABALLETE
(INCLUYE REVISIÓN, AJUSTE, LIMPIEZA MANUAL, RESANE DE GOTERAS)</v>
      </c>
      <c r="D113" s="5" t="str">
        <f>+COTIZACIONES!D112</f>
        <v>ML</v>
      </c>
      <c r="E113" s="5">
        <f>+COTIZACIONES!E112</f>
        <v>1</v>
      </c>
      <c r="F113" s="8" t="e">
        <f>+#REF!</f>
        <v>#REF!</v>
      </c>
      <c r="G113" s="7">
        <f>+COTIZACIONES!K112</f>
        <v>214149</v>
      </c>
      <c r="H113" s="7">
        <f>+COTIZACIONES!Q112</f>
        <v>244116.85499999998</v>
      </c>
      <c r="I113" s="7">
        <f>+COTIZACIONES!W112</f>
        <v>204120.7</v>
      </c>
      <c r="J113" s="10">
        <f t="shared" si="16"/>
        <v>204120.7</v>
      </c>
      <c r="K113" s="10">
        <f t="shared" si="17"/>
        <v>220795.51833333331</v>
      </c>
      <c r="L113" s="11">
        <f t="shared" si="18"/>
        <v>219537.25064275137</v>
      </c>
      <c r="M113" s="10">
        <f t="shared" si="19"/>
        <v>220157.56947061521</v>
      </c>
      <c r="N113" s="10">
        <f t="shared" si="20"/>
        <v>20809.979773236391</v>
      </c>
      <c r="O113" s="26">
        <f t="shared" si="21"/>
        <v>9.4250009829546108E-2</v>
      </c>
      <c r="P113" s="9">
        <f t="shared" si="22"/>
        <v>204121</v>
      </c>
      <c r="Q113" s="1" t="str">
        <f t="shared" si="15"/>
        <v>MENOR VALOR</v>
      </c>
    </row>
    <row r="114" spans="1:17" ht="120.75" thickBot="1" x14ac:dyDescent="0.3">
      <c r="A114" s="5">
        <f>+COTIZACIONES!A113</f>
        <v>111</v>
      </c>
      <c r="B114" s="5" t="str">
        <f>+COTIZACIONES!C113</f>
        <v xml:space="preserve">PAÑETE INTERIOR IMPERMEABILIZADO, PROPORCIÓN DE LA MEZCLA 1:4, ESPESOR 1.5 CM. </v>
      </c>
      <c r="C114" s="5" t="str">
        <f>+COTIZACIONES!C113</f>
        <v xml:space="preserve">PAÑETE INTERIOR IMPERMEABILIZADO, PROPORCIÓN DE LA MEZCLA 1:4, ESPESOR 1.5 CM. </v>
      </c>
      <c r="D114" s="5" t="str">
        <f>+COTIZACIONES!D113</f>
        <v>M²</v>
      </c>
      <c r="E114" s="5">
        <f>+COTIZACIONES!E113</f>
        <v>1</v>
      </c>
      <c r="F114" s="8" t="e">
        <f>+#REF!</f>
        <v>#REF!</v>
      </c>
      <c r="G114" s="7">
        <f>+COTIZACIONES!K113</f>
        <v>71152.800000000017</v>
      </c>
      <c r="H114" s="7">
        <f>+COTIZACIONES!Q113</f>
        <v>86539.248000000007</v>
      </c>
      <c r="I114" s="7">
        <f>+COTIZACIONES!W113</f>
        <v>72513.840000000011</v>
      </c>
      <c r="J114" s="10">
        <f t="shared" si="16"/>
        <v>71152.800000000017</v>
      </c>
      <c r="K114" s="10">
        <f t="shared" si="17"/>
        <v>76735.296000000017</v>
      </c>
      <c r="L114" s="11">
        <f t="shared" si="18"/>
        <v>76141.78001870976</v>
      </c>
      <c r="M114" s="10">
        <f t="shared" si="19"/>
        <v>76432.020194022291</v>
      </c>
      <c r="N114" s="10">
        <f t="shared" si="20"/>
        <v>8517.7000172656881</v>
      </c>
      <c r="O114" s="26">
        <f t="shared" si="21"/>
        <v>0.11100107071022032</v>
      </c>
      <c r="P114" s="9">
        <f t="shared" si="22"/>
        <v>71153</v>
      </c>
      <c r="Q114" s="1" t="str">
        <f t="shared" si="15"/>
        <v>MENOR VALOR</v>
      </c>
    </row>
    <row r="115" spans="1:17" ht="90.75" thickBot="1" x14ac:dyDescent="0.3">
      <c r="A115" s="5">
        <f>+COTIZACIONES!A114</f>
        <v>112</v>
      </c>
      <c r="B115" s="5" t="str">
        <f>+COTIZACIONES!C114</f>
        <v>SERVICIO DE CIMENTACIÓN Y NIVELACIÓN PARA CONSTRUCCIONES</v>
      </c>
      <c r="C115" s="5" t="str">
        <f>+COTIZACIONES!C114</f>
        <v>SERVICIO DE CIMENTACIÓN Y NIVELACIÓN PARA CONSTRUCCIONES</v>
      </c>
      <c r="D115" s="5" t="str">
        <f>+COTIZACIONES!D114</f>
        <v>M³</v>
      </c>
      <c r="E115" s="5">
        <f>+COTIZACIONES!E114</f>
        <v>1</v>
      </c>
      <c r="F115" s="8" t="e">
        <f>+#REF!</f>
        <v>#REF!</v>
      </c>
      <c r="G115" s="7">
        <f>+COTIZACIONES!K114</f>
        <v>47435.199999999997</v>
      </c>
      <c r="H115" s="7">
        <f>+COTIZACIONES!Q114</f>
        <v>56060.016000000003</v>
      </c>
      <c r="I115" s="7">
        <f>+COTIZACIONES!W114</f>
        <v>48342.560000000005</v>
      </c>
      <c r="J115" s="10">
        <f t="shared" si="16"/>
        <v>47435.199999999997</v>
      </c>
      <c r="K115" s="10">
        <f t="shared" si="17"/>
        <v>50612.592000000004</v>
      </c>
      <c r="L115" s="11">
        <f t="shared" si="18"/>
        <v>50331.244206156094</v>
      </c>
      <c r="M115" s="10">
        <f t="shared" si="19"/>
        <v>50469.367973299988</v>
      </c>
      <c r="N115" s="10">
        <f t="shared" si="20"/>
        <v>4739.3719751916515</v>
      </c>
      <c r="O115" s="26">
        <f t="shared" si="21"/>
        <v>9.3640175061408648E-2</v>
      </c>
      <c r="P115" s="9">
        <f t="shared" si="22"/>
        <v>47435</v>
      </c>
      <c r="Q115" s="1" t="str">
        <f t="shared" si="15"/>
        <v>MENOR VALOR</v>
      </c>
    </row>
    <row r="116" spans="1:17" ht="120.75" thickBot="1" x14ac:dyDescent="0.3">
      <c r="A116" s="5">
        <f>+COTIZACIONES!A115</f>
        <v>113</v>
      </c>
      <c r="B116" s="5" t="str">
        <f>+COTIZACIONES!C115</f>
        <v>MANTENIMIENTO  E INSTALACIÓN ESPEJO  4 MM, BISELADO Y PULIDO CUATRO LADOS</v>
      </c>
      <c r="C116" s="5" t="str">
        <f>+COTIZACIONES!C115</f>
        <v>MANTENIMIENTO  E INSTALACIÓN ESPEJO  4 MM, BISELADO Y PULIDO CUATRO LADOS</v>
      </c>
      <c r="D116" s="5" t="str">
        <f>+COTIZACIONES!D115</f>
        <v>M²</v>
      </c>
      <c r="E116" s="5">
        <f>+COTIZACIONES!E115</f>
        <v>1</v>
      </c>
      <c r="F116" s="8" t="e">
        <f>+#REF!</f>
        <v>#REF!</v>
      </c>
      <c r="G116" s="7">
        <f>+COTIZACIONES!K115</f>
        <v>11858.8</v>
      </c>
      <c r="H116" s="7">
        <f>+COTIZACIONES!Q115</f>
        <v>13946.970000000001</v>
      </c>
      <c r="I116" s="7">
        <f>+COTIZACIONES!W115</f>
        <v>12085.640000000001</v>
      </c>
      <c r="J116" s="10">
        <f t="shared" si="16"/>
        <v>11858.8</v>
      </c>
      <c r="K116" s="10">
        <f t="shared" si="17"/>
        <v>12630.470000000001</v>
      </c>
      <c r="L116" s="11">
        <f t="shared" si="18"/>
        <v>12564.46876539197</v>
      </c>
      <c r="M116" s="10">
        <f t="shared" si="19"/>
        <v>12596.892456684896</v>
      </c>
      <c r="N116" s="10">
        <f t="shared" si="20"/>
        <v>1145.7500966179323</v>
      </c>
      <c r="O116" s="26">
        <f t="shared" si="21"/>
        <v>9.0713179843500052E-2</v>
      </c>
      <c r="P116" s="9">
        <f t="shared" si="22"/>
        <v>11859</v>
      </c>
      <c r="Q116" s="1" t="str">
        <f t="shared" si="15"/>
        <v>MENOR VALOR</v>
      </c>
    </row>
    <row r="117" spans="1:17" ht="105.75" thickBot="1" x14ac:dyDescent="0.3">
      <c r="A117" s="5">
        <f>+COTIZACIONES!A116</f>
        <v>114</v>
      </c>
      <c r="B117" s="5" t="str">
        <f>+COTIZACIONES!C116</f>
        <v xml:space="preserve">MANTENIMIENTO, E INSTALACIÓN ESPEJO  4 MM, FLOTADO SIN BISELAR Y SIN MARCO, </v>
      </c>
      <c r="C117" s="5" t="str">
        <f>+COTIZACIONES!C116</f>
        <v xml:space="preserve">MANTENIMIENTO, E INSTALACIÓN ESPEJO  4 MM, FLOTADO SIN BISELAR Y SIN MARCO, </v>
      </c>
      <c r="D117" s="5" t="str">
        <f>+COTIZACIONES!D116</f>
        <v>M²</v>
      </c>
      <c r="E117" s="5">
        <f>+COTIZACIONES!E116</f>
        <v>1</v>
      </c>
      <c r="F117" s="8" t="e">
        <f>+#REF!</f>
        <v>#REF!</v>
      </c>
      <c r="G117" s="7">
        <f>+COTIZACIONES!K116</f>
        <v>28164.65</v>
      </c>
      <c r="H117" s="7">
        <f>+COTIZACIONES!Q116</f>
        <v>33447.215249999994</v>
      </c>
      <c r="I117" s="7">
        <f>+COTIZACIONES!W116</f>
        <v>28703.394999999997</v>
      </c>
      <c r="J117" s="10">
        <f t="shared" si="16"/>
        <v>28164.65</v>
      </c>
      <c r="K117" s="10">
        <f t="shared" si="17"/>
        <v>30105.086749999999</v>
      </c>
      <c r="L117" s="11">
        <f t="shared" si="18"/>
        <v>29927.443814222341</v>
      </c>
      <c r="M117" s="10">
        <f t="shared" si="19"/>
        <v>30014.597960044739</v>
      </c>
      <c r="N117" s="10">
        <f t="shared" si="20"/>
        <v>2906.8761113333362</v>
      </c>
      <c r="O117" s="26">
        <f t="shared" si="21"/>
        <v>9.6557639427275077E-2</v>
      </c>
      <c r="P117" s="9">
        <f t="shared" si="22"/>
        <v>28165</v>
      </c>
      <c r="Q117" s="1" t="str">
        <f t="shared" si="15"/>
        <v>MENOR VALOR</v>
      </c>
    </row>
    <row r="118" spans="1:17" ht="90.75" thickBot="1" x14ac:dyDescent="0.3">
      <c r="A118" s="5">
        <f>+COTIZACIONES!A117</f>
        <v>115</v>
      </c>
      <c r="B118" s="5" t="str">
        <f>+COTIZACIONES!C117</f>
        <v>MANTENIMIENTO, E INSTALACIÓN VIDRIO CRUDO 5MM PARA VENTANERÍA</v>
      </c>
      <c r="C118" s="5" t="str">
        <f>+COTIZACIONES!C117</f>
        <v>MANTENIMIENTO, E INSTALACIÓN VIDRIO CRUDO 5MM PARA VENTANERÍA</v>
      </c>
      <c r="D118" s="5" t="str">
        <f>+COTIZACIONES!D117</f>
        <v>M²</v>
      </c>
      <c r="E118" s="5">
        <f>+COTIZACIONES!E117</f>
        <v>1</v>
      </c>
      <c r="F118" s="8" t="e">
        <f>+#REF!</f>
        <v>#REF!</v>
      </c>
      <c r="G118" s="7">
        <f>+COTIZACIONES!K117</f>
        <v>672945</v>
      </c>
      <c r="H118" s="7">
        <f>+COTIZACIONES!Q117</f>
        <v>785682.625</v>
      </c>
      <c r="I118" s="7">
        <f>+COTIZACIONES!W117</f>
        <v>688593.5</v>
      </c>
      <c r="J118" s="10">
        <f t="shared" si="16"/>
        <v>672945</v>
      </c>
      <c r="K118" s="10">
        <f t="shared" si="17"/>
        <v>715740.375</v>
      </c>
      <c r="L118" s="11">
        <f t="shared" si="18"/>
        <v>712416.51814310544</v>
      </c>
      <c r="M118" s="10">
        <f t="shared" si="19"/>
        <v>714052.06510678446</v>
      </c>
      <c r="N118" s="10">
        <f t="shared" si="20"/>
        <v>61075.016490864538</v>
      </c>
      <c r="O118" s="26">
        <f t="shared" si="21"/>
        <v>8.5331243875776244E-2</v>
      </c>
      <c r="P118" s="9">
        <f t="shared" si="22"/>
        <v>672945</v>
      </c>
      <c r="Q118" s="1" t="str">
        <f t="shared" si="15"/>
        <v>MENOR VALOR</v>
      </c>
    </row>
    <row r="119" spans="1:17" ht="90.75" thickBot="1" x14ac:dyDescent="0.3">
      <c r="A119" s="5">
        <f>+COTIZACIONES!A118</f>
        <v>116</v>
      </c>
      <c r="B119" s="5" t="str">
        <f>+COTIZACIONES!C118</f>
        <v>MONTAJE ESTRUCTURA METÁLICA (PERFIL 6 MTS X 7 CM X 2 CM).</v>
      </c>
      <c r="C119" s="5" t="str">
        <f>+COTIZACIONES!C118</f>
        <v>MONTAJE ESTRUCTURA METÁLICA (PERFIL 6 MTS X 7 CM X 2 CM).</v>
      </c>
      <c r="D119" s="5" t="str">
        <f>+COTIZACIONES!D118</f>
        <v>Ml</v>
      </c>
      <c r="E119" s="5">
        <f>+COTIZACIONES!E118</f>
        <v>1</v>
      </c>
      <c r="F119" s="8" t="e">
        <f>+#REF!</f>
        <v>#REF!</v>
      </c>
      <c r="G119" s="7">
        <f>+COTIZACIONES!K118</f>
        <v>163058.5</v>
      </c>
      <c r="H119" s="7">
        <f>+COTIZACIONES!Q118</f>
        <v>208609.2525</v>
      </c>
      <c r="I119" s="7">
        <f>+COTIZACIONES!W118</f>
        <v>166177.54999999999</v>
      </c>
      <c r="J119" s="10">
        <f t="shared" si="16"/>
        <v>163058.5</v>
      </c>
      <c r="K119" s="10">
        <f t="shared" si="17"/>
        <v>179281.76749999999</v>
      </c>
      <c r="L119" s="11">
        <f t="shared" si="18"/>
        <v>177052.99303052586</v>
      </c>
      <c r="M119" s="10">
        <f t="shared" si="19"/>
        <v>178135.21700522534</v>
      </c>
      <c r="N119" s="10">
        <f t="shared" si="20"/>
        <v>25446.18145310914</v>
      </c>
      <c r="O119" s="26">
        <f t="shared" si="21"/>
        <v>0.14193401709467832</v>
      </c>
      <c r="P119" s="9">
        <f t="shared" si="22"/>
        <v>163059</v>
      </c>
      <c r="Q119" s="1" t="str">
        <f t="shared" si="15"/>
        <v>MENOR VALOR</v>
      </c>
    </row>
    <row r="120" spans="1:17" ht="165.75" thickBot="1" x14ac:dyDescent="0.3">
      <c r="A120" s="5">
        <f>+COTIZACIONES!A119</f>
        <v>117</v>
      </c>
      <c r="B120" s="5" t="str">
        <f>+COTIZACIONES!C119</f>
        <v>MANTENIMIENTO DE PUERTAS EN MADERA (INCLUYE LIJADA, RESANADA Y APLICACIÓN DE  PINTURA ACEITE 2 MANOS)</v>
      </c>
      <c r="C120" s="5" t="str">
        <f>+COTIZACIONES!C119</f>
        <v>MANTENIMIENTO DE PUERTAS EN MADERA (INCLUYE LIJADA, RESANADA Y APLICACIÓN DE  PINTURA ACEITE 2 MANOS)</v>
      </c>
      <c r="D120" s="5" t="str">
        <f>+COTIZACIONES!D119</f>
        <v>M²</v>
      </c>
      <c r="E120" s="5">
        <f>+COTIZACIONES!E119</f>
        <v>1</v>
      </c>
      <c r="F120" s="8" t="e">
        <f>+#REF!</f>
        <v>#REF!</v>
      </c>
      <c r="G120" s="7">
        <f>+COTIZACIONES!K119</f>
        <v>142305.60000000003</v>
      </c>
      <c r="H120" s="7">
        <f>+COTIZACIONES!Q119</f>
        <v>186957.43199999997</v>
      </c>
      <c r="I120" s="7">
        <f>+COTIZACIONES!W119</f>
        <v>145027.68000000002</v>
      </c>
      <c r="J120" s="10">
        <f t="shared" si="16"/>
        <v>142305.60000000003</v>
      </c>
      <c r="K120" s="10">
        <f t="shared" si="17"/>
        <v>158096.90400000001</v>
      </c>
      <c r="L120" s="11">
        <f t="shared" si="18"/>
        <v>155672.89981119276</v>
      </c>
      <c r="M120" s="10">
        <f t="shared" si="19"/>
        <v>156845.43203099348</v>
      </c>
      <c r="N120" s="10">
        <f t="shared" si="20"/>
        <v>25030.980548326072</v>
      </c>
      <c r="O120" s="26">
        <f t="shared" si="21"/>
        <v>0.15832682307508103</v>
      </c>
      <c r="P120" s="9">
        <f t="shared" si="22"/>
        <v>142306</v>
      </c>
      <c r="Q120" s="1" t="str">
        <f t="shared" si="15"/>
        <v>MENOR VALOR</v>
      </c>
    </row>
    <row r="121" spans="1:17" ht="409.6" thickBot="1" x14ac:dyDescent="0.3">
      <c r="A121" s="5">
        <f>+COTIZACIONES!A120</f>
        <v>118</v>
      </c>
      <c r="B121" s="5" t="str">
        <f>+COTIZACIONES!C120</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 (Incluye instalación y el suministro de todos los accesorios requeridos para el correcto montaje.)</v>
      </c>
      <c r="C121" s="5" t="str">
        <f>+COTIZACIONES!C120</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 (Incluye instalación y el suministro de todos los accesorios requeridos para el correcto montaje.)</v>
      </c>
      <c r="D121" s="5" t="str">
        <f>+COTIZACIONES!D120</f>
        <v>M2</v>
      </c>
      <c r="E121" s="5">
        <f>+COTIZACIONES!E120</f>
        <v>1</v>
      </c>
      <c r="F121" s="8" t="e">
        <f>+#REF!</f>
        <v>#REF!</v>
      </c>
      <c r="G121" s="7">
        <f>+COTIZACIONES!K120</f>
        <v>163058.5</v>
      </c>
      <c r="H121" s="7">
        <f>+COTIZACIONES!Q120</f>
        <v>194577.24000000002</v>
      </c>
      <c r="I121" s="7">
        <f>+COTIZACIONES!W120</f>
        <v>166177.54999999999</v>
      </c>
      <c r="J121" s="10">
        <f t="shared" si="16"/>
        <v>163058.5</v>
      </c>
      <c r="K121" s="10">
        <f t="shared" si="17"/>
        <v>174604.43</v>
      </c>
      <c r="L121" s="11">
        <f t="shared" si="18"/>
        <v>173512.9521747953</v>
      </c>
      <c r="M121" s="10">
        <f t="shared" si="19"/>
        <v>174048.09645342198</v>
      </c>
      <c r="N121" s="10">
        <f t="shared" si="20"/>
        <v>17367.123328222799</v>
      </c>
      <c r="O121" s="26">
        <f t="shared" si="21"/>
        <v>9.9465536631704016E-2</v>
      </c>
      <c r="P121" s="9">
        <f t="shared" si="22"/>
        <v>163059</v>
      </c>
      <c r="Q121" s="1" t="str">
        <f t="shared" si="15"/>
        <v>MENOR VALOR</v>
      </c>
    </row>
    <row r="122" spans="1:17" ht="45.75" thickBot="1" x14ac:dyDescent="0.3">
      <c r="A122" s="5">
        <f>+COTIZACIONES!A121</f>
        <v>119</v>
      </c>
      <c r="B122" s="5" t="str">
        <f>+COTIZACIONES!C121</f>
        <v>DESMONTE Y REINSTALACIÓN LUMINARIA</v>
      </c>
      <c r="C122" s="5" t="str">
        <f>+COTIZACIONES!C121</f>
        <v>DESMONTE Y REINSTALACIÓN LUMINARIA</v>
      </c>
      <c r="D122" s="5" t="str">
        <f>+COTIZACIONES!D121</f>
        <v>Unidad</v>
      </c>
      <c r="E122" s="5">
        <f>+COTIZACIONES!E121</f>
        <v>1</v>
      </c>
      <c r="F122" s="8" t="e">
        <f>+#REF!</f>
        <v>#REF!</v>
      </c>
      <c r="G122" s="7">
        <f>+COTIZACIONES!K121</f>
        <v>44470.5</v>
      </c>
      <c r="H122" s="7">
        <f>+COTIZACIONES!Q121</f>
        <v>53321.647499999999</v>
      </c>
      <c r="I122" s="7">
        <f>+COTIZACIONES!W121</f>
        <v>45321.15</v>
      </c>
      <c r="J122" s="10">
        <f t="shared" si="16"/>
        <v>44470.5</v>
      </c>
      <c r="K122" s="10">
        <f t="shared" si="17"/>
        <v>47704.432499999995</v>
      </c>
      <c r="L122" s="11">
        <f t="shared" si="18"/>
        <v>47389.112832944855</v>
      </c>
      <c r="M122" s="10">
        <f t="shared" si="19"/>
        <v>47543.611058900831</v>
      </c>
      <c r="N122" s="10">
        <f t="shared" si="20"/>
        <v>4883.2089472798252</v>
      </c>
      <c r="O122" s="26">
        <f t="shared" si="21"/>
        <v>0.10236384108080157</v>
      </c>
      <c r="P122" s="9">
        <f t="shared" si="22"/>
        <v>44471</v>
      </c>
      <c r="Q122" s="1" t="str">
        <f t="shared" si="15"/>
        <v>MENOR VALOR</v>
      </c>
    </row>
    <row r="123" spans="1:17" ht="120.75" thickBot="1" x14ac:dyDescent="0.3">
      <c r="A123" s="5">
        <f>+COTIZACIONES!A122</f>
        <v>120</v>
      </c>
      <c r="B123" s="5" t="str">
        <f>+COTIZACIONES!C122</f>
        <v>INSTALACIÓN DE CUBIERTA EN TEJA TERMO ACÚSTICA (INCLUYE CABALLETE Y LIMAHOYA)</v>
      </c>
      <c r="C123" s="5" t="str">
        <f>+COTIZACIONES!C122</f>
        <v>INSTALACIÓN DE CUBIERTA EN TEJA TERMO ACÚSTICA (INCLUYE CABALLETE Y LIMAHOYA)</v>
      </c>
      <c r="D123" s="5" t="str">
        <f>+COTIZACIONES!D122</f>
        <v>M2</v>
      </c>
      <c r="E123" s="5">
        <f>+COTIZACIONES!E122</f>
        <v>1</v>
      </c>
      <c r="F123" s="8" t="e">
        <f>+#REF!</f>
        <v>#REF!</v>
      </c>
      <c r="G123" s="7">
        <f>+COTIZACIONES!K122</f>
        <v>59294</v>
      </c>
      <c r="H123" s="7">
        <f>+COTIZACIONES!Q122</f>
        <v>72116.040000000008</v>
      </c>
      <c r="I123" s="7">
        <f>+COTIZACIONES!W122</f>
        <v>60428.2</v>
      </c>
      <c r="J123" s="10">
        <f t="shared" si="16"/>
        <v>59294</v>
      </c>
      <c r="K123" s="10">
        <f t="shared" si="17"/>
        <v>63946.079999999994</v>
      </c>
      <c r="L123" s="11">
        <f t="shared" si="18"/>
        <v>63451.48334892479</v>
      </c>
      <c r="M123" s="10">
        <f t="shared" si="19"/>
        <v>63693.35016168523</v>
      </c>
      <c r="N123" s="10">
        <f t="shared" si="20"/>
        <v>7098.0833477214173</v>
      </c>
      <c r="O123" s="26">
        <f t="shared" si="21"/>
        <v>0.11100107071022051</v>
      </c>
      <c r="P123" s="9">
        <f t="shared" si="22"/>
        <v>59294</v>
      </c>
      <c r="Q123" s="1" t="str">
        <f t="shared" si="15"/>
        <v>MENOR VALOR</v>
      </c>
    </row>
    <row r="124" spans="1:17" ht="409.6" thickBot="1" x14ac:dyDescent="0.3">
      <c r="A124" s="5">
        <f>+COTIZACIONES!A123</f>
        <v>121</v>
      </c>
      <c r="B124" s="5" t="str">
        <f>+COTIZACIONES!C123</f>
        <v>INSTALACIÓN TEJA TERMOACUSTICA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TRANSMITANCIA TÉRMICA: 6.18 WM^2*°C - 1.09 BTU HR FT 2 F - MOMENTO DE INERCIA: 4.11 CM 4 M - MÓDULO DE SECCIÓN S MAYOR: 4.58 CM 3 M - MÓDULO DE SECCIÓN S MENOR: 1.61 CM 3 M O EQUIVALENTE SEGÚN DISEÑO COLOR VERDE, AZUL O ROJO. INCLUYE INSTALACIÓN Y EL SUMINISTRO DE TODOS LOS ACCESORIOS REQUERIDOS PARA EL CORRECTO MONTAJE.</v>
      </c>
      <c r="C124" s="5" t="str">
        <f>+COTIZACIONES!C123</f>
        <v>INSTALACIÓN TEJA TERMOACUSTICA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TRANSMITANCIA TÉRMICA: 6.18 WM^2*°C - 1.09 BTU HR FT 2 F - MOMENTO DE INERCIA: 4.11 CM 4 M - MÓDULO DE SECCIÓN S MAYOR: 4.58 CM 3 M - MÓDULO DE SECCIÓN S MENOR: 1.61 CM 3 M O EQUIVALENTE SEGÚN DISEÑO COLOR VERDE, AZUL O ROJO. INCLUYE INSTALACIÓN Y EL SUMINISTRO DE TODOS LOS ACCESORIOS REQUERIDOS PARA EL CORRECTO MONTAJE.</v>
      </c>
      <c r="D124" s="5" t="str">
        <f>+COTIZACIONES!D123</f>
        <v>M2</v>
      </c>
      <c r="E124" s="5">
        <f>+COTIZACIONES!E123</f>
        <v>1</v>
      </c>
      <c r="F124" s="8" t="e">
        <f>+#REF!</f>
        <v>#REF!</v>
      </c>
      <c r="G124" s="7">
        <f>+COTIZACIONES!K123</f>
        <v>1815600</v>
      </c>
      <c r="H124" s="7">
        <f>+COTIZACIONES!Q123</f>
        <v>2194521.5</v>
      </c>
      <c r="I124" s="7">
        <f>+COTIZACIONES!W123</f>
        <v>1606369.1</v>
      </c>
      <c r="J124" s="10">
        <f t="shared" si="16"/>
        <v>1606369.1</v>
      </c>
      <c r="K124" s="10">
        <f t="shared" si="17"/>
        <v>1872163.5333333332</v>
      </c>
      <c r="L124" s="11">
        <f t="shared" si="18"/>
        <v>1841638.4352981136</v>
      </c>
      <c r="M124" s="10">
        <f t="shared" si="19"/>
        <v>1856671.7031157126</v>
      </c>
      <c r="N124" s="10">
        <f t="shared" si="20"/>
        <v>298128.13752446225</v>
      </c>
      <c r="O124" s="26">
        <f t="shared" si="21"/>
        <v>0.15924257267935013</v>
      </c>
      <c r="P124" s="9">
        <f t="shared" si="22"/>
        <v>1606369</v>
      </c>
      <c r="Q124" s="1" t="str">
        <f t="shared" si="15"/>
        <v>MENOR VALOR</v>
      </c>
    </row>
    <row r="125" spans="1:17" ht="165.75" thickBot="1" x14ac:dyDescent="0.3">
      <c r="A125" s="5">
        <f>+COTIZACIONES!A124</f>
        <v>122</v>
      </c>
      <c r="B125" s="5" t="str">
        <f>+COTIZACIONES!C124</f>
        <v>SUMINISTRO E INSTALACION DE FLANCHE O BRIDA METALICA CAL 26 (2.40 X 0.20). INCLUYE ACCESORIOS DE FIJACIÓN, ANTICORROSIVO Y ESMALTE</v>
      </c>
      <c r="C125" s="5" t="str">
        <f>+COTIZACIONES!C124</f>
        <v>SUMINISTRO E INSTALACION DE FLANCHE O BRIDA METALICA CAL 26 (2.40 X 0.20). INCLUYE ACCESORIOS DE FIJACIÓN, ANTICORROSIVO Y ESMALTE</v>
      </c>
      <c r="D125" s="5" t="str">
        <f>+COTIZACIONES!D124</f>
        <v>M2</v>
      </c>
      <c r="E125" s="5">
        <f>+COTIZACIONES!E124</f>
        <v>1</v>
      </c>
      <c r="F125" s="8" t="e">
        <f>+#REF!</f>
        <v>#REF!</v>
      </c>
      <c r="G125" s="7">
        <f>+COTIZACIONES!K124</f>
        <v>1613300</v>
      </c>
      <c r="H125" s="7">
        <f>+COTIZACIONES!Q124</f>
        <v>1982251</v>
      </c>
      <c r="I125" s="7">
        <f>+COTIZACIONES!W124</f>
        <v>1478087.1</v>
      </c>
      <c r="J125" s="10">
        <f t="shared" si="16"/>
        <v>1478087.1</v>
      </c>
      <c r="K125" s="10">
        <f t="shared" si="17"/>
        <v>1691212.7</v>
      </c>
      <c r="L125" s="11">
        <f t="shared" si="18"/>
        <v>1665857.2310990549</v>
      </c>
      <c r="M125" s="10">
        <f t="shared" si="19"/>
        <v>1678254.9444700843</v>
      </c>
      <c r="N125" s="10">
        <f t="shared" si="20"/>
        <v>260956.12874920372</v>
      </c>
      <c r="O125" s="26">
        <f t="shared" si="21"/>
        <v>0.15430118798729678</v>
      </c>
      <c r="P125" s="9">
        <f t="shared" si="22"/>
        <v>1478087</v>
      </c>
      <c r="Q125" s="1" t="str">
        <f t="shared" si="15"/>
        <v>MENOR VALOR</v>
      </c>
    </row>
    <row r="126" spans="1:17" ht="120.75" thickBot="1" x14ac:dyDescent="0.3">
      <c r="A126" s="5">
        <f>+COTIZACIONES!A125</f>
        <v>123</v>
      </c>
      <c r="B126" s="5" t="str">
        <f>+COTIZACIONES!C125</f>
        <v>CUBIERTA EN TEJA TIPO ESPAÑOLA DE ARCILLA. Incluye suminitro e instalación, a todo costo.</v>
      </c>
      <c r="C126" s="5" t="str">
        <f>+COTIZACIONES!C125</f>
        <v>CUBIERTA EN TEJA TIPO ESPAÑOLA DE ARCILLA. Incluye suminitro e instalación, a todo costo.</v>
      </c>
      <c r="D126" s="5" t="str">
        <f>+COTIZACIONES!D125</f>
        <v>M2</v>
      </c>
      <c r="E126" s="5">
        <f>+COTIZACIONES!E125</f>
        <v>1</v>
      </c>
      <c r="F126" s="8" t="e">
        <f>+#REF!</f>
        <v>#REF!</v>
      </c>
      <c r="G126" s="7">
        <f>+COTIZACIONES!K125</f>
        <v>20752.900000000001</v>
      </c>
      <c r="H126" s="7">
        <f>+COTIZACIONES!Q125</f>
        <v>24645.316499999997</v>
      </c>
      <c r="I126" s="7">
        <f>+COTIZACIONES!W125</f>
        <v>21149.87</v>
      </c>
      <c r="J126" s="10">
        <f t="shared" si="16"/>
        <v>20752.900000000001</v>
      </c>
      <c r="K126" s="10">
        <f t="shared" si="17"/>
        <v>22182.695499999998</v>
      </c>
      <c r="L126" s="11">
        <f t="shared" si="18"/>
        <v>22051.800705216465</v>
      </c>
      <c r="M126" s="10">
        <f t="shared" si="19"/>
        <v>22116.019549506647</v>
      </c>
      <c r="N126" s="10">
        <f t="shared" si="20"/>
        <v>2141.9087136140379</v>
      </c>
      <c r="O126" s="26">
        <f t="shared" si="21"/>
        <v>9.6557639427275105E-2</v>
      </c>
      <c r="P126" s="9">
        <f t="shared" si="22"/>
        <v>20753</v>
      </c>
      <c r="Q126" s="1" t="str">
        <f t="shared" si="15"/>
        <v>MENOR VALOR</v>
      </c>
    </row>
    <row r="127" spans="1:17" ht="210.75" thickBot="1" x14ac:dyDescent="0.3">
      <c r="A127" s="5">
        <f>+COTIZACIONES!A126</f>
        <v>124</v>
      </c>
      <c r="B127" s="5" t="str">
        <f>+COTIZACIONES!C126</f>
        <v>SUMINISTRO E INSTALACION TEJA DE CRESTA ALTA UPVC DE 2 MM DE ESPESOR. INCLUYE TODOS LOS ELEMENTOS NECESARIOS PARA SU CORRECTO FUNCIONAMIENTO</v>
      </c>
      <c r="C127" s="5" t="str">
        <f>+COTIZACIONES!C126</f>
        <v>SUMINISTRO E INSTALACION TEJA DE CRESTA ALTA UPVC DE 2 MM DE ESPESOR. INCLUYE TODOS LOS ELEMENTOS NECESARIOS PARA SU CORRECTO FUNCIONAMIENTO</v>
      </c>
      <c r="D127" s="5" t="str">
        <f>+COTIZACIONES!D126</f>
        <v>M2</v>
      </c>
      <c r="E127" s="5">
        <f>+COTIZACIONES!E126</f>
        <v>1</v>
      </c>
      <c r="F127" s="8" t="e">
        <f>+#REF!</f>
        <v>#REF!</v>
      </c>
      <c r="G127" s="7">
        <f>+COTIZACIONES!K126</f>
        <v>805800</v>
      </c>
      <c r="H127" s="7">
        <f>+COTIZACIONES!Q126</f>
        <v>913213.99</v>
      </c>
      <c r="I127" s="7">
        <f>+COTIZACIONES!W126</f>
        <v>794801</v>
      </c>
      <c r="J127" s="10">
        <f t="shared" si="16"/>
        <v>794801</v>
      </c>
      <c r="K127" s="10">
        <f t="shared" si="17"/>
        <v>837938.33000000007</v>
      </c>
      <c r="L127" s="11">
        <f t="shared" si="18"/>
        <v>834675.09629693558</v>
      </c>
      <c r="M127" s="10">
        <f t="shared" si="19"/>
        <v>836281.98482651834</v>
      </c>
      <c r="N127" s="10">
        <f t="shared" si="20"/>
        <v>65422.192271252265</v>
      </c>
      <c r="O127" s="26">
        <f t="shared" si="21"/>
        <v>7.8075187551394448E-2</v>
      </c>
      <c r="P127" s="9">
        <f t="shared" si="22"/>
        <v>794801</v>
      </c>
      <c r="Q127" s="1" t="str">
        <f t="shared" si="15"/>
        <v>MENOR VALOR</v>
      </c>
    </row>
    <row r="128" spans="1:17" ht="210.75" thickBot="1" x14ac:dyDescent="0.3">
      <c r="A128" s="5">
        <f>+COTIZACIONES!A127</f>
        <v>125</v>
      </c>
      <c r="B128" s="5" t="str">
        <f>+COTIZACIONES!C127</f>
        <v>SUMINISTRO E INSTALACION CABALLETE PARA TEJA UPVC DE 2 MM DE ESPESOR. INCLUYE TODOS LOS ELEMENTOS NECESARIOS PARA SU CORRECTO FUNCIONAMIENTO</v>
      </c>
      <c r="C128" s="5" t="str">
        <f>+COTIZACIONES!C127</f>
        <v>SUMINISTRO E INSTALACION CABALLETE PARA TEJA UPVC DE 2 MM DE ESPESOR. INCLUYE TODOS LOS ELEMENTOS NECESARIOS PARA SU CORRECTO FUNCIONAMIENTO</v>
      </c>
      <c r="D128" s="5" t="str">
        <f>+COTIZACIONES!D127</f>
        <v>ML</v>
      </c>
      <c r="E128" s="5">
        <f>+COTIZACIONES!E127</f>
        <v>1</v>
      </c>
      <c r="F128" s="8" t="e">
        <f>+#REF!</f>
        <v>#REF!</v>
      </c>
      <c r="G128" s="7">
        <f>+COTIZACIONES!K127</f>
        <v>889100</v>
      </c>
      <c r="H128" s="7">
        <f>+COTIZACIONES!Q127</f>
        <v>990671.77</v>
      </c>
      <c r="I128" s="7">
        <f>+COTIZACIONES!W127</f>
        <v>878101</v>
      </c>
      <c r="J128" s="10">
        <f t="shared" si="16"/>
        <v>878101</v>
      </c>
      <c r="K128" s="10">
        <f t="shared" si="17"/>
        <v>919290.92333333334</v>
      </c>
      <c r="L128" s="11">
        <f t="shared" si="18"/>
        <v>916598.65708050306</v>
      </c>
      <c r="M128" s="10">
        <f t="shared" si="19"/>
        <v>917927.30738325522</v>
      </c>
      <c r="N128" s="10">
        <f t="shared" si="20"/>
        <v>62061.771271755002</v>
      </c>
      <c r="O128" s="26">
        <f t="shared" si="21"/>
        <v>6.7510479758377331E-2</v>
      </c>
      <c r="P128" s="9">
        <f t="shared" si="22"/>
        <v>878101</v>
      </c>
      <c r="Q128" s="1" t="str">
        <f t="shared" si="15"/>
        <v>MENOR VALOR</v>
      </c>
    </row>
    <row r="129" spans="1:17" ht="210.75" thickBot="1" x14ac:dyDescent="0.3">
      <c r="A129" s="5">
        <f>+COTIZACIONES!A128</f>
        <v>126</v>
      </c>
      <c r="B129" s="5" t="str">
        <f>+COTIZACIONES!C128</f>
        <v>SUMINISTRO E INSTALACION TEJA TIPO COLONIAL UPVC DE 2 MM DE ESPESOR. INCLUYE TODOS LOS ELEMENTOS NECESARIOS PARA SU CORRECTO FUNCIONAMIENTO</v>
      </c>
      <c r="C129" s="5" t="str">
        <f>+COTIZACIONES!C128</f>
        <v>SUMINISTRO E INSTALACION TEJA TIPO COLONIAL UPVC DE 2 MM DE ESPESOR. INCLUYE TODOS LOS ELEMENTOS NECESARIOS PARA SU CORRECTO FUNCIONAMIENTO</v>
      </c>
      <c r="D129" s="5" t="str">
        <f>+COTIZACIONES!D128</f>
        <v>M2</v>
      </c>
      <c r="E129" s="5">
        <f>+COTIZACIONES!E128</f>
        <v>1</v>
      </c>
      <c r="F129" s="8" t="e">
        <f>+#REF!</f>
        <v>#REF!</v>
      </c>
      <c r="G129" s="7">
        <f>+COTIZACIONES!K128</f>
        <v>1883600</v>
      </c>
      <c r="H129" s="7">
        <f>+COTIZACIONES!Q128</f>
        <v>2210272</v>
      </c>
      <c r="I129" s="7">
        <f>+COTIZACIONES!W128</f>
        <v>1955051</v>
      </c>
      <c r="J129" s="10">
        <f t="shared" si="16"/>
        <v>1883600</v>
      </c>
      <c r="K129" s="10">
        <f t="shared" si="17"/>
        <v>2016307.6666666667</v>
      </c>
      <c r="L129" s="11">
        <f t="shared" si="18"/>
        <v>2006921.3477166372</v>
      </c>
      <c r="M129" s="10">
        <f t="shared" si="19"/>
        <v>2011549.9978599902</v>
      </c>
      <c r="N129" s="10">
        <f t="shared" si="20"/>
        <v>171735.0671945987</v>
      </c>
      <c r="O129" s="26">
        <f t="shared" si="21"/>
        <v>8.5173046769449048E-2</v>
      </c>
      <c r="P129" s="9">
        <f t="shared" si="22"/>
        <v>1883600</v>
      </c>
      <c r="Q129" s="1" t="str">
        <f t="shared" si="15"/>
        <v>MENOR VALOR</v>
      </c>
    </row>
    <row r="130" spans="1:17" ht="240.75" thickBot="1" x14ac:dyDescent="0.3">
      <c r="A130" s="5">
        <f>+COTIZACIONES!A129</f>
        <v>127</v>
      </c>
      <c r="B130" s="5" t="str">
        <f>+COTIZACIONES!C129</f>
        <v>SUMINISTRO E INSTALACION CABALLETE PARA TEJA TIPO COLONIAL UPVC DE 2 MM DE ESPESOR. INCLUYE TODOS LOS ELEMENTOS NECESARIOS PARA SU CORRECTO FUNCIONAMIENTO</v>
      </c>
      <c r="C130" s="5" t="str">
        <f>+COTIZACIONES!C129</f>
        <v>SUMINISTRO E INSTALACION CABALLETE PARA TEJA TIPO COLONIAL UPVC DE 2 MM DE ESPESOR. INCLUYE TODOS LOS ELEMENTOS NECESARIOS PARA SU CORRECTO FUNCIONAMIENTO</v>
      </c>
      <c r="D130" s="5" t="str">
        <f>+COTIZACIONES!D129</f>
        <v>ML</v>
      </c>
      <c r="E130" s="5">
        <f>+COTIZACIONES!E129</f>
        <v>1</v>
      </c>
      <c r="F130" s="8" t="e">
        <f>+#REF!</f>
        <v>#REF!</v>
      </c>
      <c r="G130" s="7">
        <f>+COTIZACIONES!K129</f>
        <v>1324300</v>
      </c>
      <c r="H130" s="7">
        <f>+COTIZACIONES!Q129</f>
        <v>1429252.3900000001</v>
      </c>
      <c r="I130" s="7">
        <f>+COTIZACIONES!W129</f>
        <v>1304775.5</v>
      </c>
      <c r="J130" s="10">
        <f t="shared" si="16"/>
        <v>1304775.5</v>
      </c>
      <c r="K130" s="10">
        <f t="shared" si="17"/>
        <v>1352775.9633333334</v>
      </c>
      <c r="L130" s="11">
        <f t="shared" si="18"/>
        <v>1350622.6417599956</v>
      </c>
      <c r="M130" s="10">
        <f t="shared" si="19"/>
        <v>1351689.7893501308</v>
      </c>
      <c r="N130" s="10">
        <f t="shared" si="20"/>
        <v>66946.130596465722</v>
      </c>
      <c r="O130" s="26">
        <f t="shared" si="21"/>
        <v>4.9487965791102491E-2</v>
      </c>
      <c r="P130" s="9">
        <f t="shared" si="22"/>
        <v>1304776</v>
      </c>
      <c r="Q130" s="1" t="str">
        <f t="shared" si="15"/>
        <v>MENOR VALOR</v>
      </c>
    </row>
    <row r="131" spans="1:17" ht="255.75" thickBot="1" x14ac:dyDescent="0.3">
      <c r="A131" s="5">
        <f>+COTIZACIONES!A130</f>
        <v>128</v>
      </c>
      <c r="B131" s="5" t="str">
        <f>+COTIZACIONES!C130</f>
        <v>MANTENIMIENTO DE CUBIERTA (INCLUYE DESMONTE, REINSTALACIÓN, LIMPIEZA, CARGUE Y RETIRO DE TEJAS, CABALLETES. REVISIÓN GENERAL, AJUSTE FILTRACIONES Y LIMPIEZA MANUAL)</v>
      </c>
      <c r="C131" s="5" t="str">
        <f>+COTIZACIONES!C130</f>
        <v>MANTENIMIENTO DE CUBIERTA (INCLUYE DESMONTE, REINSTALACIÓN, LIMPIEZA, CARGUE Y RETIRO DE TEJAS, CABALLETES. REVISIÓN GENERAL, AJUSTE FILTRACIONES Y LIMPIEZA MANUAL)</v>
      </c>
      <c r="D131" s="5" t="str">
        <f>+COTIZACIONES!D130</f>
        <v>M2</v>
      </c>
      <c r="E131" s="5">
        <f>+COTIZACIONES!E130</f>
        <v>1</v>
      </c>
      <c r="F131" s="8" t="e">
        <f>+#REF!</f>
        <v>#REF!</v>
      </c>
      <c r="G131" s="7">
        <f>+COTIZACIONES!K130</f>
        <v>1353200</v>
      </c>
      <c r="H131" s="7">
        <f>+COTIZACIONES!Q130</f>
        <v>1462920.8900000001</v>
      </c>
      <c r="I131" s="7">
        <f>+COTIZACIONES!W130</f>
        <v>1352881.25</v>
      </c>
      <c r="J131" s="10">
        <f t="shared" si="16"/>
        <v>1352881.25</v>
      </c>
      <c r="K131" s="10">
        <f t="shared" si="17"/>
        <v>1389667.3800000001</v>
      </c>
      <c r="L131" s="11">
        <f t="shared" si="18"/>
        <v>1387786.2412665845</v>
      </c>
      <c r="M131" s="10">
        <f t="shared" si="19"/>
        <v>1388718.3350917459</v>
      </c>
      <c r="N131" s="10">
        <f t="shared" si="20"/>
        <v>63439.600770186989</v>
      </c>
      <c r="O131" s="26">
        <f t="shared" si="21"/>
        <v>4.5650924590449109E-2</v>
      </c>
      <c r="P131" s="9">
        <f t="shared" si="22"/>
        <v>1352881</v>
      </c>
      <c r="Q131" s="1" t="str">
        <f t="shared" si="15"/>
        <v>MENOR VALOR</v>
      </c>
    </row>
    <row r="132" spans="1:17" ht="270.75" thickBot="1" x14ac:dyDescent="0.3">
      <c r="A132" s="5">
        <f>+COTIZACIONES!A131</f>
        <v>129</v>
      </c>
      <c r="B132" s="5" t="str">
        <f>+COTIZACIONES!C131</f>
        <v>MANTENIMIENTO DE CUBIERTA (INCLUYE DESMONTE CARGUE Y RETIRO DE TEJAS CABALLETES, REVISIÓN AJUSTE LIMPIEZA MANUAL ANTICORROSIVO Y PINTURA ESMALTE PARA CERCHAS Y CORREAS)</v>
      </c>
      <c r="C132" s="5" t="str">
        <f>+COTIZACIONES!C131</f>
        <v>MANTENIMIENTO DE CUBIERTA (INCLUYE DESMONTE CARGUE Y RETIRO DE TEJAS CABALLETES, REVISIÓN AJUSTE LIMPIEZA MANUAL ANTICORROSIVO Y PINTURA ESMALTE PARA CERCHAS Y CORREAS)</v>
      </c>
      <c r="D132" s="5" t="str">
        <f>+COTIZACIONES!D131</f>
        <v>M2</v>
      </c>
      <c r="E132" s="5">
        <f>+COTIZACIONES!E131</f>
        <v>1</v>
      </c>
      <c r="F132" s="8" t="e">
        <f>+#REF!</f>
        <v>#REF!</v>
      </c>
      <c r="G132" s="7">
        <f>+COTIZACIONES!K131</f>
        <v>1353200</v>
      </c>
      <c r="H132" s="7">
        <f>+COTIZACIONES!Q131</f>
        <v>1473758.3900000001</v>
      </c>
      <c r="I132" s="7">
        <f>+COTIZACIONES!W131</f>
        <v>1304775.5</v>
      </c>
      <c r="J132" s="10">
        <f t="shared" si="16"/>
        <v>1304775.5</v>
      </c>
      <c r="K132" s="10">
        <f t="shared" si="17"/>
        <v>1377244.6300000001</v>
      </c>
      <c r="L132" s="11">
        <f t="shared" si="18"/>
        <v>1373663.0370498011</v>
      </c>
      <c r="M132" s="10">
        <f t="shared" si="19"/>
        <v>1375439.0735377513</v>
      </c>
      <c r="N132" s="10">
        <f t="shared" si="20"/>
        <v>87019.609583505458</v>
      </c>
      <c r="O132" s="26">
        <f t="shared" si="21"/>
        <v>6.3183843805225404E-2</v>
      </c>
      <c r="P132" s="9">
        <f t="shared" si="22"/>
        <v>1304776</v>
      </c>
      <c r="Q132" s="1" t="str">
        <f t="shared" si="15"/>
        <v>MENOR VALOR</v>
      </c>
    </row>
    <row r="133" spans="1:17" ht="135.75" thickBot="1" x14ac:dyDescent="0.3">
      <c r="A133" s="5">
        <f>+COTIZACIONES!A132</f>
        <v>130</v>
      </c>
      <c r="B133" s="5" t="str">
        <f>+COTIZACIONES!C132</f>
        <v>DESMONTE DE CUBIERTA EN TELA PLASTIFICADA O LONA. (INCLUYE CARGUE Y RETIRO DEL MATERIAL)</v>
      </c>
      <c r="C133" s="5" t="str">
        <f>+COTIZACIONES!C132</f>
        <v>DESMONTE DE CUBIERTA EN TELA PLASTIFICADA O LONA. (INCLUYE CARGUE Y RETIRO DEL MATERIAL)</v>
      </c>
      <c r="D133" s="5" t="str">
        <f>+COTIZACIONES!D132</f>
        <v>M2</v>
      </c>
      <c r="E133" s="5">
        <f>+COTIZACIONES!E132</f>
        <v>1</v>
      </c>
      <c r="F133" s="8" t="e">
        <f>+#REF!</f>
        <v>#REF!</v>
      </c>
      <c r="G133" s="7">
        <f>+COTIZACIONES!K132</f>
        <v>901000</v>
      </c>
      <c r="H133" s="7">
        <f>+COTIZACIONES!Q132</f>
        <v>984912</v>
      </c>
      <c r="I133" s="7">
        <f>+COTIZACIONES!W132</f>
        <v>851980.5</v>
      </c>
      <c r="J133" s="10">
        <f t="shared" si="16"/>
        <v>851980.5</v>
      </c>
      <c r="K133" s="10">
        <f t="shared" si="17"/>
        <v>912630.83333333337</v>
      </c>
      <c r="L133" s="11">
        <f t="shared" si="18"/>
        <v>909384.98975694808</v>
      </c>
      <c r="M133" s="10">
        <f t="shared" si="19"/>
        <v>910997.72315615893</v>
      </c>
      <c r="N133" s="10">
        <f t="shared" si="20"/>
        <v>67224.646790320388</v>
      </c>
      <c r="O133" s="26">
        <f t="shared" si="21"/>
        <v>7.3660284460022138E-2</v>
      </c>
      <c r="P133" s="9">
        <f t="shared" si="22"/>
        <v>851981</v>
      </c>
      <c r="Q133" s="1" t="str">
        <f t="shared" ref="Q133:Q196" si="23">+IF(P133&lt;=26%,"MENOR VALOR",IF(P133&lt;=60%,"MEDIA ARMONICA",IF(P133&lt;=90%,"MEDIA GEOMETRICA","MENOR VALOR")))</f>
        <v>MENOR VALOR</v>
      </c>
    </row>
    <row r="134" spans="1:17" ht="120.75" thickBot="1" x14ac:dyDescent="0.3">
      <c r="A134" s="5">
        <f>+COTIZACIONES!A133</f>
        <v>131</v>
      </c>
      <c r="B134" s="5" t="str">
        <f>+COTIZACIONES!C133</f>
        <v>SUMINISTRO Y APLICACIÓN DE TELA ASFÁLTICA PARA IMPERMEABILIZACIÓN DE CUBIERTAS</v>
      </c>
      <c r="C134" s="5" t="str">
        <f>+COTIZACIONES!C133</f>
        <v>SUMINISTRO Y APLICACIÓN DE TELA ASFÁLTICA PARA IMPERMEABILIZACIÓN DE CUBIERTAS</v>
      </c>
      <c r="D134" s="5" t="str">
        <f>+COTIZACIONES!D133</f>
        <v>M2</v>
      </c>
      <c r="E134" s="5">
        <f>+COTIZACIONES!E133</f>
        <v>1</v>
      </c>
      <c r="F134" s="8" t="e">
        <f>+#REF!</f>
        <v>#REF!</v>
      </c>
      <c r="G134" s="7">
        <f>+COTIZACIONES!K133</f>
        <v>996200</v>
      </c>
      <c r="H134" s="7">
        <f>+COTIZACIONES!Q133</f>
        <v>1066265.5</v>
      </c>
      <c r="I134" s="7">
        <f>+COTIZACIONES!W133</f>
        <v>922190.5</v>
      </c>
      <c r="J134" s="10">
        <f t="shared" si="16"/>
        <v>922190.5</v>
      </c>
      <c r="K134" s="10">
        <f t="shared" si="17"/>
        <v>994885.33333333337</v>
      </c>
      <c r="L134" s="11">
        <f t="shared" si="18"/>
        <v>991394.08307513362</v>
      </c>
      <c r="M134" s="10">
        <f t="shared" si="19"/>
        <v>993140.8512825527</v>
      </c>
      <c r="N134" s="10">
        <f t="shared" si="20"/>
        <v>72046.496567031863</v>
      </c>
      <c r="O134" s="26">
        <f t="shared" si="21"/>
        <v>7.2416884793790506E-2</v>
      </c>
      <c r="P134" s="9">
        <f t="shared" si="22"/>
        <v>922191</v>
      </c>
      <c r="Q134" s="1" t="str">
        <f t="shared" si="23"/>
        <v>MENOR VALOR</v>
      </c>
    </row>
    <row r="135" spans="1:17" ht="409.6" thickBot="1" x14ac:dyDescent="0.3">
      <c r="A135" s="5">
        <f>+COTIZACIONES!A134</f>
        <v>132</v>
      </c>
      <c r="B135" s="5" t="str">
        <f>+COTIZACIONES!C134</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v>
      </c>
      <c r="C135" s="5" t="str">
        <f>+COTIZACIONES!C134</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v>
      </c>
      <c r="D135" s="5" t="str">
        <f>+COTIZACIONES!D134</f>
        <v>M2</v>
      </c>
      <c r="E135" s="5">
        <f>+COTIZACIONES!E134</f>
        <v>1</v>
      </c>
      <c r="F135" s="8" t="e">
        <f>+#REF!</f>
        <v>#REF!</v>
      </c>
      <c r="G135" s="7">
        <f>+COTIZACIONES!K134</f>
        <v>1353200</v>
      </c>
      <c r="H135" s="7">
        <f>+COTIZACIONES!Q134</f>
        <v>1540803.5</v>
      </c>
      <c r="I135" s="7">
        <f>+COTIZACIONES!W134</f>
        <v>1300045.25</v>
      </c>
      <c r="J135" s="10">
        <f t="shared" si="16"/>
        <v>1300045.25</v>
      </c>
      <c r="K135" s="10">
        <f t="shared" si="17"/>
        <v>1398016.25</v>
      </c>
      <c r="L135" s="11">
        <f t="shared" si="18"/>
        <v>1390688.3603089822</v>
      </c>
      <c r="M135" s="10">
        <f t="shared" si="19"/>
        <v>1394298.964234553</v>
      </c>
      <c r="N135" s="10">
        <f t="shared" si="20"/>
        <v>126481.24736028064</v>
      </c>
      <c r="O135" s="26">
        <f t="shared" si="21"/>
        <v>9.0471943627465454E-2</v>
      </c>
      <c r="P135" s="9">
        <f t="shared" si="22"/>
        <v>1300045</v>
      </c>
      <c r="Q135" s="1" t="str">
        <f t="shared" si="23"/>
        <v>MENOR VALOR</v>
      </c>
    </row>
    <row r="136" spans="1:17" ht="225.75" thickBot="1" x14ac:dyDescent="0.3">
      <c r="A136" s="5">
        <f>+COTIZACIONES!A135</f>
        <v>133</v>
      </c>
      <c r="B136" s="5" t="str">
        <f>+COTIZACIONES!C135</f>
        <v xml:space="preserve">INSTALACIÓN ALAMBRE GALVANIZADO CON CALIBRE 12 AWG, DE RESISTENCIA A LA TRACCIÓN ENTRE 39 - 47 KGF/MM2 Y CON GALVANIZADO DE 70 G/M2. COMERCIALIZADO EN KILOGRAMOS.  </v>
      </c>
      <c r="C136" s="5" t="str">
        <f>+COTIZACIONES!C135</f>
        <v xml:space="preserve">INSTALACIÓN ALAMBRE GALVANIZADO CON CALIBRE 12 AWG, DE RESISTENCIA A LA TRACCIÓN ENTRE 39 - 47 KGF/MM2 Y CON GALVANIZADO DE 70 G/M2. COMERCIALIZADO EN KILOGRAMOS.  </v>
      </c>
      <c r="D136" s="5" t="str">
        <f>+COTIZACIONES!D135</f>
        <v>Metro</v>
      </c>
      <c r="E136" s="5">
        <f>+COTIZACIONES!E135</f>
        <v>1</v>
      </c>
      <c r="F136" s="8" t="e">
        <f>+#REF!</f>
        <v>#REF!</v>
      </c>
      <c r="G136" s="7">
        <f>+COTIZACIONES!K135</f>
        <v>789140</v>
      </c>
      <c r="H136" s="7">
        <f>+COTIZACIONES!Q135</f>
        <v>889281.9</v>
      </c>
      <c r="I136" s="7">
        <f>+COTIZACIONES!W135</f>
        <v>768621</v>
      </c>
      <c r="J136" s="10">
        <f t="shared" si="16"/>
        <v>768621</v>
      </c>
      <c r="K136" s="10">
        <f t="shared" si="17"/>
        <v>815680.96666666667</v>
      </c>
      <c r="L136" s="11">
        <f t="shared" si="18"/>
        <v>812405.66996210895</v>
      </c>
      <c r="M136" s="10">
        <f t="shared" si="19"/>
        <v>814020.33130629582</v>
      </c>
      <c r="N136" s="10">
        <f t="shared" si="20"/>
        <v>64560.672091477907</v>
      </c>
      <c r="O136" s="26">
        <f t="shared" si="21"/>
        <v>7.9149415923371727E-2</v>
      </c>
      <c r="P136" s="9">
        <f t="shared" si="22"/>
        <v>768621</v>
      </c>
      <c r="Q136" s="1" t="str">
        <f t="shared" si="23"/>
        <v>MENOR VALOR</v>
      </c>
    </row>
    <row r="137" spans="1:17" ht="225.75" thickBot="1" x14ac:dyDescent="0.3">
      <c r="A137" s="5">
        <f>+COTIZACIONES!A136</f>
        <v>134</v>
      </c>
      <c r="B137" s="5" t="str">
        <f>+COTIZACIONES!C136</f>
        <v>INSTALACION DE REMATE SUPERIOR EN DOBLE CONCERTINA DE DIAMETRO 18" ESPIRAL ESPACIADO CADA 20 cm. INCLUYE CABLE GALVANIZADO SUPER GX DE 1/8 Y PERNOS DE SUJECION 3/16</v>
      </c>
      <c r="C137" s="5" t="str">
        <f>+COTIZACIONES!C136</f>
        <v>INSTALACION DE REMATE SUPERIOR EN DOBLE CONCERTINA DE DIAMETRO 18" ESPIRAL ESPACIADO CADA 20 cm. INCLUYE CABLE GALVANIZADO SUPER GX DE 1/8 Y PERNOS DE SUJECION 3/16</v>
      </c>
      <c r="D137" s="5" t="str">
        <f>+COTIZACIONES!D136</f>
        <v>ML</v>
      </c>
      <c r="E137" s="5">
        <f>+COTIZACIONES!E136</f>
        <v>1</v>
      </c>
      <c r="F137" s="8" t="e">
        <f>+#REF!</f>
        <v>#REF!</v>
      </c>
      <c r="G137" s="7">
        <f>+COTIZACIONES!K136</f>
        <v>944741</v>
      </c>
      <c r="H137" s="7">
        <f>+COTIZACIONES!Q136</f>
        <v>1040236.715</v>
      </c>
      <c r="I137" s="7">
        <f>+COTIZACIONES!W136</f>
        <v>950631.5</v>
      </c>
      <c r="J137" s="10">
        <f t="shared" si="16"/>
        <v>944741</v>
      </c>
      <c r="K137" s="10">
        <f t="shared" si="17"/>
        <v>978536.40499999991</v>
      </c>
      <c r="L137" s="11">
        <f t="shared" si="18"/>
        <v>976644.16074651969</v>
      </c>
      <c r="M137" s="10">
        <f t="shared" si="19"/>
        <v>977580.16404958803</v>
      </c>
      <c r="N137" s="10">
        <f t="shared" si="20"/>
        <v>53515.144474574416</v>
      </c>
      <c r="O137" s="26">
        <f t="shared" si="21"/>
        <v>5.4688966298166927E-2</v>
      </c>
      <c r="P137" s="9">
        <f t="shared" si="22"/>
        <v>944741</v>
      </c>
      <c r="Q137" s="1" t="str">
        <f t="shared" si="23"/>
        <v>MENOR VALOR</v>
      </c>
    </row>
    <row r="138" spans="1:17" ht="165.75" thickBot="1" x14ac:dyDescent="0.3">
      <c r="A138" s="5">
        <f>+COTIZACIONES!A137</f>
        <v>135</v>
      </c>
      <c r="B138" s="5" t="str">
        <f>+COTIZACIONES!C137</f>
        <v xml:space="preserve">INSTALACIÓN ALAMBRE PARA INSTALACIONES INTERNAS, RECOCIDO NEGRO, ROJO, BLANCO, VERDE, ETC; EN CALIBRE DE 12 AWG. </v>
      </c>
      <c r="C138" s="5" t="str">
        <f>+COTIZACIONES!C137</f>
        <v xml:space="preserve">INSTALACIÓN ALAMBRE PARA INSTALACIONES INTERNAS, RECOCIDO NEGRO, ROJO, BLANCO, VERDE, ETC; EN CALIBRE DE 12 AWG. </v>
      </c>
      <c r="D138" s="5" t="str">
        <f>+COTIZACIONES!D137</f>
        <v>Metro</v>
      </c>
      <c r="E138" s="5">
        <f>+COTIZACIONES!E137</f>
        <v>1</v>
      </c>
      <c r="F138" s="8" t="e">
        <f>+#REF!</f>
        <v>#REF!</v>
      </c>
      <c r="G138" s="7">
        <f>+COTIZACIONES!K137</f>
        <v>4595.2850000000008</v>
      </c>
      <c r="H138" s="7">
        <f>+COTIZACIONES!Q137</f>
        <v>6037.1670749999994</v>
      </c>
      <c r="I138" s="7">
        <f>+COTIZACIONES!W137</f>
        <v>4683.1855000000005</v>
      </c>
      <c r="J138" s="10">
        <f t="shared" si="16"/>
        <v>4595.2850000000008</v>
      </c>
      <c r="K138" s="10">
        <f t="shared" si="17"/>
        <v>5105.2125249999999</v>
      </c>
      <c r="L138" s="11">
        <f t="shared" si="18"/>
        <v>5026.9373897364321</v>
      </c>
      <c r="M138" s="10">
        <f t="shared" si="19"/>
        <v>5064.8004093341651</v>
      </c>
      <c r="N138" s="10">
        <f t="shared" si="20"/>
        <v>808.29208020636747</v>
      </c>
      <c r="O138" s="26">
        <f t="shared" si="21"/>
        <v>0.15832682307508197</v>
      </c>
      <c r="P138" s="9">
        <f t="shared" si="22"/>
        <v>4595</v>
      </c>
      <c r="Q138" s="1" t="str">
        <f t="shared" si="23"/>
        <v>MENOR VALOR</v>
      </c>
    </row>
    <row r="139" spans="1:17" ht="165.75" thickBot="1" x14ac:dyDescent="0.3">
      <c r="A139" s="5">
        <f>+COTIZACIONES!A138</f>
        <v>136</v>
      </c>
      <c r="B139" s="5" t="str">
        <f>+COTIZACIONES!C138</f>
        <v xml:space="preserve">INSTALACIÓN ALAMBRE PARA INSTALACIONES INTERNAS, RECOCIDO NEGRO, ROJO, BLANCO, VERDE, ETC; EN CALIBRE DE 18 AWG. </v>
      </c>
      <c r="C139" s="5" t="str">
        <f>+COTIZACIONES!C138</f>
        <v xml:space="preserve">INSTALACIÓN ALAMBRE PARA INSTALACIONES INTERNAS, RECOCIDO NEGRO, ROJO, BLANCO, VERDE, ETC; EN CALIBRE DE 18 AWG. </v>
      </c>
      <c r="D139" s="5" t="str">
        <f>+COTIZACIONES!D138</f>
        <v>Metro</v>
      </c>
      <c r="E139" s="5">
        <f>+COTIZACIONES!E138</f>
        <v>1</v>
      </c>
      <c r="F139" s="8" t="e">
        <f>+#REF!</f>
        <v>#REF!</v>
      </c>
      <c r="G139" s="7">
        <f>+COTIZACIONES!K138</f>
        <v>3557.6400000000008</v>
      </c>
      <c r="H139" s="7">
        <f>+COTIZACIONES!Q138</f>
        <v>4245.3216000000002</v>
      </c>
      <c r="I139" s="7">
        <f>+COTIZACIONES!W138</f>
        <v>3625.692</v>
      </c>
      <c r="J139" s="10">
        <f t="shared" si="16"/>
        <v>3557.6400000000008</v>
      </c>
      <c r="K139" s="10">
        <f t="shared" si="17"/>
        <v>3809.5512000000003</v>
      </c>
      <c r="L139" s="11">
        <f t="shared" si="18"/>
        <v>3785.7371383591708</v>
      </c>
      <c r="M139" s="10">
        <f t="shared" si="19"/>
        <v>3797.4130135292066</v>
      </c>
      <c r="N139" s="10">
        <f t="shared" si="20"/>
        <v>378.91905443395149</v>
      </c>
      <c r="O139" s="26">
        <f t="shared" si="21"/>
        <v>9.9465536631703877E-2</v>
      </c>
      <c r="P139" s="9">
        <f t="shared" si="22"/>
        <v>3558</v>
      </c>
      <c r="Q139" s="1" t="str">
        <f t="shared" si="23"/>
        <v>MENOR VALOR</v>
      </c>
    </row>
    <row r="140" spans="1:17" ht="165.75" thickBot="1" x14ac:dyDescent="0.3">
      <c r="A140" s="5">
        <f>+COTIZACIONES!A139</f>
        <v>137</v>
      </c>
      <c r="B140" s="5" t="str">
        <f>+COTIZACIONES!C139</f>
        <v xml:space="preserve">INSTALACIÓN ALAMBRE PARA INSTALACIONES INTERNAS, RECOCIDO NEGRO, ROJO, BLANCO, VERDE, ETC; EN CALIBRE DE 8 AWG.  </v>
      </c>
      <c r="C140" s="5" t="str">
        <f>+COTIZACIONES!C139</f>
        <v xml:space="preserve">INSTALACIÓN ALAMBRE PARA INSTALACIONES INTERNAS, RECOCIDO NEGRO, ROJO, BLANCO, VERDE, ETC; EN CALIBRE DE 8 AWG.  </v>
      </c>
      <c r="D140" s="5" t="str">
        <f>+COTIZACIONES!D139</f>
        <v>Metro</v>
      </c>
      <c r="E140" s="5">
        <f>+COTIZACIONES!E139</f>
        <v>1</v>
      </c>
      <c r="F140" s="8" t="e">
        <f>+#REF!</f>
        <v>#REF!</v>
      </c>
      <c r="G140" s="7">
        <f>+COTIZACIONES!K139</f>
        <v>11117.625</v>
      </c>
      <c r="H140" s="7">
        <f>+COTIZACIONES!Q139</f>
        <v>13330.411875</v>
      </c>
      <c r="I140" s="7">
        <f>+COTIZACIONES!W139</f>
        <v>11330.2875</v>
      </c>
      <c r="J140" s="10">
        <f t="shared" si="16"/>
        <v>11117.625</v>
      </c>
      <c r="K140" s="10">
        <f t="shared" si="17"/>
        <v>11926.108124999999</v>
      </c>
      <c r="L140" s="11">
        <f t="shared" si="18"/>
        <v>11847.278208236214</v>
      </c>
      <c r="M140" s="10">
        <f t="shared" si="19"/>
        <v>11885.902764725208</v>
      </c>
      <c r="N140" s="10">
        <f t="shared" si="20"/>
        <v>1220.8022368199563</v>
      </c>
      <c r="O140" s="26">
        <f t="shared" si="21"/>
        <v>0.10236384108080157</v>
      </c>
      <c r="P140" s="9">
        <f t="shared" si="22"/>
        <v>11118</v>
      </c>
      <c r="Q140" s="1" t="str">
        <f t="shared" si="23"/>
        <v>MENOR VALOR</v>
      </c>
    </row>
    <row r="141" spans="1:17" ht="120.75" thickBot="1" x14ac:dyDescent="0.3">
      <c r="A141" s="5">
        <f>+COTIZACIONES!A140</f>
        <v>138</v>
      </c>
      <c r="B141" s="5" t="str">
        <f>+COTIZACIONES!C140</f>
        <v xml:space="preserve">INSTALACIÓN ÁNGULO DE SOPORTE PARA ACOMETIDAS ELÉCTRICAS, TAMAÑO DE 1 1/2 X 30 CM. </v>
      </c>
      <c r="C141" s="5" t="str">
        <f>+COTIZACIONES!C140</f>
        <v xml:space="preserve">INSTALACIÓN ÁNGULO DE SOPORTE PARA ACOMETIDAS ELÉCTRICAS, TAMAÑO DE 1 1/2 X 30 CM. </v>
      </c>
      <c r="D141" s="5" t="str">
        <f>+COTIZACIONES!D140</f>
        <v>Unidad</v>
      </c>
      <c r="E141" s="5">
        <f>+COTIZACIONES!E140</f>
        <v>1</v>
      </c>
      <c r="F141" s="8" t="e">
        <f>+#REF!</f>
        <v>#REF!</v>
      </c>
      <c r="G141" s="7">
        <f>+COTIZACIONES!K140</f>
        <v>14823.5</v>
      </c>
      <c r="H141" s="7">
        <f>+COTIZACIONES!Q140</f>
        <v>18029.010000000002</v>
      </c>
      <c r="I141" s="7">
        <f>+COTIZACIONES!W140</f>
        <v>15107.05</v>
      </c>
      <c r="J141" s="10">
        <f t="shared" si="16"/>
        <v>14823.5</v>
      </c>
      <c r="K141" s="10">
        <f t="shared" si="17"/>
        <v>15986.519999999999</v>
      </c>
      <c r="L141" s="11">
        <f t="shared" si="18"/>
        <v>15862.870837231198</v>
      </c>
      <c r="M141" s="10">
        <f t="shared" si="19"/>
        <v>15923.337540421307</v>
      </c>
      <c r="N141" s="10">
        <f t="shared" si="20"/>
        <v>1774.5208369303543</v>
      </c>
      <c r="O141" s="26">
        <f t="shared" si="21"/>
        <v>0.11100107071022051</v>
      </c>
      <c r="P141" s="9">
        <f t="shared" si="22"/>
        <v>14824</v>
      </c>
      <c r="Q141" s="1" t="str">
        <f t="shared" si="23"/>
        <v>MENOR VALOR</v>
      </c>
    </row>
    <row r="142" spans="1:17" ht="195.75" thickBot="1" x14ac:dyDescent="0.3">
      <c r="A142" s="5">
        <f>+COTIZACIONES!A141</f>
        <v>139</v>
      </c>
      <c r="B142" s="5" t="str">
        <f>+COTIZACIONES!C141</f>
        <v>INSTALACIÓN DE  TOMACORRIENTE NORMAL DOBLE, POLO A TIERRA, 20A,125V. NEMA 5-20R, EN TUBERÍA CONDUIT PVC 3/4", ALAMBRE NO 12 AWG PROM 4M</v>
      </c>
      <c r="C142" s="5" t="str">
        <f>+COTIZACIONES!C141</f>
        <v>INSTALACIÓN DE  TOMACORRIENTE NORMAL DOBLE, POLO A TIERRA, 20A,125V. NEMA 5-20R, EN TUBERÍA CONDUIT PVC 3/4", ALAMBRE NO 12 AWG PROM 4M</v>
      </c>
      <c r="D142" s="5" t="str">
        <f>+COTIZACIONES!D141</f>
        <v>Unidad</v>
      </c>
      <c r="E142" s="5">
        <f>+COTIZACIONES!E141</f>
        <v>1</v>
      </c>
      <c r="F142" s="8" t="e">
        <f>+#REF!</f>
        <v>#REF!</v>
      </c>
      <c r="G142" s="7">
        <f>+COTIZACIONES!K141</f>
        <v>61773.75</v>
      </c>
      <c r="H142" s="7">
        <f>+COTIZACIONES!Q141</f>
        <v>69695.962499999994</v>
      </c>
      <c r="I142" s="7">
        <f>+COTIZACIONES!W141</f>
        <v>60199.125</v>
      </c>
      <c r="J142" s="10">
        <f t="shared" si="16"/>
        <v>60199.125</v>
      </c>
      <c r="K142" s="10">
        <f t="shared" si="17"/>
        <v>63889.612499999996</v>
      </c>
      <c r="L142" s="11">
        <f t="shared" si="18"/>
        <v>63629.859037173708</v>
      </c>
      <c r="M142" s="10">
        <f t="shared" si="19"/>
        <v>63757.887880547023</v>
      </c>
      <c r="N142" s="10">
        <f t="shared" si="20"/>
        <v>5089.7088536114925</v>
      </c>
      <c r="O142" s="26">
        <f t="shared" si="21"/>
        <v>7.9664105860893938E-2</v>
      </c>
      <c r="P142" s="9">
        <f t="shared" si="22"/>
        <v>60199</v>
      </c>
      <c r="Q142" s="1" t="str">
        <f t="shared" si="23"/>
        <v>MENOR VALOR</v>
      </c>
    </row>
    <row r="143" spans="1:17" ht="105.75" thickBot="1" x14ac:dyDescent="0.3">
      <c r="A143" s="5">
        <f>+COTIZACIONES!A142</f>
        <v>140</v>
      </c>
      <c r="B143" s="5" t="str">
        <f>+COTIZACIONES!C142</f>
        <v xml:space="preserve">SUMINISTRO E INSTALACION ALAMBRE DE COBRE AISLADO  THHN No 12 Amarillo </v>
      </c>
      <c r="C143" s="5" t="str">
        <f>+COTIZACIONES!C142</f>
        <v xml:space="preserve">SUMINISTRO E INSTALACION ALAMBRE DE COBRE AISLADO  THHN No 12 Amarillo </v>
      </c>
      <c r="D143" s="5" t="str">
        <f>+COTIZACIONES!D142</f>
        <v>ML</v>
      </c>
      <c r="E143" s="5">
        <f>+COTIZACIONES!E142</f>
        <v>1</v>
      </c>
      <c r="F143" s="8" t="e">
        <f>+#REF!</f>
        <v>#REF!</v>
      </c>
      <c r="G143" s="7">
        <f>+COTIZACIONES!K142</f>
        <v>530060</v>
      </c>
      <c r="H143" s="7">
        <f>+COTIZACIONES!Q142</f>
        <v>554290.43999999994</v>
      </c>
      <c r="I143" s="7">
        <f>+COTIZACIONES!W142</f>
        <v>515698.4</v>
      </c>
      <c r="J143" s="10">
        <f t="shared" si="16"/>
        <v>515698.4</v>
      </c>
      <c r="K143" s="10">
        <f t="shared" si="17"/>
        <v>533349.61333333328</v>
      </c>
      <c r="L143" s="11">
        <f t="shared" si="18"/>
        <v>532878.12649876066</v>
      </c>
      <c r="M143" s="10">
        <f t="shared" si="19"/>
        <v>533113.15777613537</v>
      </c>
      <c r="N143" s="10">
        <f t="shared" si="20"/>
        <v>19505.193020130097</v>
      </c>
      <c r="O143" s="26">
        <f t="shared" si="21"/>
        <v>3.6571120579288255E-2</v>
      </c>
      <c r="P143" s="9">
        <f t="shared" si="22"/>
        <v>515698</v>
      </c>
      <c r="Q143" s="1" t="str">
        <f t="shared" si="23"/>
        <v>MENOR VALOR</v>
      </c>
    </row>
    <row r="144" spans="1:17" ht="105.75" thickBot="1" x14ac:dyDescent="0.3">
      <c r="A144" s="5">
        <f>+COTIZACIONES!A143</f>
        <v>141</v>
      </c>
      <c r="B144" s="5" t="str">
        <f>+COTIZACIONES!C143</f>
        <v>SUMINISTRO E INSTALACION ALAMBRE DE COBRE AISLADO  THHN No 12 Azul</v>
      </c>
      <c r="C144" s="5" t="str">
        <f>+COTIZACIONES!C143</f>
        <v>SUMINISTRO E INSTALACION ALAMBRE DE COBRE AISLADO  THHN No 12 Azul</v>
      </c>
      <c r="D144" s="5" t="str">
        <f>+COTIZACIONES!D143</f>
        <v>ML</v>
      </c>
      <c r="E144" s="5">
        <f>+COTIZACIONES!E143</f>
        <v>1</v>
      </c>
      <c r="F144" s="8" t="e">
        <f>+#REF!</f>
        <v>#REF!</v>
      </c>
      <c r="G144" s="7">
        <f>+COTIZACIONES!K143</f>
        <v>530060</v>
      </c>
      <c r="H144" s="7">
        <f>+COTIZACIONES!Q143</f>
        <v>559174.53999999992</v>
      </c>
      <c r="I144" s="7">
        <f>+COTIZACIONES!W143</f>
        <v>515698.4</v>
      </c>
      <c r="J144" s="10">
        <f t="shared" si="16"/>
        <v>515698.4</v>
      </c>
      <c r="K144" s="10">
        <f t="shared" si="17"/>
        <v>534977.64666666661</v>
      </c>
      <c r="L144" s="11">
        <f t="shared" si="18"/>
        <v>534373.85099801689</v>
      </c>
      <c r="M144" s="10">
        <f t="shared" si="19"/>
        <v>534674.41358642955</v>
      </c>
      <c r="N144" s="10">
        <f t="shared" si="20"/>
        <v>22151.323298587173</v>
      </c>
      <c r="O144" s="26">
        <f t="shared" si="21"/>
        <v>4.1406072639870874E-2</v>
      </c>
      <c r="P144" s="9">
        <f t="shared" si="22"/>
        <v>515698</v>
      </c>
      <c r="Q144" s="1" t="str">
        <f t="shared" si="23"/>
        <v>MENOR VALOR</v>
      </c>
    </row>
    <row r="145" spans="1:17" ht="105.75" thickBot="1" x14ac:dyDescent="0.3">
      <c r="A145" s="5">
        <f>+COTIZACIONES!A144</f>
        <v>142</v>
      </c>
      <c r="B145" s="5" t="str">
        <f>+COTIZACIONES!C144</f>
        <v xml:space="preserve">SUMINISTRO E INSTALACION ALAMBRE DE COBRE AISLADO  THHN No 12 Blanco </v>
      </c>
      <c r="C145" s="5" t="str">
        <f>+COTIZACIONES!C144</f>
        <v xml:space="preserve">SUMINISTRO E INSTALACION ALAMBRE DE COBRE AISLADO  THHN No 12 Blanco </v>
      </c>
      <c r="D145" s="5" t="str">
        <f>+COTIZACIONES!D144</f>
        <v>ML</v>
      </c>
      <c r="E145" s="5">
        <f>+COTIZACIONES!E144</f>
        <v>1</v>
      </c>
      <c r="F145" s="8" t="e">
        <f>+#REF!</f>
        <v>#REF!</v>
      </c>
      <c r="G145" s="7">
        <f>+COTIZACIONES!K144</f>
        <v>530060</v>
      </c>
      <c r="H145" s="7">
        <f>+COTIZACIONES!Q144</f>
        <v>603131.43999999994</v>
      </c>
      <c r="I145" s="7">
        <f>+COTIZACIONES!W144</f>
        <v>515698.4</v>
      </c>
      <c r="J145" s="10">
        <f t="shared" si="16"/>
        <v>515698.4</v>
      </c>
      <c r="K145" s="10">
        <f t="shared" si="17"/>
        <v>549629.94666666666</v>
      </c>
      <c r="L145" s="11">
        <f t="shared" si="18"/>
        <v>547074.86530875904</v>
      </c>
      <c r="M145" s="10">
        <f t="shared" si="19"/>
        <v>548332.84574116394</v>
      </c>
      <c r="N145" s="10">
        <f t="shared" si="20"/>
        <v>46886.791640210671</v>
      </c>
      <c r="O145" s="26">
        <f t="shared" si="21"/>
        <v>8.5306108090660568E-2</v>
      </c>
      <c r="P145" s="9">
        <f t="shared" si="22"/>
        <v>515698</v>
      </c>
      <c r="Q145" s="1" t="str">
        <f t="shared" si="23"/>
        <v>MENOR VALOR</v>
      </c>
    </row>
    <row r="146" spans="1:17" ht="105.75" thickBot="1" x14ac:dyDescent="0.3">
      <c r="A146" s="5">
        <f>+COTIZACIONES!A145</f>
        <v>143</v>
      </c>
      <c r="B146" s="5" t="str">
        <f>+COTIZACIONES!C145</f>
        <v>SUMINISTRO E INSTALACION ALAMBRE DE COBRE AISLADO  THHN No 12 Negro</v>
      </c>
      <c r="C146" s="5" t="str">
        <f>+COTIZACIONES!C145</f>
        <v>SUMINISTRO E INSTALACION ALAMBRE DE COBRE AISLADO  THHN No 12 Negro</v>
      </c>
      <c r="D146" s="5" t="str">
        <f>+COTIZACIONES!D145</f>
        <v>ML</v>
      </c>
      <c r="E146" s="5">
        <f>+COTIZACIONES!E145</f>
        <v>1</v>
      </c>
      <c r="F146" s="8" t="e">
        <f>+#REF!</f>
        <v>#REF!</v>
      </c>
      <c r="G146" s="7">
        <f>+COTIZACIONES!K145</f>
        <v>530060</v>
      </c>
      <c r="H146" s="7">
        <f>+COTIZACIONES!Q145</f>
        <v>598247.34</v>
      </c>
      <c r="I146" s="7">
        <f>+COTIZACIONES!W145</f>
        <v>515698.4</v>
      </c>
      <c r="J146" s="10">
        <f t="shared" si="16"/>
        <v>515698.4</v>
      </c>
      <c r="K146" s="10">
        <f t="shared" si="17"/>
        <v>548001.91333333321</v>
      </c>
      <c r="L146" s="11">
        <f t="shared" si="18"/>
        <v>545727.78534462757</v>
      </c>
      <c r="M146" s="10">
        <f t="shared" si="19"/>
        <v>546848.71696236823</v>
      </c>
      <c r="N146" s="10">
        <f t="shared" si="20"/>
        <v>44102.33626834899</v>
      </c>
      <c r="O146" s="26">
        <f t="shared" si="21"/>
        <v>8.0478434828972684E-2</v>
      </c>
      <c r="P146" s="9">
        <f t="shared" si="22"/>
        <v>515698</v>
      </c>
      <c r="Q146" s="1" t="str">
        <f t="shared" si="23"/>
        <v>MENOR VALOR</v>
      </c>
    </row>
    <row r="147" spans="1:17" ht="105.75" thickBot="1" x14ac:dyDescent="0.3">
      <c r="A147" s="5">
        <f>+COTIZACIONES!A146</f>
        <v>144</v>
      </c>
      <c r="B147" s="5" t="str">
        <f>+COTIZACIONES!C146</f>
        <v>SUMINISTRO E INSTALACION ALAMBRE DE COBRE AISLADO  THHN No 12 Rojo</v>
      </c>
      <c r="C147" s="5" t="str">
        <f>+COTIZACIONES!C146</f>
        <v>SUMINISTRO E INSTALACION ALAMBRE DE COBRE AISLADO  THHN No 12 Rojo</v>
      </c>
      <c r="D147" s="5" t="str">
        <f>+COTIZACIONES!D146</f>
        <v>ML</v>
      </c>
      <c r="E147" s="5">
        <f>+COTIZACIONES!E146</f>
        <v>1</v>
      </c>
      <c r="F147" s="8" t="e">
        <f>+#REF!</f>
        <v>#REF!</v>
      </c>
      <c r="G147" s="7">
        <f>+COTIZACIONES!K146</f>
        <v>530060</v>
      </c>
      <c r="H147" s="7">
        <f>+COTIZACIONES!Q146</f>
        <v>612899.6399999999</v>
      </c>
      <c r="I147" s="7">
        <f>+COTIZACIONES!W146</f>
        <v>515698.4</v>
      </c>
      <c r="J147" s="10">
        <f t="shared" si="16"/>
        <v>515698.4</v>
      </c>
      <c r="K147" s="10">
        <f t="shared" si="17"/>
        <v>552886.01333333331</v>
      </c>
      <c r="L147" s="11">
        <f t="shared" si="18"/>
        <v>549723.8735795957</v>
      </c>
      <c r="M147" s="10">
        <f t="shared" si="19"/>
        <v>551277.23775086971</v>
      </c>
      <c r="N147" s="10">
        <f t="shared" si="20"/>
        <v>52467.041348874685</v>
      </c>
      <c r="O147" s="26">
        <f t="shared" si="21"/>
        <v>9.4896669627347705E-2</v>
      </c>
      <c r="P147" s="9">
        <f t="shared" si="22"/>
        <v>515698</v>
      </c>
      <c r="Q147" s="1" t="str">
        <f t="shared" si="23"/>
        <v>MENOR VALOR</v>
      </c>
    </row>
    <row r="148" spans="1:17" ht="105.75" thickBot="1" x14ac:dyDescent="0.3">
      <c r="A148" s="5">
        <f>+COTIZACIONES!A147</f>
        <v>145</v>
      </c>
      <c r="B148" s="5" t="str">
        <f>+COTIZACIONES!C147</f>
        <v>SUMINISTRO E INSTALACION ALAMBRE DE COBRE AISLADO  THHN No 12 Verde</v>
      </c>
      <c r="C148" s="5" t="str">
        <f>+COTIZACIONES!C147</f>
        <v>SUMINISTRO E INSTALACION ALAMBRE DE COBRE AISLADO  THHN No 12 Verde</v>
      </c>
      <c r="D148" s="5" t="str">
        <f>+COTIZACIONES!D147</f>
        <v>ML</v>
      </c>
      <c r="E148" s="5">
        <f>+COTIZACIONES!E147</f>
        <v>1</v>
      </c>
      <c r="F148" s="8" t="e">
        <f>+#REF!</f>
        <v>#REF!</v>
      </c>
      <c r="G148" s="7">
        <f>+COTIZACIONES!K147</f>
        <v>530060</v>
      </c>
      <c r="H148" s="7">
        <f>+COTIZACIONES!Q147</f>
        <v>561616.59</v>
      </c>
      <c r="I148" s="7">
        <f>+COTIZACIONES!W147</f>
        <v>515698.4</v>
      </c>
      <c r="J148" s="10">
        <f t="shared" si="16"/>
        <v>515698.4</v>
      </c>
      <c r="K148" s="10">
        <f t="shared" si="17"/>
        <v>535791.66333333321</v>
      </c>
      <c r="L148" s="11">
        <f t="shared" si="18"/>
        <v>535115.05601167574</v>
      </c>
      <c r="M148" s="10">
        <f t="shared" si="19"/>
        <v>535451.63392671384</v>
      </c>
      <c r="N148" s="10">
        <f t="shared" si="20"/>
        <v>23489.551222703936</v>
      </c>
      <c r="O148" s="26">
        <f t="shared" si="21"/>
        <v>4.3840829990836071E-2</v>
      </c>
      <c r="P148" s="9">
        <f t="shared" si="22"/>
        <v>515698</v>
      </c>
      <c r="Q148" s="1" t="str">
        <f t="shared" si="23"/>
        <v>MENOR VALOR</v>
      </c>
    </row>
    <row r="149" spans="1:17" ht="105.75" thickBot="1" x14ac:dyDescent="0.3">
      <c r="A149" s="5">
        <f>+COTIZACIONES!A148</f>
        <v>146</v>
      </c>
      <c r="B149" s="5" t="str">
        <f>+COTIZACIONES!C148</f>
        <v>SUMINISTRO E INSTALACION ALAMBRE DE COBRE AISLADO  THHN No 10 Amarillo</v>
      </c>
      <c r="C149" s="5" t="str">
        <f>+COTIZACIONES!C148</f>
        <v>SUMINISTRO E INSTALACION ALAMBRE DE COBRE AISLADO  THHN No 10 Amarillo</v>
      </c>
      <c r="D149" s="5" t="str">
        <f>+COTIZACIONES!D148</f>
        <v>ML</v>
      </c>
      <c r="E149" s="5">
        <f>+COTIZACIONES!E148</f>
        <v>1</v>
      </c>
      <c r="F149" s="8" t="e">
        <f>+#REF!</f>
        <v>#REF!</v>
      </c>
      <c r="G149" s="7">
        <f>+COTIZACIONES!K148</f>
        <v>547910</v>
      </c>
      <c r="H149" s="7">
        <f>+COTIZACIONES!Q148</f>
        <v>581759.8899999999</v>
      </c>
      <c r="I149" s="7">
        <f>+COTIZACIONES!W148</f>
        <v>527134.30000000005</v>
      </c>
      <c r="J149" s="10">
        <f t="shared" si="16"/>
        <v>527134.30000000005</v>
      </c>
      <c r="K149" s="10">
        <f t="shared" si="17"/>
        <v>552268.06333333335</v>
      </c>
      <c r="L149" s="11">
        <f t="shared" si="18"/>
        <v>551360.1899007184</v>
      </c>
      <c r="M149" s="10">
        <f t="shared" si="19"/>
        <v>551812.36262647249</v>
      </c>
      <c r="N149" s="10">
        <f t="shared" si="20"/>
        <v>27572.328659818148</v>
      </c>
      <c r="O149" s="26">
        <f t="shared" si="21"/>
        <v>4.992562577926269E-2</v>
      </c>
      <c r="P149" s="9">
        <f t="shared" si="22"/>
        <v>527134</v>
      </c>
      <c r="Q149" s="1" t="str">
        <f t="shared" si="23"/>
        <v>MENOR VALOR</v>
      </c>
    </row>
    <row r="150" spans="1:17" ht="105.75" thickBot="1" x14ac:dyDescent="0.3">
      <c r="A150" s="5">
        <f>+COTIZACIONES!A149</f>
        <v>147</v>
      </c>
      <c r="B150" s="5" t="str">
        <f>+COTIZACIONES!C149</f>
        <v>SUMINISTRO E INSTALACION ALAMBRE DE COBRE AISLADO  THHN No 10 Azul</v>
      </c>
      <c r="C150" s="5" t="str">
        <f>+COTIZACIONES!C149</f>
        <v>SUMINISTRO E INSTALACION ALAMBRE DE COBRE AISLADO  THHN No 10 Azul</v>
      </c>
      <c r="D150" s="5" t="str">
        <f>+COTIZACIONES!D149</f>
        <v>ML</v>
      </c>
      <c r="E150" s="5">
        <f>+COTIZACIONES!E149</f>
        <v>1</v>
      </c>
      <c r="F150" s="8" t="e">
        <f>+#REF!</f>
        <v>#REF!</v>
      </c>
      <c r="G150" s="7">
        <f>+COTIZACIONES!K149</f>
        <v>547910</v>
      </c>
      <c r="H150" s="7">
        <f>+COTIZACIONES!Q149</f>
        <v>589086.03999999992</v>
      </c>
      <c r="I150" s="7">
        <f>+COTIZACIONES!W149</f>
        <v>527134.30000000005</v>
      </c>
      <c r="J150" s="10">
        <f t="shared" si="16"/>
        <v>527134.30000000005</v>
      </c>
      <c r="K150" s="10">
        <f t="shared" si="17"/>
        <v>554710.1133333334</v>
      </c>
      <c r="L150" s="11">
        <f t="shared" si="18"/>
        <v>553534.9557404886</v>
      </c>
      <c r="M150" s="10">
        <f t="shared" si="19"/>
        <v>554119.04624603968</v>
      </c>
      <c r="N150" s="10">
        <f t="shared" si="20"/>
        <v>31530.710081863512</v>
      </c>
      <c r="O150" s="26">
        <f t="shared" si="21"/>
        <v>5.6841779740396128E-2</v>
      </c>
      <c r="P150" s="9">
        <f t="shared" si="22"/>
        <v>527134</v>
      </c>
      <c r="Q150" s="1" t="str">
        <f t="shared" si="23"/>
        <v>MENOR VALOR</v>
      </c>
    </row>
    <row r="151" spans="1:17" ht="105.75" thickBot="1" x14ac:dyDescent="0.3">
      <c r="A151" s="5">
        <f>+COTIZACIONES!A150</f>
        <v>148</v>
      </c>
      <c r="B151" s="5" t="str">
        <f>+COTIZACIONES!C150</f>
        <v>SUMINISTRO E INSTALACION ALAMBRE DE COBRE AISLADO  THHN No 10 Blanco</v>
      </c>
      <c r="C151" s="5" t="str">
        <f>+COTIZACIONES!C150</f>
        <v>SUMINISTRO E INSTALACION ALAMBRE DE COBRE AISLADO  THHN No 10 Blanco</v>
      </c>
      <c r="D151" s="5" t="str">
        <f>+COTIZACIONES!D150</f>
        <v>ML</v>
      </c>
      <c r="E151" s="5">
        <f>+COTIZACIONES!E150</f>
        <v>1</v>
      </c>
      <c r="F151" s="8" t="e">
        <f>+#REF!</f>
        <v>#REF!</v>
      </c>
      <c r="G151" s="7">
        <f>+COTIZACIONES!K150</f>
        <v>547910</v>
      </c>
      <c r="H151" s="7">
        <f>+COTIZACIONES!Q150</f>
        <v>574433.74</v>
      </c>
      <c r="I151" s="7">
        <f>+COTIZACIONES!W150</f>
        <v>527134.30000000005</v>
      </c>
      <c r="J151" s="10">
        <f t="shared" si="16"/>
        <v>527134.30000000005</v>
      </c>
      <c r="K151" s="10">
        <f t="shared" si="17"/>
        <v>549826.01333333331</v>
      </c>
      <c r="L151" s="11">
        <f t="shared" si="18"/>
        <v>549147.62838824862</v>
      </c>
      <c r="M151" s="10">
        <f t="shared" si="19"/>
        <v>549486.2312962244</v>
      </c>
      <c r="N151" s="10">
        <f t="shared" si="20"/>
        <v>23707.859169451214</v>
      </c>
      <c r="O151" s="26">
        <f t="shared" si="21"/>
        <v>4.3118838677205819E-2</v>
      </c>
      <c r="P151" s="9">
        <f t="shared" si="22"/>
        <v>527134</v>
      </c>
      <c r="Q151" s="1" t="str">
        <f t="shared" si="23"/>
        <v>MENOR VALOR</v>
      </c>
    </row>
    <row r="152" spans="1:17" ht="105.75" thickBot="1" x14ac:dyDescent="0.3">
      <c r="A152" s="5">
        <f>+COTIZACIONES!A151</f>
        <v>149</v>
      </c>
      <c r="B152" s="5" t="str">
        <f>+COTIZACIONES!C151</f>
        <v>SUMINISTRO E INSTALACION ALAMBRE DE COBRE AISLADO  THHN No 10 Negro</v>
      </c>
      <c r="C152" s="5" t="str">
        <f>+COTIZACIONES!C151</f>
        <v>SUMINISTRO E INSTALACION ALAMBRE DE COBRE AISLADO  THHN No 10 Negro</v>
      </c>
      <c r="D152" s="5" t="str">
        <f>+COTIZACIONES!D151</f>
        <v>ML</v>
      </c>
      <c r="E152" s="5">
        <f>+COTIZACIONES!E151</f>
        <v>1</v>
      </c>
      <c r="F152" s="8" t="e">
        <f>+#REF!</f>
        <v>#REF!</v>
      </c>
      <c r="G152" s="7">
        <f>+COTIZACIONES!K151</f>
        <v>547910</v>
      </c>
      <c r="H152" s="7">
        <f>+COTIZACIONES!Q151</f>
        <v>571991.68999999994</v>
      </c>
      <c r="I152" s="7">
        <f>+COTIZACIONES!W151</f>
        <v>527134.30000000005</v>
      </c>
      <c r="J152" s="10">
        <f t="shared" si="16"/>
        <v>527134.30000000005</v>
      </c>
      <c r="K152" s="10">
        <f t="shared" si="17"/>
        <v>549011.9966666667</v>
      </c>
      <c r="L152" s="11">
        <f t="shared" si="18"/>
        <v>548401.53805442969</v>
      </c>
      <c r="M152" s="10">
        <f t="shared" si="19"/>
        <v>548706.46112250444</v>
      </c>
      <c r="N152" s="10">
        <f t="shared" si="20"/>
        <v>22448.990108533413</v>
      </c>
      <c r="O152" s="26">
        <f t="shared" si="21"/>
        <v>4.0889798847443662E-2</v>
      </c>
      <c r="P152" s="9">
        <f t="shared" si="22"/>
        <v>527134</v>
      </c>
      <c r="Q152" s="1" t="str">
        <f t="shared" si="23"/>
        <v>MENOR VALOR</v>
      </c>
    </row>
    <row r="153" spans="1:17" ht="105.75" thickBot="1" x14ac:dyDescent="0.3">
      <c r="A153" s="5">
        <f>+COTIZACIONES!A152</f>
        <v>150</v>
      </c>
      <c r="B153" s="5" t="str">
        <f>+COTIZACIONES!C152</f>
        <v>SUMINISTRO E INSTALACION ALAMBRE DE COBRE AISLADO  THHN No 10 Rojo</v>
      </c>
      <c r="C153" s="5" t="str">
        <f>+COTIZACIONES!C152</f>
        <v>SUMINISTRO E INSTALACION ALAMBRE DE COBRE AISLADO  THHN No 10 Rojo</v>
      </c>
      <c r="D153" s="5" t="str">
        <f>+COTIZACIONES!D152</f>
        <v>ML</v>
      </c>
      <c r="E153" s="5">
        <f>+COTIZACIONES!E152</f>
        <v>1</v>
      </c>
      <c r="F153" s="8" t="e">
        <f>+#REF!</f>
        <v>#REF!</v>
      </c>
      <c r="G153" s="7">
        <f>+COTIZACIONES!K152</f>
        <v>547910</v>
      </c>
      <c r="H153" s="7">
        <f>+COTIZACIONES!Q152</f>
        <v>576875.78999999992</v>
      </c>
      <c r="I153" s="7">
        <f>+COTIZACIONES!W152</f>
        <v>527134.30000000005</v>
      </c>
      <c r="J153" s="10">
        <f t="shared" si="16"/>
        <v>527134.30000000005</v>
      </c>
      <c r="K153" s="10">
        <f t="shared" si="17"/>
        <v>550640.03</v>
      </c>
      <c r="L153" s="11">
        <f t="shared" si="18"/>
        <v>549889.40905614302</v>
      </c>
      <c r="M153" s="10">
        <f t="shared" si="19"/>
        <v>550263.79460157629</v>
      </c>
      <c r="N153" s="10">
        <f t="shared" si="20"/>
        <v>24982.869224844788</v>
      </c>
      <c r="O153" s="26">
        <f t="shared" si="21"/>
        <v>4.5370601234430388E-2</v>
      </c>
      <c r="P153" s="9">
        <f t="shared" si="22"/>
        <v>527134</v>
      </c>
      <c r="Q153" s="1" t="str">
        <f t="shared" si="23"/>
        <v>MENOR VALOR</v>
      </c>
    </row>
    <row r="154" spans="1:17" ht="105.75" thickBot="1" x14ac:dyDescent="0.3">
      <c r="A154" s="5">
        <f>+COTIZACIONES!A153</f>
        <v>151</v>
      </c>
      <c r="B154" s="5" t="str">
        <f>+COTIZACIONES!C153</f>
        <v>SUMINISTRO E INSTALACION ALAMBRE DE COBRE AISLADO  THHN No 10 Verde</v>
      </c>
      <c r="C154" s="5" t="str">
        <f>+COTIZACIONES!C153</f>
        <v>SUMINISTRO E INSTALACION ALAMBRE DE COBRE AISLADO  THHN No 10 Verde</v>
      </c>
      <c r="D154" s="5" t="str">
        <f>+COTIZACIONES!D153</f>
        <v>ML</v>
      </c>
      <c r="E154" s="5">
        <f>+COTIZACIONES!E153</f>
        <v>1</v>
      </c>
      <c r="F154" s="8" t="e">
        <f>+#REF!</f>
        <v>#REF!</v>
      </c>
      <c r="G154" s="7">
        <f>+COTIZACIONES!K153</f>
        <v>547910</v>
      </c>
      <c r="H154" s="7">
        <f>+COTIZACIONES!Q153</f>
        <v>620832.68999999994</v>
      </c>
      <c r="I154" s="7">
        <f>+COTIZACIONES!W153</f>
        <v>527134.30000000005</v>
      </c>
      <c r="J154" s="10">
        <f t="shared" si="16"/>
        <v>527134.30000000005</v>
      </c>
      <c r="K154" s="10">
        <f t="shared" si="17"/>
        <v>565292.32999999996</v>
      </c>
      <c r="L154" s="11">
        <f t="shared" si="18"/>
        <v>562544.97339093545</v>
      </c>
      <c r="M154" s="10">
        <f t="shared" si="19"/>
        <v>563899.47887633799</v>
      </c>
      <c r="N154" s="10">
        <f t="shared" si="20"/>
        <v>49208.293196570994</v>
      </c>
      <c r="O154" s="26">
        <f t="shared" si="21"/>
        <v>8.7049285095679607E-2</v>
      </c>
      <c r="P154" s="9">
        <f t="shared" si="22"/>
        <v>527134</v>
      </c>
      <c r="Q154" s="1" t="str">
        <f t="shared" si="23"/>
        <v>MENOR VALOR</v>
      </c>
    </row>
    <row r="155" spans="1:17" ht="90.75" thickBot="1" x14ac:dyDescent="0.3">
      <c r="A155" s="5">
        <f>+COTIZACIONES!A154</f>
        <v>152</v>
      </c>
      <c r="B155" s="5" t="str">
        <f>+COTIZACIONES!C154</f>
        <v>SUMINISTRO E INSTALACIÓN DE CABLE AISLADO No 4 COBRE THHN COLORES</v>
      </c>
      <c r="C155" s="5" t="str">
        <f>+COTIZACIONES!C154</f>
        <v>SUMINISTRO E INSTALACIÓN DE CABLE AISLADO No 4 COBRE THHN COLORES</v>
      </c>
      <c r="D155" s="5" t="str">
        <f>+COTIZACIONES!D154</f>
        <v>ML</v>
      </c>
      <c r="E155" s="5">
        <f>+COTIZACIONES!E154</f>
        <v>1</v>
      </c>
      <c r="F155" s="8" t="e">
        <f>+#REF!</f>
        <v>#REF!</v>
      </c>
      <c r="G155" s="7">
        <f>+COTIZACIONES!K154</f>
        <v>595510</v>
      </c>
      <c r="H155" s="7">
        <f>+COTIZACIONES!Q154</f>
        <v>658006.76</v>
      </c>
      <c r="I155" s="7">
        <f>+COTIZACIONES!W154</f>
        <v>677943</v>
      </c>
      <c r="J155" s="10">
        <f t="shared" si="16"/>
        <v>595510</v>
      </c>
      <c r="K155" s="10">
        <f t="shared" si="17"/>
        <v>643819.92000000004</v>
      </c>
      <c r="L155" s="11">
        <f t="shared" si="18"/>
        <v>641845.17108981626</v>
      </c>
      <c r="M155" s="10">
        <f t="shared" si="19"/>
        <v>642841.93295026664</v>
      </c>
      <c r="N155" s="10">
        <f t="shared" si="20"/>
        <v>43008.716490255785</v>
      </c>
      <c r="O155" s="26">
        <f t="shared" si="21"/>
        <v>6.6802401035146258E-2</v>
      </c>
      <c r="P155" s="9">
        <f t="shared" si="22"/>
        <v>595510</v>
      </c>
      <c r="Q155" s="1" t="str">
        <f t="shared" si="23"/>
        <v>MENOR VALOR</v>
      </c>
    </row>
    <row r="156" spans="1:17" ht="105.75" thickBot="1" x14ac:dyDescent="0.3">
      <c r="A156" s="5">
        <f>+COTIZACIONES!A155</f>
        <v>153</v>
      </c>
      <c r="B156" s="5" t="str">
        <f>+COTIZACIONES!C155</f>
        <v xml:space="preserve">SUMINISTRO E INSTALACION ALAMBRE DE COBRE AISLADO  THHN No 8 Amarillo </v>
      </c>
      <c r="C156" s="5" t="str">
        <f>+COTIZACIONES!C155</f>
        <v xml:space="preserve">SUMINISTRO E INSTALACION ALAMBRE DE COBRE AISLADO  THHN No 8 Amarillo </v>
      </c>
      <c r="D156" s="5" t="str">
        <f>+COTIZACIONES!D155</f>
        <v>ML</v>
      </c>
      <c r="E156" s="5">
        <f>+COTIZACIONES!E155</f>
        <v>1</v>
      </c>
      <c r="F156" s="8" t="e">
        <f>+#REF!</f>
        <v>#REF!</v>
      </c>
      <c r="G156" s="7">
        <f>+COTIZACIONES!K155</f>
        <v>595510</v>
      </c>
      <c r="H156" s="7">
        <f>+COTIZACIONES!Q155</f>
        <v>672659.05999999994</v>
      </c>
      <c r="I156" s="7">
        <f>+COTIZACIONES!W155</f>
        <v>552868.05000000005</v>
      </c>
      <c r="J156" s="10">
        <f t="shared" si="16"/>
        <v>552868.05000000005</v>
      </c>
      <c r="K156" s="10">
        <f t="shared" si="17"/>
        <v>607012.37</v>
      </c>
      <c r="L156" s="11">
        <f t="shared" si="18"/>
        <v>603061.13841729716</v>
      </c>
      <c r="M156" s="10">
        <f t="shared" si="19"/>
        <v>605018.30688822002</v>
      </c>
      <c r="N156" s="10">
        <f t="shared" si="20"/>
        <v>60718.200779648381</v>
      </c>
      <c r="O156" s="26">
        <f t="shared" si="21"/>
        <v>0.10002794634917964</v>
      </c>
      <c r="P156" s="9">
        <f t="shared" si="22"/>
        <v>552868</v>
      </c>
      <c r="Q156" s="1" t="str">
        <f t="shared" si="23"/>
        <v>MENOR VALOR</v>
      </c>
    </row>
    <row r="157" spans="1:17" ht="105.75" thickBot="1" x14ac:dyDescent="0.3">
      <c r="A157" s="5">
        <f>+COTIZACIONES!A156</f>
        <v>154</v>
      </c>
      <c r="B157" s="5" t="str">
        <f>+COTIZACIONES!C156</f>
        <v>SUMINISTRO E INSTALACION ALAMBRE DE COBRE AISLADO  THHN No 8 Azul</v>
      </c>
      <c r="C157" s="5" t="str">
        <f>+COTIZACIONES!C156</f>
        <v>SUMINISTRO E INSTALACION ALAMBRE DE COBRE AISLADO  THHN No 8 Azul</v>
      </c>
      <c r="D157" s="5" t="str">
        <f>+COTIZACIONES!D156</f>
        <v>ML</v>
      </c>
      <c r="E157" s="5">
        <f>+COTIZACIONES!E156</f>
        <v>1</v>
      </c>
      <c r="F157" s="8" t="e">
        <f>+#REF!</f>
        <v>#REF!</v>
      </c>
      <c r="G157" s="7">
        <f>+COTIZACIONES!K156</f>
        <v>595510</v>
      </c>
      <c r="H157" s="7">
        <f>+COTIZACIONES!Q156</f>
        <v>621376.01</v>
      </c>
      <c r="I157" s="7">
        <f>+COTIZACIONES!W156</f>
        <v>552868.05000000005</v>
      </c>
      <c r="J157" s="10">
        <f t="shared" si="16"/>
        <v>552868.05000000005</v>
      </c>
      <c r="K157" s="10">
        <f t="shared" si="17"/>
        <v>589918.02</v>
      </c>
      <c r="L157" s="11">
        <f t="shared" si="18"/>
        <v>588545.22734132595</v>
      </c>
      <c r="M157" s="10">
        <f t="shared" si="19"/>
        <v>589234.74080554652</v>
      </c>
      <c r="N157" s="10">
        <f t="shared" si="20"/>
        <v>34594.621346109547</v>
      </c>
      <c r="O157" s="26">
        <f t="shared" si="21"/>
        <v>5.8643099843109635E-2</v>
      </c>
      <c r="P157" s="9">
        <f t="shared" si="22"/>
        <v>552868</v>
      </c>
      <c r="Q157" s="1" t="str">
        <f t="shared" si="23"/>
        <v>MENOR VALOR</v>
      </c>
    </row>
    <row r="158" spans="1:17" ht="105.75" thickBot="1" x14ac:dyDescent="0.3">
      <c r="A158" s="5">
        <f>+COTIZACIONES!A157</f>
        <v>155</v>
      </c>
      <c r="B158" s="5" t="str">
        <f>+COTIZACIONES!C157</f>
        <v>SUMINISTRO E INSTALACION ALAMBRE DE COBRE AISLADO  THHN No 8 Blanco</v>
      </c>
      <c r="C158" s="5" t="str">
        <f>+COTIZACIONES!C157</f>
        <v>SUMINISTRO E INSTALACION ALAMBRE DE COBRE AISLADO  THHN No 8 Blanco</v>
      </c>
      <c r="D158" s="5" t="str">
        <f>+COTIZACIONES!D157</f>
        <v>ML</v>
      </c>
      <c r="E158" s="5">
        <f>+COTIZACIONES!E157</f>
        <v>1</v>
      </c>
      <c r="F158" s="8" t="e">
        <f>+#REF!</f>
        <v>#REF!</v>
      </c>
      <c r="G158" s="7">
        <f>+COTIZACIONES!K157</f>
        <v>595510</v>
      </c>
      <c r="H158" s="7">
        <f>+COTIZACIONES!Q157</f>
        <v>623818.05999999994</v>
      </c>
      <c r="I158" s="7">
        <f>+COTIZACIONES!W157</f>
        <v>552868.05000000005</v>
      </c>
      <c r="J158" s="10">
        <f t="shared" si="16"/>
        <v>552868.05000000005</v>
      </c>
      <c r="K158" s="10">
        <f t="shared" si="17"/>
        <v>590732.03666666674</v>
      </c>
      <c r="L158" s="11">
        <f t="shared" si="18"/>
        <v>589273.53965667321</v>
      </c>
      <c r="M158" s="10">
        <f t="shared" si="19"/>
        <v>590005.64266191318</v>
      </c>
      <c r="N158" s="10">
        <f t="shared" si="20"/>
        <v>35715.510355600825</v>
      </c>
      <c r="O158" s="26">
        <f t="shared" si="21"/>
        <v>6.0459748479417701E-2</v>
      </c>
      <c r="P158" s="9">
        <f t="shared" si="22"/>
        <v>552868</v>
      </c>
      <c r="Q158" s="1" t="str">
        <f t="shared" si="23"/>
        <v>MENOR VALOR</v>
      </c>
    </row>
    <row r="159" spans="1:17" ht="105.75" thickBot="1" x14ac:dyDescent="0.3">
      <c r="A159" s="5">
        <f>+COTIZACIONES!A158</f>
        <v>156</v>
      </c>
      <c r="B159" s="5" t="str">
        <f>+COTIZACIONES!C158</f>
        <v>SUMINISTRO E INSTALACION ALAMBRE DE COBRE AISLADO  THHN No 8 Negro</v>
      </c>
      <c r="C159" s="5" t="str">
        <f>+COTIZACIONES!C158</f>
        <v>SUMINISTRO E INSTALACION ALAMBRE DE COBRE AISLADO  THHN No 8 Negro</v>
      </c>
      <c r="D159" s="5" t="str">
        <f>+COTIZACIONES!D158</f>
        <v>ML</v>
      </c>
      <c r="E159" s="5">
        <f>+COTIZACIONES!E158</f>
        <v>1</v>
      </c>
      <c r="F159" s="8" t="e">
        <f>+#REF!</f>
        <v>#REF!</v>
      </c>
      <c r="G159" s="7">
        <f>+COTIZACIONES!K158</f>
        <v>595510</v>
      </c>
      <c r="H159" s="7">
        <f>+COTIZACIONES!Q158</f>
        <v>631144.21</v>
      </c>
      <c r="I159" s="7">
        <f>+COTIZACIONES!W158</f>
        <v>552868.05000000005</v>
      </c>
      <c r="J159" s="10">
        <f t="shared" si="16"/>
        <v>552868.05000000005</v>
      </c>
      <c r="K159" s="10">
        <f t="shared" si="17"/>
        <v>593174.08666666667</v>
      </c>
      <c r="L159" s="11">
        <f t="shared" si="18"/>
        <v>591435.22327506426</v>
      </c>
      <c r="M159" s="10">
        <f t="shared" si="19"/>
        <v>592306.34461322555</v>
      </c>
      <c r="N159" s="10">
        <f t="shared" si="20"/>
        <v>39190.326286113384</v>
      </c>
      <c r="O159" s="26">
        <f t="shared" si="21"/>
        <v>6.6068844150530687E-2</v>
      </c>
      <c r="P159" s="9">
        <f t="shared" si="22"/>
        <v>552868</v>
      </c>
      <c r="Q159" s="1" t="str">
        <f t="shared" si="23"/>
        <v>MENOR VALOR</v>
      </c>
    </row>
    <row r="160" spans="1:17" ht="105.75" thickBot="1" x14ac:dyDescent="0.3">
      <c r="A160" s="5">
        <f>+COTIZACIONES!A159</f>
        <v>157</v>
      </c>
      <c r="B160" s="5" t="str">
        <f>+COTIZACIONES!C159</f>
        <v>SUMINISTRO E INSTALACION ALAMBRE DE COBRE AISLADO  THHN No 8 Rojo</v>
      </c>
      <c r="C160" s="5" t="str">
        <f>+COTIZACIONES!C159</f>
        <v>SUMINISTRO E INSTALACION ALAMBRE DE COBRE AISLADO  THHN No 8 Rojo</v>
      </c>
      <c r="D160" s="5" t="str">
        <f>+COTIZACIONES!D159</f>
        <v>ML</v>
      </c>
      <c r="E160" s="5">
        <f>+COTIZACIONES!E159</f>
        <v>1</v>
      </c>
      <c r="F160" s="8" t="e">
        <f>+#REF!</f>
        <v>#REF!</v>
      </c>
      <c r="G160" s="7">
        <f>+COTIZACIONES!K159</f>
        <v>595510</v>
      </c>
      <c r="H160" s="7">
        <f>+COTIZACIONES!Q159</f>
        <v>616491.91</v>
      </c>
      <c r="I160" s="7">
        <f>+COTIZACIONES!W159</f>
        <v>552868.05000000005</v>
      </c>
      <c r="J160" s="10">
        <f t="shared" ref="J160:J223" si="24">MIN(G160:I160)</f>
        <v>552868.05000000005</v>
      </c>
      <c r="K160" s="10">
        <f t="shared" ref="K160:K223" si="25">AVERAGE(G160:I160)</f>
        <v>588289.98666666669</v>
      </c>
      <c r="L160" s="11">
        <f t="shared" ref="L160:L223" si="26">HARMEAN(G160:I160)</f>
        <v>587076.78742950701</v>
      </c>
      <c r="M160" s="10">
        <f t="shared" ref="M160:M223" si="27">GEOMEAN(G160:I160)</f>
        <v>587686.85641643859</v>
      </c>
      <c r="N160" s="10">
        <f t="shared" ref="N160:N223" si="28">_xlfn.STDEV.S(G160:I160)</f>
        <v>32420.600468298431</v>
      </c>
      <c r="O160" s="26">
        <f t="shared" ref="O160:O223" si="29">+N160/K160</f>
        <v>5.5109896824860283E-2</v>
      </c>
      <c r="P160" s="9">
        <f t="shared" ref="P160:P223" si="30">ROUND(+IF(O160&lt;=25%,J160,IF(O160&lt;=60%,L160,IF(O160&lt;=90%,M160,IF(O160&lt;=100%,K160)))),0)</f>
        <v>552868</v>
      </c>
      <c r="Q160" s="1" t="str">
        <f t="shared" si="23"/>
        <v>MENOR VALOR</v>
      </c>
    </row>
    <row r="161" spans="1:17" ht="105.75" thickBot="1" x14ac:dyDescent="0.3">
      <c r="A161" s="5">
        <f>+COTIZACIONES!A160</f>
        <v>158</v>
      </c>
      <c r="B161" s="5" t="str">
        <f>+COTIZACIONES!C160</f>
        <v>SUMINISTRO E INSTALACION ALAMBRE DE COBRE AISLADO  THHN No 8 Verde</v>
      </c>
      <c r="C161" s="5" t="str">
        <f>+COTIZACIONES!C160</f>
        <v>SUMINISTRO E INSTALACION ALAMBRE DE COBRE AISLADO  THHN No 8 Verde</v>
      </c>
      <c r="D161" s="5" t="str">
        <f>+COTIZACIONES!D160</f>
        <v>ML</v>
      </c>
      <c r="E161" s="5">
        <f>+COTIZACIONES!E160</f>
        <v>1</v>
      </c>
      <c r="F161" s="8" t="e">
        <f>+#REF!</f>
        <v>#REF!</v>
      </c>
      <c r="G161" s="7">
        <f>+COTIZACIONES!K160</f>
        <v>595510</v>
      </c>
      <c r="H161" s="7">
        <f>+COTIZACIONES!Q160</f>
        <v>614049.86</v>
      </c>
      <c r="I161" s="7">
        <f>+COTIZACIONES!W160</f>
        <v>552868.05000000005</v>
      </c>
      <c r="J161" s="10">
        <f t="shared" si="24"/>
        <v>552868.05000000005</v>
      </c>
      <c r="K161" s="10">
        <f t="shared" si="25"/>
        <v>587475.97</v>
      </c>
      <c r="L161" s="11">
        <f t="shared" si="26"/>
        <v>586336.59576741303</v>
      </c>
      <c r="M161" s="10">
        <f t="shared" si="27"/>
        <v>586909.84710855631</v>
      </c>
      <c r="N161" s="10">
        <f t="shared" si="28"/>
        <v>31372.164369862945</v>
      </c>
      <c r="O161" s="26">
        <f t="shared" si="29"/>
        <v>5.3401612954250617E-2</v>
      </c>
      <c r="P161" s="9">
        <f t="shared" si="30"/>
        <v>552868</v>
      </c>
      <c r="Q161" s="1" t="str">
        <f t="shared" si="23"/>
        <v>MENOR VALOR</v>
      </c>
    </row>
    <row r="162" spans="1:17" ht="60.75" thickBot="1" x14ac:dyDescent="0.3">
      <c r="A162" s="5">
        <f>+COTIZACIONES!A161</f>
        <v>159</v>
      </c>
      <c r="B162" s="5" t="str">
        <f>+COTIZACIONES!C161</f>
        <v>SUMINISTRO E INSTALACION CABLE DUPLEX 2 X 14</v>
      </c>
      <c r="C162" s="5" t="str">
        <f>+COTIZACIONES!C161</f>
        <v>SUMINISTRO E INSTALACION CABLE DUPLEX 2 X 14</v>
      </c>
      <c r="D162" s="5" t="str">
        <f>+COTIZACIONES!D161</f>
        <v>ML</v>
      </c>
      <c r="E162" s="5">
        <f>+COTIZACIONES!E161</f>
        <v>1</v>
      </c>
      <c r="F162" s="8" t="e">
        <f>+#REF!</f>
        <v>#REF!</v>
      </c>
      <c r="G162" s="7">
        <f>+COTIZACIONES!K161</f>
        <v>595510</v>
      </c>
      <c r="H162" s="7">
        <f>+COTIZACIONES!Q161</f>
        <v>618933.96</v>
      </c>
      <c r="I162" s="7">
        <f>+COTIZACIONES!W161</f>
        <v>597766.75</v>
      </c>
      <c r="J162" s="10">
        <f t="shared" si="24"/>
        <v>595510</v>
      </c>
      <c r="K162" s="10">
        <f t="shared" si="25"/>
        <v>604070.23666666669</v>
      </c>
      <c r="L162" s="11">
        <f t="shared" si="26"/>
        <v>603888.13364858413</v>
      </c>
      <c r="M162" s="10">
        <f t="shared" si="27"/>
        <v>603978.81888494256</v>
      </c>
      <c r="N162" s="10">
        <f t="shared" si="28"/>
        <v>12921.723323072383</v>
      </c>
      <c r="O162" s="26">
        <f t="shared" si="29"/>
        <v>2.139109417867702E-2</v>
      </c>
      <c r="P162" s="9">
        <f t="shared" si="30"/>
        <v>595510</v>
      </c>
      <c r="Q162" s="1" t="str">
        <f t="shared" si="23"/>
        <v>MENOR VALOR</v>
      </c>
    </row>
    <row r="163" spans="1:17" ht="60.75" thickBot="1" x14ac:dyDescent="0.3">
      <c r="A163" s="5">
        <f>+COTIZACIONES!A162</f>
        <v>160</v>
      </c>
      <c r="B163" s="5" t="str">
        <f>+COTIZACIONES!C162</f>
        <v>SUMINISTRO E INSTALACION CABLE DUPLEX 2 X 12</v>
      </c>
      <c r="C163" s="5" t="str">
        <f>+COTIZACIONES!C162</f>
        <v>SUMINISTRO E INSTALACION CABLE DUPLEX 2 X 12</v>
      </c>
      <c r="D163" s="5" t="str">
        <f>+COTIZACIONES!D162</f>
        <v>ML</v>
      </c>
      <c r="E163" s="5">
        <f>+COTIZACIONES!E162</f>
        <v>1</v>
      </c>
      <c r="F163" s="8" t="e">
        <f>+#REF!</f>
        <v>#REF!</v>
      </c>
      <c r="G163" s="7">
        <f>+COTIZACIONES!K162</f>
        <v>547910</v>
      </c>
      <c r="H163" s="7">
        <f>+COTIZACIONES!Q162</f>
        <v>620974.30000000005</v>
      </c>
      <c r="I163" s="7">
        <f>+COTIZACIONES!W162</f>
        <v>540914.5</v>
      </c>
      <c r="J163" s="10">
        <f t="shared" si="24"/>
        <v>540914.5</v>
      </c>
      <c r="K163" s="10">
        <f t="shared" si="25"/>
        <v>569932.93333333335</v>
      </c>
      <c r="L163" s="11">
        <f t="shared" si="26"/>
        <v>567729.04614359152</v>
      </c>
      <c r="M163" s="10">
        <f t="shared" si="27"/>
        <v>568814.28204990586</v>
      </c>
      <c r="N163" s="10">
        <f t="shared" si="28"/>
        <v>44341.291010336354</v>
      </c>
      <c r="O163" s="26">
        <f t="shared" si="29"/>
        <v>7.7800892731360594E-2</v>
      </c>
      <c r="P163" s="9">
        <f t="shared" si="30"/>
        <v>540915</v>
      </c>
      <c r="Q163" s="1" t="str">
        <f t="shared" si="23"/>
        <v>MENOR VALOR</v>
      </c>
    </row>
    <row r="164" spans="1:17" ht="60.75" thickBot="1" x14ac:dyDescent="0.3">
      <c r="A164" s="5">
        <f>+COTIZACIONES!A163</f>
        <v>161</v>
      </c>
      <c r="B164" s="5" t="str">
        <f>+COTIZACIONES!C163</f>
        <v>SUMINISTRO E INSTALACION CABLE DUPLEX 2 X 10</v>
      </c>
      <c r="C164" s="5" t="str">
        <f>+COTIZACIONES!C163</f>
        <v>SUMINISTRO E INSTALACION CABLE DUPLEX 2 X 10</v>
      </c>
      <c r="D164" s="5" t="str">
        <f>+COTIZACIONES!D163</f>
        <v>ML</v>
      </c>
      <c r="E164" s="5">
        <f>+COTIZACIONES!E163</f>
        <v>1</v>
      </c>
      <c r="F164" s="8" t="e">
        <f>+#REF!</f>
        <v>#REF!</v>
      </c>
      <c r="G164" s="7">
        <f>+COTIZACIONES!K163</f>
        <v>547910</v>
      </c>
      <c r="H164" s="7">
        <f>+COTIZACIONES!Q163</f>
        <v>616090.20000000007</v>
      </c>
      <c r="I164" s="7">
        <f>+COTIZACIONES!W163</f>
        <v>524879.25</v>
      </c>
      <c r="J164" s="10">
        <f t="shared" si="24"/>
        <v>524879.25</v>
      </c>
      <c r="K164" s="10">
        <f t="shared" si="25"/>
        <v>562959.81666666677</v>
      </c>
      <c r="L164" s="11">
        <f t="shared" si="26"/>
        <v>560385.63201473001</v>
      </c>
      <c r="M164" s="10">
        <f t="shared" si="27"/>
        <v>561656.74305006885</v>
      </c>
      <c r="N164" s="10">
        <f t="shared" si="28"/>
        <v>47431.340759574116</v>
      </c>
      <c r="O164" s="26">
        <f t="shared" si="29"/>
        <v>8.4253510384487376E-2</v>
      </c>
      <c r="P164" s="9">
        <f t="shared" si="30"/>
        <v>524879</v>
      </c>
      <c r="Q164" s="1" t="str">
        <f t="shared" si="23"/>
        <v>MENOR VALOR</v>
      </c>
    </row>
    <row r="165" spans="1:17" ht="135.75" thickBot="1" x14ac:dyDescent="0.3">
      <c r="A165" s="5">
        <f>+COTIZACIONES!A164</f>
        <v>162</v>
      </c>
      <c r="B165" s="5" t="str">
        <f>+COTIZACIONES!C164</f>
        <v>INSTALACIÓN DE ALAMBRE COBRE DESNUDO PARA ACOMETIDAS ELÉCTRICAS, CALIBRE 12 AWG.</v>
      </c>
      <c r="C165" s="5" t="str">
        <f>+COTIZACIONES!C164</f>
        <v>INSTALACIÓN DE ALAMBRE COBRE DESNUDO PARA ACOMETIDAS ELÉCTRICAS, CALIBRE 12 AWG.</v>
      </c>
      <c r="D165" s="5" t="str">
        <f>+COTIZACIONES!D164</f>
        <v>Metro</v>
      </c>
      <c r="E165" s="5">
        <f>+COTIZACIONES!E164</f>
        <v>1</v>
      </c>
      <c r="F165" s="8" t="e">
        <f>+#REF!</f>
        <v>#REF!</v>
      </c>
      <c r="G165" s="7">
        <f>+COTIZACIONES!K164</f>
        <v>4743.5200000000004</v>
      </c>
      <c r="H165" s="7">
        <f>+COTIZACIONES!Q164</f>
        <v>6231.9143999999987</v>
      </c>
      <c r="I165" s="7">
        <f>+COTIZACIONES!W164</f>
        <v>4834.2560000000003</v>
      </c>
      <c r="J165" s="10">
        <f t="shared" si="24"/>
        <v>4743.5200000000004</v>
      </c>
      <c r="K165" s="10">
        <f t="shared" si="25"/>
        <v>5269.8967999999995</v>
      </c>
      <c r="L165" s="11">
        <f t="shared" si="26"/>
        <v>5189.0966603730913</v>
      </c>
      <c r="M165" s="10">
        <f t="shared" si="27"/>
        <v>5228.1810676997829</v>
      </c>
      <c r="N165" s="10">
        <f t="shared" si="28"/>
        <v>834.36601827754271</v>
      </c>
      <c r="O165" s="26">
        <f t="shared" si="29"/>
        <v>0.15832682307508239</v>
      </c>
      <c r="P165" s="9">
        <f t="shared" si="30"/>
        <v>4744</v>
      </c>
      <c r="Q165" s="1" t="str">
        <f t="shared" si="23"/>
        <v>MENOR VALOR</v>
      </c>
    </row>
    <row r="166" spans="1:17" ht="105.75" thickBot="1" x14ac:dyDescent="0.3">
      <c r="A166" s="5">
        <f>+COTIZACIONES!A165</f>
        <v>163</v>
      </c>
      <c r="B166" s="5" t="str">
        <f>+COTIZACIONES!C165</f>
        <v xml:space="preserve">INSTALACIÓN DE ALAMBRE COBRE PARA ACOMETIDAS ELÉCTRICAS, CALIBRE 10 AWG. </v>
      </c>
      <c r="C166" s="5" t="str">
        <f>+COTIZACIONES!C165</f>
        <v xml:space="preserve">INSTALACIÓN DE ALAMBRE COBRE PARA ACOMETIDAS ELÉCTRICAS, CALIBRE 10 AWG. </v>
      </c>
      <c r="D166" s="5" t="str">
        <f>+COTIZACIONES!D165</f>
        <v>Metro</v>
      </c>
      <c r="E166" s="5">
        <f>+COTIZACIONES!E165</f>
        <v>1</v>
      </c>
      <c r="F166" s="8" t="e">
        <f>+#REF!</f>
        <v>#REF!</v>
      </c>
      <c r="G166" s="7">
        <f>+COTIZACIONES!K165</f>
        <v>6670.5749999999998</v>
      </c>
      <c r="H166" s="7">
        <f>+COTIZACIONES!Q165</f>
        <v>7959.978000000001</v>
      </c>
      <c r="I166" s="7">
        <f>+COTIZACIONES!W165</f>
        <v>6798.1724999999997</v>
      </c>
      <c r="J166" s="10">
        <f t="shared" si="24"/>
        <v>6670.5749999999998</v>
      </c>
      <c r="K166" s="10">
        <f t="shared" si="25"/>
        <v>7142.9085000000005</v>
      </c>
      <c r="L166" s="11">
        <f t="shared" si="26"/>
        <v>7098.2571344234439</v>
      </c>
      <c r="M166" s="10">
        <f t="shared" si="27"/>
        <v>7120.1494003672624</v>
      </c>
      <c r="N166" s="10">
        <f t="shared" si="28"/>
        <v>710.47322706366003</v>
      </c>
      <c r="O166" s="26">
        <f t="shared" si="29"/>
        <v>9.9465536631704016E-2</v>
      </c>
      <c r="P166" s="9">
        <f t="shared" si="30"/>
        <v>6671</v>
      </c>
      <c r="Q166" s="1" t="str">
        <f t="shared" si="23"/>
        <v>MENOR VALOR</v>
      </c>
    </row>
    <row r="167" spans="1:17" ht="105.75" thickBot="1" x14ac:dyDescent="0.3">
      <c r="A167" s="5">
        <f>+COTIZACIONES!A166</f>
        <v>164</v>
      </c>
      <c r="B167" s="5" t="str">
        <f>+COTIZACIONES!C166</f>
        <v xml:space="preserve">INSTALACIÓN DE BALA DE ILUMINACIÓN DE INCRUSTAR DE 4" TIPO LED PANEL DE 9 WTS - 110 V </v>
      </c>
      <c r="C167" s="5" t="str">
        <f>+COTIZACIONES!C166</f>
        <v xml:space="preserve">INSTALACIÓN DE BALA DE ILUMINACIÓN DE INCRUSTAR DE 4" TIPO LED PANEL DE 9 WTS - 110 V </v>
      </c>
      <c r="D167" s="5" t="str">
        <f>+COTIZACIONES!D166</f>
        <v>Servicio</v>
      </c>
      <c r="E167" s="5">
        <f>+COTIZACIONES!E166</f>
        <v>1</v>
      </c>
      <c r="F167" s="8" t="e">
        <f>+#REF!</f>
        <v>#REF!</v>
      </c>
      <c r="G167" s="7">
        <f>+COTIZACIONES!K166</f>
        <v>53068.130000000005</v>
      </c>
      <c r="H167" s="7">
        <f>+COTIZACIONES!Q166</f>
        <v>63630.499350000006</v>
      </c>
      <c r="I167" s="7">
        <f>+COTIZACIONES!W166</f>
        <v>54083.238999999994</v>
      </c>
      <c r="J167" s="10">
        <f t="shared" si="24"/>
        <v>53068.130000000005</v>
      </c>
      <c r="K167" s="10">
        <f t="shared" si="25"/>
        <v>56927.289450000004</v>
      </c>
      <c r="L167" s="11">
        <f t="shared" si="26"/>
        <v>56551.007980647526</v>
      </c>
      <c r="M167" s="10">
        <f t="shared" si="27"/>
        <v>56735.375863621652</v>
      </c>
      <c r="N167" s="10">
        <f t="shared" si="28"/>
        <v>5827.2960104205958</v>
      </c>
      <c r="O167" s="26">
        <f t="shared" si="29"/>
        <v>0.10236384108080164</v>
      </c>
      <c r="P167" s="9">
        <f t="shared" si="30"/>
        <v>53068</v>
      </c>
      <c r="Q167" s="1" t="str">
        <f t="shared" si="23"/>
        <v>MENOR VALOR</v>
      </c>
    </row>
    <row r="168" spans="1:17" ht="105.75" thickBot="1" x14ac:dyDescent="0.3">
      <c r="A168" s="5">
        <f>+COTIZACIONES!A167</f>
        <v>165</v>
      </c>
      <c r="B168" s="5" t="str">
        <f>+COTIZACIONES!C167</f>
        <v xml:space="preserve">INSTALACIÓN DE BALA DE ILUMINACIÓN DE INCRUSTAR DE 8" TIPO LED PANEL DE 18 WTS - 110 V </v>
      </c>
      <c r="C168" s="5" t="str">
        <f>+COTIZACIONES!C167</f>
        <v xml:space="preserve">INSTALACIÓN DE BALA DE ILUMINACIÓN DE INCRUSTAR DE 8" TIPO LED PANEL DE 18 WTS - 110 V </v>
      </c>
      <c r="D168" s="5" t="str">
        <f>+COTIZACIONES!D167</f>
        <v>Unidad</v>
      </c>
      <c r="E168" s="5">
        <f>+COTIZACIONES!E167</f>
        <v>1</v>
      </c>
      <c r="F168" s="8" t="e">
        <f>+#REF!</f>
        <v>#REF!</v>
      </c>
      <c r="G168" s="7">
        <f>+COTIZACIONES!K167</f>
        <v>111176.25</v>
      </c>
      <c r="H168" s="7">
        <f>+COTIZACIONES!Q167</f>
        <v>135217.57500000001</v>
      </c>
      <c r="I168" s="7">
        <f>+COTIZACIONES!W167</f>
        <v>113302.875</v>
      </c>
      <c r="J168" s="10">
        <f t="shared" si="24"/>
        <v>111176.25</v>
      </c>
      <c r="K168" s="10">
        <f t="shared" si="25"/>
        <v>119898.90000000001</v>
      </c>
      <c r="L168" s="11">
        <f t="shared" si="26"/>
        <v>118971.53127923397</v>
      </c>
      <c r="M168" s="10">
        <f t="shared" si="27"/>
        <v>119425.03155315982</v>
      </c>
      <c r="N168" s="10">
        <f t="shared" si="28"/>
        <v>13308.906276977654</v>
      </c>
      <c r="O168" s="26">
        <f t="shared" si="29"/>
        <v>0.11100107071022047</v>
      </c>
      <c r="P168" s="9">
        <f t="shared" si="30"/>
        <v>111176</v>
      </c>
      <c r="Q168" s="1" t="str">
        <f t="shared" si="23"/>
        <v>MENOR VALOR</v>
      </c>
    </row>
    <row r="169" spans="1:17" ht="90.75" thickBot="1" x14ac:dyDescent="0.3">
      <c r="A169" s="5">
        <f>+COTIZACIONES!A168</f>
        <v>166</v>
      </c>
      <c r="B169" s="5" t="str">
        <f>+COTIZACIONES!C168</f>
        <v xml:space="preserve">INSTALACIÓN DE BALA FLUORESCENTE CON UN DIÁMETRO DE 17.5 CM </v>
      </c>
      <c r="C169" s="5" t="str">
        <f>+COTIZACIONES!C168</f>
        <v xml:space="preserve">INSTALACIÓN DE BALA FLUORESCENTE CON UN DIÁMETRO DE 17.5 CM </v>
      </c>
      <c r="D169" s="5" t="str">
        <f>+COTIZACIONES!D168</f>
        <v>Metro</v>
      </c>
      <c r="E169" s="5">
        <f>+COTIZACIONES!E168</f>
        <v>1</v>
      </c>
      <c r="F169" s="8" t="e">
        <f>+#REF!</f>
        <v>#REF!</v>
      </c>
      <c r="G169" s="7">
        <f>+COTIZACIONES!K168</f>
        <v>112362.12999999999</v>
      </c>
      <c r="H169" s="7">
        <f>+COTIZACIONES!Q168</f>
        <v>132792.1629</v>
      </c>
      <c r="I169" s="7">
        <f>+COTIZACIONES!W168</f>
        <v>114511.439</v>
      </c>
      <c r="J169" s="10">
        <f t="shared" si="24"/>
        <v>112362.12999999999</v>
      </c>
      <c r="K169" s="10">
        <f t="shared" si="25"/>
        <v>119888.5773</v>
      </c>
      <c r="L169" s="11">
        <f t="shared" si="26"/>
        <v>119222.13471333226</v>
      </c>
      <c r="M169" s="10">
        <f t="shared" si="27"/>
        <v>119549.31538675433</v>
      </c>
      <c r="N169" s="10">
        <f t="shared" si="28"/>
        <v>11226.387366235222</v>
      </c>
      <c r="O169" s="26">
        <f t="shared" si="29"/>
        <v>9.3640175061408634E-2</v>
      </c>
      <c r="P169" s="9">
        <f t="shared" si="30"/>
        <v>112362</v>
      </c>
      <c r="Q169" s="1" t="str">
        <f t="shared" si="23"/>
        <v>MENOR VALOR</v>
      </c>
    </row>
    <row r="170" spans="1:17" ht="75.75" thickBot="1" x14ac:dyDescent="0.3">
      <c r="A170" s="5">
        <f>+COTIZACIONES!A169</f>
        <v>167</v>
      </c>
      <c r="B170" s="5" t="str">
        <f>+COTIZACIONES!C169</f>
        <v xml:space="preserve">INSTALACIÓN DE BORNA PARA RED DE BAJA TENSIÓN DE 4/0 MCM. </v>
      </c>
      <c r="C170" s="5" t="str">
        <f>+COTIZACIONES!C169</f>
        <v xml:space="preserve">INSTALACIÓN DE BORNA PARA RED DE BAJA TENSIÓN DE 4/0 MCM. </v>
      </c>
      <c r="D170" s="5" t="str">
        <f>+COTIZACIONES!D169</f>
        <v>Unidad</v>
      </c>
      <c r="E170" s="5">
        <f>+COTIZACIONES!E169</f>
        <v>1</v>
      </c>
      <c r="F170" s="8" t="e">
        <f>+#REF!</f>
        <v>#REF!</v>
      </c>
      <c r="G170" s="7">
        <f>+COTIZACIONES!K169</f>
        <v>6670.5749999999998</v>
      </c>
      <c r="H170" s="7">
        <f>+COTIZACIONES!Q169</f>
        <v>7845.1706250000007</v>
      </c>
      <c r="I170" s="7">
        <f>+COTIZACIONES!W169</f>
        <v>6798.1724999999997</v>
      </c>
      <c r="J170" s="10">
        <f t="shared" si="24"/>
        <v>6670.5749999999998</v>
      </c>
      <c r="K170" s="10">
        <f t="shared" si="25"/>
        <v>7104.6393749999997</v>
      </c>
      <c r="L170" s="11">
        <f t="shared" si="26"/>
        <v>7067.5136805329812</v>
      </c>
      <c r="M170" s="10">
        <f t="shared" si="27"/>
        <v>7085.7520068852527</v>
      </c>
      <c r="N170" s="10">
        <f t="shared" si="28"/>
        <v>644.48442934758714</v>
      </c>
      <c r="O170" s="26">
        <f t="shared" si="29"/>
        <v>9.0713179843500108E-2</v>
      </c>
      <c r="P170" s="9">
        <f t="shared" si="30"/>
        <v>6671</v>
      </c>
      <c r="Q170" s="1" t="str">
        <f t="shared" si="23"/>
        <v>MENOR VALOR</v>
      </c>
    </row>
    <row r="171" spans="1:17" ht="105.75" thickBot="1" x14ac:dyDescent="0.3">
      <c r="A171" s="5">
        <f>+COTIZACIONES!A170</f>
        <v>168</v>
      </c>
      <c r="B171" s="5" t="str">
        <f>+COTIZACIONES!C170</f>
        <v xml:space="preserve">INSTALACIÓN DE CABLE COBRE PARA ACOMETIDAS ELÉCTRICAS, CALIBRE DE 10 AWG.  </v>
      </c>
      <c r="C171" s="5" t="str">
        <f>+COTIZACIONES!C170</f>
        <v xml:space="preserve">INSTALACIÓN DE CABLE COBRE PARA ACOMETIDAS ELÉCTRICAS, CALIBRE DE 10 AWG.  </v>
      </c>
      <c r="D171" s="5" t="str">
        <f>+COTIZACIONES!D170</f>
        <v>Metro</v>
      </c>
      <c r="E171" s="5">
        <f>+COTIZACIONES!E170</f>
        <v>1</v>
      </c>
      <c r="F171" s="8" t="e">
        <f>+#REF!</f>
        <v>#REF!</v>
      </c>
      <c r="G171" s="7">
        <f>+COTIZACIONES!K170</f>
        <v>6670.5749999999998</v>
      </c>
      <c r="H171" s="7">
        <f>+COTIZACIONES!Q170</f>
        <v>7921.7088750000021</v>
      </c>
      <c r="I171" s="7">
        <f>+COTIZACIONES!W170</f>
        <v>6798.1724999999997</v>
      </c>
      <c r="J171" s="10">
        <f t="shared" si="24"/>
        <v>6670.5749999999998</v>
      </c>
      <c r="K171" s="10">
        <f t="shared" si="25"/>
        <v>7130.1521250000005</v>
      </c>
      <c r="L171" s="11">
        <f t="shared" si="26"/>
        <v>7088.0787981052918</v>
      </c>
      <c r="M171" s="10">
        <f t="shared" si="27"/>
        <v>7108.7205694842814</v>
      </c>
      <c r="N171" s="10">
        <f t="shared" si="28"/>
        <v>688.47065794737114</v>
      </c>
      <c r="O171" s="26">
        <f t="shared" si="29"/>
        <v>9.6557639427275341E-2</v>
      </c>
      <c r="P171" s="9">
        <f t="shared" si="30"/>
        <v>6671</v>
      </c>
      <c r="Q171" s="1" t="str">
        <f t="shared" si="23"/>
        <v>MENOR VALOR</v>
      </c>
    </row>
    <row r="172" spans="1:17" ht="409.6" thickBot="1" x14ac:dyDescent="0.3">
      <c r="A172" s="5">
        <f>+COTIZACIONES!A171</f>
        <v>169</v>
      </c>
      <c r="B172" s="5" t="str">
        <f>+COTIZACIONES!C171</f>
        <v>INSTALACIÓN DE BALA DE SOBREPONER 8" - 20W - AC90-240V FLUJO LUMINOSO: 1600 LM, TIPO LED: EPISTAR SMD 2835, VIDA ÚTIL DEL CHIP: 50.000 HR, ANGULO DE APERTURA: 120°, CRI: ≥80, TEMPERATURA DE COLOR: 4000K - 6000K, GRADO DE HERMETICIDAD: IP30,DIAMETRO PERFORACIÓN : 200MM. INCLUYE TODO LO NECESARIO PARA SU FUNCIONAMIENTO</v>
      </c>
      <c r="C172" s="5" t="str">
        <f>+COTIZACIONES!C171</f>
        <v>INSTALACIÓN DE BALA DE SOBREPONER 8" - 20W - AC90-240V FLUJO LUMINOSO: 1600 LM, TIPO LED: EPISTAR SMD 2835, VIDA ÚTIL DEL CHIP: 50.000 HR, ANGULO DE APERTURA: 120°, CRI: ≥80, TEMPERATURA DE COLOR: 4000K - 6000K, GRADO DE HERMETICIDAD: IP30,DIAMETRO PERFORACIÓN : 200MM. INCLUYE TODO LO NECESARIO PARA SU FUNCIONAMIENTO</v>
      </c>
      <c r="D172" s="5" t="str">
        <f>+COTIZACIONES!D171</f>
        <v>Unidad</v>
      </c>
      <c r="E172" s="5">
        <f>+COTIZACIONES!E171</f>
        <v>1</v>
      </c>
      <c r="F172" s="8" t="e">
        <f>+#REF!</f>
        <v>#REF!</v>
      </c>
      <c r="G172" s="7">
        <f>+COTIZACIONES!K171</f>
        <v>121552.7</v>
      </c>
      <c r="H172" s="7">
        <f>+COTIZACIONES!Q171</f>
        <v>156903.41250000001</v>
      </c>
      <c r="I172" s="7">
        <f>+COTIZACIONES!W171</f>
        <v>123877.80999999998</v>
      </c>
      <c r="J172" s="10">
        <f t="shared" si="24"/>
        <v>121552.7</v>
      </c>
      <c r="K172" s="10">
        <f t="shared" si="25"/>
        <v>134111.3075</v>
      </c>
      <c r="L172" s="11">
        <f t="shared" si="26"/>
        <v>132317.70524210745</v>
      </c>
      <c r="M172" s="10">
        <f t="shared" si="27"/>
        <v>133187.51196888188</v>
      </c>
      <c r="N172" s="10">
        <f t="shared" si="28"/>
        <v>19772.748212534676</v>
      </c>
      <c r="O172" s="26">
        <f t="shared" si="29"/>
        <v>0.14743535486397877</v>
      </c>
      <c r="P172" s="9">
        <f t="shared" si="30"/>
        <v>121553</v>
      </c>
      <c r="Q172" s="1" t="str">
        <f t="shared" si="23"/>
        <v>MENOR VALOR</v>
      </c>
    </row>
    <row r="173" spans="1:17" ht="409.6" thickBot="1" x14ac:dyDescent="0.3">
      <c r="A173" s="5">
        <f>+COTIZACIONES!A172</f>
        <v>170</v>
      </c>
      <c r="B173" s="5" t="str">
        <f>+COTIZACIONES!C172</f>
        <v xml:space="preserve">SUMINISTRO E INSTALACIÓN DE LUMINARIA TIPO PANEL LED DE 60X60 cm, Potencia 45 W, Temperatura de Color 6000K (±10%), LED Tipo 2835, Flujo Luminoso 4000Lm (±10%), Angulo 110°, Voltaje 100/277 VAC, Driver 0-10V, FP&gt;0.90, Horas de Vida Útil 50.000 Horas, Garantía de 5 años. INCLUYE ACCESORIOS DE FIJACIÓN Y TODO LO NECESARIO PARA SU CORRECTO FUNCIONAMIENTO. </v>
      </c>
      <c r="C173" s="5" t="str">
        <f>+COTIZACIONES!C172</f>
        <v xml:space="preserve">SUMINISTRO E INSTALACIÓN DE LUMINARIA TIPO PANEL LED DE 60X60 cm, Potencia 45 W, Temperatura de Color 6000K (±10%), LED Tipo 2835, Flujo Luminoso 4000Lm (±10%), Angulo 110°, Voltaje 100/277 VAC, Driver 0-10V, FP&gt;0.90, Horas de Vida Útil 50.000 Horas, Garantía de 5 años. INCLUYE ACCESORIOS DE FIJACIÓN Y TODO LO NECESARIO PARA SU CORRECTO FUNCIONAMIENTO. </v>
      </c>
      <c r="D173" s="5" t="str">
        <f>+COTIZACIONES!D172</f>
        <v>Unidad</v>
      </c>
      <c r="E173" s="5">
        <f>+COTIZACIONES!E172</f>
        <v>1</v>
      </c>
      <c r="F173" s="8" t="e">
        <f>+#REF!</f>
        <v>#REF!</v>
      </c>
      <c r="G173" s="7">
        <f>+COTIZACIONES!K172</f>
        <v>1218123.1000000001</v>
      </c>
      <c r="H173" s="7">
        <f>+COTIZACIONES!Q172</f>
        <v>1409342.7465000001</v>
      </c>
      <c r="I173" s="7">
        <f>+COTIZACIONES!W172</f>
        <v>1248072</v>
      </c>
      <c r="J173" s="10">
        <f t="shared" si="24"/>
        <v>1218123.1000000001</v>
      </c>
      <c r="K173" s="10">
        <f t="shared" si="25"/>
        <v>1291845.9488333333</v>
      </c>
      <c r="L173" s="11">
        <f t="shared" si="26"/>
        <v>1286603.038963808</v>
      </c>
      <c r="M173" s="10">
        <f t="shared" si="27"/>
        <v>1289186.6945353651</v>
      </c>
      <c r="N173" s="10">
        <f t="shared" si="28"/>
        <v>102851.141215077</v>
      </c>
      <c r="O173" s="26">
        <f t="shared" si="29"/>
        <v>7.9615639394125845E-2</v>
      </c>
      <c r="P173" s="9">
        <f t="shared" si="30"/>
        <v>1218123</v>
      </c>
      <c r="Q173" s="1" t="str">
        <f t="shared" si="23"/>
        <v>MENOR VALOR</v>
      </c>
    </row>
    <row r="174" spans="1:17" ht="409.6" thickBot="1" x14ac:dyDescent="0.3">
      <c r="A174" s="5">
        <f>+COTIZACIONES!A173</f>
        <v>171</v>
      </c>
      <c r="B174" s="5" t="str">
        <f>+COTIZACIONES!C173</f>
        <v xml:space="preserve">SUMINISTRO E INSTALACIÓN DE LUMINARIA TIPO APLIQUE  LED DE 13W, Voltaje 100/277 VAC, Driver 0-10V, FP&gt;0.90, APLIQUE TIPO AIRY EVOLUTION  O DE ESPECIFICACIONES TECNICAS SIMILARES, Horas de Vida Útil 36.000 Horas, IP65, Garantía de 5 años. INCLUYE ACCESORIOS DE FIJACIÓN Y TODO LO NECESARIO PARA SU CORRECTO FUNCIONAMIENTO. </v>
      </c>
      <c r="C174" s="5" t="str">
        <f>+COTIZACIONES!C173</f>
        <v xml:space="preserve">SUMINISTRO E INSTALACIÓN DE LUMINARIA TIPO APLIQUE  LED DE 13W, Voltaje 100/277 VAC, Driver 0-10V, FP&gt;0.90, APLIQUE TIPO AIRY EVOLUTION  O DE ESPECIFICACIONES TECNICAS SIMILARES, Horas de Vida Útil 36.000 Horas, IP65, Garantía de 5 años. INCLUYE ACCESORIOS DE FIJACIÓN Y TODO LO NECESARIO PARA SU CORRECTO FUNCIONAMIENTO. </v>
      </c>
      <c r="D174" s="5" t="str">
        <f>+COTIZACIONES!D173</f>
        <v>Unidad</v>
      </c>
      <c r="E174" s="5">
        <f>+COTIZACIONES!E173</f>
        <v>1</v>
      </c>
      <c r="F174" s="8" t="e">
        <f>+#REF!</f>
        <v>#REF!</v>
      </c>
      <c r="G174" s="7">
        <f>+COTIZACIONES!K173</f>
        <v>1218123.1000000001</v>
      </c>
      <c r="H174" s="7">
        <f>+COTIZACIONES!Q173</f>
        <v>1431606.4395000001</v>
      </c>
      <c r="I174" s="7">
        <f>+COTIZACIONES!W173</f>
        <v>1264107.25</v>
      </c>
      <c r="J174" s="10">
        <f t="shared" si="24"/>
        <v>1218123.1000000001</v>
      </c>
      <c r="K174" s="10">
        <f t="shared" si="25"/>
        <v>1304612.2631666667</v>
      </c>
      <c r="L174" s="11">
        <f t="shared" si="26"/>
        <v>1298407.2131817057</v>
      </c>
      <c r="M174" s="10">
        <f t="shared" si="27"/>
        <v>1301466.2633746737</v>
      </c>
      <c r="N174" s="10">
        <f t="shared" si="28"/>
        <v>112357.80404467661</v>
      </c>
      <c r="O174" s="26">
        <f t="shared" si="29"/>
        <v>8.61235228403818E-2</v>
      </c>
      <c r="P174" s="9">
        <f t="shared" si="30"/>
        <v>1218123</v>
      </c>
      <c r="Q174" s="1" t="str">
        <f t="shared" si="23"/>
        <v>MENOR VALOR</v>
      </c>
    </row>
    <row r="175" spans="1:17" ht="409.6" thickBot="1" x14ac:dyDescent="0.3">
      <c r="A175" s="5">
        <f>+COTIZACIONES!A174</f>
        <v>172</v>
      </c>
      <c r="B175" s="5" t="str">
        <f>+COTIZACIONES!C174</f>
        <v>SUMINISTRO, INSTALACIÓN Y PUESTA EN FUNCIONAMIENTO DE LUMINARIA LED DE 40 W TIPO CREE O SIMILAR DOBLE SALIDA PARA ALUMBRADO PEATONAL CON POSTE METÁLICO DOBLE PROPOSITO (9 - 6) MTS NORMA  CODENSA ET221, Multivoltaje, Eficiencia de 130 Lm/W, IP 66, Horas de vida útil 100.000 Hrs, Temperatura de Color 4.000 K, Garantía de 5 años, Puesta a tierra de poste. INCLUYE ACCESORIOS DE FIJACIÓN, CONEXIÓN Y TODO LO NECESARIO PARA SU CORRECTO FUNCIONAMIENTO.</v>
      </c>
      <c r="C175" s="5" t="str">
        <f>+COTIZACIONES!C174</f>
        <v>SUMINISTRO, INSTALACIÓN Y PUESTA EN FUNCIONAMIENTO DE LUMINARIA LED DE 40 W TIPO CREE O SIMILAR DOBLE SALIDA PARA ALUMBRADO PEATONAL CON POSTE METÁLICO DOBLE PROPOSITO (9 - 6) MTS NORMA  CODENSA ET221, Multivoltaje, Eficiencia de 130 Lm/W, IP 66, Horas de vida útil 100.000 Hrs, Temperatura de Color 4.000 K, Garantía de 5 años, Puesta a tierra de poste. INCLUYE ACCESORIOS DE FIJACIÓN, CONEXIÓN Y TODO LO NECESARIO PARA SU CORRECTO FUNCIONAMIENTO.</v>
      </c>
      <c r="D175" s="5" t="str">
        <f>+COTIZACIONES!D174</f>
        <v>Unidad</v>
      </c>
      <c r="E175" s="5">
        <f>+COTIZACIONES!E174</f>
        <v>1</v>
      </c>
      <c r="F175" s="8" t="e">
        <f>+#REF!</f>
        <v>#REF!</v>
      </c>
      <c r="G175" s="7">
        <f>+COTIZACIONES!K174</f>
        <v>1087223.1000000001</v>
      </c>
      <c r="H175" s="7">
        <f>+COTIZACIONES!Q174</f>
        <v>1183751.5140000002</v>
      </c>
      <c r="I175" s="7">
        <f>+COTIZACIONES!W174</f>
        <v>1099708.75</v>
      </c>
      <c r="J175" s="10">
        <f t="shared" si="24"/>
        <v>1087223.1000000001</v>
      </c>
      <c r="K175" s="10">
        <f t="shared" si="25"/>
        <v>1123561.1213333334</v>
      </c>
      <c r="L175" s="11">
        <f t="shared" si="26"/>
        <v>1121965.9296869191</v>
      </c>
      <c r="M175" s="10">
        <f t="shared" si="27"/>
        <v>1122756.6423713483</v>
      </c>
      <c r="N175" s="10">
        <f t="shared" si="28"/>
        <v>52498.908474427109</v>
      </c>
      <c r="O175" s="26">
        <f t="shared" si="29"/>
        <v>4.672545843534217E-2</v>
      </c>
      <c r="P175" s="9">
        <f t="shared" si="30"/>
        <v>1087223</v>
      </c>
      <c r="Q175" s="1" t="str">
        <f t="shared" si="23"/>
        <v>MENOR VALOR</v>
      </c>
    </row>
    <row r="176" spans="1:17" ht="409.6" thickBot="1" x14ac:dyDescent="0.3">
      <c r="A176" s="5">
        <f>+COTIZACIONES!A175</f>
        <v>173</v>
      </c>
      <c r="B176" s="5" t="str">
        <f>+COTIZACIONES!C175</f>
        <v xml:space="preserve">SUMINISTRO, INSTALACIÓN Y PUESTA EN FUNCIONAMIENTO DE LUMINARIA ALUMBRADO PÚBLICO CON POTENCIA 60W TIPO LED; Tipo Led Cree XP-G3 equivalente o de características técnicas superiores; Eficiencia 130 Lm/W mínimo; Incluye DPS Tipo II (Máxima corriente de descarga 20kA -8/20us) mínimo separado del driver; Protección IP65 e IP66 y seguridad IK08 e IK10; Sistema de desconexión automática de red para los procesos de mantenimiento; Adaptador para colocación en poste o brazo, Fotometrías Tipo T1, T2, T3, T4, T5; Horas de vida útil 100.000 Hrs mínimo; Garantía de 5 años de fábrica mínimo. INCLUYE ACCESORIOS DE FIJACIÓN Y CONEXIÓN, PLACA INDELEBLE CON (NÚMERO DE CIRCUITO Y FECHA DE INSTALACIÓN EN SITIO), Y TODO LO NECESARIO PARA SU CORRECTO FUNCIONAMIENTO. </v>
      </c>
      <c r="C176" s="5" t="str">
        <f>+COTIZACIONES!C175</f>
        <v xml:space="preserve">SUMINISTRO, INSTALACIÓN Y PUESTA EN FUNCIONAMIENTO DE LUMINARIA ALUMBRADO PÚBLICO CON POTENCIA 60W TIPO LED; Tipo Led Cree XP-G3 equivalente o de características técnicas superiores; Eficiencia 130 Lm/W mínimo; Incluye DPS Tipo II (Máxima corriente de descarga 20kA -8/20us) mínimo separado del driver; Protección IP65 e IP66 y seguridad IK08 e IK10; Sistema de desconexión automática de red para los procesos de mantenimiento; Adaptador para colocación en poste o brazo, Fotometrías Tipo T1, T2, T3, T4, T5; Horas de vida útil 100.000 Hrs mínimo; Garantía de 5 años de fábrica mínimo. INCLUYE ACCESORIOS DE FIJACIÓN Y CONEXIÓN, PLACA INDELEBLE CON (NÚMERO DE CIRCUITO Y FECHA DE INSTALACIÓN EN SITIO), Y TODO LO NECESARIO PARA SU CORRECTO FUNCIONAMIENTO. </v>
      </c>
      <c r="D176" s="5" t="str">
        <f>+COTIZACIONES!D175</f>
        <v>Unidad</v>
      </c>
      <c r="E176" s="5">
        <f>+COTIZACIONES!E175</f>
        <v>1</v>
      </c>
      <c r="F176" s="8" t="e">
        <f>+#REF!</f>
        <v>#REF!</v>
      </c>
      <c r="G176" s="7">
        <f>+COTIZACIONES!K175</f>
        <v>1218123.1000000001</v>
      </c>
      <c r="H176" s="7">
        <f>+COTIZACIONES!Q175</f>
        <v>1370280.6394999998</v>
      </c>
      <c r="I176" s="7">
        <f>+COTIZACIONES!W175</f>
        <v>1264107.25</v>
      </c>
      <c r="J176" s="10">
        <f t="shared" si="24"/>
        <v>1218123.1000000001</v>
      </c>
      <c r="K176" s="10">
        <f t="shared" si="25"/>
        <v>1284170.3298333334</v>
      </c>
      <c r="L176" s="11">
        <f t="shared" si="26"/>
        <v>1281074.2023713863</v>
      </c>
      <c r="M176" s="10">
        <f t="shared" si="27"/>
        <v>1282610.7462352752</v>
      </c>
      <c r="N176" s="10">
        <f t="shared" si="28"/>
        <v>78037.648516421366</v>
      </c>
      <c r="O176" s="26">
        <f t="shared" si="29"/>
        <v>6.0768923485835027E-2</v>
      </c>
      <c r="P176" s="9">
        <f t="shared" si="30"/>
        <v>1218123</v>
      </c>
      <c r="Q176" s="1" t="str">
        <f t="shared" si="23"/>
        <v>MENOR VALOR</v>
      </c>
    </row>
    <row r="177" spans="1:17" ht="409.6" thickBot="1" x14ac:dyDescent="0.3">
      <c r="A177" s="5">
        <f>+COTIZACIONES!A176</f>
        <v>174</v>
      </c>
      <c r="B177" s="5" t="str">
        <f>+COTIZACIONES!C176</f>
        <v xml:space="preserve">SUMINISTRO E INSTALACIÓN DE LUMINARIA TIPO PANEL LED REDONDO DE INCRUSTAR Potencia 14 W, Temperatura de Color 6000K (±10%), LED Tipo 2835, Flujo Luminoso 1500Lm (±10%), Voltaje 100/277 VAC, Driver 0-10V, FP&gt;0.90, Horas de Vida Útil 36.000 Horas, Garantía de 5 años. INCLUYE ACCESORIOS DE FIJACIÓN Y TODO LO NECESARIO PARA SU CORRECTO FUNCIONAMIENTO. </v>
      </c>
      <c r="C177" s="5" t="str">
        <f>+COTIZACIONES!C176</f>
        <v xml:space="preserve">SUMINISTRO E INSTALACIÓN DE LUMINARIA TIPO PANEL LED REDONDO DE INCRUSTAR Potencia 14 W, Temperatura de Color 6000K (±10%), LED Tipo 2835, Flujo Luminoso 1500Lm (±10%), Voltaje 100/277 VAC, Driver 0-10V, FP&gt;0.90, Horas de Vida Útil 36.000 Horas, Garantía de 5 años. INCLUYE ACCESORIOS DE FIJACIÓN Y TODO LO NECESARIO PARA SU CORRECTO FUNCIONAMIENTO. </v>
      </c>
      <c r="D177" s="5" t="str">
        <f>+COTIZACIONES!D176</f>
        <v>Unidad</v>
      </c>
      <c r="E177" s="5">
        <f>+COTIZACIONES!E176</f>
        <v>1</v>
      </c>
      <c r="F177" s="8" t="e">
        <f>+#REF!</f>
        <v>#REF!</v>
      </c>
      <c r="G177" s="7">
        <f>+COTIZACIONES!K176</f>
        <v>1218123.1000000001</v>
      </c>
      <c r="H177" s="7">
        <f>+COTIZACIONES!Q176</f>
        <v>1381412.486</v>
      </c>
      <c r="I177" s="7">
        <f>+COTIZACIONES!W176</f>
        <v>1296177.75</v>
      </c>
      <c r="J177" s="10">
        <f t="shared" si="24"/>
        <v>1218123.1000000001</v>
      </c>
      <c r="K177" s="10">
        <f t="shared" si="25"/>
        <v>1298571.112</v>
      </c>
      <c r="L177" s="11">
        <f t="shared" si="26"/>
        <v>1295151.7077152834</v>
      </c>
      <c r="M177" s="10">
        <f t="shared" si="27"/>
        <v>1296859.8334749306</v>
      </c>
      <c r="N177" s="10">
        <f t="shared" si="28"/>
        <v>81670.998716261136</v>
      </c>
      <c r="O177" s="26">
        <f t="shared" si="29"/>
        <v>6.2892973639676303E-2</v>
      </c>
      <c r="P177" s="9">
        <f t="shared" si="30"/>
        <v>1218123</v>
      </c>
      <c r="Q177" s="1" t="str">
        <f t="shared" si="23"/>
        <v>MENOR VALOR</v>
      </c>
    </row>
    <row r="178" spans="1:17" ht="409.6" thickBot="1" x14ac:dyDescent="0.3">
      <c r="A178" s="5">
        <f>+COTIZACIONES!A177</f>
        <v>175</v>
      </c>
      <c r="B178" s="5" t="str">
        <f>+COTIZACIONES!C177</f>
        <v>SUMINISTRO, INSTALACION DE BALA LED 18W 8" DE EMPOTRAR, DRIVER MULTIVOLTAJE, TEMPERATURA DE COLOR OPCIONAL BLANCA/CALIDA 6500/3700K, HORAS DE VIDA UTIL 50.000 HORAS, DISPARADOR 100% EN ALUMINIO. IRC&gt;85, PF&gt;95%, THD&lt;12%, 2235 LUMENES (±10%). INCLUYE TODO LO NECESARIO PARA SU FUNCIONAMIENTO</v>
      </c>
      <c r="C178" s="5" t="str">
        <f>+COTIZACIONES!C177</f>
        <v>SUMINISTRO, INSTALACION DE BALA LED 18W 8" DE EMPOTRAR, DRIVER MULTIVOLTAJE, TEMPERATURA DE COLOR OPCIONAL BLANCA/CALIDA 6500/3700K, HORAS DE VIDA UTIL 50.000 HORAS, DISPARADOR 100% EN ALUMINIO. IRC&gt;85, PF&gt;95%, THD&lt;12%, 2235 LUMENES (±10%). INCLUYE TODO LO NECESARIO PARA SU FUNCIONAMIENTO</v>
      </c>
      <c r="D178" s="5" t="str">
        <f>+COTIZACIONES!D177</f>
        <v>Unidad</v>
      </c>
      <c r="E178" s="5">
        <f>+COTIZACIONES!E177</f>
        <v>1</v>
      </c>
      <c r="F178" s="8" t="e">
        <f>+#REF!</f>
        <v>#REF!</v>
      </c>
      <c r="G178" s="7">
        <f>+COTIZACIONES!K177</f>
        <v>1218123.1000000001</v>
      </c>
      <c r="H178" s="7">
        <f>+COTIZACIONES!Q177</f>
        <v>1359148.7930000001</v>
      </c>
      <c r="I178" s="7">
        <f>+COTIZACIONES!W177</f>
        <v>1232036.75</v>
      </c>
      <c r="J178" s="10">
        <f t="shared" si="24"/>
        <v>1218123.1000000001</v>
      </c>
      <c r="K178" s="10">
        <f t="shared" si="25"/>
        <v>1269769.5476666668</v>
      </c>
      <c r="L178" s="11">
        <f t="shared" si="26"/>
        <v>1266702.6300074258</v>
      </c>
      <c r="M178" s="10">
        <f t="shared" si="27"/>
        <v>1268218.1037532694</v>
      </c>
      <c r="N178" s="10">
        <f t="shared" si="28"/>
        <v>77716.694064710231</v>
      </c>
      <c r="O178" s="26">
        <f t="shared" si="29"/>
        <v>6.1205353528538085E-2</v>
      </c>
      <c r="P178" s="9">
        <f t="shared" si="30"/>
        <v>1218123</v>
      </c>
      <c r="Q178" s="1" t="str">
        <f t="shared" si="23"/>
        <v>MENOR VALOR</v>
      </c>
    </row>
    <row r="179" spans="1:17" ht="409.6" thickBot="1" x14ac:dyDescent="0.3">
      <c r="A179" s="5">
        <f>+COTIZACIONES!A178</f>
        <v>176</v>
      </c>
      <c r="B179" s="5" t="str">
        <f>+COTIZACIONES!C178</f>
        <v xml:space="preserve">SUMINISTRO E INSTALACIÓN DE LUMINARIA TIPO PANEL LED REDONDO DE INCRUSTAR Potencia 21 W, Temperatura de Color 6000K (±10%), LED Tipo 2835, Flujo Luminoso 2200Lm (±10%), Voltaje 100/277 VAC, Driver 0-10V, FP&gt;0.90, Horas de Vida Útil 36.000 Horas, Garantía de 5 años. INCLUYE ACCESORIOS DE FIJACIÓN Y TODO LO NECESARIO PARA SU CORRECTO FUNCIONAMIENTO. </v>
      </c>
      <c r="C179" s="5" t="str">
        <f>+COTIZACIONES!C178</f>
        <v xml:space="preserve">SUMINISTRO E INSTALACIÓN DE LUMINARIA TIPO PANEL LED REDONDO DE INCRUSTAR Potencia 21 W, Temperatura de Color 6000K (±10%), LED Tipo 2835, Flujo Luminoso 2200Lm (±10%), Voltaje 100/277 VAC, Driver 0-10V, FP&gt;0.90, Horas de Vida Útil 36.000 Horas, Garantía de 5 años. INCLUYE ACCESORIOS DE FIJACIÓN Y TODO LO NECESARIO PARA SU CORRECTO FUNCIONAMIENTO. </v>
      </c>
      <c r="D179" s="5" t="str">
        <f>+COTIZACIONES!D178</f>
        <v>Unidad</v>
      </c>
      <c r="E179" s="5">
        <f>+COTIZACIONES!E178</f>
        <v>1</v>
      </c>
      <c r="F179" s="8" t="e">
        <f>+#REF!</f>
        <v>#REF!</v>
      </c>
      <c r="G179" s="7">
        <f>+COTIZACIONES!K178</f>
        <v>1218123.1000000001</v>
      </c>
      <c r="H179" s="7">
        <f>+COTIZACIONES!Q178</f>
        <v>1355438.1775</v>
      </c>
      <c r="I179" s="7">
        <f>+COTIZACIONES!W178</f>
        <v>1264107.25</v>
      </c>
      <c r="J179" s="10">
        <f t="shared" si="24"/>
        <v>1218123.1000000001</v>
      </c>
      <c r="K179" s="10">
        <f t="shared" si="25"/>
        <v>1279222.8425</v>
      </c>
      <c r="L179" s="11">
        <f t="shared" si="26"/>
        <v>1276717.4334124499</v>
      </c>
      <c r="M179" s="10">
        <f t="shared" si="27"/>
        <v>1277962.9750581055</v>
      </c>
      <c r="N179" s="10">
        <f t="shared" si="28"/>
        <v>69894.337965798681</v>
      </c>
      <c r="O179" s="26">
        <f t="shared" si="29"/>
        <v>5.4638125308334368E-2</v>
      </c>
      <c r="P179" s="9">
        <f t="shared" si="30"/>
        <v>1218123</v>
      </c>
      <c r="Q179" s="1" t="str">
        <f t="shared" si="23"/>
        <v>MENOR VALOR</v>
      </c>
    </row>
    <row r="180" spans="1:17" ht="390.75" thickBot="1" x14ac:dyDescent="0.3">
      <c r="A180" s="5">
        <f>+COTIZACIONES!A179</f>
        <v>177</v>
      </c>
      <c r="B180" s="5" t="str">
        <f>+COTIZACIONES!C179</f>
        <v xml:space="preserve">SUMINISTRO E INSTALACIÓN Y PUESTA EN FUNCIONAMIENTO REFLECTOR  30W LED, MULTIVOLTAJE, Températura de Color 6000K (±10%), Flujo Luminoso 2250Lm (±10%), Horas de Vida Útil 50.000 Hrs, Garantía de 5 años. INCLUYE ACCESORIOS DE FIJACIÓN Y TODO LO NECESARIO PARA SU CORRECTO FUNCIONAMIENTO. </v>
      </c>
      <c r="C180" s="5" t="str">
        <f>+COTIZACIONES!C179</f>
        <v xml:space="preserve">SUMINISTRO E INSTALACIÓN Y PUESTA EN FUNCIONAMIENTO REFLECTOR  30W LED, MULTIVOLTAJE, Températura de Color 6000K (±10%), Flujo Luminoso 2250Lm (±10%), Horas de Vida Útil 50.000 Hrs, Garantía de 5 años. INCLUYE ACCESORIOS DE FIJACIÓN Y TODO LO NECESARIO PARA SU CORRECTO FUNCIONAMIENTO. </v>
      </c>
      <c r="D180" s="5" t="str">
        <f>+COTIZACIONES!D179</f>
        <v>Unidad</v>
      </c>
      <c r="E180" s="5">
        <f>+COTIZACIONES!E179</f>
        <v>1</v>
      </c>
      <c r="F180" s="8" t="e">
        <f>+#REF!</f>
        <v>#REF!</v>
      </c>
      <c r="G180" s="7">
        <f>+COTIZACIONES!K179</f>
        <v>1099123.1000000001</v>
      </c>
      <c r="H180" s="7">
        <f>+COTIZACIONES!Q179</f>
        <v>1178766.4084999999</v>
      </c>
      <c r="I180" s="7">
        <f>+COTIZACIONES!W179</f>
        <v>1131779.25</v>
      </c>
      <c r="J180" s="10">
        <f t="shared" si="24"/>
        <v>1099123.1000000001</v>
      </c>
      <c r="K180" s="10">
        <f t="shared" si="25"/>
        <v>1136556.2528333333</v>
      </c>
      <c r="L180" s="11">
        <f t="shared" si="26"/>
        <v>1135621.5130657263</v>
      </c>
      <c r="M180" s="10">
        <f t="shared" si="27"/>
        <v>1136087.9094382338</v>
      </c>
      <c r="N180" s="10">
        <f t="shared" si="28"/>
        <v>40035.970879432803</v>
      </c>
      <c r="O180" s="26">
        <f t="shared" si="29"/>
        <v>3.5225683532712701E-2</v>
      </c>
      <c r="P180" s="9">
        <f t="shared" si="30"/>
        <v>1099123</v>
      </c>
      <c r="Q180" s="1" t="str">
        <f t="shared" si="23"/>
        <v>MENOR VALOR</v>
      </c>
    </row>
    <row r="181" spans="1:17" ht="390.75" thickBot="1" x14ac:dyDescent="0.3">
      <c r="A181" s="5">
        <f>+COTIZACIONES!A180</f>
        <v>178</v>
      </c>
      <c r="B181" s="5" t="str">
        <f>+COTIZACIONES!C180</f>
        <v xml:space="preserve">SUMINISTRO E INSTALACIÓN Y PUESTA EN FUNCIONAMIENTO REFLECTOR  50W LED, MULTIVOLTAJE, Températura de Color 6000K (±10%), Flujo Luminoso 3750Lm (±10%), Horas de Vida Útil 50.000 Hrs, Garantía de 5 años. INCLUYE ACCESORIOS DE FIJACIÓN Y TODO LO NECESARIO PARA SU CORRECTO FUNCIONAMIENTO. </v>
      </c>
      <c r="C181" s="5" t="str">
        <f>+COTIZACIONES!C180</f>
        <v xml:space="preserve">SUMINISTRO E INSTALACIÓN Y PUESTA EN FUNCIONAMIENTO REFLECTOR  50W LED, MULTIVOLTAJE, Températura de Color 6000K (±10%), Flujo Luminoso 3750Lm (±10%), Horas de Vida Útil 50.000 Hrs, Garantía de 5 años. INCLUYE ACCESORIOS DE FIJACIÓN Y TODO LO NECESARIO PARA SU CORRECTO FUNCIONAMIENTO. </v>
      </c>
      <c r="D181" s="5" t="str">
        <f>+COTIZACIONES!D180</f>
        <v>Unidad</v>
      </c>
      <c r="E181" s="5">
        <f>+COTIZACIONES!E180</f>
        <v>1</v>
      </c>
      <c r="F181" s="8" t="e">
        <f>+#REF!</f>
        <v>#REF!</v>
      </c>
      <c r="G181" s="7">
        <f>+COTIZACIONES!K180</f>
        <v>1099123.1000000001</v>
      </c>
      <c r="H181" s="7">
        <f>+COTIZACIONES!Q180</f>
        <v>1245557.4875</v>
      </c>
      <c r="I181" s="7">
        <f>+COTIZACIONES!W180</f>
        <v>1163849.75</v>
      </c>
      <c r="J181" s="10">
        <f t="shared" si="24"/>
        <v>1099123.1000000001</v>
      </c>
      <c r="K181" s="10">
        <f t="shared" si="25"/>
        <v>1169510.1125</v>
      </c>
      <c r="L181" s="11">
        <f t="shared" si="26"/>
        <v>1166458.7200301657</v>
      </c>
      <c r="M181" s="10">
        <f t="shared" si="27"/>
        <v>1167980.7273368728</v>
      </c>
      <c r="N181" s="10">
        <f t="shared" si="28"/>
        <v>73381.109546998472</v>
      </c>
      <c r="O181" s="26">
        <f t="shared" si="29"/>
        <v>6.2745168906778878E-2</v>
      </c>
      <c r="P181" s="9">
        <f t="shared" si="30"/>
        <v>1099123</v>
      </c>
      <c r="Q181" s="1" t="str">
        <f t="shared" si="23"/>
        <v>MENOR VALOR</v>
      </c>
    </row>
    <row r="182" spans="1:17" ht="390.75" thickBot="1" x14ac:dyDescent="0.3">
      <c r="A182" s="5">
        <f>+COTIZACIONES!A181</f>
        <v>179</v>
      </c>
      <c r="B182" s="5" t="str">
        <f>+COTIZACIONES!C181</f>
        <v xml:space="preserve">SUMINISTRO E INSTALACIÓN Y PUESTA EN FUNCIONAMIENTO DE   REFLECTOR  100W LED, MULTIVOLTAJE, Températura de Color 6500K (±10%), Flujo Luminoso 7500Lm (±10%), Horas de Vida Útil 50.000 Hrs, Garantía de 5 años. INCLUYE ACCESORIOS DE FIJACIÓN Y TODO LO NECESARIO PARA SU CORRECTO FUNCIONAMIENTO. </v>
      </c>
      <c r="C182" s="5" t="str">
        <f>+COTIZACIONES!C181</f>
        <v xml:space="preserve">SUMINISTRO E INSTALACIÓN Y PUESTA EN FUNCIONAMIENTO DE   REFLECTOR  100W LED, MULTIVOLTAJE, Températura de Color 6500K (±10%), Flujo Luminoso 7500Lm (±10%), Horas de Vida Útil 50.000 Hrs, Garantía de 5 años. INCLUYE ACCESORIOS DE FIJACIÓN Y TODO LO NECESARIO PARA SU CORRECTO FUNCIONAMIENTO. </v>
      </c>
      <c r="D182" s="5" t="str">
        <f>+COTIZACIONES!D181</f>
        <v>Unidad</v>
      </c>
      <c r="E182" s="5">
        <f>+COTIZACIONES!E181</f>
        <v>1</v>
      </c>
      <c r="F182" s="8" t="e">
        <f>+#REF!</f>
        <v>#REF!</v>
      </c>
      <c r="G182" s="7">
        <f>+COTIZACIONES!K181</f>
        <v>1218123.1000000001</v>
      </c>
      <c r="H182" s="7">
        <f>+COTIZACIONES!Q181</f>
        <v>1422229.2565000001</v>
      </c>
      <c r="I182" s="7">
        <f>+COTIZACIONES!W181</f>
        <v>1328129.25</v>
      </c>
      <c r="J182" s="10">
        <f t="shared" si="24"/>
        <v>1218123.1000000001</v>
      </c>
      <c r="K182" s="10">
        <f t="shared" si="25"/>
        <v>1322827.2021666667</v>
      </c>
      <c r="L182" s="11">
        <f t="shared" si="26"/>
        <v>1317525.7286623458</v>
      </c>
      <c r="M182" s="10">
        <f t="shared" si="27"/>
        <v>1320181.7036359762</v>
      </c>
      <c r="N182" s="10">
        <f t="shared" si="28"/>
        <v>102156.32414941741</v>
      </c>
      <c r="O182" s="26">
        <f t="shared" si="29"/>
        <v>7.7225751014263197E-2</v>
      </c>
      <c r="P182" s="9">
        <f t="shared" si="30"/>
        <v>1218123</v>
      </c>
      <c r="Q182" s="1" t="str">
        <f t="shared" si="23"/>
        <v>MENOR VALOR</v>
      </c>
    </row>
    <row r="183" spans="1:17" ht="390.75" thickBot="1" x14ac:dyDescent="0.3">
      <c r="A183" s="5">
        <f>+COTIZACIONES!A182</f>
        <v>180</v>
      </c>
      <c r="B183" s="5" t="str">
        <f>+COTIZACIONES!C182</f>
        <v xml:space="preserve">SUMINISTRO E INSTALACIÓN DE LUMINARIA DE EMERGENCIA LED TIPO HUBBEL O ESPECIFICACIONES TÉCNICAS SIMILARES DE 2W, FP&gt;0.95, Voltaje 100/277 VAC, Horas de vida Útil 36.000 Horas, Garantía de 5 años. INCLUYE ACCESORIOS DE FIJACIÓN Y TODO LO NECESARIO PARA SU CORRECTO FUNCIONAMIENTO. </v>
      </c>
      <c r="C183" s="5" t="str">
        <f>+COTIZACIONES!C182</f>
        <v xml:space="preserve">SUMINISTRO E INSTALACIÓN DE LUMINARIA DE EMERGENCIA LED TIPO HUBBEL O ESPECIFICACIONES TÉCNICAS SIMILARES DE 2W, FP&gt;0.95, Voltaje 100/277 VAC, Horas de vida Útil 36.000 Horas, Garantía de 5 años. INCLUYE ACCESORIOS DE FIJACIÓN Y TODO LO NECESARIO PARA SU CORRECTO FUNCIONAMIENTO. </v>
      </c>
      <c r="D183" s="5" t="str">
        <f>+COTIZACIONES!D182</f>
        <v>Unidad</v>
      </c>
      <c r="E183" s="5">
        <f>+COTIZACIONES!E182</f>
        <v>1</v>
      </c>
      <c r="F183" s="8" t="e">
        <f>+#REF!</f>
        <v>#REF!</v>
      </c>
      <c r="G183" s="7">
        <f>+COTIZACIONES!K182</f>
        <v>1099123.1000000001</v>
      </c>
      <c r="H183" s="7">
        <f>+COTIZACIONES!Q182</f>
        <v>1243406.7494999999</v>
      </c>
      <c r="I183" s="7">
        <f>+COTIZACIONES!W182</f>
        <v>1117618.25</v>
      </c>
      <c r="J183" s="10">
        <f t="shared" si="24"/>
        <v>1099123.1000000001</v>
      </c>
      <c r="K183" s="10">
        <f t="shared" si="25"/>
        <v>1153382.6998333333</v>
      </c>
      <c r="L183" s="11">
        <f t="shared" si="26"/>
        <v>1149945.9973516178</v>
      </c>
      <c r="M183" s="10">
        <f t="shared" si="27"/>
        <v>1151642.4911241436</v>
      </c>
      <c r="N183" s="10">
        <f t="shared" si="28"/>
        <v>78509.647701224996</v>
      </c>
      <c r="O183" s="26">
        <f t="shared" si="29"/>
        <v>6.8069035292942962E-2</v>
      </c>
      <c r="P183" s="9">
        <f t="shared" si="30"/>
        <v>1099123</v>
      </c>
      <c r="Q183" s="1" t="str">
        <f t="shared" si="23"/>
        <v>MENOR VALOR</v>
      </c>
    </row>
    <row r="184" spans="1:17" ht="409.6" thickBot="1" x14ac:dyDescent="0.3">
      <c r="A184" s="5">
        <f>+COTIZACIONES!A183</f>
        <v>181</v>
      </c>
      <c r="B184" s="5" t="str">
        <f>+COTIZACIONES!C183</f>
        <v xml:space="preserve">SUMINISTRO E INSTALACIÓN DE SUMINISTRO E INSTALACIÓN DE LUMINARIA TIPO BOLARDO LED DE 50W, FP&gt;0.95, Temperatura de Color 3000K, IP54-IP65, Flujo Luminoso 6000Lm (±10%),  Driver 0-10V, Horas de vida Útil 50.000 Horas, Garantía de 5 años. INCLUYE ACCESORIOS DE FIJACIÓN Y TODO LO NECESARIO PARA SU CORRECTO FUNCIONAMIENTO. </v>
      </c>
      <c r="C184" s="5" t="str">
        <f>+COTIZACIONES!C183</f>
        <v xml:space="preserve">SUMINISTRO E INSTALACIÓN DE SUMINISTRO E INSTALACIÓN DE LUMINARIA TIPO BOLARDO LED DE 50W, FP&gt;0.95, Temperatura de Color 3000K, IP54-IP65, Flujo Luminoso 6000Lm (±10%),  Driver 0-10V, Horas de vida Útil 50.000 Horas, Garantía de 5 años. INCLUYE ACCESORIOS DE FIJACIÓN Y TODO LO NECESARIO PARA SU CORRECTO FUNCIONAMIENTO. </v>
      </c>
      <c r="D184" s="5" t="str">
        <f>+COTIZACIONES!D183</f>
        <v>Unidad</v>
      </c>
      <c r="E184" s="5">
        <f>+COTIZACIONES!E183</f>
        <v>1</v>
      </c>
      <c r="F184" s="8" t="e">
        <f>+#REF!</f>
        <v>#REF!</v>
      </c>
      <c r="G184" s="7">
        <f>+COTIZACIONES!K183</f>
        <v>1218123.1000000001</v>
      </c>
      <c r="H184" s="7">
        <f>+COTIZACIONES!Q183</f>
        <v>1339664.1240000001</v>
      </c>
      <c r="I184" s="7">
        <f>+COTIZACIONES!W183</f>
        <v>1294868.75</v>
      </c>
      <c r="J184" s="10">
        <f t="shared" si="24"/>
        <v>1218123.1000000001</v>
      </c>
      <c r="K184" s="10">
        <f t="shared" si="25"/>
        <v>1284218.6580000001</v>
      </c>
      <c r="L184" s="11">
        <f t="shared" si="26"/>
        <v>1282232.1671744236</v>
      </c>
      <c r="M184" s="10">
        <f t="shared" si="27"/>
        <v>1283229.3533604508</v>
      </c>
      <c r="N184" s="10">
        <f t="shared" si="28"/>
        <v>61466.441847958711</v>
      </c>
      <c r="O184" s="26">
        <f t="shared" si="29"/>
        <v>4.7862909844095032E-2</v>
      </c>
      <c r="P184" s="9">
        <f t="shared" si="30"/>
        <v>1218123</v>
      </c>
      <c r="Q184" s="1" t="str">
        <f t="shared" si="23"/>
        <v>MENOR VALOR</v>
      </c>
    </row>
    <row r="185" spans="1:17" ht="409.6" thickBot="1" x14ac:dyDescent="0.3">
      <c r="A185" s="5">
        <f>+COTIZACIONES!A184</f>
        <v>182</v>
      </c>
      <c r="B185" s="5" t="str">
        <f>+COTIZACIONES!C184</f>
        <v>SUMINISTRO, INSTALACIÓN Y PUESTA EN FUNCIONAMIENTO DE LUMINARIA ALUMBRADO PÚBLICO VIAL TIPO LED, Potencia 75 W, Temperatura color 4000K - 5700K similar o características técnicas superiores y de acuerdo a requerimiento según diseño Ejercito, Flujo lumínico 8.819lm - 9.621lm similar o características técnicas superiores y de acuerdo a requerimiento según diseño Ejercito, Diodos LED 36 puntos o superior, Multivoltaje, Factor de potencia 0.9 similar o características técnicas superiores, Supresor de picos de tensión (DPS) incorporado de 20kV similar o características técnicas superiores, Aleación en aluminio, Dispersor térmico en aluminio, Vida útil Diodo 116.000 Horas o superior. INCLUYE ACCESORIOS DE FIJACIÓN, CONEXIÓN Y TODO LO NECESARIO PARA SU CORRECTO FUNCIONAMIENTO.</v>
      </c>
      <c r="C185" s="5" t="str">
        <f>+COTIZACIONES!C184</f>
        <v>SUMINISTRO, INSTALACIÓN Y PUESTA EN FUNCIONAMIENTO DE LUMINARIA ALUMBRADO PÚBLICO VIAL TIPO LED, Potencia 75 W, Temperatura color 4000K - 5700K similar o características técnicas superiores y de acuerdo a requerimiento según diseño Ejercito, Flujo lumínico 8.819lm - 9.621lm similar o características técnicas superiores y de acuerdo a requerimiento según diseño Ejercito, Diodos LED 36 puntos o superior, Multivoltaje, Factor de potencia 0.9 similar o características técnicas superiores, Supresor de picos de tensión (DPS) incorporado de 20kV similar o características técnicas superiores, Aleación en aluminio, Dispersor térmico en aluminio, Vida útil Diodo 116.000 Horas o superior. INCLUYE ACCESORIOS DE FIJACIÓN, CONEXIÓN Y TODO LO NECESARIO PARA SU CORRECTO FUNCIONAMIENTO.</v>
      </c>
      <c r="D185" s="5" t="str">
        <f>+COTIZACIONES!D184</f>
        <v>Unidad</v>
      </c>
      <c r="E185" s="5">
        <f>+COTIZACIONES!E184</f>
        <v>1</v>
      </c>
      <c r="F185" s="8" t="e">
        <f>+#REF!</f>
        <v>#REF!</v>
      </c>
      <c r="G185" s="7">
        <f>+COTIZACIONES!K184</f>
        <v>1218123.1000000001</v>
      </c>
      <c r="H185" s="7">
        <f>+COTIZACIONES!Q184</f>
        <v>1328930.5194999999</v>
      </c>
      <c r="I185" s="7">
        <f>+COTIZACIONES!W184</f>
        <v>1401671.25</v>
      </c>
      <c r="J185" s="10">
        <f t="shared" si="24"/>
        <v>1218123.1000000001</v>
      </c>
      <c r="K185" s="10">
        <f t="shared" si="25"/>
        <v>1316241.6231666666</v>
      </c>
      <c r="L185" s="11">
        <f t="shared" si="26"/>
        <v>1311845.9193419917</v>
      </c>
      <c r="M185" s="10">
        <f t="shared" si="27"/>
        <v>1314053.9820087247</v>
      </c>
      <c r="N185" s="10">
        <f t="shared" si="28"/>
        <v>92429.632205933696</v>
      </c>
      <c r="O185" s="26">
        <f t="shared" si="29"/>
        <v>7.0222389703467059E-2</v>
      </c>
      <c r="P185" s="9">
        <f t="shared" si="30"/>
        <v>1218123</v>
      </c>
      <c r="Q185" s="1" t="str">
        <f t="shared" si="23"/>
        <v>MENOR VALOR</v>
      </c>
    </row>
    <row r="186" spans="1:17" ht="409.6" thickBot="1" x14ac:dyDescent="0.3">
      <c r="A186" s="5">
        <f>+COTIZACIONES!A185</f>
        <v>183</v>
      </c>
      <c r="B186" s="5" t="str">
        <f>+COTIZACIONES!C185</f>
        <v>SUMINISTRO, INSTALACIÓN Y PUESTA EN FUNCIONAMIENTO DE PANEL DE ILUMINACION EN LED 45 W , DIMENSIONES 1200 x 300 x 9 mm, COLOR BLANCO FRIO (5000-6500K) , SMD2835, FLUJO LUMINOSO 3209 lm,  ANGULO DE APERTURA 110°, VOLTAJE 100-240 V, FACTOR DE POTENCIA &gt;0.95, HORAS DE VIDA UTIL IGUAL O SUPERIOR A 35.000 HORAS , Garantia 5 años. INCLUYE TODO LO NECESARIO PARA SU FUNCIONAMIENTO</v>
      </c>
      <c r="C186" s="5" t="str">
        <f>+COTIZACIONES!C185</f>
        <v>SUMINISTRO, INSTALACIÓN Y PUESTA EN FUNCIONAMIENTO DE PANEL DE ILUMINACION EN LED 45 W , DIMENSIONES 1200 x 300 x 9 mm, COLOR BLANCO FRIO (5000-6500K) , SMD2835, FLUJO LUMINOSO 3209 lm,  ANGULO DE APERTURA 110°, VOLTAJE 100-240 V, FACTOR DE POTENCIA &gt;0.95, HORAS DE VIDA UTIL IGUAL O SUPERIOR A 35.000 HORAS , Garantia 5 años. INCLUYE TODO LO NECESARIO PARA SU FUNCIONAMIENTO</v>
      </c>
      <c r="D186" s="5" t="str">
        <f>+COTIZACIONES!D185</f>
        <v>Unidad</v>
      </c>
      <c r="E186" s="5">
        <f>+COTIZACIONES!E185</f>
        <v>1</v>
      </c>
      <c r="F186" s="8"/>
      <c r="G186" s="7">
        <f>+COTIZACIONES!K185</f>
        <v>1099123.1000000001</v>
      </c>
      <c r="H186" s="7">
        <f>+COTIZACIONES!Q185</f>
        <v>1193071.1860000002</v>
      </c>
      <c r="I186" s="7">
        <f>+COTIZACIONES!W185</f>
        <v>1591714.25</v>
      </c>
      <c r="J186" s="10">
        <f t="shared" si="24"/>
        <v>1099123.1000000001</v>
      </c>
      <c r="K186" s="10">
        <f t="shared" si="25"/>
        <v>1294636.1786666668</v>
      </c>
      <c r="L186" s="11">
        <f t="shared" si="26"/>
        <v>1262497.3448250405</v>
      </c>
      <c r="M186" s="10">
        <f t="shared" si="27"/>
        <v>1277985.5175232883</v>
      </c>
      <c r="N186" s="10">
        <f t="shared" si="28"/>
        <v>261530.29665053193</v>
      </c>
      <c r="O186" s="26">
        <f t="shared" si="29"/>
        <v>0.20201065052876818</v>
      </c>
      <c r="P186" s="9">
        <f t="shared" si="30"/>
        <v>1099123</v>
      </c>
      <c r="Q186" s="1" t="str">
        <f t="shared" si="23"/>
        <v>MENOR VALOR</v>
      </c>
    </row>
    <row r="187" spans="1:17" ht="300.75" thickBot="1" x14ac:dyDescent="0.3">
      <c r="A187" s="5">
        <f>+COTIZACIONES!A186</f>
        <v>184</v>
      </c>
      <c r="B187" s="5" t="str">
        <f>+COTIZACIONES!C186</f>
        <v>SUMINISTRO E INSTALACION DE APLIQUE TORTUGA LED DE 13,5 W, IP65, Voltaje 100/277VAC, E27, con Rejilla Color Negro, Temperatura de Color 6500K Blanco Frío, Horas de Vida Útil 50,000 Horas, Garantía de 5 años. INCLUYE ACCESORIOS DE FIJACIÓN Y CONEXIÓN.</v>
      </c>
      <c r="C187" s="5" t="str">
        <f>+COTIZACIONES!C186</f>
        <v>SUMINISTRO E INSTALACION DE APLIQUE TORTUGA LED DE 13,5 W, IP65, Voltaje 100/277VAC, E27, con Rejilla Color Negro, Temperatura de Color 6500K Blanco Frío, Horas de Vida Útil 50,000 Horas, Garantía de 5 años. INCLUYE ACCESORIOS DE FIJACIÓN Y CONEXIÓN.</v>
      </c>
      <c r="D187" s="5" t="str">
        <f>+COTIZACIONES!D186</f>
        <v>Unidad</v>
      </c>
      <c r="E187" s="5">
        <f>+COTIZACIONES!E186</f>
        <v>1</v>
      </c>
      <c r="F187" s="8" t="e">
        <f>+#REF!</f>
        <v>#REF!</v>
      </c>
      <c r="G187" s="7">
        <f>+COTIZACIONES!K186</f>
        <v>1099123.1000000001</v>
      </c>
      <c r="H187" s="7">
        <f>+COTIZACIONES!Q186</f>
        <v>1170807.4930000002</v>
      </c>
      <c r="I187" s="7">
        <f>+COTIZACIONES!W186</f>
        <v>1271009.25</v>
      </c>
      <c r="J187" s="10">
        <f t="shared" si="24"/>
        <v>1099123.1000000001</v>
      </c>
      <c r="K187" s="10">
        <f t="shared" si="25"/>
        <v>1180313.2810000002</v>
      </c>
      <c r="L187" s="11">
        <f t="shared" si="26"/>
        <v>1176145.9210405196</v>
      </c>
      <c r="M187" s="10">
        <f t="shared" si="27"/>
        <v>1178221.2373952174</v>
      </c>
      <c r="N187" s="10">
        <f t="shared" si="28"/>
        <v>86336.447370628608</v>
      </c>
      <c r="O187" s="26">
        <f t="shared" si="29"/>
        <v>7.3147060835816013E-2</v>
      </c>
      <c r="P187" s="9">
        <f t="shared" si="30"/>
        <v>1099123</v>
      </c>
      <c r="Q187" s="1" t="str">
        <f t="shared" si="23"/>
        <v>MENOR VALOR</v>
      </c>
    </row>
    <row r="188" spans="1:17" ht="75.75" thickBot="1" x14ac:dyDescent="0.3">
      <c r="A188" s="5">
        <f>+COTIZACIONES!A187</f>
        <v>185</v>
      </c>
      <c r="B188" s="5" t="str">
        <f>+COTIZACIONES!C187</f>
        <v xml:space="preserve">INSTALACIÓN DE CABLE DE COBRE THHN/THWN N°10 AWG. </v>
      </c>
      <c r="C188" s="5" t="str">
        <f>+COTIZACIONES!C187</f>
        <v xml:space="preserve">INSTALACIÓN DE CABLE DE COBRE THHN/THWN N°10 AWG. </v>
      </c>
      <c r="D188" s="5" t="str">
        <f>+COTIZACIONES!D187</f>
        <v>ml</v>
      </c>
      <c r="E188" s="5">
        <f>+COTIZACIONES!E187</f>
        <v>1</v>
      </c>
      <c r="F188" s="8" t="e">
        <f>+#REF!</f>
        <v>#REF!</v>
      </c>
      <c r="G188" s="7">
        <f>+COTIZACIONES!K187</f>
        <v>1214242</v>
      </c>
      <c r="H188" s="7">
        <f>+COTIZACIONES!Q187</f>
        <v>1324995.6399999999</v>
      </c>
      <c r="I188" s="7">
        <f>+COTIZACIONES!W187</f>
        <v>1235190.25</v>
      </c>
      <c r="J188" s="10">
        <f t="shared" si="24"/>
        <v>1214242</v>
      </c>
      <c r="K188" s="10">
        <f t="shared" si="25"/>
        <v>1258142.6299999999</v>
      </c>
      <c r="L188" s="11">
        <f t="shared" si="26"/>
        <v>1256349.5870516985</v>
      </c>
      <c r="M188" s="10">
        <f t="shared" si="27"/>
        <v>1257239.0205878487</v>
      </c>
      <c r="N188" s="10">
        <f t="shared" si="28"/>
        <v>58836.221871060799</v>
      </c>
      <c r="O188" s="26">
        <f t="shared" si="29"/>
        <v>4.6764349659673167E-2</v>
      </c>
      <c r="P188" s="9">
        <f t="shared" si="30"/>
        <v>1214242</v>
      </c>
      <c r="Q188" s="1" t="str">
        <f t="shared" si="23"/>
        <v>MENOR VALOR</v>
      </c>
    </row>
    <row r="189" spans="1:17" ht="105.75" thickBot="1" x14ac:dyDescent="0.3">
      <c r="A189" s="5">
        <f>+COTIZACIONES!A188</f>
        <v>186</v>
      </c>
      <c r="B189" s="5" t="str">
        <f>+COTIZACIONES!C188</f>
        <v>INSTALACIÓN DE CANASTILLA PARA CABLEADO AÉREO. ANCHO 20 CM</v>
      </c>
      <c r="C189" s="5" t="str">
        <f>+COTIZACIONES!C188</f>
        <v>INSTALACIÓN DE CANASTILLA PARA CABLEADO AÉREO. ANCHO 20 CM</v>
      </c>
      <c r="D189" s="5" t="str">
        <f>+COTIZACIONES!D188</f>
        <v>ML</v>
      </c>
      <c r="E189" s="5">
        <f>+COTIZACIONES!E188</f>
        <v>1</v>
      </c>
      <c r="F189" s="8" t="e">
        <f>+#REF!</f>
        <v>#REF!</v>
      </c>
      <c r="G189" s="7">
        <f>+COTIZACIONES!K188</f>
        <v>631142</v>
      </c>
      <c r="H189" s="7">
        <f>+COTIZACIONES!Q188</f>
        <v>661746.42000000004</v>
      </c>
      <c r="I189" s="7">
        <f>+COTIZACIONES!W188</f>
        <v>617163.75</v>
      </c>
      <c r="J189" s="10">
        <f t="shared" si="24"/>
        <v>617163.75</v>
      </c>
      <c r="K189" s="10">
        <f t="shared" si="25"/>
        <v>636684.05666666664</v>
      </c>
      <c r="L189" s="11">
        <f t="shared" si="26"/>
        <v>636146.0909040015</v>
      </c>
      <c r="M189" s="10">
        <f t="shared" si="27"/>
        <v>636413.95946478273</v>
      </c>
      <c r="N189" s="10">
        <f t="shared" si="28"/>
        <v>22802.179943036903</v>
      </c>
      <c r="O189" s="26">
        <f t="shared" si="29"/>
        <v>3.581396409141574E-2</v>
      </c>
      <c r="P189" s="9">
        <f t="shared" si="30"/>
        <v>617164</v>
      </c>
      <c r="Q189" s="1" t="str">
        <f t="shared" si="23"/>
        <v>MENOR VALOR</v>
      </c>
    </row>
    <row r="190" spans="1:17" ht="120.75" thickBot="1" x14ac:dyDescent="0.3">
      <c r="A190" s="5">
        <f>+COTIZACIONES!A189</f>
        <v>187</v>
      </c>
      <c r="B190" s="5" t="str">
        <f>+COTIZACIONES!C189</f>
        <v xml:space="preserve">INSTALACIÓN DE CAPACETE PARA ACOMETIDAS ELÉCTRICAS CON UN DIÁMETRO DE 1".  </v>
      </c>
      <c r="C190" s="5" t="str">
        <f>+COTIZACIONES!C189</f>
        <v xml:space="preserve">INSTALACIÓN DE CAPACETE PARA ACOMETIDAS ELÉCTRICAS CON UN DIÁMETRO DE 1".  </v>
      </c>
      <c r="D190" s="5" t="str">
        <f>+COTIZACIONES!D189</f>
        <v>Servicio</v>
      </c>
      <c r="E190" s="5">
        <f>+COTIZACIONES!E189</f>
        <v>1</v>
      </c>
      <c r="F190" s="8" t="e">
        <f>+#REF!</f>
        <v>#REF!</v>
      </c>
      <c r="G190" s="7">
        <f>+COTIZACIONES!K189</f>
        <v>640662</v>
      </c>
      <c r="H190" s="7">
        <f>+COTIZACIONES!Q189</f>
        <v>719566.65</v>
      </c>
      <c r="I190" s="7">
        <f>+COTIZACIONES!W189</f>
        <v>701272.95</v>
      </c>
      <c r="J190" s="10">
        <f t="shared" si="24"/>
        <v>640662</v>
      </c>
      <c r="K190" s="10">
        <f t="shared" si="25"/>
        <v>687167.2</v>
      </c>
      <c r="L190" s="11">
        <f t="shared" si="26"/>
        <v>685465.31280807126</v>
      </c>
      <c r="M190" s="10">
        <f t="shared" si="27"/>
        <v>686323.74785439298</v>
      </c>
      <c r="N190" s="10">
        <f t="shared" si="28"/>
        <v>41300.303693828937</v>
      </c>
      <c r="O190" s="26">
        <f t="shared" si="29"/>
        <v>6.0102262875511139E-2</v>
      </c>
      <c r="P190" s="9">
        <f t="shared" si="30"/>
        <v>640662</v>
      </c>
      <c r="Q190" s="1" t="str">
        <f t="shared" si="23"/>
        <v>MENOR VALOR</v>
      </c>
    </row>
    <row r="191" spans="1:17" ht="120.75" thickBot="1" x14ac:dyDescent="0.3">
      <c r="A191" s="5">
        <f>+COTIZACIONES!A190</f>
        <v>188</v>
      </c>
      <c r="B191" s="5" t="str">
        <f>+COTIZACIONES!C190</f>
        <v xml:space="preserve">INSTALACIÓN DE CAPACETE PARA ACOMETIDAS ELÉCTRICAS CON UN DIÁMETRO DE 3/4".  </v>
      </c>
      <c r="C191" s="5" t="str">
        <f>+COTIZACIONES!C190</f>
        <v xml:space="preserve">INSTALACIÓN DE CAPACETE PARA ACOMETIDAS ELÉCTRICAS CON UN DIÁMETRO DE 3/4".  </v>
      </c>
      <c r="D191" s="5" t="str">
        <f>+COTIZACIONES!D190</f>
        <v>Unidad</v>
      </c>
      <c r="E191" s="5">
        <f>+COTIZACIONES!E190</f>
        <v>1</v>
      </c>
      <c r="F191" s="8" t="e">
        <f>+#REF!</f>
        <v>#REF!</v>
      </c>
      <c r="G191" s="7">
        <f>+COTIZACIONES!K190</f>
        <v>640662</v>
      </c>
      <c r="H191" s="7">
        <f>+COTIZACIONES!Q190</f>
        <v>713850.2300000001</v>
      </c>
      <c r="I191" s="7">
        <f>+COTIZACIONES!W190</f>
        <v>688444.75</v>
      </c>
      <c r="J191" s="10">
        <f t="shared" si="24"/>
        <v>640662</v>
      </c>
      <c r="K191" s="10">
        <f t="shared" si="25"/>
        <v>680985.66</v>
      </c>
      <c r="L191" s="11">
        <f t="shared" si="26"/>
        <v>679611.15746635559</v>
      </c>
      <c r="M191" s="10">
        <f t="shared" si="27"/>
        <v>680301.95726454759</v>
      </c>
      <c r="N191" s="10">
        <f t="shared" si="28"/>
        <v>37159.894649397262</v>
      </c>
      <c r="O191" s="26">
        <f t="shared" si="29"/>
        <v>5.4567807858681282E-2</v>
      </c>
      <c r="P191" s="9">
        <f t="shared" si="30"/>
        <v>640662</v>
      </c>
      <c r="Q191" s="1" t="str">
        <f t="shared" si="23"/>
        <v>MENOR VALOR</v>
      </c>
    </row>
    <row r="192" spans="1:17" ht="165.75" thickBot="1" x14ac:dyDescent="0.3">
      <c r="A192" s="5">
        <f>+COTIZACIONES!A191</f>
        <v>189</v>
      </c>
      <c r="B192" s="5" t="str">
        <f>+COTIZACIONES!C191</f>
        <v>INSTALACIÓN DE INTERRUPTOR DOBLE TUBERÍA CONDUIT PVC 3/4", ALAMBRE No 12 AWG INCLUYE APARATO PROM 5 M</v>
      </c>
      <c r="C192" s="5" t="str">
        <f>+COTIZACIONES!C191</f>
        <v>INSTALACIÓN DE INTERRUPTOR DOBLE TUBERÍA CONDUIT PVC 3/4", ALAMBRE No 12 AWG INCLUYE APARATO PROM 5 M</v>
      </c>
      <c r="D192" s="5" t="str">
        <f>+COTIZACIONES!D191</f>
        <v>Unidad</v>
      </c>
      <c r="E192" s="5">
        <f>+COTIZACIONES!E191</f>
        <v>1</v>
      </c>
      <c r="F192" s="8" t="e">
        <f>+#REF!</f>
        <v>#REF!</v>
      </c>
      <c r="G192" s="7">
        <f>+COTIZACIONES!K191</f>
        <v>91969.66</v>
      </c>
      <c r="H192" s="7">
        <f>+COTIZACIONES!Q191</f>
        <v>113379.41070000001</v>
      </c>
      <c r="I192" s="7">
        <f>+COTIZACIONES!W191</f>
        <v>92765.497999999992</v>
      </c>
      <c r="J192" s="10">
        <f t="shared" si="24"/>
        <v>91969.66</v>
      </c>
      <c r="K192" s="10">
        <f t="shared" si="25"/>
        <v>99371.522899999996</v>
      </c>
      <c r="L192" s="11">
        <f t="shared" si="26"/>
        <v>98447.921173514245</v>
      </c>
      <c r="M192" s="10">
        <f t="shared" si="27"/>
        <v>98898.207201538331</v>
      </c>
      <c r="N192" s="10">
        <f t="shared" si="28"/>
        <v>12137.711068962004</v>
      </c>
      <c r="O192" s="26">
        <f t="shared" si="29"/>
        <v>0.1221447625511031</v>
      </c>
      <c r="P192" s="9">
        <f t="shared" si="30"/>
        <v>91970</v>
      </c>
      <c r="Q192" s="1" t="str">
        <f t="shared" si="23"/>
        <v>MENOR VALOR</v>
      </c>
    </row>
    <row r="193" spans="1:17" ht="75.75" thickBot="1" x14ac:dyDescent="0.3">
      <c r="A193" s="5">
        <f>+COTIZACIONES!A192</f>
        <v>190</v>
      </c>
      <c r="B193" s="5" t="str">
        <f>+COTIZACIONES!C192</f>
        <v>SUMINSTRO INSTALACIÓN DE TUBERÍA CONDUIT PVC 1"</v>
      </c>
      <c r="C193" s="5" t="str">
        <f>+COTIZACIONES!C192</f>
        <v>SUMINSTRO INSTALACIÓN DE TUBERÍA CONDUIT PVC 1"</v>
      </c>
      <c r="D193" s="5" t="str">
        <f>+COTIZACIONES!D192</f>
        <v>ML</v>
      </c>
      <c r="E193" s="5">
        <f>+COTIZACIONES!E192</f>
        <v>1</v>
      </c>
      <c r="F193" s="8" t="e">
        <f>+#REF!</f>
        <v>#REF!</v>
      </c>
      <c r="G193" s="7">
        <f>+COTIZACIONES!K192</f>
        <v>9635.2749999999996</v>
      </c>
      <c r="H193" s="7">
        <f>+COTIZACIONES!Q192</f>
        <v>11497.745999999999</v>
      </c>
      <c r="I193" s="7">
        <f>+COTIZACIONES!W192</f>
        <v>9819.5824999999986</v>
      </c>
      <c r="J193" s="10">
        <f t="shared" si="24"/>
        <v>9635.2749999999996</v>
      </c>
      <c r="K193" s="10">
        <f t="shared" si="25"/>
        <v>10317.5345</v>
      </c>
      <c r="L193" s="11">
        <f t="shared" si="26"/>
        <v>10253.038083056083</v>
      </c>
      <c r="M193" s="10">
        <f t="shared" si="27"/>
        <v>10284.660244974933</v>
      </c>
      <c r="N193" s="10">
        <f t="shared" si="28"/>
        <v>1026.239105758619</v>
      </c>
      <c r="O193" s="26">
        <f t="shared" si="29"/>
        <v>9.9465536631703919E-2</v>
      </c>
      <c r="P193" s="9">
        <f t="shared" si="30"/>
        <v>9635</v>
      </c>
      <c r="Q193" s="1" t="str">
        <f t="shared" si="23"/>
        <v>MENOR VALOR</v>
      </c>
    </row>
    <row r="194" spans="1:17" ht="75.75" thickBot="1" x14ac:dyDescent="0.3">
      <c r="A194" s="5">
        <f>+COTIZACIONES!A193</f>
        <v>191</v>
      </c>
      <c r="B194" s="5" t="str">
        <f>+COTIZACIONES!C193</f>
        <v>SUMINISTRO E INSTALACIÓN DE TUBERÍA CONDUIT PVC 1/2"</v>
      </c>
      <c r="C194" s="5" t="str">
        <f>+COTIZACIONES!C193</f>
        <v>SUMINISTRO E INSTALACIÓN DE TUBERÍA CONDUIT PVC 1/2"</v>
      </c>
      <c r="D194" s="5" t="str">
        <f>+COTIZACIONES!D193</f>
        <v>ML</v>
      </c>
      <c r="E194" s="5">
        <f>+COTIZACIONES!E193</f>
        <v>1</v>
      </c>
      <c r="F194" s="8" t="e">
        <f>+#REF!</f>
        <v>#REF!</v>
      </c>
      <c r="G194" s="7">
        <f>+COTIZACIONES!K193</f>
        <v>5188.2250000000004</v>
      </c>
      <c r="H194" s="7">
        <f>+COTIZACIONES!Q193</f>
        <v>6220.858874999999</v>
      </c>
      <c r="I194" s="7">
        <f>+COTIZACIONES!W193</f>
        <v>5287.4674999999997</v>
      </c>
      <c r="J194" s="10">
        <f t="shared" si="24"/>
        <v>5188.2250000000004</v>
      </c>
      <c r="K194" s="10">
        <f t="shared" si="25"/>
        <v>5565.5171249999994</v>
      </c>
      <c r="L194" s="11">
        <f t="shared" si="26"/>
        <v>5528.7298305102331</v>
      </c>
      <c r="M194" s="10">
        <f t="shared" si="27"/>
        <v>5546.7546235384298</v>
      </c>
      <c r="N194" s="10">
        <f t="shared" si="28"/>
        <v>569.7077105159791</v>
      </c>
      <c r="O194" s="26">
        <f t="shared" si="29"/>
        <v>0.10236384108080149</v>
      </c>
      <c r="P194" s="9">
        <f t="shared" si="30"/>
        <v>5188</v>
      </c>
      <c r="Q194" s="1" t="str">
        <f t="shared" si="23"/>
        <v>MENOR VALOR</v>
      </c>
    </row>
    <row r="195" spans="1:17" ht="60.75" thickBot="1" x14ac:dyDescent="0.3">
      <c r="A195" s="5">
        <f>+COTIZACIONES!A194</f>
        <v>192</v>
      </c>
      <c r="B195" s="5" t="str">
        <f>+COTIZACIONES!C194</f>
        <v>INSTALACIÓN DE TUBERÍA CONDUIT PVC 3/4"</v>
      </c>
      <c r="C195" s="5" t="str">
        <f>+COTIZACIONES!C194</f>
        <v>INSTALACIÓN DE TUBERÍA CONDUIT PVC 3/4"</v>
      </c>
      <c r="D195" s="5" t="str">
        <f>+COTIZACIONES!D194</f>
        <v>ML</v>
      </c>
      <c r="E195" s="5">
        <f>+COTIZACIONES!E194</f>
        <v>1</v>
      </c>
      <c r="F195" s="8" t="e">
        <f>+#REF!</f>
        <v>#REF!</v>
      </c>
      <c r="G195" s="7">
        <f>+COTIZACIONES!K194</f>
        <v>6670.5749999999998</v>
      </c>
      <c r="H195" s="7">
        <f>+COTIZACIONES!Q194</f>
        <v>8113.0545000000011</v>
      </c>
      <c r="I195" s="7">
        <f>+COTIZACIONES!W194</f>
        <v>6798.1724999999997</v>
      </c>
      <c r="J195" s="10">
        <f t="shared" si="24"/>
        <v>6670.5749999999998</v>
      </c>
      <c r="K195" s="10">
        <f t="shared" si="25"/>
        <v>7193.9340000000002</v>
      </c>
      <c r="L195" s="11">
        <f t="shared" si="26"/>
        <v>7138.2918767540386</v>
      </c>
      <c r="M195" s="10">
        <f t="shared" si="27"/>
        <v>7165.5018931895893</v>
      </c>
      <c r="N195" s="10">
        <f t="shared" si="28"/>
        <v>798.53437661865962</v>
      </c>
      <c r="O195" s="26">
        <f t="shared" si="29"/>
        <v>0.11100107071022053</v>
      </c>
      <c r="P195" s="9">
        <f t="shared" si="30"/>
        <v>6671</v>
      </c>
      <c r="Q195" s="1" t="str">
        <f t="shared" si="23"/>
        <v>MENOR VALOR</v>
      </c>
    </row>
    <row r="196" spans="1:17" ht="90.75" thickBot="1" x14ac:dyDescent="0.3">
      <c r="A196" s="5">
        <f>+COTIZACIONES!A195</f>
        <v>193</v>
      </c>
      <c r="B196" s="5" t="str">
        <f>+COTIZACIONES!C195</f>
        <v xml:space="preserve">INSTALACIÓN DE TUBERÍA SUSPENDIDA EN TUBO CONDUIT DE 1 1/2". </v>
      </c>
      <c r="C196" s="5" t="str">
        <f>+COTIZACIONES!C195</f>
        <v xml:space="preserve">INSTALACIÓN DE TUBERÍA SUSPENDIDA EN TUBO CONDUIT DE 1 1/2". </v>
      </c>
      <c r="D196" s="5" t="str">
        <f>+COTIZACIONES!D195</f>
        <v>Metro</v>
      </c>
      <c r="E196" s="5">
        <f>+COTIZACIONES!E195</f>
        <v>1</v>
      </c>
      <c r="F196" s="8" t="e">
        <f>+#REF!</f>
        <v>#REF!</v>
      </c>
      <c r="G196" s="7">
        <f>+COTIZACIONES!K195</f>
        <v>17047.025000000001</v>
      </c>
      <c r="H196" s="7">
        <f>+COTIZACIONES!Q195</f>
        <v>20146.56825</v>
      </c>
      <c r="I196" s="7">
        <f>+COTIZACIONES!W195</f>
        <v>17373.107499999998</v>
      </c>
      <c r="J196" s="10">
        <f t="shared" si="24"/>
        <v>17047.025000000001</v>
      </c>
      <c r="K196" s="10">
        <f t="shared" si="25"/>
        <v>18188.900250000002</v>
      </c>
      <c r="L196" s="11">
        <f t="shared" si="26"/>
        <v>18087.790886587347</v>
      </c>
      <c r="M196" s="10">
        <f t="shared" si="27"/>
        <v>18137.429115404684</v>
      </c>
      <c r="N196" s="10">
        <f t="shared" si="28"/>
        <v>1703.2118035844992</v>
      </c>
      <c r="O196" s="26">
        <f t="shared" si="29"/>
        <v>9.364017506140862E-2</v>
      </c>
      <c r="P196" s="9">
        <f t="shared" si="30"/>
        <v>17047</v>
      </c>
      <c r="Q196" s="1" t="str">
        <f t="shared" si="23"/>
        <v>MENOR VALOR</v>
      </c>
    </row>
    <row r="197" spans="1:17" ht="90.75" thickBot="1" x14ac:dyDescent="0.3">
      <c r="A197" s="5">
        <f>+COTIZACIONES!A196</f>
        <v>194</v>
      </c>
      <c r="B197" s="5" t="str">
        <f>+COTIZACIONES!C196</f>
        <v xml:space="preserve">INSTALACIÓN DE TUBERÍA Y/O ACCESORIOS PARA RED ELÉCTRICA 2" </v>
      </c>
      <c r="C197" s="5" t="str">
        <f>+COTIZACIONES!C196</f>
        <v xml:space="preserve">INSTALACIÓN DE TUBERÍA Y/O ACCESORIOS PARA RED ELÉCTRICA 2" </v>
      </c>
      <c r="D197" s="5" t="str">
        <f>+COTIZACIONES!D196</f>
        <v>Ml</v>
      </c>
      <c r="E197" s="5">
        <f>+COTIZACIONES!E196</f>
        <v>1</v>
      </c>
      <c r="F197" s="8" t="e">
        <f>+#REF!</f>
        <v>#REF!</v>
      </c>
      <c r="G197" s="7">
        <f>+COTIZACIONES!K196</f>
        <v>37058.75</v>
      </c>
      <c r="H197" s="7">
        <f>+COTIZACIONES!Q196</f>
        <v>43584.28125</v>
      </c>
      <c r="I197" s="7">
        <f>+COTIZACIONES!W196</f>
        <v>37767.625</v>
      </c>
      <c r="J197" s="10">
        <f t="shared" si="24"/>
        <v>37058.75</v>
      </c>
      <c r="K197" s="10">
        <f t="shared" si="25"/>
        <v>39470.21875</v>
      </c>
      <c r="L197" s="11">
        <f t="shared" si="26"/>
        <v>39263.964891849901</v>
      </c>
      <c r="M197" s="10">
        <f t="shared" si="27"/>
        <v>39365.288927140296</v>
      </c>
      <c r="N197" s="10">
        <f t="shared" si="28"/>
        <v>3580.4690519310366</v>
      </c>
      <c r="O197" s="26">
        <f t="shared" si="29"/>
        <v>9.0713179843500025E-2</v>
      </c>
      <c r="P197" s="9">
        <f t="shared" si="30"/>
        <v>37059</v>
      </c>
      <c r="Q197" s="1" t="str">
        <f t="shared" ref="Q197:Q260" si="31">+IF(P197&lt;=26%,"MENOR VALOR",IF(P197&lt;=60%,"MEDIA ARMONICA",IF(P197&lt;=90%,"MEDIA GEOMETRICA","MENOR VALOR")))</f>
        <v>MENOR VALOR</v>
      </c>
    </row>
    <row r="198" spans="1:17" ht="150.75" thickBot="1" x14ac:dyDescent="0.3">
      <c r="A198" s="5">
        <f>+COTIZACIONES!A197</f>
        <v>195</v>
      </c>
      <c r="B198" s="5" t="str">
        <f>+COTIZACIONES!C197</f>
        <v>MANTENIMIENTO A TODO COSTO INSTALACIÓN LUMINARIAS Y LÁMPARAS (REDONDA, CUADRADA Y RECTANGULAR)</v>
      </c>
      <c r="C198" s="5" t="str">
        <f>+COTIZACIONES!C197</f>
        <v>MANTENIMIENTO A TODO COSTO INSTALACIÓN LUMINARIAS Y LÁMPARAS (REDONDA, CUADRADA Y RECTANGULAR)</v>
      </c>
      <c r="D198" s="5" t="str">
        <f>+COTIZACIONES!D197</f>
        <v>Servicio</v>
      </c>
      <c r="E198" s="5">
        <f>+COTIZACIONES!E197</f>
        <v>1</v>
      </c>
      <c r="F198" s="8" t="e">
        <f>+#REF!</f>
        <v>#REF!</v>
      </c>
      <c r="G198" s="7">
        <f>+COTIZACIONES!K197</f>
        <v>2549642</v>
      </c>
      <c r="H198" s="7">
        <f>+COTIZACIONES!Q197</f>
        <v>3027853.1700000004</v>
      </c>
      <c r="I198" s="7">
        <f>+COTIZACIONES!W197</f>
        <v>2492663.25</v>
      </c>
      <c r="J198" s="10">
        <f t="shared" si="24"/>
        <v>2492663.25</v>
      </c>
      <c r="K198" s="10">
        <f t="shared" si="25"/>
        <v>2690052.8066666666</v>
      </c>
      <c r="L198" s="11">
        <f t="shared" si="26"/>
        <v>2669855.6205414957</v>
      </c>
      <c r="M198" s="10">
        <f t="shared" si="27"/>
        <v>2679739.2794440845</v>
      </c>
      <c r="N198" s="10">
        <f t="shared" si="28"/>
        <v>293927.64175726951</v>
      </c>
      <c r="O198" s="26">
        <f t="shared" si="29"/>
        <v>0.10926463637770924</v>
      </c>
      <c r="P198" s="9">
        <f t="shared" si="30"/>
        <v>2492663</v>
      </c>
      <c r="Q198" s="1" t="str">
        <f t="shared" si="31"/>
        <v>MENOR VALOR</v>
      </c>
    </row>
    <row r="199" spans="1:17" ht="120.75" thickBot="1" x14ac:dyDescent="0.3">
      <c r="A199" s="5">
        <f>+COTIZACIONES!A198</f>
        <v>196</v>
      </c>
      <c r="B199" s="5" t="str">
        <f>+COTIZACIONES!C198</f>
        <v>MANTENIMIENTO A TODO COSTO SUMINISTRO E INSTALACIÓN REFLECTOR LED DE PISO DE 30W</v>
      </c>
      <c r="C199" s="5" t="str">
        <f>+COTIZACIONES!C198</f>
        <v>MANTENIMIENTO A TODO COSTO SUMINISTRO E INSTALACIÓN REFLECTOR LED DE PISO DE 30W</v>
      </c>
      <c r="D199" s="5" t="str">
        <f>+COTIZACIONES!D198</f>
        <v>Unidad</v>
      </c>
      <c r="E199" s="5">
        <f>+COTIZACIONES!E198</f>
        <v>1</v>
      </c>
      <c r="F199" s="8" t="e">
        <f>+#REF!</f>
        <v>#REF!</v>
      </c>
      <c r="G199" s="7">
        <f>+COTIZACIONES!K198</f>
        <v>988142</v>
      </c>
      <c r="H199" s="7">
        <f>+COTIZACIONES!Q198</f>
        <v>1133067.8500000001</v>
      </c>
      <c r="I199" s="7">
        <f>+COTIZACIONES!W198</f>
        <v>976543.75</v>
      </c>
      <c r="J199" s="10">
        <f t="shared" si="24"/>
        <v>976543.75</v>
      </c>
      <c r="K199" s="10">
        <f t="shared" si="25"/>
        <v>1032584.5333333333</v>
      </c>
      <c r="L199" s="11">
        <f t="shared" si="26"/>
        <v>1027897.2543118824</v>
      </c>
      <c r="M199" s="10">
        <f t="shared" si="27"/>
        <v>1030201.8534682057</v>
      </c>
      <c r="N199" s="10">
        <f t="shared" si="28"/>
        <v>87214.118966001392</v>
      </c>
      <c r="O199" s="26">
        <f t="shared" si="29"/>
        <v>8.4461965244105985E-2</v>
      </c>
      <c r="P199" s="9">
        <f t="shared" si="30"/>
        <v>976544</v>
      </c>
      <c r="Q199" s="1" t="str">
        <f t="shared" si="31"/>
        <v>MENOR VALOR</v>
      </c>
    </row>
    <row r="200" spans="1:17" ht="150.75" thickBot="1" x14ac:dyDescent="0.3">
      <c r="A200" s="5">
        <f>+COTIZACIONES!A199</f>
        <v>197</v>
      </c>
      <c r="B200" s="5" t="str">
        <f>+COTIZACIONES!C199</f>
        <v>MANTENIMIENTO A TODO COSTO INSTALACIÓN SOPORTE DE PROYECTORES PARA LUMINARIAS Y LÁMPARAS. A TODO COSTO</v>
      </c>
      <c r="C200" s="5" t="str">
        <f>+COTIZACIONES!C199</f>
        <v>MANTENIMIENTO A TODO COSTO INSTALACIÓN SOPORTE DE PROYECTORES PARA LUMINARIAS Y LÁMPARAS. A TODO COSTO</v>
      </c>
      <c r="D200" s="5" t="str">
        <f>+COTIZACIONES!D199</f>
        <v>Unidad</v>
      </c>
      <c r="E200" s="5">
        <f>+COTIZACIONES!E199</f>
        <v>1</v>
      </c>
      <c r="F200" s="8" t="e">
        <f>+#REF!</f>
        <v>#REF!</v>
      </c>
      <c r="G200" s="7">
        <f>+COTIZACIONES!K199</f>
        <v>666842</v>
      </c>
      <c r="H200" s="7">
        <f>+COTIZACIONES!Q199</f>
        <v>730701.82000000007</v>
      </c>
      <c r="I200" s="7">
        <f>+COTIZACIONES!W199</f>
        <v>660569</v>
      </c>
      <c r="J200" s="10">
        <f t="shared" si="24"/>
        <v>660569</v>
      </c>
      <c r="K200" s="10">
        <f t="shared" si="25"/>
        <v>686037.60666666669</v>
      </c>
      <c r="L200" s="11">
        <f t="shared" si="26"/>
        <v>684619.00549153681</v>
      </c>
      <c r="M200" s="10">
        <f t="shared" si="27"/>
        <v>685320.58098647301</v>
      </c>
      <c r="N200" s="10">
        <f t="shared" si="28"/>
        <v>38807.300817811796</v>
      </c>
      <c r="O200" s="26">
        <f t="shared" si="29"/>
        <v>5.6567308323474411E-2</v>
      </c>
      <c r="P200" s="9">
        <f t="shared" si="30"/>
        <v>660569</v>
      </c>
      <c r="Q200" s="1" t="str">
        <f t="shared" si="31"/>
        <v>MENOR VALOR</v>
      </c>
    </row>
    <row r="201" spans="1:17" ht="180.75" thickBot="1" x14ac:dyDescent="0.3">
      <c r="A201" s="5">
        <f>+COTIZACIONES!A200</f>
        <v>198</v>
      </c>
      <c r="B201" s="5" t="str">
        <f>+COTIZACIONES!C200</f>
        <v>MANTENIMIENTO A TODO COSTO DESMONTE LUMINARIA EXISTENTE DE TODA CLASE (REDONDA, CUADRADA, RECTANGULAR, REFLECTORES)</v>
      </c>
      <c r="C201" s="5" t="str">
        <f>+COTIZACIONES!C200</f>
        <v>MANTENIMIENTO A TODO COSTO DESMONTE LUMINARIA EXISTENTE DE TODA CLASE (REDONDA, CUADRADA, RECTANGULAR, REFLECTORES)</v>
      </c>
      <c r="D201" s="5" t="str">
        <f>+COTIZACIONES!D200</f>
        <v>Unidad</v>
      </c>
      <c r="E201" s="5">
        <f>+COTIZACIONES!E200</f>
        <v>1</v>
      </c>
      <c r="F201" s="8" t="e">
        <f>+#REF!</f>
        <v>#REF!</v>
      </c>
      <c r="G201" s="7">
        <f>+COTIZACIONES!K200</f>
        <v>638282</v>
      </c>
      <c r="H201" s="7">
        <f>+COTIZACIONES!Q200</f>
        <v>730999.49</v>
      </c>
      <c r="I201" s="7">
        <f>+COTIZACIONES!W200</f>
        <v>640339</v>
      </c>
      <c r="J201" s="10">
        <f t="shared" si="24"/>
        <v>638282</v>
      </c>
      <c r="K201" s="10">
        <f t="shared" si="25"/>
        <v>669873.4966666667</v>
      </c>
      <c r="L201" s="11">
        <f t="shared" si="26"/>
        <v>667205.11047974334</v>
      </c>
      <c r="M201" s="10">
        <f t="shared" si="27"/>
        <v>668518.15849514748</v>
      </c>
      <c r="N201" s="10">
        <f t="shared" si="28"/>
        <v>52946.65341634005</v>
      </c>
      <c r="O201" s="26">
        <f t="shared" si="29"/>
        <v>7.90397794207503E-2</v>
      </c>
      <c r="P201" s="9">
        <f t="shared" si="30"/>
        <v>638282</v>
      </c>
      <c r="Q201" s="1" t="str">
        <f t="shared" si="31"/>
        <v>MENOR VALOR</v>
      </c>
    </row>
    <row r="202" spans="1:17" ht="409.6" thickBot="1" x14ac:dyDescent="0.3">
      <c r="A202" s="5">
        <f>+COTIZACIONES!A201</f>
        <v>199</v>
      </c>
      <c r="B202" s="5" t="str">
        <f>+COTIZACIONES!C201</f>
        <v>MANTENIMIENTO  PANEL LED REDONDO A TODO COSTO , ( INCLUYE  LIMPIEZA  Y/O CAMBIO DE  PANELES  QUE SE ENCUENTREN FUNDIDAS O EN MAL ESTADO Y EL CONJUNTO ÓPTICO DE LAS LUMINARIAS. MANTENIMIENTO DEL SISTEMA DE ENCENDIDO Y APAGADO Y ASÍ COMO  EL CORRECTO FUNCIONAMIENTO DE ENCENDIDO DE LA LUMINARIA. (MÍNIMO 18W)</v>
      </c>
      <c r="C202" s="5" t="str">
        <f>+COTIZACIONES!C201</f>
        <v>MANTENIMIENTO  PANEL LED REDONDO A TODO COSTO , ( INCLUYE  LIMPIEZA  Y/O CAMBIO DE  PANELES  QUE SE ENCUENTREN FUNDIDAS O EN MAL ESTADO Y EL CONJUNTO ÓPTICO DE LAS LUMINARIAS. MANTENIMIENTO DEL SISTEMA DE ENCENDIDO Y APAGADO Y ASÍ COMO  EL CORRECTO FUNCIONAMIENTO DE ENCENDIDO DE LA LUMINARIA. (MÍNIMO 18W)</v>
      </c>
      <c r="D202" s="5" t="str">
        <f>+COTIZACIONES!D201</f>
        <v>Unidad</v>
      </c>
      <c r="E202" s="5">
        <f>+COTIZACIONES!E201</f>
        <v>1</v>
      </c>
      <c r="F202" s="8" t="e">
        <f>+#REF!</f>
        <v>#REF!</v>
      </c>
      <c r="G202" s="7">
        <f>+COTIZACIONES!K201</f>
        <v>112658.6</v>
      </c>
      <c r="H202" s="7">
        <f>+COTIZACIONES!Q201</f>
        <v>134435.18400000001</v>
      </c>
      <c r="I202" s="7">
        <f>+COTIZACIONES!W201</f>
        <v>114813.57999999999</v>
      </c>
      <c r="J202" s="10">
        <f t="shared" si="24"/>
        <v>112658.6</v>
      </c>
      <c r="K202" s="10">
        <f t="shared" si="25"/>
        <v>120635.788</v>
      </c>
      <c r="L202" s="11">
        <f t="shared" si="26"/>
        <v>119881.67604804039</v>
      </c>
      <c r="M202" s="10">
        <f t="shared" si="27"/>
        <v>120251.41209509154</v>
      </c>
      <c r="N202" s="10">
        <f t="shared" si="28"/>
        <v>11999.103390408474</v>
      </c>
      <c r="O202" s="26">
        <f t="shared" si="29"/>
        <v>9.9465536631703974E-2</v>
      </c>
      <c r="P202" s="9">
        <f t="shared" si="30"/>
        <v>112659</v>
      </c>
      <c r="Q202" s="1" t="str">
        <f t="shared" si="31"/>
        <v>MENOR VALOR</v>
      </c>
    </row>
    <row r="203" spans="1:17" ht="210.75" thickBot="1" x14ac:dyDescent="0.3">
      <c r="A203" s="5">
        <f>+COTIZACIONES!A202</f>
        <v>200</v>
      </c>
      <c r="B203" s="5" t="str">
        <f>+COTIZACIONES!C202</f>
        <v>MANTENIMIENTO CONSISTENTE EN CAMBIO LUZ DE PANEL REDONDA REGULABLE SMD 2835 12W 15W 18W 110-240V LED TECHO EMPOTRADO ABAJO DE LÁMPARA.</v>
      </c>
      <c r="C203" s="5" t="str">
        <f>+COTIZACIONES!C202</f>
        <v>MANTENIMIENTO CONSISTENTE EN CAMBIO LUZ DE PANEL REDONDA REGULABLE SMD 2835 12W 15W 18W 110-240V LED TECHO EMPOTRADO ABAJO DE LÁMPARA.</v>
      </c>
      <c r="D203" s="5" t="str">
        <f>+COTIZACIONES!D202</f>
        <v>Unidad</v>
      </c>
      <c r="E203" s="5">
        <f>+COTIZACIONES!E202</f>
        <v>1</v>
      </c>
      <c r="F203" s="8" t="e">
        <f>+#REF!</f>
        <v>#REF!</v>
      </c>
      <c r="G203" s="7">
        <f>+COTIZACIONES!K202</f>
        <v>315656</v>
      </c>
      <c r="H203" s="7">
        <f>+COTIZACIONES!Q202</f>
        <v>341837.87</v>
      </c>
      <c r="I203" s="7">
        <f>+COTIZACIONES!W202</f>
        <v>309185.8</v>
      </c>
      <c r="J203" s="10">
        <f t="shared" si="24"/>
        <v>309185.8</v>
      </c>
      <c r="K203" s="10">
        <f t="shared" si="25"/>
        <v>322226.55666666664</v>
      </c>
      <c r="L203" s="11">
        <f t="shared" si="26"/>
        <v>321623.71835837385</v>
      </c>
      <c r="M203" s="10">
        <f t="shared" si="27"/>
        <v>321922.44248460844</v>
      </c>
      <c r="N203" s="10">
        <f t="shared" si="28"/>
        <v>17289.26198551093</v>
      </c>
      <c r="O203" s="26">
        <f t="shared" si="29"/>
        <v>5.3655608539416984E-2</v>
      </c>
      <c r="P203" s="9">
        <f t="shared" si="30"/>
        <v>309186</v>
      </c>
      <c r="Q203" s="1" t="str">
        <f t="shared" si="31"/>
        <v>MENOR VALOR</v>
      </c>
    </row>
    <row r="204" spans="1:17" ht="409.6" thickBot="1" x14ac:dyDescent="0.3">
      <c r="A204" s="5">
        <f>+COTIZACIONES!A203</f>
        <v>201</v>
      </c>
      <c r="B204" s="5" t="str">
        <f>+COTIZACIONES!C203</f>
        <v>MANTENIMIENTO CONSISTENTE EN REPARACIÓN TOMACORRIENTES TIPO B CUERPO PORTA CONTACTOS: TORNILLOS Y TUERCAS - TORNILLOS: HIERRO SAE 1010 CEMENTADO CON TRATAMIENTO ANTICORROSIVO - TUERCAS: HIERRO SAE 1010 MOLETEADAS CON TRATAMIENTO ANTICORROSIVO - CONTACTO FIJO CENTRAL LATÓN 70/30 DE 0.6 MM DE ESPESOR.</v>
      </c>
      <c r="C204" s="5" t="str">
        <f>+COTIZACIONES!C203</f>
        <v>MANTENIMIENTO CONSISTENTE EN REPARACIÓN TOMACORRIENTES TIPO B CUERPO PORTA CONTACTOS: TORNILLOS Y TUERCAS - TORNILLOS: HIERRO SAE 1010 CEMENTADO CON TRATAMIENTO ANTICORROSIVO - TUERCAS: HIERRO SAE 1010 MOLETEADAS CON TRATAMIENTO ANTICORROSIVO - CONTACTO FIJO CENTRAL LATÓN 70/30 DE 0.6 MM DE ESPESOR.</v>
      </c>
      <c r="D204" s="5" t="str">
        <f>+COTIZACIONES!D203</f>
        <v>Unidad</v>
      </c>
      <c r="E204" s="5">
        <f>+COTIZACIONES!E203</f>
        <v>1</v>
      </c>
      <c r="F204" s="8" t="e">
        <f>+#REF!</f>
        <v>#REF!</v>
      </c>
      <c r="G204" s="7">
        <f>+COTIZACIONES!K203</f>
        <v>59204.539999999994</v>
      </c>
      <c r="H204" s="7">
        <f>+COTIZACIONES!Q203</f>
        <v>70707.202400000009</v>
      </c>
      <c r="I204" s="7">
        <f>+COTIZACIONES!W203</f>
        <v>61998.762000000002</v>
      </c>
      <c r="J204" s="10">
        <f t="shared" si="24"/>
        <v>59204.539999999994</v>
      </c>
      <c r="K204" s="10">
        <f t="shared" si="25"/>
        <v>63970.168133333333</v>
      </c>
      <c r="L204" s="11">
        <f t="shared" si="26"/>
        <v>63609.479601475403</v>
      </c>
      <c r="M204" s="10">
        <f t="shared" si="27"/>
        <v>63787.252217674351</v>
      </c>
      <c r="N204" s="10">
        <f t="shared" si="28"/>
        <v>5999.3868169173538</v>
      </c>
      <c r="O204" s="26">
        <f t="shared" si="29"/>
        <v>9.3784133948386736E-2</v>
      </c>
      <c r="P204" s="9">
        <f t="shared" si="30"/>
        <v>59205</v>
      </c>
      <c r="Q204" s="1" t="str">
        <f t="shared" si="31"/>
        <v>MENOR VALOR</v>
      </c>
    </row>
    <row r="205" spans="1:17" ht="120.75" thickBot="1" x14ac:dyDescent="0.3">
      <c r="A205" s="5">
        <f>+COTIZACIONES!A204</f>
        <v>202</v>
      </c>
      <c r="B205" s="5" t="str">
        <f>+COTIZACIONES!C204</f>
        <v>MANTENIMIENTO SALIDA INTERRUPTOR DOBLE EN TUBERÍA CONDUIT PVC 3/4" CABLE NO 12 AWG</v>
      </c>
      <c r="C205" s="5" t="str">
        <f>+COTIZACIONES!C204</f>
        <v>MANTENIMIENTO SALIDA INTERRUPTOR DOBLE EN TUBERÍA CONDUIT PVC 3/4" CABLE NO 12 AWG</v>
      </c>
      <c r="D205" s="5" t="str">
        <f>+COTIZACIONES!D204</f>
        <v>Unidad</v>
      </c>
      <c r="E205" s="5">
        <f>+COTIZACIONES!E204</f>
        <v>1</v>
      </c>
      <c r="F205" s="8" t="e">
        <f>+#REF!</f>
        <v>#REF!</v>
      </c>
      <c r="G205" s="7">
        <f>+COTIZACIONES!K204</f>
        <v>103869.66</v>
      </c>
      <c r="H205" s="7">
        <f>+COTIZACIONES!Q204</f>
        <v>116466.47980000002</v>
      </c>
      <c r="I205" s="7">
        <f>+COTIZACIONES!W204</f>
        <v>103713.49799999999</v>
      </c>
      <c r="J205" s="10">
        <f t="shared" si="24"/>
        <v>103713.49799999999</v>
      </c>
      <c r="K205" s="10">
        <f t="shared" si="25"/>
        <v>108016.54593333334</v>
      </c>
      <c r="L205" s="11">
        <f t="shared" si="26"/>
        <v>107698.43347466062</v>
      </c>
      <c r="M205" s="10">
        <f t="shared" si="27"/>
        <v>107855.33873127443</v>
      </c>
      <c r="N205" s="10">
        <f t="shared" si="28"/>
        <v>7318.2739362394304</v>
      </c>
      <c r="O205" s="26">
        <f t="shared" si="29"/>
        <v>6.7751415979883226E-2</v>
      </c>
      <c r="P205" s="9">
        <f t="shared" si="30"/>
        <v>103713</v>
      </c>
      <c r="Q205" s="1" t="str">
        <f t="shared" si="31"/>
        <v>MENOR VALOR</v>
      </c>
    </row>
    <row r="206" spans="1:17" ht="135.75" thickBot="1" x14ac:dyDescent="0.3">
      <c r="A206" s="5">
        <f>+COTIZACIONES!A205</f>
        <v>203</v>
      </c>
      <c r="B206" s="5" t="str">
        <f>+COTIZACIONES!C205</f>
        <v>MANTENIMIENTO SALIDA INTERRUPTOR SENCILLO CONMUTABLE EN TUBERÍA CONDUIT PVC 3/4" CABLE NO 12 AWG</v>
      </c>
      <c r="C206" s="5" t="str">
        <f>+COTIZACIONES!C205</f>
        <v>MANTENIMIENTO SALIDA INTERRUPTOR SENCILLO CONMUTABLE EN TUBERÍA CONDUIT PVC 3/4" CABLE NO 12 AWG</v>
      </c>
      <c r="D206" s="5" t="str">
        <f>+COTIZACIONES!D205</f>
        <v>Unidad</v>
      </c>
      <c r="E206" s="5">
        <f>+COTIZACIONES!E205</f>
        <v>1</v>
      </c>
      <c r="F206" s="8" t="e">
        <f>+#REF!</f>
        <v>#REF!</v>
      </c>
      <c r="G206" s="7">
        <f>+COTIZACIONES!K205</f>
        <v>84630.25</v>
      </c>
      <c r="H206" s="7">
        <f>+COTIZACIONES!Q205</f>
        <v>87323.15625</v>
      </c>
      <c r="I206" s="7">
        <f>+COTIZACIONES!W205</f>
        <v>81506.074999999997</v>
      </c>
      <c r="J206" s="10">
        <f t="shared" si="24"/>
        <v>81506.074999999997</v>
      </c>
      <c r="K206" s="10">
        <f t="shared" si="25"/>
        <v>84486.493750000009</v>
      </c>
      <c r="L206" s="11">
        <f t="shared" si="26"/>
        <v>84419.421488526699</v>
      </c>
      <c r="M206" s="10">
        <f t="shared" si="27"/>
        <v>84452.985982732615</v>
      </c>
      <c r="N206" s="10">
        <f t="shared" si="28"/>
        <v>2911.2038681335848</v>
      </c>
      <c r="O206" s="26">
        <f t="shared" si="29"/>
        <v>3.4457624395539371E-2</v>
      </c>
      <c r="P206" s="9">
        <f t="shared" si="30"/>
        <v>81506</v>
      </c>
      <c r="Q206" s="1" t="str">
        <f t="shared" si="31"/>
        <v>MENOR VALOR</v>
      </c>
    </row>
    <row r="207" spans="1:17" ht="150.75" thickBot="1" x14ac:dyDescent="0.3">
      <c r="A207" s="5">
        <f>+COTIZACIONES!A206</f>
        <v>204</v>
      </c>
      <c r="B207" s="5" t="str">
        <f>+COTIZACIONES!C206</f>
        <v>MANTENIMIENTO SALIDA TOMACORRIENTE NORMAL DOBLE POLO A TIERRA EN TUBERÍA CONDUIT PVC 3/4" CABLE NO 12 AWG</v>
      </c>
      <c r="C207" s="5" t="str">
        <f>+COTIZACIONES!C206</f>
        <v>MANTENIMIENTO SALIDA TOMACORRIENTE NORMAL DOBLE POLO A TIERRA EN TUBERÍA CONDUIT PVC 3/4" CABLE NO 12 AWG</v>
      </c>
      <c r="D207" s="5" t="str">
        <f>+COTIZACIONES!D206</f>
        <v>Unidad</v>
      </c>
      <c r="E207" s="5">
        <f>+COTIZACIONES!E206</f>
        <v>1</v>
      </c>
      <c r="F207" s="8" t="e">
        <f>+#REF!</f>
        <v>#REF!</v>
      </c>
      <c r="G207" s="7">
        <f>+COTIZACIONES!K206</f>
        <v>83193.75</v>
      </c>
      <c r="H207" s="7">
        <f>+COTIZACIONES!Q206</f>
        <v>91145.181249999994</v>
      </c>
      <c r="I207" s="7">
        <f>+COTIZACIONES!W206</f>
        <v>84713.125</v>
      </c>
      <c r="J207" s="10">
        <f t="shared" si="24"/>
        <v>83193.75</v>
      </c>
      <c r="K207" s="10">
        <f t="shared" si="25"/>
        <v>86350.68541666666</v>
      </c>
      <c r="L207" s="11">
        <f t="shared" si="26"/>
        <v>86216.3431511378</v>
      </c>
      <c r="M207" s="10">
        <f t="shared" si="27"/>
        <v>86282.960667135834</v>
      </c>
      <c r="N207" s="10">
        <f t="shared" si="28"/>
        <v>4221.0801721294329</v>
      </c>
      <c r="O207" s="26">
        <f t="shared" si="29"/>
        <v>4.8882995563515427E-2</v>
      </c>
      <c r="P207" s="9">
        <f t="shared" si="30"/>
        <v>83194</v>
      </c>
      <c r="Q207" s="1" t="str">
        <f t="shared" si="31"/>
        <v>MENOR VALOR</v>
      </c>
    </row>
    <row r="208" spans="1:17" ht="180.75" thickBot="1" x14ac:dyDescent="0.3">
      <c r="A208" s="5">
        <f>+COTIZACIONES!A207</f>
        <v>205</v>
      </c>
      <c r="B208" s="5" t="str">
        <f>+COTIZACIONES!C207</f>
        <v>MANTENIMIENTO SALIDA TOMACORRIENTE NORMAL DOBLE PT CON PLACA TOMA INTEMPERIE-GRIS ACERO EN TUBERÍA CONDUIT PVC 3/4" CABLE NO 12 AWG</v>
      </c>
      <c r="C208" s="5" t="str">
        <f>+COTIZACIONES!C207</f>
        <v>MANTENIMIENTO SALIDA TOMACORRIENTE NORMAL DOBLE PT CON PLACA TOMA INTEMPERIE-GRIS ACERO EN TUBERÍA CONDUIT PVC 3/4" CABLE NO 12 AWG</v>
      </c>
      <c r="D208" s="5" t="str">
        <f>+COTIZACIONES!D207</f>
        <v>Unidad</v>
      </c>
      <c r="E208" s="5">
        <f>+COTIZACIONES!E207</f>
        <v>1</v>
      </c>
      <c r="F208" s="8" t="e">
        <f>+#REF!</f>
        <v>#REF!</v>
      </c>
      <c r="G208" s="7">
        <f>+COTIZACIONES!K207</f>
        <v>82003.75</v>
      </c>
      <c r="H208" s="7">
        <f>+COTIZACIONES!Q207</f>
        <v>94884.118749999994</v>
      </c>
      <c r="I208" s="7">
        <f>+COTIZACIONES!W207</f>
        <v>84713.125</v>
      </c>
      <c r="J208" s="10">
        <f t="shared" si="24"/>
        <v>82003.75</v>
      </c>
      <c r="K208" s="10">
        <f t="shared" si="25"/>
        <v>87200.331250000003</v>
      </c>
      <c r="L208" s="11">
        <f t="shared" si="26"/>
        <v>86860.139720386491</v>
      </c>
      <c r="M208" s="10">
        <f t="shared" si="27"/>
        <v>87028.062451114092</v>
      </c>
      <c r="N208" s="10">
        <f t="shared" si="28"/>
        <v>6790.8483256161298</v>
      </c>
      <c r="O208" s="26">
        <f t="shared" si="29"/>
        <v>7.7876405149735359E-2</v>
      </c>
      <c r="P208" s="9">
        <f t="shared" si="30"/>
        <v>82004</v>
      </c>
      <c r="Q208" s="1" t="str">
        <f t="shared" si="31"/>
        <v>MENOR VALOR</v>
      </c>
    </row>
    <row r="209" spans="1:17" ht="150.75" thickBot="1" x14ac:dyDescent="0.3">
      <c r="A209" s="5">
        <f>+COTIZACIONES!A208</f>
        <v>206</v>
      </c>
      <c r="B209" s="5" t="str">
        <f>+COTIZACIONES!C208</f>
        <v xml:space="preserve">INSTALACIÓN ACCESORIOS DECORATIVOS, TIPO JABONERA, TERMINADA EN BLANCO ORO SATINADO. EN PORCELANA  </v>
      </c>
      <c r="C209" s="5" t="str">
        <f>+COTIZACIONES!C208</f>
        <v xml:space="preserve">INSTALACIÓN ACCESORIOS DECORATIVOS, TIPO JABONERA, TERMINADA EN BLANCO ORO SATINADO. EN PORCELANA  </v>
      </c>
      <c r="D209" s="5" t="str">
        <f>+COTIZACIONES!D208</f>
        <v>Servicio</v>
      </c>
      <c r="E209" s="5">
        <f>+COTIZACIONES!E208</f>
        <v>1</v>
      </c>
      <c r="F209" s="8" t="e">
        <f>+#REF!</f>
        <v>#REF!</v>
      </c>
      <c r="G209" s="7">
        <f>+COTIZACIONES!K208</f>
        <v>109352.5</v>
      </c>
      <c r="H209" s="7">
        <f>+COTIZACIONES!Q208</f>
        <v>122120.99600000001</v>
      </c>
      <c r="I209" s="7">
        <f>+COTIZACIONES!W208</f>
        <v>103916.75</v>
      </c>
      <c r="J209" s="10">
        <f t="shared" si="24"/>
        <v>103916.75</v>
      </c>
      <c r="K209" s="10">
        <f t="shared" si="25"/>
        <v>111796.74866666668</v>
      </c>
      <c r="L209" s="11">
        <f t="shared" si="26"/>
        <v>111290.71719095726</v>
      </c>
      <c r="M209" s="10">
        <f t="shared" si="27"/>
        <v>111541.08632709921</v>
      </c>
      <c r="N209" s="10">
        <f t="shared" si="28"/>
        <v>9345.0204261684448</v>
      </c>
      <c r="O209" s="26">
        <f t="shared" si="29"/>
        <v>8.3589375698497004E-2</v>
      </c>
      <c r="P209" s="9">
        <f t="shared" si="30"/>
        <v>103917</v>
      </c>
      <c r="Q209" s="1" t="str">
        <f t="shared" si="31"/>
        <v>MENOR VALOR</v>
      </c>
    </row>
    <row r="210" spans="1:17" ht="45.75" thickBot="1" x14ac:dyDescent="0.3">
      <c r="A210" s="5">
        <f>+COTIZACIONES!A209</f>
        <v>207</v>
      </c>
      <c r="B210" s="5" t="str">
        <f>+COTIZACIONES!C209</f>
        <v>INSTALACIÓN DE APARATO SANITARIO</v>
      </c>
      <c r="C210" s="5" t="str">
        <f>+COTIZACIONES!C209</f>
        <v>INSTALACIÓN DE APARATO SANITARIO</v>
      </c>
      <c r="D210" s="5" t="str">
        <f>+COTIZACIONES!D209</f>
        <v>Metro</v>
      </c>
      <c r="E210" s="5">
        <f>+COTIZACIONES!E209</f>
        <v>1</v>
      </c>
      <c r="F210" s="8" t="e">
        <f>+#REF!</f>
        <v>#REF!</v>
      </c>
      <c r="G210" s="7">
        <f>+COTIZACIONES!K209</f>
        <v>74117.5</v>
      </c>
      <c r="H210" s="7">
        <f>+COTIZACIONES!Q209</f>
        <v>97373.662500000006</v>
      </c>
      <c r="I210" s="7">
        <f>+COTIZACIONES!W209</f>
        <v>75535.25</v>
      </c>
      <c r="J210" s="10">
        <f t="shared" si="24"/>
        <v>74117.5</v>
      </c>
      <c r="K210" s="10">
        <f t="shared" si="25"/>
        <v>82342.137499999997</v>
      </c>
      <c r="L210" s="11">
        <f t="shared" si="26"/>
        <v>81079.635318329558</v>
      </c>
      <c r="M210" s="10">
        <f t="shared" si="27"/>
        <v>81690.329182809102</v>
      </c>
      <c r="N210" s="10">
        <f t="shared" si="28"/>
        <v>13036.969035586673</v>
      </c>
      <c r="O210" s="26">
        <f t="shared" si="29"/>
        <v>0.1583268230750832</v>
      </c>
      <c r="P210" s="9">
        <f t="shared" si="30"/>
        <v>74118</v>
      </c>
      <c r="Q210" s="1" t="str">
        <f t="shared" si="31"/>
        <v>MENOR VALOR</v>
      </c>
    </row>
    <row r="211" spans="1:17" ht="150.75" thickBot="1" x14ac:dyDescent="0.3">
      <c r="A211" s="5">
        <f>+COTIZACIONES!A210</f>
        <v>208</v>
      </c>
      <c r="B211" s="5" t="str">
        <f>+COTIZACIONES!C210</f>
        <v xml:space="preserve">INSTALACIÓN DE DESAGÜE PARA LAVAMANOS, FABRICADO EN CROMO, INTEGRADO CON REBOSE, 1 1/4" DE DIÁMETRO.  </v>
      </c>
      <c r="C211" s="5" t="str">
        <f>+COTIZACIONES!C210</f>
        <v xml:space="preserve">INSTALACIÓN DE DESAGÜE PARA LAVAMANOS, FABRICADO EN CROMO, INTEGRADO CON REBOSE, 1 1/4" DE DIÁMETRO.  </v>
      </c>
      <c r="D211" s="5" t="str">
        <f>+COTIZACIONES!D210</f>
        <v>Servicio</v>
      </c>
      <c r="E211" s="5">
        <f>+COTIZACIONES!E210</f>
        <v>1</v>
      </c>
      <c r="F211" s="8" t="e">
        <f>+#REF!</f>
        <v>#REF!</v>
      </c>
      <c r="G211" s="7">
        <f>+COTIZACIONES!K210</f>
        <v>78208.5</v>
      </c>
      <c r="H211" s="7">
        <f>+COTIZACIONES!Q210</f>
        <v>86026.63</v>
      </c>
      <c r="I211" s="7">
        <f>+COTIZACIONES!W210</f>
        <v>75737.55</v>
      </c>
      <c r="J211" s="10">
        <f t="shared" si="24"/>
        <v>75737.55</v>
      </c>
      <c r="K211" s="10">
        <f t="shared" si="25"/>
        <v>79990.893333333326</v>
      </c>
      <c r="L211" s="11">
        <f t="shared" si="26"/>
        <v>79757.257885388812</v>
      </c>
      <c r="M211" s="10">
        <f t="shared" si="27"/>
        <v>79872.885287673882</v>
      </c>
      <c r="N211" s="10">
        <f t="shared" si="28"/>
        <v>5371.1252366364861</v>
      </c>
      <c r="O211" s="26">
        <f t="shared" si="29"/>
        <v>6.7146708991662959E-2</v>
      </c>
      <c r="P211" s="9">
        <f t="shared" si="30"/>
        <v>75738</v>
      </c>
      <c r="Q211" s="1" t="str">
        <f t="shared" si="31"/>
        <v>MENOR VALOR</v>
      </c>
    </row>
    <row r="212" spans="1:17" ht="45.75" thickBot="1" x14ac:dyDescent="0.3">
      <c r="A212" s="5">
        <f>+COTIZACIONES!A211</f>
        <v>209</v>
      </c>
      <c r="B212" s="5" t="str">
        <f>+COTIZACIONES!C211</f>
        <v>INSTALACIÓN DE LAVAMANOS</v>
      </c>
      <c r="C212" s="5" t="str">
        <f>+COTIZACIONES!C211</f>
        <v>INSTALACIÓN DE LAVAMANOS</v>
      </c>
      <c r="D212" s="5" t="str">
        <f>+COTIZACIONES!D211</f>
        <v>Servicio</v>
      </c>
      <c r="E212" s="5">
        <f>+COTIZACIONES!E211</f>
        <v>1</v>
      </c>
      <c r="F212" s="8" t="e">
        <f>+#REF!</f>
        <v>#REF!</v>
      </c>
      <c r="G212" s="7">
        <f>+COTIZACIONES!K211</f>
        <v>51882.25</v>
      </c>
      <c r="H212" s="7">
        <f>+COTIZACIONES!Q211</f>
        <v>62208.588749999995</v>
      </c>
      <c r="I212" s="7">
        <f>+COTIZACIONES!W211</f>
        <v>52874.675000000003</v>
      </c>
      <c r="J212" s="10">
        <f t="shared" si="24"/>
        <v>51882.25</v>
      </c>
      <c r="K212" s="10">
        <f t="shared" si="25"/>
        <v>55655.171249999992</v>
      </c>
      <c r="L212" s="11">
        <f t="shared" si="26"/>
        <v>55287.298305102318</v>
      </c>
      <c r="M212" s="10">
        <f t="shared" si="27"/>
        <v>55467.546235384303</v>
      </c>
      <c r="N212" s="10">
        <f t="shared" si="28"/>
        <v>5697.077105159794</v>
      </c>
      <c r="O212" s="26">
        <f t="shared" si="29"/>
        <v>0.10236384108080154</v>
      </c>
      <c r="P212" s="9">
        <f t="shared" si="30"/>
        <v>51882</v>
      </c>
      <c r="Q212" s="1" t="str">
        <f t="shared" si="31"/>
        <v>MENOR VALOR</v>
      </c>
    </row>
    <row r="213" spans="1:17" ht="150.75" thickBot="1" x14ac:dyDescent="0.3">
      <c r="A213" s="5">
        <f>+COTIZACIONES!A212</f>
        <v>210</v>
      </c>
      <c r="B213" s="5" t="str">
        <f>+COTIZACIONES!C212</f>
        <v xml:space="preserve">INSTALACIÓN DE GRIFERÍA CONJUNTO DE LLAVES INSTALADAS EN UN CUARTO DE BAÑO QUE SIRVEN PARA EL ASEO PERSONAL.  </v>
      </c>
      <c r="C213" s="5" t="str">
        <f>+COTIZACIONES!C212</f>
        <v xml:space="preserve">INSTALACIÓN DE GRIFERÍA CONJUNTO DE LLAVES INSTALADAS EN UN CUARTO DE BAÑO QUE SIRVEN PARA EL ASEO PERSONAL.  </v>
      </c>
      <c r="D213" s="5" t="str">
        <f>+COTIZACIONES!D212</f>
        <v>Servicio</v>
      </c>
      <c r="E213" s="5">
        <f>+COTIZACIONES!E212</f>
        <v>1</v>
      </c>
      <c r="F213" s="8" t="e">
        <f>+#REF!</f>
        <v>#REF!</v>
      </c>
      <c r="G213" s="7">
        <f>+COTIZACIONES!K212</f>
        <v>133411.5</v>
      </c>
      <c r="H213" s="7">
        <f>+COTIZACIONES!Q212</f>
        <v>162261.09</v>
      </c>
      <c r="I213" s="7">
        <f>+COTIZACIONES!W212</f>
        <v>135963.45000000001</v>
      </c>
      <c r="J213" s="10">
        <f t="shared" si="24"/>
        <v>133411.5</v>
      </c>
      <c r="K213" s="10">
        <f t="shared" si="25"/>
        <v>143878.68</v>
      </c>
      <c r="L213" s="11">
        <f t="shared" si="26"/>
        <v>142765.83753508079</v>
      </c>
      <c r="M213" s="10">
        <f t="shared" si="27"/>
        <v>143310.03786379177</v>
      </c>
      <c r="N213" s="10">
        <f t="shared" si="28"/>
        <v>15970.687532373171</v>
      </c>
      <c r="O213" s="26">
        <f t="shared" si="29"/>
        <v>0.11100107071022039</v>
      </c>
      <c r="P213" s="9">
        <f t="shared" si="30"/>
        <v>133412</v>
      </c>
      <c r="Q213" s="1" t="str">
        <f t="shared" si="31"/>
        <v>MENOR VALOR</v>
      </c>
    </row>
    <row r="214" spans="1:17" ht="180.75" thickBot="1" x14ac:dyDescent="0.3">
      <c r="A214" s="5">
        <f>+COTIZACIONES!A213</f>
        <v>211</v>
      </c>
      <c r="B214" s="5" t="str">
        <f>+COTIZACIONES!C213</f>
        <v xml:space="preserve">INSTALACIÓN DE LLAVE COMÚN, ESTÁNDAR, DE ESTILO JARDÍN, ELABORADA EN PLÁSTICO, SIN EXTENSIÓN, CON TERMINADO EN CROMO.  </v>
      </c>
      <c r="C214" s="5" t="str">
        <f>+COTIZACIONES!C213</f>
        <v xml:space="preserve">INSTALACIÓN DE LLAVE COMÚN, ESTÁNDAR, DE ESTILO JARDÍN, ELABORADA EN PLÁSTICO, SIN EXTENSIÓN, CON TERMINADO EN CROMO.  </v>
      </c>
      <c r="D214" s="5" t="str">
        <f>+COTIZACIONES!D213</f>
        <v>Servicio</v>
      </c>
      <c r="E214" s="5">
        <f>+COTIZACIONES!E213</f>
        <v>1</v>
      </c>
      <c r="F214" s="8" t="e">
        <f>+#REF!</f>
        <v>#REF!</v>
      </c>
      <c r="G214" s="7">
        <f>+COTIZACIONES!K213</f>
        <v>51882.25</v>
      </c>
      <c r="H214" s="7">
        <f>+COTIZACIONES!Q213</f>
        <v>61315.642500000009</v>
      </c>
      <c r="I214" s="7">
        <f>+COTIZACIONES!W213</f>
        <v>52874.675000000003</v>
      </c>
      <c r="J214" s="10">
        <f t="shared" si="24"/>
        <v>51882.25</v>
      </c>
      <c r="K214" s="10">
        <f t="shared" si="25"/>
        <v>55357.522499999999</v>
      </c>
      <c r="L214" s="11">
        <f t="shared" si="26"/>
        <v>55049.79835048323</v>
      </c>
      <c r="M214" s="10">
        <f t="shared" si="27"/>
        <v>55200.871220796857</v>
      </c>
      <c r="N214" s="10">
        <f t="shared" si="28"/>
        <v>5183.688097865871</v>
      </c>
      <c r="O214" s="26">
        <f t="shared" si="29"/>
        <v>9.3640175061408704E-2</v>
      </c>
      <c r="P214" s="9">
        <f t="shared" si="30"/>
        <v>51882</v>
      </c>
      <c r="Q214" s="1" t="str">
        <f t="shared" si="31"/>
        <v>MENOR VALOR</v>
      </c>
    </row>
    <row r="215" spans="1:17" ht="90.75" thickBot="1" x14ac:dyDescent="0.3">
      <c r="A215" s="5">
        <f>+COTIZACIONES!A214</f>
        <v>212</v>
      </c>
      <c r="B215" s="5" t="str">
        <f>+COTIZACIONES!C214</f>
        <v xml:space="preserve">INSTALACIÓN DE TUBERÍA Y/O ACCESORIOS PARA RED ACUEDUCTO 2" </v>
      </c>
      <c r="C215" s="5" t="str">
        <f>+COTIZACIONES!C214</f>
        <v xml:space="preserve">INSTALACIÓN DE TUBERÍA Y/O ACCESORIOS PARA RED ACUEDUCTO 2" </v>
      </c>
      <c r="D215" s="5" t="str">
        <f>+COTIZACIONES!D214</f>
        <v>ML</v>
      </c>
      <c r="E215" s="5">
        <f>+COTIZACIONES!E214</f>
        <v>1</v>
      </c>
      <c r="F215" s="8" t="e">
        <f>+#REF!</f>
        <v>#REF!</v>
      </c>
      <c r="G215" s="7">
        <f>+COTIZACIONES!K214</f>
        <v>31129.350000000002</v>
      </c>
      <c r="H215" s="7">
        <f>+COTIZACIONES!Q214</f>
        <v>36610.796250000007</v>
      </c>
      <c r="I215" s="7">
        <f>+COTIZACIONES!W214</f>
        <v>31724.805</v>
      </c>
      <c r="J215" s="10">
        <f t="shared" si="24"/>
        <v>31129.350000000002</v>
      </c>
      <c r="K215" s="10">
        <f t="shared" si="25"/>
        <v>33154.983750000007</v>
      </c>
      <c r="L215" s="11">
        <f t="shared" si="26"/>
        <v>32981.730509153917</v>
      </c>
      <c r="M215" s="10">
        <f t="shared" si="27"/>
        <v>33066.842698797853</v>
      </c>
      <c r="N215" s="10">
        <f t="shared" si="28"/>
        <v>3007.5940036220741</v>
      </c>
      <c r="O215" s="26">
        <f t="shared" si="29"/>
        <v>9.0713179843500108E-2</v>
      </c>
      <c r="P215" s="9">
        <f t="shared" si="30"/>
        <v>31129</v>
      </c>
      <c r="Q215" s="1" t="str">
        <f t="shared" si="31"/>
        <v>MENOR VALOR</v>
      </c>
    </row>
    <row r="216" spans="1:17" ht="90.75" thickBot="1" x14ac:dyDescent="0.3">
      <c r="A216" s="5">
        <f>+COTIZACIONES!A215</f>
        <v>213</v>
      </c>
      <c r="B216" s="5" t="str">
        <f>+COTIZACIONES!C215</f>
        <v xml:space="preserve">INSTALACIÓN DE TUBERÍA Y/O ACCESORIOS PARA RED SANITARIA 4" </v>
      </c>
      <c r="C216" s="5" t="str">
        <f>+COTIZACIONES!C215</f>
        <v xml:space="preserve">INSTALACIÓN DE TUBERÍA Y/O ACCESORIOS PARA RED SANITARIA 4" </v>
      </c>
      <c r="D216" s="5" t="str">
        <f>+COTIZACIONES!D215</f>
        <v>ML</v>
      </c>
      <c r="E216" s="5">
        <f>+COTIZACIONES!E215</f>
        <v>1</v>
      </c>
      <c r="F216" s="8" t="e">
        <f>+#REF!</f>
        <v>#REF!</v>
      </c>
      <c r="G216" s="7">
        <f>+COTIZACIONES!K215</f>
        <v>67891.63</v>
      </c>
      <c r="H216" s="7">
        <f>+COTIZACIONES!Q215</f>
        <v>80625.392550000019</v>
      </c>
      <c r="I216" s="7">
        <f>+COTIZACIONES!W215</f>
        <v>69190.289000000004</v>
      </c>
      <c r="J216" s="10">
        <f t="shared" si="24"/>
        <v>67891.63</v>
      </c>
      <c r="K216" s="10">
        <f t="shared" si="25"/>
        <v>72569.103850000014</v>
      </c>
      <c r="L216" s="11">
        <f t="shared" si="26"/>
        <v>72140.890878493869</v>
      </c>
      <c r="M216" s="10">
        <f t="shared" si="27"/>
        <v>72350.978240528901</v>
      </c>
      <c r="N216" s="10">
        <f t="shared" si="28"/>
        <v>7007.1013631087944</v>
      </c>
      <c r="O216" s="26">
        <f t="shared" si="29"/>
        <v>9.6557639427275258E-2</v>
      </c>
      <c r="P216" s="9">
        <f t="shared" si="30"/>
        <v>67892</v>
      </c>
      <c r="Q216" s="1" t="str">
        <f t="shared" si="31"/>
        <v>MENOR VALOR</v>
      </c>
    </row>
    <row r="217" spans="1:17" ht="75.75" thickBot="1" x14ac:dyDescent="0.3">
      <c r="A217" s="5">
        <f>+COTIZACIONES!A216</f>
        <v>214</v>
      </c>
      <c r="B217" s="5" t="str">
        <f>+COTIZACIONES!C216</f>
        <v xml:space="preserve">INSTALACIÓN DE VÁLVULA DE CONTROL, DE 1/2" DE PASO. </v>
      </c>
      <c r="C217" s="5" t="str">
        <f>+COTIZACIONES!C216</f>
        <v xml:space="preserve">INSTALACIÓN DE VÁLVULA DE CONTROL, DE 1/2" DE PASO. </v>
      </c>
      <c r="D217" s="5" t="str">
        <f>+COTIZACIONES!D216</f>
        <v>Servicio</v>
      </c>
      <c r="E217" s="5">
        <f>+COTIZACIONES!E216</f>
        <v>1</v>
      </c>
      <c r="F217" s="8" t="e">
        <f>+#REF!</f>
        <v>#REF!</v>
      </c>
      <c r="G217" s="7">
        <f>+COTIZACIONES!K216</f>
        <v>51882.25</v>
      </c>
      <c r="H217" s="7">
        <f>+COTIZACIONES!Q216</f>
        <v>66970.96875</v>
      </c>
      <c r="I217" s="7">
        <f>+COTIZACIONES!W216</f>
        <v>52874.675000000003</v>
      </c>
      <c r="J217" s="10">
        <f t="shared" si="24"/>
        <v>51882.25</v>
      </c>
      <c r="K217" s="10">
        <f t="shared" si="25"/>
        <v>57242.631249999999</v>
      </c>
      <c r="L217" s="11">
        <f t="shared" si="26"/>
        <v>56477.069310655621</v>
      </c>
      <c r="M217" s="10">
        <f t="shared" si="27"/>
        <v>56848.328279400805</v>
      </c>
      <c r="N217" s="10">
        <f t="shared" si="28"/>
        <v>8439.5876516916433</v>
      </c>
      <c r="O217" s="26">
        <f t="shared" si="29"/>
        <v>0.14743535486397899</v>
      </c>
      <c r="P217" s="9">
        <f t="shared" si="30"/>
        <v>51882</v>
      </c>
      <c r="Q217" s="1" t="str">
        <f t="shared" si="31"/>
        <v>MENOR VALOR</v>
      </c>
    </row>
    <row r="218" spans="1:17" ht="150.75" thickBot="1" x14ac:dyDescent="0.3">
      <c r="A218" s="5">
        <f>+COTIZACIONES!A217</f>
        <v>215</v>
      </c>
      <c r="B218" s="5" t="str">
        <f>+COTIZACIONES!C217</f>
        <v xml:space="preserve">INSTALACIÓN DUCHA  ELÉCTRICA   DE  PASO,  FABRICADA  EN  POLIPROPILENO,  USO  DOMÉSTICO,  110V </v>
      </c>
      <c r="C218" s="5" t="str">
        <f>+COTIZACIONES!C217</f>
        <v xml:space="preserve">INSTALACIÓN DUCHA  ELÉCTRICA   DE  PASO,  FABRICADA  EN  POLIPROPILENO,  USO  DOMÉSTICO,  110V </v>
      </c>
      <c r="D218" s="5" t="str">
        <f>+COTIZACIONES!D217</f>
        <v>Servicio</v>
      </c>
      <c r="E218" s="5">
        <f>+COTIZACIONES!E217</f>
        <v>1</v>
      </c>
      <c r="F218" s="8" t="e">
        <f>+#REF!</f>
        <v>#REF!</v>
      </c>
      <c r="G218" s="7">
        <f>+COTIZACIONES!K217</f>
        <v>150917.5</v>
      </c>
      <c r="H218" s="7">
        <f>+COTIZACIONES!Q217</f>
        <v>167554.2525</v>
      </c>
      <c r="I218" s="7">
        <f>+COTIZACIONES!W217</f>
        <v>147887.25</v>
      </c>
      <c r="J218" s="10">
        <f t="shared" si="24"/>
        <v>147887.25</v>
      </c>
      <c r="K218" s="10">
        <f t="shared" si="25"/>
        <v>155453.00083333332</v>
      </c>
      <c r="L218" s="11">
        <f t="shared" si="26"/>
        <v>154988.60974361643</v>
      </c>
      <c r="M218" s="10">
        <f t="shared" si="27"/>
        <v>155217.94526619799</v>
      </c>
      <c r="N218" s="10">
        <f t="shared" si="28"/>
        <v>10588.948139009233</v>
      </c>
      <c r="O218" s="26">
        <f t="shared" si="29"/>
        <v>6.8116717478886243E-2</v>
      </c>
      <c r="P218" s="9">
        <f t="shared" si="30"/>
        <v>147887</v>
      </c>
      <c r="Q218" s="1" t="str">
        <f t="shared" si="31"/>
        <v>MENOR VALOR</v>
      </c>
    </row>
    <row r="219" spans="1:17" ht="135.75" thickBot="1" x14ac:dyDescent="0.3">
      <c r="A219" s="5">
        <f>+COTIZACIONES!A218</f>
        <v>216</v>
      </c>
      <c r="B219" s="5" t="str">
        <f>+COTIZACIONES!C218</f>
        <v>INSTALACIÓN DUCHA MEZCLADORA CROMADA 8"   SIN SALIDA BAÑERA, (INCLUYE ACCESORIOS E INSTALACIÓN)</v>
      </c>
      <c r="C219" s="5" t="str">
        <f>+COTIZACIONES!C218</f>
        <v>INSTALACIÓN DUCHA MEZCLADORA CROMADA 8"   SIN SALIDA BAÑERA, (INCLUYE ACCESORIOS E INSTALACIÓN)</v>
      </c>
      <c r="D219" s="5" t="str">
        <f>+COTIZACIONES!D218</f>
        <v>Servicio</v>
      </c>
      <c r="E219" s="5">
        <f>+COTIZACIONES!E218</f>
        <v>1</v>
      </c>
      <c r="F219" s="8" t="e">
        <f>+#REF!</f>
        <v>#REF!</v>
      </c>
      <c r="G219" s="7">
        <f>+COTIZACIONES!K218</f>
        <v>222352.5</v>
      </c>
      <c r="H219" s="7">
        <f>+COTIZACIONES!Q218</f>
        <v>292120.98750000005</v>
      </c>
      <c r="I219" s="7">
        <f>+COTIZACIONES!W218</f>
        <v>226605.75</v>
      </c>
      <c r="J219" s="10">
        <f t="shared" si="24"/>
        <v>222352.5</v>
      </c>
      <c r="K219" s="10">
        <f t="shared" si="25"/>
        <v>247026.41250000001</v>
      </c>
      <c r="L219" s="11">
        <f t="shared" si="26"/>
        <v>243238.9059549887</v>
      </c>
      <c r="M219" s="10">
        <f t="shared" si="27"/>
        <v>245070.98754842731</v>
      </c>
      <c r="N219" s="10">
        <f t="shared" si="28"/>
        <v>39110.907106759776</v>
      </c>
      <c r="O219" s="26">
        <f t="shared" si="29"/>
        <v>0.1583268230750822</v>
      </c>
      <c r="P219" s="9">
        <f t="shared" si="30"/>
        <v>222353</v>
      </c>
      <c r="Q219" s="1" t="str">
        <f t="shared" si="31"/>
        <v>MENOR VALOR</v>
      </c>
    </row>
    <row r="220" spans="1:17" ht="75.75" thickBot="1" x14ac:dyDescent="0.3">
      <c r="A220" s="5">
        <f>+COTIZACIONES!A219</f>
        <v>217</v>
      </c>
      <c r="B220" s="5" t="str">
        <f>+COTIZACIONES!C219</f>
        <v>INSTALACIÓN GRIFERÍA  DUCHA  6", ACABADO  CROMO</v>
      </c>
      <c r="C220" s="5" t="str">
        <f>+COTIZACIONES!C219</f>
        <v>INSTALACIÓN GRIFERÍA  DUCHA  6", ACABADO  CROMO</v>
      </c>
      <c r="D220" s="5" t="str">
        <f>+COTIZACIONES!D219</f>
        <v>Servicio</v>
      </c>
      <c r="E220" s="5">
        <f>+COTIZACIONES!E219</f>
        <v>1</v>
      </c>
      <c r="F220" s="8" t="e">
        <f>+#REF!</f>
        <v>#REF!</v>
      </c>
      <c r="G220" s="7">
        <f>+COTIZACIONES!K219</f>
        <v>266823</v>
      </c>
      <c r="H220" s="7">
        <f>+COTIZACIONES!Q219</f>
        <v>318399.12000000005</v>
      </c>
      <c r="I220" s="7">
        <f>+COTIZACIONES!W219</f>
        <v>271926.90000000002</v>
      </c>
      <c r="J220" s="10">
        <f t="shared" si="24"/>
        <v>266823</v>
      </c>
      <c r="K220" s="10">
        <f t="shared" si="25"/>
        <v>285716.34000000003</v>
      </c>
      <c r="L220" s="11">
        <f t="shared" si="26"/>
        <v>283930.28537693771</v>
      </c>
      <c r="M220" s="10">
        <f t="shared" si="27"/>
        <v>284805.97601469053</v>
      </c>
      <c r="N220" s="10">
        <f t="shared" si="28"/>
        <v>28418.929082546398</v>
      </c>
      <c r="O220" s="26">
        <f t="shared" si="29"/>
        <v>9.9465536631704002E-2</v>
      </c>
      <c r="P220" s="9">
        <f t="shared" si="30"/>
        <v>266823</v>
      </c>
      <c r="Q220" s="1" t="str">
        <f t="shared" si="31"/>
        <v>MENOR VALOR</v>
      </c>
    </row>
    <row r="221" spans="1:17" ht="75.75" thickBot="1" x14ac:dyDescent="0.3">
      <c r="A221" s="5">
        <f>+COTIZACIONES!A220</f>
        <v>218</v>
      </c>
      <c r="B221" s="5" t="str">
        <f>+COTIZACIONES!C220</f>
        <v xml:space="preserve">INSTALACIÓN GRIFERÍA  MEZCLADOR  LAVAMANOS  8"    </v>
      </c>
      <c r="C221" s="5" t="str">
        <f>+COTIZACIONES!C220</f>
        <v xml:space="preserve">INSTALACIÓN GRIFERÍA  MEZCLADOR  LAVAMANOS  8"    </v>
      </c>
      <c r="D221" s="5" t="str">
        <f>+COTIZACIONES!D220</f>
        <v>Servicio</v>
      </c>
      <c r="E221" s="5">
        <f>+COTIZACIONES!E220</f>
        <v>1</v>
      </c>
      <c r="F221" s="8" t="e">
        <f>+#REF!</f>
        <v>#REF!</v>
      </c>
      <c r="G221" s="7">
        <f>+COTIZACIONES!K220</f>
        <v>139735.75</v>
      </c>
      <c r="H221" s="7">
        <f>+COTIZACIONES!Q220</f>
        <v>155299.90875</v>
      </c>
      <c r="I221" s="7">
        <f>+COTIZACIONES!W220</f>
        <v>136882.72500000001</v>
      </c>
      <c r="J221" s="10">
        <f t="shared" si="24"/>
        <v>136882.72500000001</v>
      </c>
      <c r="K221" s="10">
        <f t="shared" si="25"/>
        <v>143972.79458333334</v>
      </c>
      <c r="L221" s="11">
        <f t="shared" si="26"/>
        <v>143533.5113227432</v>
      </c>
      <c r="M221" s="10">
        <f t="shared" si="27"/>
        <v>143750.42070513917</v>
      </c>
      <c r="N221" s="10">
        <f t="shared" si="28"/>
        <v>9912.7480761482966</v>
      </c>
      <c r="O221" s="26">
        <f t="shared" si="29"/>
        <v>6.8851536186655515E-2</v>
      </c>
      <c r="P221" s="9">
        <f t="shared" si="30"/>
        <v>136883</v>
      </c>
      <c r="Q221" s="1" t="str">
        <f t="shared" si="31"/>
        <v>MENOR VALOR</v>
      </c>
    </row>
    <row r="222" spans="1:17" ht="120.75" thickBot="1" x14ac:dyDescent="0.3">
      <c r="A222" s="5">
        <f>+COTIZACIONES!A221</f>
        <v>219</v>
      </c>
      <c r="B222" s="5" t="str">
        <f>+COTIZACIONES!C221</f>
        <v>INSTALACIÓN GRIFERÍA  TELEDUCHA  DESLIZABLE  BRENA,  ACABADO  CROMO, TIPO O  SIMILAR</v>
      </c>
      <c r="C222" s="5" t="str">
        <f>+COTIZACIONES!C221</f>
        <v>INSTALACIÓN GRIFERÍA  TELEDUCHA  DESLIZABLE  BRENA,  ACABADO  CROMO, TIPO O  SIMILAR</v>
      </c>
      <c r="D222" s="5" t="str">
        <f>+COTIZACIONES!D221</f>
        <v>Servicio</v>
      </c>
      <c r="E222" s="5">
        <f>+COTIZACIONES!E221</f>
        <v>1</v>
      </c>
      <c r="F222" s="8" t="e">
        <f>+#REF!</f>
        <v>#REF!</v>
      </c>
      <c r="G222" s="7">
        <f>+COTIZACIONES!K221</f>
        <v>294822.5</v>
      </c>
      <c r="H222" s="7">
        <f>+COTIZACIONES!Q221</f>
        <v>328636.34999999998</v>
      </c>
      <c r="I222" s="7">
        <f>+COTIZACIONES!W221</f>
        <v>337751.75</v>
      </c>
      <c r="J222" s="10">
        <f t="shared" si="24"/>
        <v>294822.5</v>
      </c>
      <c r="K222" s="10">
        <f t="shared" si="25"/>
        <v>320403.53333333333</v>
      </c>
      <c r="L222" s="11">
        <f t="shared" si="26"/>
        <v>319301.69595268741</v>
      </c>
      <c r="M222" s="10">
        <f t="shared" si="27"/>
        <v>319858.53489743202</v>
      </c>
      <c r="N222" s="10">
        <f t="shared" si="28"/>
        <v>22617.793417812296</v>
      </c>
      <c r="O222" s="26">
        <f t="shared" si="29"/>
        <v>7.059158550003182E-2</v>
      </c>
      <c r="P222" s="9">
        <f t="shared" si="30"/>
        <v>294823</v>
      </c>
      <c r="Q222" s="1" t="str">
        <f t="shared" si="31"/>
        <v>MENOR VALOR</v>
      </c>
    </row>
    <row r="223" spans="1:17" ht="270.75" thickBot="1" x14ac:dyDescent="0.3">
      <c r="A223" s="5">
        <f>+COTIZACIONES!A222</f>
        <v>220</v>
      </c>
      <c r="B223" s="5" t="str">
        <f>+COTIZACIONES!C222</f>
        <v>INSTALACIÓN GRIFERÍA DUCHA REGADERA  SIN SALIDA BAÑERA, INCLUYE TUBERÍA Y ACCESORIOS DE PUNTO DE AGUA FRÍA UNIVERSAL MEZCLADOR REGADERA REGISTRO DE DUCHA ACCESORIOS E INSTALACIÓN).</v>
      </c>
      <c r="C223" s="5" t="str">
        <f>+COTIZACIONES!C222</f>
        <v>INSTALACIÓN GRIFERÍA DUCHA REGADERA  SIN SALIDA BAÑERA, INCLUYE TUBERÍA Y ACCESORIOS DE PUNTO DE AGUA FRÍA UNIVERSAL MEZCLADOR REGADERA REGISTRO DE DUCHA ACCESORIOS E INSTALACIÓN).</v>
      </c>
      <c r="D223" s="5" t="str">
        <f>+COTIZACIONES!D222</f>
        <v>Servicio</v>
      </c>
      <c r="E223" s="5">
        <f>+COTIZACIONES!E222</f>
        <v>1</v>
      </c>
      <c r="F223" s="8" t="e">
        <f>+#REF!</f>
        <v>#REF!</v>
      </c>
      <c r="G223" s="7">
        <f>+COTIZACIONES!K222</f>
        <v>222352.5</v>
      </c>
      <c r="H223" s="7">
        <f>+COTIZACIONES!Q222</f>
        <v>256682.57500000001</v>
      </c>
      <c r="I223" s="7">
        <f>+COTIZACIONES!W222</f>
        <v>273610.75</v>
      </c>
      <c r="J223" s="10">
        <f t="shared" si="24"/>
        <v>222352.5</v>
      </c>
      <c r="K223" s="10">
        <f t="shared" si="25"/>
        <v>250881.94166666665</v>
      </c>
      <c r="L223" s="11">
        <f t="shared" si="26"/>
        <v>249002.88851972413</v>
      </c>
      <c r="M223" s="10">
        <f t="shared" si="27"/>
        <v>249952.32850674642</v>
      </c>
      <c r="N223" s="10">
        <f t="shared" si="28"/>
        <v>26116.806055995025</v>
      </c>
      <c r="O223" s="26">
        <f t="shared" si="29"/>
        <v>0.10409998377123142</v>
      </c>
      <c r="P223" s="9">
        <f t="shared" si="30"/>
        <v>222353</v>
      </c>
      <c r="Q223" s="1" t="str">
        <f t="shared" si="31"/>
        <v>MENOR VALOR</v>
      </c>
    </row>
    <row r="224" spans="1:17" ht="105.75" thickBot="1" x14ac:dyDescent="0.3">
      <c r="A224" s="5">
        <f>+COTIZACIONES!A223</f>
        <v>221</v>
      </c>
      <c r="B224" s="5" t="str">
        <f>+COTIZACIONES!C223</f>
        <v>INSTALACIÓN GRIFERÍA LAVAMANOS ANTI VANDÁLICA CON PICO EXPUESTO</v>
      </c>
      <c r="C224" s="5" t="str">
        <f>+COTIZACIONES!C223</f>
        <v>INSTALACIÓN GRIFERÍA LAVAMANOS ANTI VANDÁLICA CON PICO EXPUESTO</v>
      </c>
      <c r="D224" s="5" t="str">
        <f>+COTIZACIONES!D223</f>
        <v>Servicio</v>
      </c>
      <c r="E224" s="5">
        <f>+COTIZACIONES!E223</f>
        <v>1</v>
      </c>
      <c r="F224" s="8" t="e">
        <f>+#REF!</f>
        <v>#REF!</v>
      </c>
      <c r="G224" s="7">
        <f>+COTIZACIONES!K223</f>
        <v>363175.75</v>
      </c>
      <c r="H224" s="7">
        <f>+COTIZACIONES!Q223</f>
        <v>427125.95624999999</v>
      </c>
      <c r="I224" s="7">
        <f>+COTIZACIONES!W223</f>
        <v>370122.72499999998</v>
      </c>
      <c r="J224" s="10">
        <f t="shared" ref="J224:J271" si="32">MIN(G224:I224)</f>
        <v>363175.75</v>
      </c>
      <c r="K224" s="10">
        <f t="shared" ref="K224:K271" si="33">AVERAGE(G224:I224)</f>
        <v>386808.14374999999</v>
      </c>
      <c r="L224" s="11">
        <f t="shared" ref="L224:L271" si="34">HARMEAN(G224:I224)</f>
        <v>384786.85594012891</v>
      </c>
      <c r="M224" s="10">
        <f t="shared" ref="M224:M271" si="35">GEOMEAN(G224:I224)</f>
        <v>385779.83148597489</v>
      </c>
      <c r="N224" s="10">
        <f t="shared" ref="N224:N271" si="36">_xlfn.STDEV.S(G224:I224)</f>
        <v>35088.59670892416</v>
      </c>
      <c r="O224" s="26">
        <f t="shared" ref="O224:O271" si="37">+N224/K224</f>
        <v>9.0713179843500025E-2</v>
      </c>
      <c r="P224" s="9">
        <f t="shared" ref="P224:P270" si="38">ROUND(+IF(O224&lt;=25%,J224,IF(O224&lt;=60%,L224,IF(O224&lt;=90%,M224,IF(O224&lt;=100%,K224)))),0)</f>
        <v>363176</v>
      </c>
      <c r="Q224" s="1" t="str">
        <f t="shared" si="31"/>
        <v>MENOR VALOR</v>
      </c>
    </row>
    <row r="225" spans="1:17" ht="105.75" thickBot="1" x14ac:dyDescent="0.3">
      <c r="A225" s="5">
        <f>+COTIZACIONES!A224</f>
        <v>222</v>
      </c>
      <c r="B225" s="5" t="str">
        <f>+COTIZACIONES!C224</f>
        <v>INSTALACIÓN GRIFERÍA LAVAMANOS MONO CONTROL- BAJO  COLOR CROMO</v>
      </c>
      <c r="C225" s="5" t="str">
        <f>+COTIZACIONES!C224</f>
        <v>INSTALACIÓN GRIFERÍA LAVAMANOS MONO CONTROL- BAJO  COLOR CROMO</v>
      </c>
      <c r="D225" s="5" t="str">
        <f>+COTIZACIONES!D224</f>
        <v>Servicio</v>
      </c>
      <c r="E225" s="5">
        <f>+COTIZACIONES!E224</f>
        <v>1</v>
      </c>
      <c r="F225" s="8" t="e">
        <f>+#REF!</f>
        <v>#REF!</v>
      </c>
      <c r="G225" s="7">
        <f>+COTIZACIONES!K224</f>
        <v>363175.75</v>
      </c>
      <c r="H225" s="7">
        <f>+COTIZACIONES!Q224</f>
        <v>431293.03875000001</v>
      </c>
      <c r="I225" s="7">
        <f>+COTIZACIONES!W224</f>
        <v>370122.72499999998</v>
      </c>
      <c r="J225" s="10">
        <f t="shared" si="32"/>
        <v>363175.75</v>
      </c>
      <c r="K225" s="10">
        <f t="shared" si="33"/>
        <v>388197.17124999996</v>
      </c>
      <c r="L225" s="11">
        <f t="shared" si="34"/>
        <v>385906.51234128815</v>
      </c>
      <c r="M225" s="10">
        <f t="shared" si="35"/>
        <v>387030.34211636637</v>
      </c>
      <c r="N225" s="10">
        <f t="shared" si="36"/>
        <v>37483.402488245702</v>
      </c>
      <c r="O225" s="26">
        <f t="shared" si="37"/>
        <v>9.6557639427275202E-2</v>
      </c>
      <c r="P225" s="9">
        <f t="shared" si="38"/>
        <v>363176</v>
      </c>
      <c r="Q225" s="1" t="str">
        <f t="shared" si="31"/>
        <v>MENOR VALOR</v>
      </c>
    </row>
    <row r="226" spans="1:17" ht="105.75" thickBot="1" x14ac:dyDescent="0.3">
      <c r="A226" s="5">
        <f>+COTIZACIONES!A225</f>
        <v>223</v>
      </c>
      <c r="B226" s="5" t="str">
        <f>+COTIZACIONES!C225</f>
        <v>INSTALACIÓN GRIFERÍA LAVAPLATOS MONO CONTROL (INCLUYE KIT GRIFERÍA)</v>
      </c>
      <c r="C226" s="5" t="str">
        <f>+COTIZACIONES!C225</f>
        <v>INSTALACIÓN GRIFERÍA LAVAPLATOS MONO CONTROL (INCLUYE KIT GRIFERÍA)</v>
      </c>
      <c r="D226" s="5" t="str">
        <f>+COTIZACIONES!D225</f>
        <v>Servicio</v>
      </c>
      <c r="E226" s="5">
        <f>+COTIZACIONES!E225</f>
        <v>1</v>
      </c>
      <c r="F226" s="8" t="e">
        <f>+#REF!</f>
        <v>#REF!</v>
      </c>
      <c r="G226" s="7">
        <f>+COTIZACIONES!K225</f>
        <v>222352.5</v>
      </c>
      <c r="H226" s="7">
        <f>+COTIZACIONES!Q225</f>
        <v>287018.43750000006</v>
      </c>
      <c r="I226" s="7">
        <f>+COTIZACIONES!W225</f>
        <v>226605.75</v>
      </c>
      <c r="J226" s="10">
        <f t="shared" si="32"/>
        <v>222352.5</v>
      </c>
      <c r="K226" s="10">
        <f t="shared" si="33"/>
        <v>245325.5625</v>
      </c>
      <c r="L226" s="11">
        <f t="shared" si="34"/>
        <v>242044.58275995267</v>
      </c>
      <c r="M226" s="10">
        <f t="shared" si="35"/>
        <v>243635.69262600347</v>
      </c>
      <c r="N226" s="10">
        <f t="shared" si="36"/>
        <v>36169.661364392938</v>
      </c>
      <c r="O226" s="26">
        <f t="shared" si="37"/>
        <v>0.14743535486397974</v>
      </c>
      <c r="P226" s="9">
        <f t="shared" si="38"/>
        <v>222353</v>
      </c>
      <c r="Q226" s="1" t="str">
        <f t="shared" si="31"/>
        <v>MENOR VALOR</v>
      </c>
    </row>
    <row r="227" spans="1:17" ht="60.75" thickBot="1" x14ac:dyDescent="0.3">
      <c r="A227" s="5">
        <f>+COTIZACIONES!A226</f>
        <v>224</v>
      </c>
      <c r="B227" s="5" t="str">
        <f>+COTIZACIONES!C226</f>
        <v>INSTALACIÓN GRIFERÍA PARA LAVAPLATOS SENCILLO</v>
      </c>
      <c r="C227" s="5" t="str">
        <f>+COTIZACIONES!C226</f>
        <v>INSTALACIÓN GRIFERÍA PARA LAVAPLATOS SENCILLO</v>
      </c>
      <c r="D227" s="5" t="str">
        <f>+COTIZACIONES!D226</f>
        <v>Servicio</v>
      </c>
      <c r="E227" s="5">
        <f>+COTIZACIONES!E226</f>
        <v>1</v>
      </c>
      <c r="F227" s="8" t="e">
        <f>+#REF!</f>
        <v>#REF!</v>
      </c>
      <c r="G227" s="7">
        <f>+COTIZACIONES!K226</f>
        <v>222352.5</v>
      </c>
      <c r="H227" s="7">
        <f>+COTIZACIONES!Q226</f>
        <v>284467.16249999998</v>
      </c>
      <c r="I227" s="7">
        <f>+COTIZACIONES!W226</f>
        <v>226605.75</v>
      </c>
      <c r="J227" s="10">
        <f t="shared" si="32"/>
        <v>222352.5</v>
      </c>
      <c r="K227" s="10">
        <f t="shared" si="33"/>
        <v>244475.13749999998</v>
      </c>
      <c r="L227" s="11">
        <f t="shared" si="34"/>
        <v>241435.89958708067</v>
      </c>
      <c r="M227" s="10">
        <f t="shared" si="35"/>
        <v>242911.65955258001</v>
      </c>
      <c r="N227" s="10">
        <f t="shared" si="36"/>
        <v>34699.338345148528</v>
      </c>
      <c r="O227" s="26">
        <f t="shared" si="37"/>
        <v>0.1419340170946771</v>
      </c>
      <c r="P227" s="9">
        <f t="shared" si="38"/>
        <v>222353</v>
      </c>
      <c r="Q227" s="1" t="str">
        <f t="shared" si="31"/>
        <v>MENOR VALOR</v>
      </c>
    </row>
    <row r="228" spans="1:17" ht="210.75" thickBot="1" x14ac:dyDescent="0.3">
      <c r="A228" s="5">
        <f>+COTIZACIONES!A227</f>
        <v>225</v>
      </c>
      <c r="B228" s="5" t="str">
        <f>+COTIZACIONES!C227</f>
        <v>INSTALACIÓN LAVAMANOS CON MUEBLE COLLIS 60 MUEBLE COLOR WENGUE, (INCLUYE  DESAGÜE AUTOMÁTICO SIFÓN BOTELLA GRAPAS 2 UND ACOPLE)</v>
      </c>
      <c r="C228" s="5" t="str">
        <f>+COTIZACIONES!C227</f>
        <v>INSTALACIÓN LAVAMANOS CON MUEBLE COLLIS 60 MUEBLE COLOR WENGUE, (INCLUYE  DESAGÜE AUTOMÁTICO SIFÓN BOTELLA GRAPAS 2 UND ACOPLE)</v>
      </c>
      <c r="D228" s="5" t="str">
        <f>+COTIZACIONES!D227</f>
        <v>Servicio</v>
      </c>
      <c r="E228" s="5">
        <f>+COTIZACIONES!E227</f>
        <v>1</v>
      </c>
      <c r="F228" s="8" t="e">
        <f>+#REF!</f>
        <v>#REF!</v>
      </c>
      <c r="G228" s="7">
        <f>+COTIZACIONES!K227</f>
        <v>746810</v>
      </c>
      <c r="H228" s="7">
        <f>+COTIZACIONES!Q227</f>
        <v>837247.45</v>
      </c>
      <c r="I228" s="7">
        <f>+COTIZACIONES!W227</f>
        <v>787423</v>
      </c>
      <c r="J228" s="10">
        <f t="shared" si="32"/>
        <v>746810</v>
      </c>
      <c r="K228" s="10">
        <f t="shared" si="33"/>
        <v>790493.4833333334</v>
      </c>
      <c r="L228" s="11">
        <f t="shared" si="34"/>
        <v>788771.23473485885</v>
      </c>
      <c r="M228" s="10">
        <f t="shared" si="35"/>
        <v>789630.6875612177</v>
      </c>
      <c r="N228" s="10">
        <f t="shared" si="36"/>
        <v>45296.843063847518</v>
      </c>
      <c r="O228" s="26">
        <f t="shared" si="37"/>
        <v>5.7301981634106471E-2</v>
      </c>
      <c r="P228" s="9">
        <f t="shared" si="38"/>
        <v>746810</v>
      </c>
      <c r="Q228" s="1" t="str">
        <f t="shared" si="31"/>
        <v>MENOR VALOR</v>
      </c>
    </row>
    <row r="229" spans="1:17" ht="45.75" thickBot="1" x14ac:dyDescent="0.3">
      <c r="A229" s="5">
        <f>+COTIZACIONES!A228</f>
        <v>226</v>
      </c>
      <c r="B229" s="5" t="str">
        <f>+COTIZACIONES!C228</f>
        <v xml:space="preserve">INSTALACIÓN LAVAMANOS CON PEDESTAL </v>
      </c>
      <c r="C229" s="5" t="str">
        <f>+COTIZACIONES!C228</f>
        <v xml:space="preserve">INSTALACIÓN LAVAMANOS CON PEDESTAL </v>
      </c>
      <c r="D229" s="5" t="str">
        <f>+COTIZACIONES!D228</f>
        <v>Servicio</v>
      </c>
      <c r="E229" s="5">
        <f>+COTIZACIONES!E228</f>
        <v>1</v>
      </c>
      <c r="F229" s="8" t="e">
        <f>+#REF!</f>
        <v>#REF!</v>
      </c>
      <c r="G229" s="7">
        <f>+COTIZACIONES!K228</f>
        <v>74117.5</v>
      </c>
      <c r="H229" s="7">
        <f>+COTIZACIONES!Q228</f>
        <v>88444.2</v>
      </c>
      <c r="I229" s="7">
        <f>+COTIZACIONES!W228</f>
        <v>75535.25</v>
      </c>
      <c r="J229" s="10">
        <f t="shared" si="32"/>
        <v>74117.5</v>
      </c>
      <c r="K229" s="10">
        <f t="shared" si="33"/>
        <v>79365.650000000009</v>
      </c>
      <c r="L229" s="11">
        <f t="shared" si="34"/>
        <v>78869.523715816045</v>
      </c>
      <c r="M229" s="10">
        <f t="shared" si="35"/>
        <v>79112.771115191805</v>
      </c>
      <c r="N229" s="10">
        <f t="shared" si="36"/>
        <v>7894.1469673739903</v>
      </c>
      <c r="O229" s="26">
        <f t="shared" si="37"/>
        <v>9.9465536631703891E-2</v>
      </c>
      <c r="P229" s="9">
        <f t="shared" si="38"/>
        <v>74118</v>
      </c>
      <c r="Q229" s="1" t="str">
        <f t="shared" si="31"/>
        <v>MENOR VALOR</v>
      </c>
    </row>
    <row r="230" spans="1:17" ht="180.75" thickBot="1" x14ac:dyDescent="0.3">
      <c r="A230" s="5">
        <f>+COTIZACIONES!A229</f>
        <v>227</v>
      </c>
      <c r="B230" s="5" t="str">
        <f>+COTIZACIONES!C229</f>
        <v>INSTALACIÓN LAVAMANOS DE COLGAR  COLOR BLANCO, (INCLUYE DESAGÜE AUTOMÁTICO SIFÓN BOTELLA GRAPAS 2 UND ACOPLE)</v>
      </c>
      <c r="C230" s="5" t="str">
        <f>+COTIZACIONES!C229</f>
        <v>INSTALACIÓN LAVAMANOS DE COLGAR  COLOR BLANCO, (INCLUYE DESAGÜE AUTOMÁTICO SIFÓN BOTELLA GRAPAS 2 UND ACOPLE)</v>
      </c>
      <c r="D230" s="5" t="str">
        <f>+COTIZACIONES!D229</f>
        <v>Servicio</v>
      </c>
      <c r="E230" s="5">
        <f>+COTIZACIONES!E229</f>
        <v>1</v>
      </c>
      <c r="F230" s="8" t="e">
        <f>+#REF!</f>
        <v>#REF!</v>
      </c>
      <c r="G230" s="7">
        <f>+COTIZACIONES!K229</f>
        <v>139340.9</v>
      </c>
      <c r="H230" s="7">
        <f>+COTIZACIONES!Q229</f>
        <v>167074.49550000002</v>
      </c>
      <c r="I230" s="7">
        <f>+COTIZACIONES!W229</f>
        <v>142006.26999999999</v>
      </c>
      <c r="J230" s="10">
        <f t="shared" si="32"/>
        <v>139340.9</v>
      </c>
      <c r="K230" s="10">
        <f t="shared" si="33"/>
        <v>149473.8885</v>
      </c>
      <c r="L230" s="11">
        <f t="shared" si="34"/>
        <v>148485.88687656054</v>
      </c>
      <c r="M230" s="10">
        <f t="shared" si="35"/>
        <v>148969.98131788927</v>
      </c>
      <c r="N230" s="10">
        <f t="shared" si="36"/>
        <v>15300.721368143471</v>
      </c>
      <c r="O230" s="26">
        <f t="shared" si="37"/>
        <v>0.1023638410808017</v>
      </c>
      <c r="P230" s="9">
        <f t="shared" si="38"/>
        <v>139341</v>
      </c>
      <c r="Q230" s="1" t="str">
        <f t="shared" si="31"/>
        <v>MENOR VALOR</v>
      </c>
    </row>
    <row r="231" spans="1:17" ht="150.75" thickBot="1" x14ac:dyDescent="0.3">
      <c r="A231" s="5">
        <f>+COTIZACIONES!A230</f>
        <v>228</v>
      </c>
      <c r="B231" s="5" t="str">
        <f>+COTIZACIONES!C230</f>
        <v>INSTALACIÓN LAVAPLATOS  DE  EMPOTRAR  DOBLE  EN  ACERO  INOXIDABLE  - DIMENSIONES 81 X 51 CM, (SUMINISTRO E INSTALACIÓN)</v>
      </c>
      <c r="C231" s="5" t="str">
        <f>+COTIZACIONES!C230</f>
        <v>INSTALACIÓN LAVAPLATOS  DE  EMPOTRAR  DOBLE  EN  ACERO  INOXIDABLE  - DIMENSIONES 81 X 51 CM, (SUMINISTRO E INSTALACIÓN)</v>
      </c>
      <c r="D231" s="5" t="str">
        <f>+COTIZACIONES!D230</f>
        <v>Unidad</v>
      </c>
      <c r="E231" s="5">
        <f>+COTIZACIONES!E230</f>
        <v>1</v>
      </c>
      <c r="F231" s="8" t="e">
        <f>+#REF!</f>
        <v>#REF!</v>
      </c>
      <c r="G231" s="7">
        <f>+COTIZACIONES!K230</f>
        <v>629998.75</v>
      </c>
      <c r="H231" s="7">
        <f>+COTIZACIONES!Q230</f>
        <v>766232.92500000016</v>
      </c>
      <c r="I231" s="7">
        <f>+COTIZACIONES!W230</f>
        <v>642049.625</v>
      </c>
      <c r="J231" s="10">
        <f t="shared" si="32"/>
        <v>629998.75</v>
      </c>
      <c r="K231" s="10">
        <f t="shared" si="33"/>
        <v>679427.10000000009</v>
      </c>
      <c r="L231" s="11">
        <f t="shared" si="34"/>
        <v>674172.0105823261</v>
      </c>
      <c r="M231" s="10">
        <f t="shared" si="35"/>
        <v>676741.84546790563</v>
      </c>
      <c r="N231" s="10">
        <f t="shared" si="36"/>
        <v>75417.135569540085</v>
      </c>
      <c r="O231" s="26">
        <f t="shared" si="37"/>
        <v>0.11100107071022053</v>
      </c>
      <c r="P231" s="9">
        <f t="shared" si="38"/>
        <v>629999</v>
      </c>
      <c r="Q231" s="1" t="str">
        <f t="shared" si="31"/>
        <v>MENOR VALOR</v>
      </c>
    </row>
    <row r="232" spans="1:17" ht="105.75" thickBot="1" x14ac:dyDescent="0.3">
      <c r="A232" s="5">
        <f>+COTIZACIONES!A231</f>
        <v>229</v>
      </c>
      <c r="B232" s="5" t="str">
        <f>+COTIZACIONES!C231</f>
        <v>INSTALACIÓN LAVAPLATOS DE EMPOTRAR EN ACERO INOXIDABLE  - DIMENSIONES 45 X 49 CM</v>
      </c>
      <c r="C232" s="5" t="str">
        <f>+COTIZACIONES!C231</f>
        <v>INSTALACIÓN LAVAPLATOS DE EMPOTRAR EN ACERO INOXIDABLE  - DIMENSIONES 45 X 49 CM</v>
      </c>
      <c r="D232" s="5" t="str">
        <f>+COTIZACIONES!D231</f>
        <v>Unidad</v>
      </c>
      <c r="E232" s="5">
        <f>+COTIZACIONES!E231</f>
        <v>1</v>
      </c>
      <c r="F232" s="8" t="e">
        <f>+#REF!</f>
        <v>#REF!</v>
      </c>
      <c r="G232" s="7">
        <f>+COTIZACIONES!K231</f>
        <v>59294</v>
      </c>
      <c r="H232" s="7">
        <f>+COTIZACIONES!Q231</f>
        <v>70075.01999999999</v>
      </c>
      <c r="I232" s="7">
        <f>+COTIZACIONES!W231</f>
        <v>60428.2</v>
      </c>
      <c r="J232" s="10">
        <f t="shared" si="32"/>
        <v>59294</v>
      </c>
      <c r="K232" s="10">
        <f t="shared" si="33"/>
        <v>63265.739999999991</v>
      </c>
      <c r="L232" s="11">
        <f t="shared" si="34"/>
        <v>62914.055257695123</v>
      </c>
      <c r="M232" s="10">
        <f t="shared" si="35"/>
        <v>63086.709966624971</v>
      </c>
      <c r="N232" s="10">
        <f t="shared" si="36"/>
        <v>5924.2149689895568</v>
      </c>
      <c r="O232" s="26">
        <f t="shared" si="37"/>
        <v>9.3640175061408551E-2</v>
      </c>
      <c r="P232" s="9">
        <f t="shared" si="38"/>
        <v>59294</v>
      </c>
      <c r="Q232" s="1" t="str">
        <f t="shared" si="31"/>
        <v>MENOR VALOR</v>
      </c>
    </row>
    <row r="233" spans="1:17" ht="75.75" thickBot="1" x14ac:dyDescent="0.3">
      <c r="A233" s="5">
        <f>+COTIZACIONES!A232</f>
        <v>230</v>
      </c>
      <c r="B233" s="5" t="str">
        <f>+COTIZACIONES!C232</f>
        <v xml:space="preserve">INSTALACIÓN LLAVE TERMINAL MANGUERA 1/2" </v>
      </c>
      <c r="C233" s="5" t="str">
        <f>+COTIZACIONES!C232</f>
        <v xml:space="preserve">INSTALACIÓN LLAVE TERMINAL MANGUERA 1/2" </v>
      </c>
      <c r="D233" s="5" t="str">
        <f>+COTIZACIONES!D232</f>
        <v>Unidad</v>
      </c>
      <c r="E233" s="5">
        <f>+COTIZACIONES!E232</f>
        <v>1</v>
      </c>
      <c r="F233" s="8" t="e">
        <f>+#REF!</f>
        <v>#REF!</v>
      </c>
      <c r="G233" s="7">
        <f>+COTIZACIONES!K232</f>
        <v>29647</v>
      </c>
      <c r="H233" s="7">
        <f>+COTIZACIONES!Q232</f>
        <v>34867.425000000003</v>
      </c>
      <c r="I233" s="7">
        <f>+COTIZACIONES!W232</f>
        <v>30214.1</v>
      </c>
      <c r="J233" s="10">
        <f t="shared" si="32"/>
        <v>29647</v>
      </c>
      <c r="K233" s="10">
        <f t="shared" si="33"/>
        <v>31576.174999999999</v>
      </c>
      <c r="L233" s="11">
        <f t="shared" si="34"/>
        <v>31411.171913479917</v>
      </c>
      <c r="M233" s="10">
        <f t="shared" si="35"/>
        <v>31492.231141712236</v>
      </c>
      <c r="N233" s="10">
        <f t="shared" si="36"/>
        <v>2864.3752415448316</v>
      </c>
      <c r="O233" s="26">
        <f t="shared" si="37"/>
        <v>9.0713179843500094E-2</v>
      </c>
      <c r="P233" s="9">
        <f t="shared" si="38"/>
        <v>29647</v>
      </c>
      <c r="Q233" s="1" t="str">
        <f t="shared" si="31"/>
        <v>MENOR VALOR</v>
      </c>
    </row>
    <row r="234" spans="1:17" ht="210.75" thickBot="1" x14ac:dyDescent="0.3">
      <c r="A234" s="5">
        <f>+COTIZACIONES!A233</f>
        <v>231</v>
      </c>
      <c r="B234" s="5" t="str">
        <f>+COTIZACIONES!C233</f>
        <v>INSTALACIÓN ORINAL  ENTRADA SUPERIOR ANTIBACTERIAL   PARA  FLUXOMETROCOLOR   BLANCO TIPO, INCLUYE GRIFERÍA ANTIBANDALICA Y SIFÓN EN P.</v>
      </c>
      <c r="C234" s="5" t="str">
        <f>+COTIZACIONES!C233</f>
        <v>INSTALACIÓN ORINAL  ENTRADA SUPERIOR ANTIBACTERIAL   PARA  FLUXOMETROCOLOR   BLANCO TIPO, INCLUYE GRIFERÍA ANTIBANDALICA Y SIFÓN EN P.</v>
      </c>
      <c r="D234" s="5" t="str">
        <f>+COTIZACIONES!D233</f>
        <v>Unidad</v>
      </c>
      <c r="E234" s="5">
        <f>+COTIZACIONES!E233</f>
        <v>1</v>
      </c>
      <c r="F234" s="8" t="e">
        <f>+#REF!</f>
        <v>#REF!</v>
      </c>
      <c r="G234" s="7">
        <f>+COTIZACIONES!K233</f>
        <v>274234.75</v>
      </c>
      <c r="H234" s="7">
        <f>+COTIZACIONES!Q233</f>
        <v>325670.25375000003</v>
      </c>
      <c r="I234" s="7">
        <f>+COTIZACIONES!W233</f>
        <v>279480.42499999999</v>
      </c>
      <c r="J234" s="10">
        <f t="shared" si="32"/>
        <v>274234.75</v>
      </c>
      <c r="K234" s="10">
        <f t="shared" si="33"/>
        <v>293128.47625000001</v>
      </c>
      <c r="L234" s="11">
        <f t="shared" si="34"/>
        <v>291398.79503321752</v>
      </c>
      <c r="M234" s="10">
        <f t="shared" si="35"/>
        <v>292247.40118990932</v>
      </c>
      <c r="N234" s="10">
        <f t="shared" si="36"/>
        <v>28303.793715614116</v>
      </c>
      <c r="O234" s="26">
        <f t="shared" si="37"/>
        <v>9.6557639427275244E-2</v>
      </c>
      <c r="P234" s="9">
        <f t="shared" si="38"/>
        <v>274235</v>
      </c>
      <c r="Q234" s="1" t="str">
        <f t="shared" si="31"/>
        <v>MENOR VALOR</v>
      </c>
    </row>
    <row r="235" spans="1:17" ht="180.75" thickBot="1" x14ac:dyDescent="0.3">
      <c r="A235" s="5">
        <f>+COTIZACIONES!A234</f>
        <v>232</v>
      </c>
      <c r="B235" s="5" t="str">
        <f>+COTIZACIONES!C234</f>
        <v>INSTALACIÓN ORINAL  MEDIANO  DE  COLGAR   EN PORCELANA COLOR BLANCO, INCLUYE GRIFERÍA ANTIBANDALICA Y SIFÓN EN P.</v>
      </c>
      <c r="C235" s="5" t="str">
        <f>+COTIZACIONES!C234</f>
        <v>INSTALACIÓN ORINAL  MEDIANO  DE  COLGAR   EN PORCELANA COLOR BLANCO, INCLUYE GRIFERÍA ANTIBANDALICA Y SIFÓN EN P.</v>
      </c>
      <c r="D235" s="5" t="str">
        <f>+COTIZACIONES!D234</f>
        <v>Unidad</v>
      </c>
      <c r="E235" s="5">
        <f>+COTIZACIONES!E234</f>
        <v>1</v>
      </c>
      <c r="F235" s="8" t="e">
        <f>+#REF!</f>
        <v>#REF!</v>
      </c>
      <c r="G235" s="7">
        <f>+COTIZACIONES!K234</f>
        <v>274234.75</v>
      </c>
      <c r="H235" s="7">
        <f>+COTIZACIONES!Q234</f>
        <v>353989.40625</v>
      </c>
      <c r="I235" s="7">
        <f>+COTIZACIONES!W234</f>
        <v>279480.42499999999</v>
      </c>
      <c r="J235" s="10">
        <f t="shared" si="32"/>
        <v>274234.75</v>
      </c>
      <c r="K235" s="10">
        <f t="shared" si="33"/>
        <v>302568.19375000003</v>
      </c>
      <c r="L235" s="11">
        <f t="shared" si="34"/>
        <v>298521.65207060828</v>
      </c>
      <c r="M235" s="10">
        <f t="shared" si="35"/>
        <v>300484.02090540424</v>
      </c>
      <c r="N235" s="10">
        <f t="shared" si="36"/>
        <v>44609.249016084177</v>
      </c>
      <c r="O235" s="26">
        <f t="shared" si="37"/>
        <v>0.14743535486397824</v>
      </c>
      <c r="P235" s="9">
        <f t="shared" si="38"/>
        <v>274235</v>
      </c>
      <c r="Q235" s="1" t="str">
        <f t="shared" si="31"/>
        <v>MENOR VALOR</v>
      </c>
    </row>
    <row r="236" spans="1:17" ht="135.75" thickBot="1" x14ac:dyDescent="0.3">
      <c r="A236" s="5">
        <f>+COTIZACIONES!A235</f>
        <v>233</v>
      </c>
      <c r="B236" s="5" t="str">
        <f>+COTIZACIONES!C235</f>
        <v>INSTALACIÓN PUNTO DESAGÜE PVC  2" APARATOS SANITARIOS Y DESAGÜES  (INCLUYE ACCESORIOS YEE Y CODO)</v>
      </c>
      <c r="C236" s="5" t="str">
        <f>+COTIZACIONES!C235</f>
        <v>INSTALACIÓN PUNTO DESAGÜE PVC  2" APARATOS SANITARIOS Y DESAGÜES  (INCLUYE ACCESORIOS YEE Y CODO)</v>
      </c>
      <c r="D236" s="5" t="str">
        <f>+COTIZACIONES!D235</f>
        <v>Unidad</v>
      </c>
      <c r="E236" s="5">
        <f>+COTIZACIONES!E235</f>
        <v>1</v>
      </c>
      <c r="F236" s="8" t="e">
        <f>+#REF!</f>
        <v>#REF!</v>
      </c>
      <c r="G236" s="7">
        <f>+COTIZACIONES!K235</f>
        <v>82715.12999999999</v>
      </c>
      <c r="H236" s="7">
        <f>+COTIZACIONES!Q235</f>
        <v>105821.78444999999</v>
      </c>
      <c r="I236" s="7">
        <f>+COTIZACIONES!W235</f>
        <v>84297.339000000007</v>
      </c>
      <c r="J236" s="10">
        <f t="shared" si="32"/>
        <v>82715.12999999999</v>
      </c>
      <c r="K236" s="10">
        <f t="shared" si="33"/>
        <v>90944.751149999982</v>
      </c>
      <c r="L236" s="11">
        <f t="shared" si="34"/>
        <v>89814.154646394018</v>
      </c>
      <c r="M236" s="10">
        <f t="shared" si="35"/>
        <v>90363.137353559767</v>
      </c>
      <c r="N236" s="10">
        <f t="shared" si="36"/>
        <v>12908.153864395361</v>
      </c>
      <c r="O236" s="26">
        <f t="shared" si="37"/>
        <v>0.14193401709467829</v>
      </c>
      <c r="P236" s="9">
        <f t="shared" si="38"/>
        <v>82715</v>
      </c>
      <c r="Q236" s="1" t="str">
        <f t="shared" si="31"/>
        <v>MENOR VALOR</v>
      </c>
    </row>
    <row r="237" spans="1:17" ht="135.75" thickBot="1" x14ac:dyDescent="0.3">
      <c r="A237" s="5">
        <f>+COTIZACIONES!A236</f>
        <v>234</v>
      </c>
      <c r="B237" s="5" t="str">
        <f>+COTIZACIONES!C236</f>
        <v>INSTALACIÓN PUNTO DESAGÜE PVC  3" APARATOS SANITARIOS Y DESAGÜES  (INCLUYE ACCESORIOS YEE Y CODO)</v>
      </c>
      <c r="C237" s="5" t="str">
        <f>+COTIZACIONES!C236</f>
        <v>INSTALACIÓN PUNTO DESAGÜE PVC  3" APARATOS SANITARIOS Y DESAGÜES  (INCLUYE ACCESORIOS YEE Y CODO)</v>
      </c>
      <c r="D237" s="5" t="str">
        <f>+COTIZACIONES!D236</f>
        <v>Unidad</v>
      </c>
      <c r="E237" s="5">
        <f>+COTIZACIONES!E236</f>
        <v>1</v>
      </c>
      <c r="F237" s="8" t="e">
        <f>+#REF!</f>
        <v>#REF!</v>
      </c>
      <c r="G237" s="7">
        <f>+COTIZACIONES!K236</f>
        <v>105246.85</v>
      </c>
      <c r="H237" s="7">
        <f>+COTIZACIONES!Q236</f>
        <v>138270.60074999995</v>
      </c>
      <c r="I237" s="7">
        <f>+COTIZACIONES!W236</f>
        <v>107260.05499999999</v>
      </c>
      <c r="J237" s="10">
        <f t="shared" si="32"/>
        <v>105246.85</v>
      </c>
      <c r="K237" s="10">
        <f t="shared" si="33"/>
        <v>116925.83524999999</v>
      </c>
      <c r="L237" s="11">
        <f t="shared" si="34"/>
        <v>115133.08215202797</v>
      </c>
      <c r="M237" s="10">
        <f t="shared" si="35"/>
        <v>116000.26743958892</v>
      </c>
      <c r="N237" s="10">
        <f t="shared" si="36"/>
        <v>18512.496030532959</v>
      </c>
      <c r="O237" s="26">
        <f t="shared" si="37"/>
        <v>0.1583268230750822</v>
      </c>
      <c r="P237" s="9">
        <f t="shared" si="38"/>
        <v>105247</v>
      </c>
      <c r="Q237" s="1" t="str">
        <f t="shared" si="31"/>
        <v>MENOR VALOR</v>
      </c>
    </row>
    <row r="238" spans="1:17" ht="135.75" thickBot="1" x14ac:dyDescent="0.3">
      <c r="A238" s="5">
        <f>+COTIZACIONES!A237</f>
        <v>235</v>
      </c>
      <c r="B238" s="5" t="str">
        <f>+COTIZACIONES!C237</f>
        <v>MANTENIMIENTO DE RED SANITARIA (INCLUYE RETIRO DE VEGETACIÓN PIEDRAS Y/O SEDIMENTACIÓN)</v>
      </c>
      <c r="C238" s="5" t="str">
        <f>+COTIZACIONES!C237</f>
        <v>MANTENIMIENTO DE RED SANITARIA (INCLUYE RETIRO DE VEGETACIÓN PIEDRAS Y/O SEDIMENTACIÓN)</v>
      </c>
      <c r="D238" s="5" t="str">
        <f>+COTIZACIONES!D237</f>
        <v>ML</v>
      </c>
      <c r="E238" s="5">
        <f>+COTIZACIONES!E237</f>
        <v>1</v>
      </c>
      <c r="F238" s="8" t="e">
        <f>+#REF!</f>
        <v>#REF!</v>
      </c>
      <c r="G238" s="7">
        <f>+COTIZACIONES!K237</f>
        <v>29647</v>
      </c>
      <c r="H238" s="7">
        <f>+COTIZACIONES!Q237</f>
        <v>35377.68</v>
      </c>
      <c r="I238" s="7">
        <f>+COTIZACIONES!W237</f>
        <v>30214.1</v>
      </c>
      <c r="J238" s="10">
        <f t="shared" si="32"/>
        <v>29647</v>
      </c>
      <c r="K238" s="10">
        <f t="shared" si="33"/>
        <v>31746.26</v>
      </c>
      <c r="L238" s="11">
        <f t="shared" si="34"/>
        <v>31547.809486326412</v>
      </c>
      <c r="M238" s="10">
        <f t="shared" si="35"/>
        <v>31645.10844607672</v>
      </c>
      <c r="N238" s="10">
        <f t="shared" si="36"/>
        <v>3157.6587869495975</v>
      </c>
      <c r="O238" s="26">
        <f t="shared" si="37"/>
        <v>9.9465536631703946E-2</v>
      </c>
      <c r="P238" s="9">
        <f t="shared" si="38"/>
        <v>29647</v>
      </c>
      <c r="Q238" s="1" t="str">
        <f t="shared" si="31"/>
        <v>MENOR VALOR</v>
      </c>
    </row>
    <row r="239" spans="1:17" ht="165.75" thickBot="1" x14ac:dyDescent="0.3">
      <c r="A239" s="5">
        <f>+COTIZACIONES!A238</f>
        <v>236</v>
      </c>
      <c r="B239" s="5" t="str">
        <f>+COTIZACIONES!C238</f>
        <v>MANTENIMIENTO DE DESAGÜE SANITARIO CON SONDA ELÉCTRICA, (INCLUYE  MANO DE OBRA EQUIPO Y SONDA 1/8 X 60M</v>
      </c>
      <c r="C239" s="5" t="str">
        <f>+COTIZACIONES!C238</f>
        <v>MANTENIMIENTO DE DESAGÜE SANITARIO CON SONDA ELÉCTRICA, (INCLUYE  MANO DE OBRA EQUIPO Y SONDA 1/8 X 60M</v>
      </c>
      <c r="D239" s="5" t="str">
        <f>+COTIZACIONES!D238</f>
        <v>ML</v>
      </c>
      <c r="E239" s="5">
        <f>+COTIZACIONES!E238</f>
        <v>1</v>
      </c>
      <c r="F239" s="8" t="e">
        <f>+#REF!</f>
        <v>#REF!</v>
      </c>
      <c r="G239" s="7">
        <f>+COTIZACIONES!K238</f>
        <v>29647</v>
      </c>
      <c r="H239" s="7">
        <f>+COTIZACIONES!Q238</f>
        <v>35547.765000000007</v>
      </c>
      <c r="I239" s="7">
        <f>+COTIZACIONES!W238</f>
        <v>30214.1</v>
      </c>
      <c r="J239" s="10">
        <f t="shared" si="32"/>
        <v>29647</v>
      </c>
      <c r="K239" s="10">
        <f t="shared" si="33"/>
        <v>31802.955000000002</v>
      </c>
      <c r="L239" s="11">
        <f t="shared" si="34"/>
        <v>31592.741888629909</v>
      </c>
      <c r="M239" s="10">
        <f t="shared" si="35"/>
        <v>31695.740705933888</v>
      </c>
      <c r="N239" s="10">
        <f t="shared" si="36"/>
        <v>3255.4726315198886</v>
      </c>
      <c r="O239" s="26">
        <f t="shared" si="37"/>
        <v>0.10236384108080172</v>
      </c>
      <c r="P239" s="9">
        <f t="shared" si="38"/>
        <v>29647</v>
      </c>
      <c r="Q239" s="1" t="str">
        <f t="shared" si="31"/>
        <v>MENOR VALOR</v>
      </c>
    </row>
    <row r="240" spans="1:17" ht="150.75" thickBot="1" x14ac:dyDescent="0.3">
      <c r="A240" s="5">
        <f>+COTIZACIONES!A239</f>
        <v>237</v>
      </c>
      <c r="B240" s="5" t="str">
        <f>+COTIZACIONES!C239</f>
        <v>MANTENIMIENTO E INSTALACIÓN PUNTO DESAGÜE PVC  4" APARATOS SANITARIOS (INCLUYE ACCESORIOS YEE Y CODO)</v>
      </c>
      <c r="C240" s="5" t="str">
        <f>+COTIZACIONES!C239</f>
        <v>MANTENIMIENTO E INSTALACIÓN PUNTO DESAGÜE PVC  4" APARATOS SANITARIOS (INCLUYE ACCESORIOS YEE Y CODO)</v>
      </c>
      <c r="D240" s="5" t="str">
        <f>+COTIZACIONES!D239</f>
        <v>Unidad</v>
      </c>
      <c r="E240" s="5">
        <f>+COTIZACIONES!E239</f>
        <v>1</v>
      </c>
      <c r="F240" s="8" t="e">
        <f>+#REF!</f>
        <v>#REF!</v>
      </c>
      <c r="G240" s="7">
        <f>+COTIZACIONES!K239</f>
        <v>127482.1</v>
      </c>
      <c r="H240" s="7">
        <f>+COTIZACIONES!Q239</f>
        <v>155049.48599999998</v>
      </c>
      <c r="I240" s="7">
        <f>+COTIZACIONES!W239</f>
        <v>129920.62999999999</v>
      </c>
      <c r="J240" s="10">
        <f t="shared" si="32"/>
        <v>127482.1</v>
      </c>
      <c r="K240" s="10">
        <f t="shared" si="33"/>
        <v>137484.07200000001</v>
      </c>
      <c r="L240" s="11">
        <f t="shared" si="34"/>
        <v>136420.6892001883</v>
      </c>
      <c r="M240" s="10">
        <f t="shared" si="35"/>
        <v>136940.70284762324</v>
      </c>
      <c r="N240" s="10">
        <f t="shared" si="36"/>
        <v>15260.879197601022</v>
      </c>
      <c r="O240" s="26">
        <f t="shared" si="37"/>
        <v>0.11100107071022031</v>
      </c>
      <c r="P240" s="9">
        <f t="shared" si="38"/>
        <v>127482</v>
      </c>
      <c r="Q240" s="1" t="str">
        <f t="shared" si="31"/>
        <v>MENOR VALOR</v>
      </c>
    </row>
    <row r="241" spans="1:17" ht="180.75" thickBot="1" x14ac:dyDescent="0.3">
      <c r="A241" s="5">
        <f>+COTIZACIONES!A240</f>
        <v>238</v>
      </c>
      <c r="B241" s="5" t="str">
        <f>+COTIZACIONES!C240</f>
        <v>MANTENIMIENTO E INSTALACIÓN REJILLA  ALUMINIO  3" X 2"  CON SOSCO  ANTI CUCARACHAS  - REF, TA-3"X2"  TIPO COLREJILLAS  O SIMILAR</v>
      </c>
      <c r="C241" s="5" t="str">
        <f>+COTIZACIONES!C240</f>
        <v>MANTENIMIENTO E INSTALACIÓN REJILLA  ALUMINIO  3" X 2"  CON SOSCO  ANTI CUCARACHAS  - REF, TA-3"X2"  TIPO COLREJILLAS  O SIMILAR</v>
      </c>
      <c r="D241" s="5" t="str">
        <f>+COTIZACIONES!D240</f>
        <v>Unidad</v>
      </c>
      <c r="E241" s="5">
        <f>+COTIZACIONES!E240</f>
        <v>1</v>
      </c>
      <c r="F241" s="8" t="e">
        <f>+#REF!</f>
        <v>#REF!</v>
      </c>
      <c r="G241" s="7">
        <f>+COTIZACIONES!K240</f>
        <v>37058.75</v>
      </c>
      <c r="H241" s="7">
        <f>+COTIZACIONES!Q240</f>
        <v>43796.887499999997</v>
      </c>
      <c r="I241" s="7">
        <f>+COTIZACIONES!W240</f>
        <v>37767.625</v>
      </c>
      <c r="J241" s="10">
        <f t="shared" si="32"/>
        <v>37058.75</v>
      </c>
      <c r="K241" s="10">
        <f t="shared" si="33"/>
        <v>39541.087500000001</v>
      </c>
      <c r="L241" s="11">
        <f t="shared" si="34"/>
        <v>39321.284536059451</v>
      </c>
      <c r="M241" s="10">
        <f t="shared" si="35"/>
        <v>39429.193729140614</v>
      </c>
      <c r="N241" s="10">
        <f t="shared" si="36"/>
        <v>3702.6343556184752</v>
      </c>
      <c r="O241" s="26">
        <f t="shared" si="37"/>
        <v>9.3640175061408593E-2</v>
      </c>
      <c r="P241" s="9">
        <f t="shared" si="38"/>
        <v>37059</v>
      </c>
      <c r="Q241" s="1" t="str">
        <f t="shared" si="31"/>
        <v>MENOR VALOR</v>
      </c>
    </row>
    <row r="242" spans="1:17" ht="180.75" thickBot="1" x14ac:dyDescent="0.3">
      <c r="A242" s="5">
        <f>+COTIZACIONES!A241</f>
        <v>239</v>
      </c>
      <c r="B242" s="5" t="str">
        <f>+COTIZACIONES!C241</f>
        <v xml:space="preserve">MANTENIMIENTO E INSTALACIÓN REJILLA  ALUMINIO  3" X 2"  CON SOSCO TRADICIONAL  - REF, T-3"X2" TIPO COLREJILLAS O SIMILAR </v>
      </c>
      <c r="C242" s="5" t="str">
        <f>+COTIZACIONES!C241</f>
        <v xml:space="preserve">MANTENIMIENTO E INSTALACIÓN REJILLA  ALUMINIO  3" X 2"  CON SOSCO TRADICIONAL  - REF, T-3"X2" TIPO COLREJILLAS O SIMILAR </v>
      </c>
      <c r="D242" s="5" t="str">
        <f>+COTIZACIONES!D241</f>
        <v>Unidad</v>
      </c>
      <c r="E242" s="5">
        <f>+COTIZACIONES!E241</f>
        <v>1</v>
      </c>
      <c r="F242" s="8" t="e">
        <f>+#REF!</f>
        <v>#REF!</v>
      </c>
      <c r="G242" s="7">
        <f>+COTIZACIONES!K241</f>
        <v>37058.75</v>
      </c>
      <c r="H242" s="7">
        <f>+COTIZACIONES!Q241</f>
        <v>43584.28125</v>
      </c>
      <c r="I242" s="7">
        <f>+COTIZACIONES!W241</f>
        <v>37767.625</v>
      </c>
      <c r="J242" s="10">
        <f t="shared" si="32"/>
        <v>37058.75</v>
      </c>
      <c r="K242" s="10">
        <f t="shared" si="33"/>
        <v>39470.21875</v>
      </c>
      <c r="L242" s="11">
        <f t="shared" si="34"/>
        <v>39263.964891849901</v>
      </c>
      <c r="M242" s="10">
        <f t="shared" si="35"/>
        <v>39365.288927140296</v>
      </c>
      <c r="N242" s="10">
        <f t="shared" si="36"/>
        <v>3580.4690519310366</v>
      </c>
      <c r="O242" s="26">
        <f t="shared" si="37"/>
        <v>9.0713179843500025E-2</v>
      </c>
      <c r="P242" s="9">
        <f t="shared" si="38"/>
        <v>37059</v>
      </c>
      <c r="Q242" s="1" t="str">
        <f t="shared" si="31"/>
        <v>MENOR VALOR</v>
      </c>
    </row>
    <row r="243" spans="1:17" ht="180.75" thickBot="1" x14ac:dyDescent="0.3">
      <c r="A243" s="5">
        <f>+COTIZACIONES!A242</f>
        <v>240</v>
      </c>
      <c r="B243" s="5" t="str">
        <f>+COTIZACIONES!C242</f>
        <v>MANTENIMIENTO E INSTALACIÓN REJILLA  ALUMINIO  4" X 2"  CÚPULA TRADICIONAL CON SOSCO - REF. C-4"X2" TIPO COLREJILLAS O SIMILAR</v>
      </c>
      <c r="C243" s="5" t="str">
        <f>+COTIZACIONES!C242</f>
        <v>MANTENIMIENTO E INSTALACIÓN REJILLA  ALUMINIO  4" X 2"  CÚPULA TRADICIONAL CON SOSCO - REF. C-4"X2" TIPO COLREJILLAS O SIMILAR</v>
      </c>
      <c r="D243" s="5" t="str">
        <f>+COTIZACIONES!D242</f>
        <v>Unidad</v>
      </c>
      <c r="E243" s="5">
        <f>+COTIZACIONES!E242</f>
        <v>1</v>
      </c>
      <c r="F243" s="8" t="e">
        <f>+#REF!</f>
        <v>#REF!</v>
      </c>
      <c r="G243" s="7">
        <f>+COTIZACIONES!K242</f>
        <v>44470.5</v>
      </c>
      <c r="H243" s="7">
        <f>+COTIZACIONES!Q242</f>
        <v>52811.392500000002</v>
      </c>
      <c r="I243" s="7">
        <f>+COTIZACIONES!W242</f>
        <v>45321.15</v>
      </c>
      <c r="J243" s="10">
        <f t="shared" si="32"/>
        <v>44470.5</v>
      </c>
      <c r="K243" s="10">
        <f t="shared" si="33"/>
        <v>47534.347500000003</v>
      </c>
      <c r="L243" s="11">
        <f t="shared" si="34"/>
        <v>47253.858654035277</v>
      </c>
      <c r="M243" s="10">
        <f t="shared" si="35"/>
        <v>47391.470463228536</v>
      </c>
      <c r="N243" s="10">
        <f t="shared" si="36"/>
        <v>4589.8043863158</v>
      </c>
      <c r="O243" s="26">
        <f t="shared" si="37"/>
        <v>9.6557639427275188E-2</v>
      </c>
      <c r="P243" s="9">
        <f t="shared" si="38"/>
        <v>44471</v>
      </c>
      <c r="Q243" s="1" t="str">
        <f t="shared" si="31"/>
        <v>MENOR VALOR</v>
      </c>
    </row>
    <row r="244" spans="1:17" ht="180.75" thickBot="1" x14ac:dyDescent="0.3">
      <c r="A244" s="5">
        <f>+COTIZACIONES!A243</f>
        <v>241</v>
      </c>
      <c r="B244" s="5" t="str">
        <f>+COTIZACIONES!C243</f>
        <v>MANTENIMIENTO E INSTALACIÓN REJILLA  ALUMINIO  4" X 3"  CON SOSCO  ANTI CUCARACHAS  - REF, HA-4"X3"  TIPO COLREJILLAS  O SIMILAR</v>
      </c>
      <c r="C244" s="5" t="str">
        <f>+COTIZACIONES!C243</f>
        <v>MANTENIMIENTO E INSTALACIÓN REJILLA  ALUMINIO  4" X 3"  CON SOSCO  ANTI CUCARACHAS  - REF, HA-4"X3"  TIPO COLREJILLAS  O SIMILAR</v>
      </c>
      <c r="D244" s="5" t="str">
        <f>+COTIZACIONES!D243</f>
        <v>Unidad</v>
      </c>
      <c r="E244" s="5">
        <f>+COTIZACIONES!E243</f>
        <v>1</v>
      </c>
      <c r="F244" s="8" t="e">
        <f>+#REF!</f>
        <v>#REF!</v>
      </c>
      <c r="G244" s="7">
        <f>+COTIZACIONES!K243</f>
        <v>44470.5</v>
      </c>
      <c r="H244" s="7">
        <f>+COTIZACIONES!Q243</f>
        <v>57403.6875</v>
      </c>
      <c r="I244" s="7">
        <f>+COTIZACIONES!W243</f>
        <v>45321.15</v>
      </c>
      <c r="J244" s="10">
        <f t="shared" si="32"/>
        <v>44470.5</v>
      </c>
      <c r="K244" s="10">
        <f t="shared" si="33"/>
        <v>49065.112499999996</v>
      </c>
      <c r="L244" s="11">
        <f t="shared" si="34"/>
        <v>48408.916551990544</v>
      </c>
      <c r="M244" s="10">
        <f t="shared" si="35"/>
        <v>48727.138525200695</v>
      </c>
      <c r="N244" s="10">
        <f t="shared" si="36"/>
        <v>7233.9322728785901</v>
      </c>
      <c r="O244" s="26">
        <f t="shared" si="37"/>
        <v>0.1474353548639798</v>
      </c>
      <c r="P244" s="9">
        <f t="shared" si="38"/>
        <v>44471</v>
      </c>
      <c r="Q244" s="1" t="str">
        <f t="shared" si="31"/>
        <v>MENOR VALOR</v>
      </c>
    </row>
    <row r="245" spans="1:17" ht="180.75" thickBot="1" x14ac:dyDescent="0.3">
      <c r="A245" s="5">
        <f>+COTIZACIONES!A244</f>
        <v>242</v>
      </c>
      <c r="B245" s="5" t="str">
        <f>+COTIZACIONES!C244</f>
        <v xml:space="preserve">MANTENIMIENTO E INSTALACIÓN REJILLA  ALUMINIO  4" X 3" CON SOSCO TRADICIONAL - REF, H-4"X3" TIPO COLREJILLAS O SIMILAR </v>
      </c>
      <c r="C245" s="5" t="str">
        <f>+COTIZACIONES!C244</f>
        <v xml:space="preserve">MANTENIMIENTO E INSTALACIÓN REJILLA  ALUMINIO  4" X 3" CON SOSCO TRADICIONAL - REF, H-4"X3" TIPO COLREJILLAS O SIMILAR </v>
      </c>
      <c r="D245" s="5" t="str">
        <f>+COTIZACIONES!D244</f>
        <v>Unidad</v>
      </c>
      <c r="E245" s="5">
        <f>+COTIZACIONES!E244</f>
        <v>1</v>
      </c>
      <c r="F245" s="8" t="e">
        <f>+#REF!</f>
        <v>#REF!</v>
      </c>
      <c r="G245" s="7">
        <f>+COTIZACIONES!K244</f>
        <v>44470.5</v>
      </c>
      <c r="H245" s="7">
        <f>+COTIZACIONES!Q244</f>
        <v>56893.43250000001</v>
      </c>
      <c r="I245" s="7">
        <f>+COTIZACIONES!W244</f>
        <v>45321.15</v>
      </c>
      <c r="J245" s="10">
        <f t="shared" si="32"/>
        <v>44470.5</v>
      </c>
      <c r="K245" s="10">
        <f t="shared" si="33"/>
        <v>48895.027500000004</v>
      </c>
      <c r="L245" s="11">
        <f t="shared" si="34"/>
        <v>48287.17991741615</v>
      </c>
      <c r="M245" s="10">
        <f t="shared" si="35"/>
        <v>48582.331910516012</v>
      </c>
      <c r="N245" s="10">
        <f t="shared" si="36"/>
        <v>6939.8676690297016</v>
      </c>
      <c r="O245" s="26">
        <f t="shared" si="37"/>
        <v>0.14193401709467698</v>
      </c>
      <c r="P245" s="9">
        <f t="shared" si="38"/>
        <v>44471</v>
      </c>
      <c r="Q245" s="1" t="str">
        <f t="shared" si="31"/>
        <v>MENOR VALOR</v>
      </c>
    </row>
    <row r="246" spans="1:17" ht="180.75" thickBot="1" x14ac:dyDescent="0.3">
      <c r="A246" s="5">
        <f>+COTIZACIONES!A245</f>
        <v>243</v>
      </c>
      <c r="B246" s="5" t="str">
        <f>+COTIZACIONES!C245</f>
        <v xml:space="preserve">MANTENIMIENTO E INSTALACIÓN REJILLA  ALUMINIO  6" X 4"  CON SOSCO  ANTI CUCARACHAS  - REF, TA-6"X4"  TIPO COLREJILLAS  O SIMILAR </v>
      </c>
      <c r="C246" s="5" t="str">
        <f>+COTIZACIONES!C245</f>
        <v xml:space="preserve">MANTENIMIENTO E INSTALACIÓN REJILLA  ALUMINIO  6" X 4"  CON SOSCO  ANTI CUCARACHAS  - REF, TA-6"X4"  TIPO COLREJILLAS  O SIMILAR </v>
      </c>
      <c r="D246" s="5" t="str">
        <f>+COTIZACIONES!D245</f>
        <v>Unidad</v>
      </c>
      <c r="E246" s="5">
        <f>+COTIZACIONES!E245</f>
        <v>1</v>
      </c>
      <c r="F246" s="8" t="e">
        <f>+#REF!</f>
        <v>#REF!</v>
      </c>
      <c r="G246" s="7">
        <f>+COTIZACIONES!K245</f>
        <v>66705.75</v>
      </c>
      <c r="H246" s="7">
        <f>+COTIZACIONES!Q245</f>
        <v>87636.296249999985</v>
      </c>
      <c r="I246" s="7">
        <f>+COTIZACIONES!W245</f>
        <v>67981.725000000006</v>
      </c>
      <c r="J246" s="10">
        <f t="shared" si="32"/>
        <v>66705.75</v>
      </c>
      <c r="K246" s="10">
        <f t="shared" si="33"/>
        <v>74107.923750000002</v>
      </c>
      <c r="L246" s="11">
        <f t="shared" si="34"/>
        <v>72971.67178649659</v>
      </c>
      <c r="M246" s="10">
        <f t="shared" si="35"/>
        <v>73521.296264528195</v>
      </c>
      <c r="N246" s="10">
        <f t="shared" si="36"/>
        <v>11733.272132027998</v>
      </c>
      <c r="O246" s="26">
        <f t="shared" si="37"/>
        <v>0.15832682307508308</v>
      </c>
      <c r="P246" s="9">
        <f t="shared" si="38"/>
        <v>66706</v>
      </c>
      <c r="Q246" s="1" t="str">
        <f t="shared" si="31"/>
        <v>MENOR VALOR</v>
      </c>
    </row>
    <row r="247" spans="1:17" ht="150.75" thickBot="1" x14ac:dyDescent="0.3">
      <c r="A247" s="5">
        <f>+COTIZACIONES!A246</f>
        <v>244</v>
      </c>
      <c r="B247" s="5" t="str">
        <f>+COTIZACIONES!C246</f>
        <v>MANTENIMIENTO E INSTALACIÓN REJILLA ALUMINIO 5" X 3" SOSCO TRADICIONAL, TIPO COLREJILLAS O SIMILAR</v>
      </c>
      <c r="C247" s="5" t="str">
        <f>+COTIZACIONES!C246</f>
        <v>MANTENIMIENTO E INSTALACIÓN REJILLA ALUMINIO 5" X 3" SOSCO TRADICIONAL, TIPO COLREJILLAS O SIMILAR</v>
      </c>
      <c r="D247" s="5" t="str">
        <f>+COTIZACIONES!D246</f>
        <v>Unidad</v>
      </c>
      <c r="E247" s="5">
        <f>+COTIZACIONES!E246</f>
        <v>1</v>
      </c>
      <c r="F247" s="8">
        <f>+'VALOR INDEXADO'!I233</f>
        <v>30284.564999999999</v>
      </c>
      <c r="G247" s="27">
        <f>+COTIZACIONES!K246</f>
        <v>877201.47899999993</v>
      </c>
      <c r="H247" s="27">
        <f>+COTIZACIONES!Q246</f>
        <v>1265297.4879999999</v>
      </c>
      <c r="I247" s="7"/>
      <c r="J247" s="10">
        <f t="shared" si="32"/>
        <v>877201.47899999993</v>
      </c>
      <c r="K247" s="10">
        <f t="shared" si="33"/>
        <v>1071249.4834999999</v>
      </c>
      <c r="L247" s="11">
        <f t="shared" si="34"/>
        <v>1036099.288675722</v>
      </c>
      <c r="M247" s="10">
        <f t="shared" si="35"/>
        <v>1053527.8011749783</v>
      </c>
      <c r="N247" s="10">
        <f t="shared" si="36"/>
        <v>274425.31971533666</v>
      </c>
      <c r="O247" s="26">
        <f t="shared" si="37"/>
        <v>0.25617311741307058</v>
      </c>
      <c r="P247" s="9">
        <f t="shared" si="38"/>
        <v>1036099</v>
      </c>
      <c r="Q247" s="1" t="str">
        <f t="shared" si="31"/>
        <v>MENOR VALOR</v>
      </c>
    </row>
    <row r="248" spans="1:17" ht="120.75" thickBot="1" x14ac:dyDescent="0.3">
      <c r="A248" s="5">
        <f>+COTIZACIONES!A247</f>
        <v>245</v>
      </c>
      <c r="B248" s="5" t="str">
        <f>+COTIZACIONES!C247</f>
        <v>MANTENIMIENTO E INSTALACIÓN TEE SANITARIA - 6" INCLUYE INSTALACIÓN LIMPIADOR Y SOLDADURA</v>
      </c>
      <c r="C248" s="5" t="str">
        <f>+COTIZACIONES!C247</f>
        <v>MANTENIMIENTO E INSTALACIÓN TEE SANITARIA - 6" INCLUYE INSTALACIÓN LIMPIADOR Y SOLDADURA</v>
      </c>
      <c r="D248" s="5" t="str">
        <f>+COTIZACIONES!D247</f>
        <v>Servicio</v>
      </c>
      <c r="E248" s="5">
        <f>+COTIZACIONES!E247</f>
        <v>1</v>
      </c>
      <c r="F248" s="8" t="e">
        <f>+#REF!</f>
        <v>#REF!</v>
      </c>
      <c r="G248" s="7">
        <f>+COTIZACIONES!K247</f>
        <v>93535</v>
      </c>
      <c r="H248" s="7">
        <f>+COTIZACIONES!Q247</f>
        <v>111740.36250000002</v>
      </c>
      <c r="I248" s="7">
        <f>+COTIZACIONES!W247</f>
        <v>98195.824999999997</v>
      </c>
      <c r="J248" s="10">
        <f t="shared" si="32"/>
        <v>93535</v>
      </c>
      <c r="K248" s="10">
        <f t="shared" si="33"/>
        <v>101157.0625</v>
      </c>
      <c r="L248" s="11">
        <f t="shared" si="34"/>
        <v>100589.33569721956</v>
      </c>
      <c r="M248" s="10">
        <f t="shared" si="35"/>
        <v>100869.31771581942</v>
      </c>
      <c r="N248" s="10">
        <f t="shared" si="36"/>
        <v>9457.0345028267948</v>
      </c>
      <c r="O248" s="26">
        <f t="shared" si="37"/>
        <v>9.3488623227140411E-2</v>
      </c>
      <c r="P248" s="9">
        <f t="shared" si="38"/>
        <v>93535</v>
      </c>
      <c r="Q248" s="1" t="str">
        <f t="shared" si="31"/>
        <v>MENOR VALOR</v>
      </c>
    </row>
    <row r="249" spans="1:17" ht="270.75" thickBot="1" x14ac:dyDescent="0.3">
      <c r="A249" s="5">
        <f>+COTIZACIONES!A248</f>
        <v>246</v>
      </c>
      <c r="B249" s="5" t="str">
        <f>+COTIZACIONES!C248</f>
        <v>MANTENIMIENTO E INSTALACIÓN TUBERÍA PVC-P RDE  9 1/2" AGUA FRÍA -RED DE SUMINISTRO  (INCLUYE EXCAVACIÓN MANUAL RELLENO INICIAL EN BASE GRANULAR B-200 INSTALACIÓN Y ACCESORIOS)</v>
      </c>
      <c r="C249" s="5" t="str">
        <f>+COTIZACIONES!C248</f>
        <v>MANTENIMIENTO E INSTALACIÓN TUBERÍA PVC-P RDE  9 1/2" AGUA FRÍA -RED DE SUMINISTRO  (INCLUYE EXCAVACIÓN MANUAL RELLENO INICIAL EN BASE GRANULAR B-200 INSTALACIÓN Y ACCESORIOS)</v>
      </c>
      <c r="D249" s="5" t="str">
        <f>+COTIZACIONES!D248</f>
        <v>ML</v>
      </c>
      <c r="E249" s="5">
        <f>+COTIZACIONES!E248</f>
        <v>1</v>
      </c>
      <c r="F249" s="8" t="e">
        <f>+#REF!</f>
        <v>#REF!</v>
      </c>
      <c r="G249" s="7">
        <f>+COTIZACIONES!K248</f>
        <v>36550.6</v>
      </c>
      <c r="H249" s="7">
        <f>+COTIZACIONES!Q248</f>
        <v>44186.094000000005</v>
      </c>
      <c r="I249" s="7">
        <f>+COTIZACIONES!W248</f>
        <v>38371.906999999999</v>
      </c>
      <c r="J249" s="10">
        <f t="shared" si="32"/>
        <v>36550.6</v>
      </c>
      <c r="K249" s="10">
        <f t="shared" si="33"/>
        <v>39702.866999999998</v>
      </c>
      <c r="L249" s="11">
        <f t="shared" si="34"/>
        <v>39446.89197553027</v>
      </c>
      <c r="M249" s="10">
        <f t="shared" si="35"/>
        <v>39572.896145187784</v>
      </c>
      <c r="N249" s="10">
        <f t="shared" si="36"/>
        <v>3987.9547448797643</v>
      </c>
      <c r="O249" s="26">
        <f t="shared" si="37"/>
        <v>0.10044500677696058</v>
      </c>
      <c r="P249" s="9">
        <f t="shared" si="38"/>
        <v>36551</v>
      </c>
      <c r="Q249" s="1" t="str">
        <f t="shared" si="31"/>
        <v>MENOR VALOR</v>
      </c>
    </row>
    <row r="250" spans="1:17" ht="270.75" thickBot="1" x14ac:dyDescent="0.3">
      <c r="A250" s="5">
        <f>+COTIZACIONES!A249</f>
        <v>247</v>
      </c>
      <c r="B250" s="5" t="str">
        <f>+COTIZACIONES!C249</f>
        <v>MANTENIMIENTO E INSTALACIÓN TUBERÍA PVC-P RDE 21 3/4" AGUA FRÍA - RED DE SUMINISTRO  (INCLUYE EXCAVACIÓN MANUAL RELLENO INICIAL EN BASE GRANULAR B-200 INSTALACIÓN Y ACCESORIOS)</v>
      </c>
      <c r="C250" s="5" t="str">
        <f>+COTIZACIONES!C249</f>
        <v>MANTENIMIENTO E INSTALACIÓN TUBERÍA PVC-P RDE 21 3/4" AGUA FRÍA - RED DE SUMINISTRO  (INCLUYE EXCAVACIÓN MANUAL RELLENO INICIAL EN BASE GRANULAR B-200 INSTALACIÓN Y ACCESORIOS)</v>
      </c>
      <c r="D250" s="5" t="str">
        <f>+COTIZACIONES!D249</f>
        <v>ML</v>
      </c>
      <c r="E250" s="5">
        <f>+COTIZACIONES!E249</f>
        <v>1</v>
      </c>
      <c r="F250" s="8" t="e">
        <f>+#REF!</f>
        <v>#REF!</v>
      </c>
      <c r="G250" s="7">
        <f>+COTIZACIONES!K249</f>
        <v>41731</v>
      </c>
      <c r="H250" s="7">
        <f>+COTIZACIONES!Q249</f>
        <v>49258.095000000001</v>
      </c>
      <c r="I250" s="7">
        <f>+COTIZACIONES!W249</f>
        <v>43810.445000000007</v>
      </c>
      <c r="J250" s="10">
        <f t="shared" si="32"/>
        <v>41731</v>
      </c>
      <c r="K250" s="10">
        <f t="shared" si="33"/>
        <v>44933.18</v>
      </c>
      <c r="L250" s="11">
        <f t="shared" si="34"/>
        <v>44716.159817329688</v>
      </c>
      <c r="M250" s="10">
        <f t="shared" si="35"/>
        <v>44823.388992816937</v>
      </c>
      <c r="N250" s="10">
        <f t="shared" si="36"/>
        <v>3887.1184950969782</v>
      </c>
      <c r="O250" s="26">
        <f t="shared" si="37"/>
        <v>8.6508867057639327E-2</v>
      </c>
      <c r="P250" s="9">
        <f t="shared" si="38"/>
        <v>41731</v>
      </c>
      <c r="Q250" s="1" t="str">
        <f t="shared" si="31"/>
        <v>MENOR VALOR</v>
      </c>
    </row>
    <row r="251" spans="1:17" ht="255.75" thickBot="1" x14ac:dyDescent="0.3">
      <c r="A251" s="5">
        <f>+COTIZACIONES!A250</f>
        <v>248</v>
      </c>
      <c r="B251" s="5" t="str">
        <f>+COTIZACIONES!C250</f>
        <v>MANTENIMIENTO E INSTALACIÓN TUBERÍA PVC-S  2" (RED SANITARIA) INCLUYE EXCAVACIÓN MANUAL RELLENO INICIAL EN BASE GRANULAR B-200 COMPACTADO INSTALACIÓN Y ACCESORIOS</v>
      </c>
      <c r="C251" s="5" t="str">
        <f>+COTIZACIONES!C250</f>
        <v>MANTENIMIENTO E INSTALACIÓN TUBERÍA PVC-S  2" (RED SANITARIA) INCLUYE EXCAVACIÓN MANUAL RELLENO INICIAL EN BASE GRANULAR B-200 COMPACTADO INSTALACIÓN Y ACCESORIOS</v>
      </c>
      <c r="D251" s="5" t="str">
        <f>+COTIZACIONES!D250</f>
        <v>ML</v>
      </c>
      <c r="E251" s="5">
        <f>+COTIZACIONES!E250</f>
        <v>1</v>
      </c>
      <c r="F251" s="8" t="e">
        <f>+#REF!</f>
        <v>#REF!</v>
      </c>
      <c r="G251" s="7">
        <f>+COTIZACIONES!K250</f>
        <v>49645.5</v>
      </c>
      <c r="H251" s="7">
        <f>+COTIZACIONES!Q250</f>
        <v>58364.08125000001</v>
      </c>
      <c r="I251" s="7">
        <f>+COTIZACIONES!W250</f>
        <v>52119.322500000002</v>
      </c>
      <c r="J251" s="10">
        <f t="shared" si="32"/>
        <v>49645.5</v>
      </c>
      <c r="K251" s="10">
        <f t="shared" si="33"/>
        <v>53376.301250000011</v>
      </c>
      <c r="L251" s="11">
        <f t="shared" si="34"/>
        <v>53131.781639841174</v>
      </c>
      <c r="M251" s="10">
        <f t="shared" si="35"/>
        <v>53252.675791391463</v>
      </c>
      <c r="N251" s="10">
        <f t="shared" si="36"/>
        <v>4493.1516151446094</v>
      </c>
      <c r="O251" s="26">
        <f t="shared" si="37"/>
        <v>8.4178774285987232E-2</v>
      </c>
      <c r="P251" s="9">
        <f t="shared" si="38"/>
        <v>49646</v>
      </c>
      <c r="Q251" s="1" t="str">
        <f t="shared" si="31"/>
        <v>MENOR VALOR</v>
      </c>
    </row>
    <row r="252" spans="1:17" ht="255.75" thickBot="1" x14ac:dyDescent="0.3">
      <c r="A252" s="5">
        <f>+COTIZACIONES!A251</f>
        <v>249</v>
      </c>
      <c r="B252" s="5" t="str">
        <f>+COTIZACIONES!C251</f>
        <v>MANTENIMIENTO E INSTALACIÓN TUBERÍA PVC-S  3" (RED SANITARIA) INCLUYE EXCAVACIÓN MANUAL RELLENO INICIAL EN BASE GRANULAR B-200 COMPACTADO INSTALACIÓN Y ACCESORIOS</v>
      </c>
      <c r="C252" s="5" t="str">
        <f>+COTIZACIONES!C251</f>
        <v>MANTENIMIENTO E INSTALACIÓN TUBERÍA PVC-S  3" (RED SANITARIA) INCLUYE EXCAVACIÓN MANUAL RELLENO INICIAL EN BASE GRANULAR B-200 COMPACTADO INSTALACIÓN Y ACCESORIOS</v>
      </c>
      <c r="D252" s="5" t="str">
        <f>+COTIZACIONES!D251</f>
        <v>ML</v>
      </c>
      <c r="E252" s="5">
        <f>+COTIZACIONES!E251</f>
        <v>1</v>
      </c>
      <c r="F252" s="8" t="e">
        <f>+#REF!</f>
        <v>#REF!</v>
      </c>
      <c r="G252" s="7">
        <f>+COTIZACIONES!K251</f>
        <v>66913.5</v>
      </c>
      <c r="H252" s="7">
        <f>+COTIZACIONES!Q251</f>
        <v>79300.983749999999</v>
      </c>
      <c r="I252" s="7">
        <f>+COTIZACIONES!W251</f>
        <v>70247.782500000001</v>
      </c>
      <c r="J252" s="10">
        <f t="shared" si="32"/>
        <v>66913.5</v>
      </c>
      <c r="K252" s="10">
        <f t="shared" si="33"/>
        <v>72154.08875000001</v>
      </c>
      <c r="L252" s="11">
        <f t="shared" si="34"/>
        <v>71787.206281247665</v>
      </c>
      <c r="M252" s="10">
        <f t="shared" si="35"/>
        <v>71968.366774654933</v>
      </c>
      <c r="N252" s="10">
        <f t="shared" si="36"/>
        <v>6409.9876016432599</v>
      </c>
      <c r="O252" s="26">
        <f t="shared" si="37"/>
        <v>8.8837482569458115E-2</v>
      </c>
      <c r="P252" s="9">
        <f t="shared" si="38"/>
        <v>66914</v>
      </c>
      <c r="Q252" s="1" t="str">
        <f t="shared" si="31"/>
        <v>MENOR VALOR</v>
      </c>
    </row>
    <row r="253" spans="1:17" ht="105.75" thickBot="1" x14ac:dyDescent="0.3">
      <c r="A253" s="5">
        <f>+COTIZACIONES!A252</f>
        <v>250</v>
      </c>
      <c r="B253" s="5" t="str">
        <f>+COTIZACIONES!C252</f>
        <v>MANTENIMIENTO BAJANTES AGUAS LLUVIAS Y AGUAS NEGRAS MAX 3"</v>
      </c>
      <c r="C253" s="5" t="str">
        <f>+COTIZACIONES!C252</f>
        <v>MANTENIMIENTO BAJANTES AGUAS LLUVIAS Y AGUAS NEGRAS MAX 3"</v>
      </c>
      <c r="D253" s="5" t="str">
        <f>+COTIZACIONES!D252</f>
        <v>ML</v>
      </c>
      <c r="E253" s="5">
        <f>+COTIZACIONES!E252</f>
        <v>1</v>
      </c>
      <c r="F253" s="8" t="e">
        <f>+#REF!</f>
        <v>#REF!</v>
      </c>
      <c r="G253" s="7">
        <f>+COTIZACIONES!K252</f>
        <v>21585</v>
      </c>
      <c r="H253" s="7">
        <f>+COTIZACIONES!Q252</f>
        <v>27428.4375</v>
      </c>
      <c r="I253" s="7">
        <f>+COTIZACIONES!W252</f>
        <v>22660.575000000001</v>
      </c>
      <c r="J253" s="10">
        <f t="shared" si="32"/>
        <v>21585</v>
      </c>
      <c r="K253" s="10">
        <f t="shared" si="33"/>
        <v>23891.337499999998</v>
      </c>
      <c r="L253" s="11">
        <f t="shared" si="34"/>
        <v>23637.590902991742</v>
      </c>
      <c r="M253" s="10">
        <f t="shared" si="35"/>
        <v>23761.545369452222</v>
      </c>
      <c r="N253" s="10">
        <f t="shared" si="36"/>
        <v>3110.0679578839413</v>
      </c>
      <c r="O253" s="26">
        <f t="shared" si="37"/>
        <v>0.13017554826656069</v>
      </c>
      <c r="P253" s="9">
        <f t="shared" si="38"/>
        <v>21585</v>
      </c>
      <c r="Q253" s="1" t="str">
        <f t="shared" si="31"/>
        <v>MENOR VALOR</v>
      </c>
    </row>
    <row r="254" spans="1:17" ht="255.75" thickBot="1" x14ac:dyDescent="0.3">
      <c r="A254" s="5">
        <f>+COTIZACIONES!A253</f>
        <v>251</v>
      </c>
      <c r="B254" s="5" t="str">
        <f>+COTIZACIONES!C253</f>
        <v>MANTENIMIENTO E INSTALACIÓN TUBERÍA PVC-S  4" (RED SANITARIA) INCLUYE EXCAVACIÓN MANUAL RELLENO INICIAL EN BASE GRANULAR B-200 COMPACTADO INSTALACIÓN Y ACCESORIOS</v>
      </c>
      <c r="C254" s="5" t="str">
        <f>+COTIZACIONES!C253</f>
        <v>MANTENIMIENTO E INSTALACIÓN TUBERÍA PVC-S  4" (RED SANITARIA) INCLUYE EXCAVACIÓN MANUAL RELLENO INICIAL EN BASE GRANULAR B-200 COMPACTADO INSTALACIÓN Y ACCESORIOS</v>
      </c>
      <c r="D254" s="5" t="str">
        <f>+COTIZACIONES!D253</f>
        <v>ML</v>
      </c>
      <c r="E254" s="5">
        <f>+COTIZACIONES!E253</f>
        <v>1</v>
      </c>
      <c r="F254" s="8" t="e">
        <f>+#REF!</f>
        <v>#REF!</v>
      </c>
      <c r="G254" s="7">
        <f>+COTIZACIONES!K253</f>
        <v>89218</v>
      </c>
      <c r="H254" s="7">
        <f>+COTIZACIONES!Q253</f>
        <v>112522.405</v>
      </c>
      <c r="I254" s="7">
        <f>+COTIZACIONES!W253</f>
        <v>93663.709999999992</v>
      </c>
      <c r="J254" s="10">
        <f t="shared" si="32"/>
        <v>89218</v>
      </c>
      <c r="K254" s="10">
        <f t="shared" si="33"/>
        <v>98468.03833333333</v>
      </c>
      <c r="L254" s="11">
        <f t="shared" si="34"/>
        <v>97490.867493152182</v>
      </c>
      <c r="M254" s="10">
        <f t="shared" si="35"/>
        <v>97968.760902314461</v>
      </c>
      <c r="N254" s="10">
        <f t="shared" si="36"/>
        <v>12372.752367677023</v>
      </c>
      <c r="O254" s="26">
        <f t="shared" si="37"/>
        <v>0.12565247137139937</v>
      </c>
      <c r="P254" s="9">
        <f t="shared" si="38"/>
        <v>89218</v>
      </c>
      <c r="Q254" s="1" t="str">
        <f t="shared" si="31"/>
        <v>MENOR VALOR</v>
      </c>
    </row>
    <row r="255" spans="1:17" ht="255.75" thickBot="1" x14ac:dyDescent="0.3">
      <c r="A255" s="5">
        <f>+COTIZACIONES!A254</f>
        <v>252</v>
      </c>
      <c r="B255" s="5" t="str">
        <f>+COTIZACIONES!C254</f>
        <v>MANTENIMIENTO E INSTALACIÓN TUBERÍA PVC-S  6" (RED SANITARIA) INCLUYE EXCAVACIÓN MANUAL RELLENO INICIAL EN BASE GRANULAR B-200 COMPACTADO INSTALACIÓN Y ACCESORIOS</v>
      </c>
      <c r="C255" s="5" t="str">
        <f>+COTIZACIONES!C254</f>
        <v>MANTENIMIENTO E INSTALACIÓN TUBERÍA PVC-S  6" (RED SANITARIA) INCLUYE EXCAVACIÓN MANUAL RELLENO INICIAL EN BASE GRANULAR B-200 COMPACTADO INSTALACIÓN Y ACCESORIOS</v>
      </c>
      <c r="D255" s="5" t="str">
        <f>+COTIZACIONES!D254</f>
        <v>ML</v>
      </c>
      <c r="E255" s="5">
        <f>+COTIZACIONES!E254</f>
        <v>1</v>
      </c>
      <c r="F255" s="8" t="e">
        <f>+#REF!</f>
        <v>#REF!</v>
      </c>
      <c r="G255" s="7">
        <f>+COTIZACIONES!K254</f>
        <v>108500.60000000002</v>
      </c>
      <c r="H255" s="7">
        <f>+COTIZACIONES!Q254</f>
        <v>139937.31050000002</v>
      </c>
      <c r="I255" s="7">
        <f>+COTIZACIONES!W254</f>
        <v>113907.15699999999</v>
      </c>
      <c r="J255" s="10">
        <f t="shared" si="32"/>
        <v>108500.60000000002</v>
      </c>
      <c r="K255" s="10">
        <f t="shared" si="33"/>
        <v>120781.68916666669</v>
      </c>
      <c r="L255" s="11">
        <f t="shared" si="34"/>
        <v>119323.78955914665</v>
      </c>
      <c r="M255" s="10">
        <f t="shared" si="35"/>
        <v>120034.35367865984</v>
      </c>
      <c r="N255" s="10">
        <f t="shared" si="36"/>
        <v>16808.066103752033</v>
      </c>
      <c r="O255" s="26">
        <f t="shared" si="37"/>
        <v>0.13916071400987426</v>
      </c>
      <c r="P255" s="9">
        <f t="shared" si="38"/>
        <v>108501</v>
      </c>
      <c r="Q255" s="1" t="str">
        <f t="shared" si="31"/>
        <v>MENOR VALOR</v>
      </c>
    </row>
    <row r="256" spans="1:17" ht="180.75" thickBot="1" x14ac:dyDescent="0.3">
      <c r="A256" s="5">
        <f>+COTIZACIONES!A255</f>
        <v>253</v>
      </c>
      <c r="B256" s="5" t="str">
        <f>+COTIZACIONES!C255</f>
        <v>MANTENIMIENTO E INSTALACIÓN TUBERÍA PVC-S 1 1/2" (VENTILACIÓN Y AGUAS LLUVIAS) INCLUYE ACCESORIOS Y ABRAZADERA DE FIJACIÓN</v>
      </c>
      <c r="C256" s="5" t="str">
        <f>+COTIZACIONES!C255</f>
        <v>MANTENIMIENTO E INSTALACIÓN TUBERÍA PVC-S 1 1/2" (VENTILACIÓN Y AGUAS LLUVIAS) INCLUYE ACCESORIOS Y ABRAZADERA DE FIJACIÓN</v>
      </c>
      <c r="D256" s="5" t="str">
        <f>+COTIZACIONES!D255</f>
        <v>ML</v>
      </c>
      <c r="E256" s="5">
        <f>+COTIZACIONES!E255</f>
        <v>1</v>
      </c>
      <c r="F256" s="8" t="e">
        <f>+#REF!</f>
        <v>#REF!</v>
      </c>
      <c r="G256" s="7">
        <f>+COTIZACIONES!K255</f>
        <v>30218.999999999971</v>
      </c>
      <c r="H256" s="7">
        <f>+COTIZACIONES!Q255</f>
        <v>35957.040000000008</v>
      </c>
      <c r="I256" s="7">
        <f>+COTIZACIONES!W255</f>
        <v>31724.805</v>
      </c>
      <c r="J256" s="10">
        <f t="shared" si="32"/>
        <v>30218.999999999971</v>
      </c>
      <c r="K256" s="10">
        <f t="shared" si="33"/>
        <v>32633.614999999991</v>
      </c>
      <c r="L256" s="11">
        <f t="shared" si="34"/>
        <v>32459.169902925041</v>
      </c>
      <c r="M256" s="10">
        <f t="shared" si="35"/>
        <v>32545.253679485551</v>
      </c>
      <c r="N256" s="10">
        <f t="shared" si="36"/>
        <v>2975.0172222148726</v>
      </c>
      <c r="O256" s="26">
        <f t="shared" si="37"/>
        <v>9.1164194411648039E-2</v>
      </c>
      <c r="P256" s="9">
        <f t="shared" si="38"/>
        <v>30219</v>
      </c>
      <c r="Q256" s="1" t="str">
        <f t="shared" si="31"/>
        <v>MENOR VALOR</v>
      </c>
    </row>
    <row r="257" spans="1:17" ht="150.75" thickBot="1" x14ac:dyDescent="0.3">
      <c r="A257" s="5">
        <f>+COTIZACIONES!A256</f>
        <v>254</v>
      </c>
      <c r="B257" s="5" t="str">
        <f>+COTIZACIONES!C256</f>
        <v>MANTENIMIENTO E INSTALACIÓN TUBERÍA PVC-S 2" (RED SANITARIA DESCOLGADA) INCLUYE INSTALACIÓN Y ACCESORIOS</v>
      </c>
      <c r="C257" s="5" t="str">
        <f>+COTIZACIONES!C256</f>
        <v>MANTENIMIENTO E INSTALACIÓN TUBERÍA PVC-S 2" (RED SANITARIA DESCOLGADA) INCLUYE INSTALACIÓN Y ACCESORIOS</v>
      </c>
      <c r="D257" s="5" t="str">
        <f>+COTIZACIONES!D256</f>
        <v>ML</v>
      </c>
      <c r="E257" s="5">
        <f>+COTIZACIONES!E256</f>
        <v>1</v>
      </c>
      <c r="F257" s="8" t="e">
        <f>+#REF!</f>
        <v>#REF!</v>
      </c>
      <c r="G257" s="7">
        <f>+COTIZACIONES!K256</f>
        <v>50077.2</v>
      </c>
      <c r="H257" s="7">
        <f>+COTIZACIONES!Q256</f>
        <v>59824.070999999989</v>
      </c>
      <c r="I257" s="7">
        <f>+COTIZACIONES!W256</f>
        <v>52572.534</v>
      </c>
      <c r="J257" s="10">
        <f t="shared" si="32"/>
        <v>50077.2</v>
      </c>
      <c r="K257" s="10">
        <f t="shared" si="33"/>
        <v>54157.934999999998</v>
      </c>
      <c r="L257" s="11">
        <f t="shared" si="34"/>
        <v>53853.982804049847</v>
      </c>
      <c r="M257" s="10">
        <f t="shared" si="35"/>
        <v>54003.880869392546</v>
      </c>
      <c r="N257" s="10">
        <f t="shared" si="36"/>
        <v>5063.1507799749506</v>
      </c>
      <c r="O257" s="26">
        <f t="shared" si="37"/>
        <v>9.348862322714023E-2</v>
      </c>
      <c r="P257" s="9">
        <f t="shared" si="38"/>
        <v>50077</v>
      </c>
      <c r="Q257" s="1" t="str">
        <f t="shared" si="31"/>
        <v>MENOR VALOR</v>
      </c>
    </row>
    <row r="258" spans="1:17" ht="150.75" thickBot="1" x14ac:dyDescent="0.3">
      <c r="A258" s="5">
        <f>+COTIZACIONES!A257</f>
        <v>255</v>
      </c>
      <c r="B258" s="5" t="str">
        <f>+COTIZACIONES!C257</f>
        <v>MANTENIMIENTO E INSTALACIÓN TUBERÍA PVC-S 3" (RED SANITARIA DESCOLGADA) INCLUYE INSTALACIÓN Y ACCESORIOS</v>
      </c>
      <c r="C258" s="5" t="str">
        <f>+COTIZACIONES!C257</f>
        <v>MANTENIMIENTO E INSTALACIÓN TUBERÍA PVC-S 3" (RED SANITARIA DESCOLGADA) INCLUYE INSTALACIÓN Y ACCESORIOS</v>
      </c>
      <c r="D258" s="5" t="str">
        <f>+COTIZACIONES!D257</f>
        <v>ML</v>
      </c>
      <c r="E258" s="5">
        <f>+COTIZACIONES!E257</f>
        <v>1</v>
      </c>
      <c r="F258" s="8" t="e">
        <f>+#REF!</f>
        <v>#REF!</v>
      </c>
      <c r="G258" s="7">
        <f>+COTIZACIONES!K257</f>
        <v>65906.200000000012</v>
      </c>
      <c r="H258" s="7">
        <f>+COTIZACIONES!Q257</f>
        <v>79674.138000000006</v>
      </c>
      <c r="I258" s="7">
        <f>+COTIZACIONES!W257</f>
        <v>69190.289000000004</v>
      </c>
      <c r="J258" s="10">
        <f t="shared" si="32"/>
        <v>65906.200000000012</v>
      </c>
      <c r="K258" s="10">
        <f t="shared" si="33"/>
        <v>71590.209000000017</v>
      </c>
      <c r="L258" s="11">
        <f t="shared" si="34"/>
        <v>71128.647735404986</v>
      </c>
      <c r="M258" s="10">
        <f t="shared" si="35"/>
        <v>71355.852104314996</v>
      </c>
      <c r="N258" s="10">
        <f t="shared" si="36"/>
        <v>7190.8790281690162</v>
      </c>
      <c r="O258" s="26">
        <f t="shared" si="37"/>
        <v>0.10044500677696044</v>
      </c>
      <c r="P258" s="9">
        <f t="shared" si="38"/>
        <v>65906</v>
      </c>
      <c r="Q258" s="1" t="str">
        <f t="shared" si="31"/>
        <v>MENOR VALOR</v>
      </c>
    </row>
    <row r="259" spans="1:17" ht="150.75" thickBot="1" x14ac:dyDescent="0.3">
      <c r="A259" s="5">
        <f>+COTIZACIONES!A258</f>
        <v>256</v>
      </c>
      <c r="B259" s="5" t="str">
        <f>+COTIZACIONES!C258</f>
        <v>MANTENIMIENTO E INSTALACIÓN TUBERÍA PVC-S 4" (RED SANITARIA DESCOLGADA) INCLUYE INSTALACIÓN Y ACCESORIOS</v>
      </c>
      <c r="C259" s="5" t="str">
        <f>+COTIZACIONES!C258</f>
        <v>MANTENIMIENTO E INSTALACIÓN TUBERÍA PVC-S 4" (RED SANITARIA DESCOLGADA) INCLUYE INSTALACIÓN Y ACCESORIOS</v>
      </c>
      <c r="D259" s="5" t="str">
        <f>+COTIZACIONES!D258</f>
        <v>ML</v>
      </c>
      <c r="E259" s="5">
        <f>+COTIZACIONES!E258</f>
        <v>1</v>
      </c>
      <c r="F259" s="8" t="e">
        <f>+#REF!</f>
        <v>#REF!</v>
      </c>
      <c r="G259" s="7">
        <f>+COTIZACIONES!K258</f>
        <v>87491.199999999997</v>
      </c>
      <c r="H259" s="7">
        <f>+COTIZACIONES!Q258</f>
        <v>103272.144</v>
      </c>
      <c r="I259" s="7">
        <f>+COTIZACIONES!W258</f>
        <v>91850.864000000001</v>
      </c>
      <c r="J259" s="10">
        <f t="shared" si="32"/>
        <v>87491.199999999997</v>
      </c>
      <c r="K259" s="10">
        <f t="shared" si="33"/>
        <v>94204.73599999999</v>
      </c>
      <c r="L259" s="11">
        <f t="shared" si="34"/>
        <v>93749.741961849824</v>
      </c>
      <c r="M259" s="10">
        <f t="shared" si="35"/>
        <v>93974.553474595508</v>
      </c>
      <c r="N259" s="10">
        <f t="shared" si="36"/>
        <v>8149.5449828240116</v>
      </c>
      <c r="O259" s="26">
        <f t="shared" si="37"/>
        <v>8.6508867057639355E-2</v>
      </c>
      <c r="P259" s="9">
        <f t="shared" si="38"/>
        <v>87491</v>
      </c>
      <c r="Q259" s="1" t="str">
        <f t="shared" si="31"/>
        <v>MENOR VALOR</v>
      </c>
    </row>
    <row r="260" spans="1:17" ht="150.75" thickBot="1" x14ac:dyDescent="0.3">
      <c r="A260" s="5">
        <f>+COTIZACIONES!A259</f>
        <v>257</v>
      </c>
      <c r="B260" s="5" t="str">
        <f>+COTIZACIONES!C259</f>
        <v>MANTENIMIENTO E INSTALACIÓN TUBERÍA PVC-S 6" (RED SANITARIA DESCOLGADA) INCLUYE INSTALACIÓN Y ACCESORIOS</v>
      </c>
      <c r="C260" s="5" t="str">
        <f>+COTIZACIONES!C259</f>
        <v>MANTENIMIENTO E INSTALACIÓN TUBERÍA PVC-S 6" (RED SANITARIA DESCOLGADA) INCLUYE INSTALACIÓN Y ACCESORIOS</v>
      </c>
      <c r="D260" s="5" t="str">
        <f>+COTIZACIONES!D259</f>
        <v>ML</v>
      </c>
      <c r="E260" s="5">
        <f>+COTIZACIONES!E259</f>
        <v>1</v>
      </c>
      <c r="F260" s="8" t="e">
        <f>+#REF!</f>
        <v>#REF!</v>
      </c>
      <c r="G260" s="7">
        <f>+COTIZACIONES!K259</f>
        <v>108500.60000000002</v>
      </c>
      <c r="H260" s="7">
        <f>+COTIZACIONES!Q259</f>
        <v>127555.12250000003</v>
      </c>
      <c r="I260" s="7">
        <f>+COTIZACIONES!W259</f>
        <v>113907.15699999999</v>
      </c>
      <c r="J260" s="10">
        <f t="shared" si="32"/>
        <v>108500.60000000002</v>
      </c>
      <c r="K260" s="10">
        <f t="shared" si="33"/>
        <v>116654.29316666668</v>
      </c>
      <c r="L260" s="11">
        <f t="shared" si="34"/>
        <v>116119.89378678333</v>
      </c>
      <c r="M260" s="10">
        <f t="shared" si="35"/>
        <v>116384.10883104106</v>
      </c>
      <c r="N260" s="10">
        <f t="shared" si="36"/>
        <v>9819.8154139682138</v>
      </c>
      <c r="O260" s="26">
        <f t="shared" si="37"/>
        <v>8.4178774285987204E-2</v>
      </c>
      <c r="P260" s="9">
        <f t="shared" si="38"/>
        <v>108501</v>
      </c>
      <c r="Q260" s="1" t="str">
        <f t="shared" si="31"/>
        <v>MENOR VALOR</v>
      </c>
    </row>
    <row r="261" spans="1:17" ht="105.75" thickBot="1" x14ac:dyDescent="0.3">
      <c r="A261" s="5">
        <f>+COTIZACIONES!A260</f>
        <v>258</v>
      </c>
      <c r="B261" s="5" t="str">
        <f>+COTIZACIONES!C260</f>
        <v>MANTENIMIENTO E INSTALACIÓN TUBERÍA PVC-S 6", INCLUYE INSTALACIÓN Y ACCESORIOS</v>
      </c>
      <c r="C261" s="5" t="str">
        <f>+COTIZACIONES!C260</f>
        <v>MANTENIMIENTO E INSTALACIÓN TUBERÍA PVC-S 6", INCLUYE INSTALACIÓN Y ACCESORIOS</v>
      </c>
      <c r="D261" s="5" t="str">
        <f>+COTIZACIONES!D260</f>
        <v>ML</v>
      </c>
      <c r="E261" s="5">
        <f>+COTIZACIONES!E260</f>
        <v>1</v>
      </c>
      <c r="F261" s="8" t="e">
        <f>+#REF!</f>
        <v>#REF!</v>
      </c>
      <c r="G261" s="7">
        <f>+COTIZACIONES!K260</f>
        <v>45940.602800000001</v>
      </c>
      <c r="H261" s="7">
        <f>+COTIZACIONES!Q260</f>
        <v>51678.640000000007</v>
      </c>
      <c r="I261" s="7">
        <f>+COTIZACIONES!W260</f>
        <v>49171.156999999999</v>
      </c>
      <c r="J261" s="10">
        <f t="shared" si="32"/>
        <v>45940.602800000001</v>
      </c>
      <c r="K261" s="10">
        <f t="shared" si="33"/>
        <v>48930.133266666671</v>
      </c>
      <c r="L261" s="11">
        <f t="shared" si="34"/>
        <v>48816.431506685571</v>
      </c>
      <c r="M261" s="10">
        <f t="shared" si="35"/>
        <v>48873.420040395045</v>
      </c>
      <c r="N261" s="10">
        <f t="shared" si="36"/>
        <v>2876.6016507623071</v>
      </c>
      <c r="O261" s="26">
        <f t="shared" si="37"/>
        <v>5.8789981933729432E-2</v>
      </c>
      <c r="P261" s="9">
        <f t="shared" si="38"/>
        <v>45941</v>
      </c>
      <c r="Q261" s="1" t="str">
        <f t="shared" ref="Q261:Q324" si="39">+IF(P261&lt;=26%,"MENOR VALOR",IF(P261&lt;=60%,"MEDIA ARMONICA",IF(P261&lt;=90%,"MEDIA GEOMETRICA","MENOR VALOR")))</f>
        <v>MENOR VALOR</v>
      </c>
    </row>
    <row r="262" spans="1:17" ht="120.75" thickBot="1" x14ac:dyDescent="0.3">
      <c r="A262" s="5">
        <f>+COTIZACIONES!A261</f>
        <v>259</v>
      </c>
      <c r="B262" s="5" t="str">
        <f>+COTIZACIONES!C261</f>
        <v>MANTENIMIENTO PUNTO  AGUA FRÍA  1/2" PVC -P ( INCLUYE ACCESORIOS DE INSTALACIÓN )</v>
      </c>
      <c r="C262" s="5" t="str">
        <f>+COTIZACIONES!C261</f>
        <v>MANTENIMIENTO PUNTO  AGUA FRÍA  1/2" PVC -P ( INCLUYE ACCESORIOS DE INSTALACIÓN )</v>
      </c>
      <c r="D262" s="5" t="str">
        <f>+COTIZACIONES!D261</f>
        <v>Unidad</v>
      </c>
      <c r="E262" s="5">
        <f>+COTIZACIONES!E261</f>
        <v>1</v>
      </c>
      <c r="F262" s="8" t="e">
        <f>+#REF!</f>
        <v>#REF!</v>
      </c>
      <c r="G262" s="7">
        <f>+COTIZACIONES!K261</f>
        <v>64755</v>
      </c>
      <c r="H262" s="7">
        <f>+COTIZACIONES!Q261</f>
        <v>82285.3125</v>
      </c>
      <c r="I262" s="7">
        <f>+COTIZACIONES!W261</f>
        <v>67981.725000000006</v>
      </c>
      <c r="J262" s="10">
        <f t="shared" si="32"/>
        <v>64755</v>
      </c>
      <c r="K262" s="10">
        <f t="shared" si="33"/>
        <v>71674.012499999997</v>
      </c>
      <c r="L262" s="11">
        <f t="shared" si="34"/>
        <v>70912.772708975215</v>
      </c>
      <c r="M262" s="10">
        <f t="shared" si="35"/>
        <v>71284.636108356659</v>
      </c>
      <c r="N262" s="10">
        <f t="shared" si="36"/>
        <v>9330.2038736517916</v>
      </c>
      <c r="O262" s="26">
        <f t="shared" si="37"/>
        <v>0.13017554826656025</v>
      </c>
      <c r="P262" s="9">
        <f t="shared" si="38"/>
        <v>64755</v>
      </c>
      <c r="Q262" s="1" t="str">
        <f t="shared" si="39"/>
        <v>MENOR VALOR</v>
      </c>
    </row>
    <row r="263" spans="1:17" ht="120.75" thickBot="1" x14ac:dyDescent="0.3">
      <c r="A263" s="5">
        <f>+COTIZACIONES!A262</f>
        <v>260</v>
      </c>
      <c r="B263" s="5" t="str">
        <f>+COTIZACIONES!C262</f>
        <v>MANTENIMIENTO PUNTO  AGUA FRÍA  3/4" PVC -P ( INCLUYE ACCESORIOS DE INSTALACIÓN )</v>
      </c>
      <c r="C263" s="5" t="str">
        <f>+COTIZACIONES!C262</f>
        <v>MANTENIMIENTO PUNTO  AGUA FRÍA  3/4" PVC -P ( INCLUYE ACCESORIOS DE INSTALACIÓN )</v>
      </c>
      <c r="D263" s="5" t="str">
        <f>+COTIZACIONES!D262</f>
        <v>Unidad</v>
      </c>
      <c r="E263" s="5">
        <f>+COTIZACIONES!E262</f>
        <v>1</v>
      </c>
      <c r="F263" s="8" t="e">
        <f>+#REF!</f>
        <v>#REF!</v>
      </c>
      <c r="G263" s="7">
        <f>+COTIZACIONES!K262</f>
        <v>73389</v>
      </c>
      <c r="H263" s="7">
        <f>+COTIZACIONES!Q262</f>
        <v>92558.752500000002</v>
      </c>
      <c r="I263" s="7">
        <f>+COTIZACIONES!W262</f>
        <v>77045.954999999987</v>
      </c>
      <c r="J263" s="10">
        <f t="shared" si="32"/>
        <v>73389</v>
      </c>
      <c r="K263" s="10">
        <f t="shared" si="33"/>
        <v>80997.902499999997</v>
      </c>
      <c r="L263" s="11">
        <f t="shared" si="34"/>
        <v>80194.100679850992</v>
      </c>
      <c r="M263" s="10">
        <f t="shared" si="35"/>
        <v>80587.206548678034</v>
      </c>
      <c r="N263" s="10">
        <f t="shared" si="36"/>
        <v>10177.586625024715</v>
      </c>
      <c r="O263" s="26">
        <f t="shared" si="37"/>
        <v>0.1256524713714002</v>
      </c>
      <c r="P263" s="9">
        <f t="shared" si="38"/>
        <v>73389</v>
      </c>
      <c r="Q263" s="1" t="str">
        <f t="shared" si="39"/>
        <v>MENOR VALOR</v>
      </c>
    </row>
    <row r="264" spans="1:17" ht="120.75" thickBot="1" x14ac:dyDescent="0.3">
      <c r="A264" s="5">
        <f>+COTIZACIONES!A263</f>
        <v>261</v>
      </c>
      <c r="B264" s="5" t="str">
        <f>+COTIZACIONES!C263</f>
        <v>INSTALACIÓN BAJANTE AGUAS LLUVIAS  PVC  3"  (INCLUYE CODO UNIÓN Y ABRAZADERA DE FIJACIÓN )</v>
      </c>
      <c r="C264" s="5" t="str">
        <f>+COTIZACIONES!C263</f>
        <v>INSTALACIÓN BAJANTE AGUAS LLUVIAS  PVC  3"  (INCLUYE CODO UNIÓN Y ABRAZADERA DE FIJACIÓN )</v>
      </c>
      <c r="D264" s="5" t="str">
        <f>+COTIZACIONES!D263</f>
        <v>ML</v>
      </c>
      <c r="E264" s="5">
        <f>+COTIZACIONES!E263</f>
        <v>1</v>
      </c>
      <c r="F264" s="8" t="e">
        <f>+#REF!</f>
        <v>#REF!</v>
      </c>
      <c r="G264" s="7">
        <f>+COTIZACIONES!K263</f>
        <v>66194</v>
      </c>
      <c r="H264" s="7">
        <f>+COTIZACIONES!Q263</f>
        <v>85372.895000000004</v>
      </c>
      <c r="I264" s="7">
        <f>+COTIZACIONES!W263</f>
        <v>69492.429999999993</v>
      </c>
      <c r="J264" s="10">
        <f t="shared" si="32"/>
        <v>66194</v>
      </c>
      <c r="K264" s="10">
        <f t="shared" si="33"/>
        <v>73686.441666666666</v>
      </c>
      <c r="L264" s="11">
        <f t="shared" si="34"/>
        <v>72797.006892848076</v>
      </c>
      <c r="M264" s="10">
        <f t="shared" si="35"/>
        <v>73230.507549315022</v>
      </c>
      <c r="N264" s="10">
        <f t="shared" si="36"/>
        <v>10254.257835180399</v>
      </c>
      <c r="O264" s="26">
        <f t="shared" si="37"/>
        <v>0.13916071400987584</v>
      </c>
      <c r="P264" s="9">
        <f t="shared" si="38"/>
        <v>66194</v>
      </c>
      <c r="Q264" s="1" t="str">
        <f t="shared" si="39"/>
        <v>MENOR VALOR</v>
      </c>
    </row>
    <row r="265" spans="1:17" ht="120.75" thickBot="1" x14ac:dyDescent="0.3">
      <c r="A265" s="5">
        <f>+COTIZACIONES!A264</f>
        <v>262</v>
      </c>
      <c r="B265" s="5" t="str">
        <f>+COTIZACIONES!C264</f>
        <v>INSTALACIÓN BAJANTE AGUAS LLUVIAS  PVC  4"  (INCLUYE CODO UNIÓN Y ABRAZADERA DE FIJACIÓN )</v>
      </c>
      <c r="C265" s="5" t="str">
        <f>+COTIZACIONES!C264</f>
        <v>INSTALACIÓN BAJANTE AGUAS LLUVIAS  PVC  4"  (INCLUYE CODO UNIÓN Y ABRAZADERA DE FIJACIÓN )</v>
      </c>
      <c r="D265" s="5" t="str">
        <f>+COTIZACIONES!D264</f>
        <v>ML</v>
      </c>
      <c r="E265" s="5">
        <f>+COTIZACIONES!E264</f>
        <v>1</v>
      </c>
      <c r="F265" s="8" t="e">
        <f>+#REF!</f>
        <v>#REF!</v>
      </c>
      <c r="G265" s="7">
        <f>+COTIZACIONES!K264</f>
        <v>74828</v>
      </c>
      <c r="H265" s="7">
        <f>+COTIZACIONES!Q264</f>
        <v>89036.479999999996</v>
      </c>
      <c r="I265" s="7">
        <f>+COTIZACIONES!W264</f>
        <v>78556.659999999989</v>
      </c>
      <c r="J265" s="10">
        <f t="shared" si="32"/>
        <v>74828</v>
      </c>
      <c r="K265" s="10">
        <f t="shared" si="33"/>
        <v>80807.046666666647</v>
      </c>
      <c r="L265" s="11">
        <f t="shared" si="34"/>
        <v>80375.087378671538</v>
      </c>
      <c r="M265" s="10">
        <f t="shared" si="35"/>
        <v>80588.247206345186</v>
      </c>
      <c r="N265" s="10">
        <f t="shared" si="36"/>
        <v>7366.7093121510725</v>
      </c>
      <c r="O265" s="26">
        <f t="shared" si="37"/>
        <v>9.1164194411647526E-2</v>
      </c>
      <c r="P265" s="9">
        <f t="shared" si="38"/>
        <v>74828</v>
      </c>
      <c r="Q265" s="1" t="str">
        <f t="shared" si="39"/>
        <v>MENOR VALOR</v>
      </c>
    </row>
    <row r="266" spans="1:17" ht="120.75" thickBot="1" x14ac:dyDescent="0.3">
      <c r="A266" s="5">
        <f>+COTIZACIONES!A265</f>
        <v>263</v>
      </c>
      <c r="B266" s="5" t="str">
        <f>+COTIZACIONES!C265</f>
        <v>INSTALACIÓN BAJANTE AGUAS LLUVIAS  PVC  6"  (INCLUYE CODO UNIÓN Y ABRAZADERA DE FIJACIÓN )</v>
      </c>
      <c r="C266" s="5" t="str">
        <f>+COTIZACIONES!C265</f>
        <v>INSTALACIÓN BAJANTE AGUAS LLUVIAS  PVC  6"  (INCLUYE CODO UNIÓN Y ABRAZADERA DE FIJACIÓN )</v>
      </c>
      <c r="D266" s="5" t="str">
        <f>+COTIZACIONES!D265</f>
        <v>ML</v>
      </c>
      <c r="E266" s="5">
        <f>+COTIZACIONES!E265</f>
        <v>1</v>
      </c>
      <c r="F266" s="8" t="e">
        <f>+#REF!</f>
        <v>#REF!</v>
      </c>
      <c r="G266" s="7">
        <f>+COTIZACIONES!K265</f>
        <v>89218</v>
      </c>
      <c r="H266" s="7">
        <f>+COTIZACIONES!Q265</f>
        <v>106583.11500000001</v>
      </c>
      <c r="I266" s="7">
        <f>+COTIZACIONES!W265</f>
        <v>93663.709999999992</v>
      </c>
      <c r="J266" s="10">
        <f t="shared" si="32"/>
        <v>89218</v>
      </c>
      <c r="K266" s="10">
        <f t="shared" si="33"/>
        <v>96488.27499999998</v>
      </c>
      <c r="L266" s="11">
        <f t="shared" si="34"/>
        <v>95946.75097273248</v>
      </c>
      <c r="M266" s="10">
        <f t="shared" si="35"/>
        <v>96213.810744320057</v>
      </c>
      <c r="N266" s="10">
        <f t="shared" si="36"/>
        <v>9020.5559873117072</v>
      </c>
      <c r="O266" s="26">
        <f t="shared" si="37"/>
        <v>9.3488623227140383E-2</v>
      </c>
      <c r="P266" s="9">
        <f t="shared" si="38"/>
        <v>89218</v>
      </c>
      <c r="Q266" s="1" t="str">
        <f t="shared" si="39"/>
        <v>MENOR VALOR</v>
      </c>
    </row>
    <row r="267" spans="1:17" ht="120.75" thickBot="1" x14ac:dyDescent="0.3">
      <c r="A267" s="5">
        <f>+COTIZACIONES!A266</f>
        <v>264</v>
      </c>
      <c r="B267" s="5" t="str">
        <f>+COTIZACIONES!C266</f>
        <v>INSTALACIÓN BAJANTE AGUAS NEGRAS  PVC  3"  (INCLUYE CODO UNIÓN Y ABRAZADERA DE FIJACIÓN )</v>
      </c>
      <c r="C267" s="5" t="str">
        <f>+COTIZACIONES!C266</f>
        <v>INSTALACIÓN BAJANTE AGUAS NEGRAS  PVC  3"  (INCLUYE CODO UNIÓN Y ABRAZADERA DE FIJACIÓN )</v>
      </c>
      <c r="D267" s="5" t="str">
        <f>+COTIZACIONES!D266</f>
        <v>ML</v>
      </c>
      <c r="E267" s="5">
        <f>+COTIZACIONES!E266</f>
        <v>1</v>
      </c>
      <c r="F267" s="8" t="e">
        <f>+#REF!</f>
        <v>#REF!</v>
      </c>
      <c r="G267" s="7">
        <f>+COTIZACIONES!K266</f>
        <v>25902</v>
      </c>
      <c r="H267" s="7">
        <f>+COTIZACIONES!Q266</f>
        <v>31312.980000000003</v>
      </c>
      <c r="I267" s="7">
        <f>+COTIZACIONES!W266</f>
        <v>27192.69</v>
      </c>
      <c r="J267" s="10">
        <f t="shared" si="32"/>
        <v>25902</v>
      </c>
      <c r="K267" s="10">
        <f t="shared" si="33"/>
        <v>28135.89</v>
      </c>
      <c r="L267" s="11">
        <f t="shared" si="34"/>
        <v>27954.490376360034</v>
      </c>
      <c r="M267" s="10">
        <f t="shared" si="35"/>
        <v>28043.784669818117</v>
      </c>
      <c r="N267" s="10">
        <f t="shared" si="36"/>
        <v>2826.1096617258172</v>
      </c>
      <c r="O267" s="26">
        <f t="shared" si="37"/>
        <v>0.10044500677696057</v>
      </c>
      <c r="P267" s="9">
        <f t="shared" si="38"/>
        <v>25902</v>
      </c>
      <c r="Q267" s="1" t="str">
        <f t="shared" si="39"/>
        <v>MENOR VALOR</v>
      </c>
    </row>
    <row r="268" spans="1:17" ht="120.75" thickBot="1" x14ac:dyDescent="0.3">
      <c r="A268" s="5">
        <f>+COTIZACIONES!A267</f>
        <v>265</v>
      </c>
      <c r="B268" s="5" t="str">
        <f>+COTIZACIONES!C267</f>
        <v>INSTALACIÓN BAJANTE AGUAS NEGRAS  PVC  4"  (INCLUYE CODO UNIÓN Y ABRAZADERA DE FIJACIÓN )</v>
      </c>
      <c r="C268" s="5" t="str">
        <f>+COTIZACIONES!C267</f>
        <v>INSTALACIÓN BAJANTE AGUAS NEGRAS  PVC  4"  (INCLUYE CODO UNIÓN Y ABRAZADERA DE FIJACIÓN )</v>
      </c>
      <c r="D268" s="5" t="str">
        <f>+COTIZACIONES!D267</f>
        <v>ML</v>
      </c>
      <c r="E268" s="5">
        <f>+COTIZACIONES!E267</f>
        <v>1</v>
      </c>
      <c r="F268" s="8" t="e">
        <f>+#REF!</f>
        <v>#REF!</v>
      </c>
      <c r="G268" s="7">
        <f>+COTIZACIONES!K267</f>
        <v>74540.2</v>
      </c>
      <c r="H268" s="7">
        <f>+COTIZACIONES!Q267</f>
        <v>87985.149000000005</v>
      </c>
      <c r="I268" s="7">
        <f>+COTIZACIONES!W267</f>
        <v>78254.519</v>
      </c>
      <c r="J268" s="10">
        <f t="shared" si="32"/>
        <v>74540.2</v>
      </c>
      <c r="K268" s="10">
        <f t="shared" si="33"/>
        <v>80259.955999999991</v>
      </c>
      <c r="L268" s="11">
        <f t="shared" si="34"/>
        <v>79872.313053023361</v>
      </c>
      <c r="M268" s="10">
        <f t="shared" si="35"/>
        <v>80063.846545790264</v>
      </c>
      <c r="N268" s="10">
        <f t="shared" si="36"/>
        <v>6943.197863655987</v>
      </c>
      <c r="O268" s="26">
        <f t="shared" si="37"/>
        <v>8.6508867057639396E-2</v>
      </c>
      <c r="P268" s="9">
        <f t="shared" si="38"/>
        <v>74540</v>
      </c>
      <c r="Q268" s="1" t="str">
        <f t="shared" si="39"/>
        <v>MENOR VALOR</v>
      </c>
    </row>
    <row r="269" spans="1:17" ht="120.75" thickBot="1" x14ac:dyDescent="0.3">
      <c r="A269" s="5">
        <f>+COTIZACIONES!A268</f>
        <v>266</v>
      </c>
      <c r="B269" s="5" t="str">
        <f>+COTIZACIONES!C268</f>
        <v>INSTALACIÓN BAJANTE AGUAS NEGRAS  PVC  6"  (INCLUYE CODO UNIÓN Y ABRAZADERA DE FIJACIÓN )</v>
      </c>
      <c r="C269" s="5" t="str">
        <f>+COTIZACIONES!C268</f>
        <v>INSTALACIÓN BAJANTE AGUAS NEGRAS  PVC  6"  (INCLUYE CODO UNIÓN Y ABRAZADERA DE FIJACIÓN )</v>
      </c>
      <c r="D269" s="5" t="str">
        <f>+COTIZACIONES!D268</f>
        <v>ML</v>
      </c>
      <c r="E269" s="5">
        <f>+COTIZACIONES!E268</f>
        <v>1</v>
      </c>
      <c r="F269" s="8" t="e">
        <f>+#REF!</f>
        <v>#REF!</v>
      </c>
      <c r="G269" s="7">
        <f>+COTIZACIONES!K268</f>
        <v>89218</v>
      </c>
      <c r="H269" s="7">
        <f>+COTIZACIONES!Q268</f>
        <v>104886.175</v>
      </c>
      <c r="I269" s="7">
        <f>+COTIZACIONES!W268</f>
        <v>93663.709999999992</v>
      </c>
      <c r="J269" s="10">
        <f t="shared" si="32"/>
        <v>89218</v>
      </c>
      <c r="K269" s="10">
        <f t="shared" si="33"/>
        <v>95922.628333333341</v>
      </c>
      <c r="L269" s="11">
        <f t="shared" si="34"/>
        <v>95483.201787540645</v>
      </c>
      <c r="M269" s="10">
        <f t="shared" si="35"/>
        <v>95700.460842500586</v>
      </c>
      <c r="N269" s="10">
        <f t="shared" si="36"/>
        <v>8074.6492793903053</v>
      </c>
      <c r="O269" s="26">
        <f t="shared" si="37"/>
        <v>8.4178774285987176E-2</v>
      </c>
      <c r="P269" s="9">
        <f t="shared" si="38"/>
        <v>89218</v>
      </c>
      <c r="Q269" s="1" t="str">
        <f t="shared" si="39"/>
        <v>MENOR VALOR</v>
      </c>
    </row>
    <row r="270" spans="1:17" ht="165.75" thickBot="1" x14ac:dyDescent="0.3">
      <c r="A270" s="5">
        <f>+COTIZACIONES!A269</f>
        <v>267</v>
      </c>
      <c r="B270" s="5" t="str">
        <f>+COTIZACIONES!C269</f>
        <v>MANTENIMIENTO E INSTALACIÓN CANAL Y BAJANTE DE AGUAS LLUVIAS PVC 3 INCLUYE CODO UNIÓN Y ABRAZADERA DE FIJACIÓN</v>
      </c>
      <c r="C270" s="5" t="str">
        <f>+COTIZACIONES!C269</f>
        <v>MANTENIMIENTO E INSTALACIÓN CANAL Y BAJANTE DE AGUAS LLUVIAS PVC 3 INCLUYE CODO UNIÓN Y ABRAZADERA DE FIJACIÓN</v>
      </c>
      <c r="D270" s="5" t="str">
        <f>+COTIZACIONES!D269</f>
        <v>ML</v>
      </c>
      <c r="E270" s="5">
        <f>+COTIZACIONES!E269</f>
        <v>1</v>
      </c>
      <c r="F270" s="8" t="e">
        <f>+#REF!</f>
        <v>#REF!</v>
      </c>
      <c r="G270" s="7">
        <f>+COTIZACIONES!K269</f>
        <v>61013.599999999999</v>
      </c>
      <c r="H270" s="7">
        <f>+COTIZACIONES!Q269</f>
        <v>72308.854000000021</v>
      </c>
      <c r="I270" s="7">
        <f>+COTIZACIONES!W269</f>
        <v>64053.892000000007</v>
      </c>
      <c r="J270" s="10">
        <f t="shared" si="32"/>
        <v>61013.599999999999</v>
      </c>
      <c r="K270" s="10">
        <f t="shared" si="33"/>
        <v>65792.115333333335</v>
      </c>
      <c r="L270" s="11">
        <f t="shared" si="34"/>
        <v>65457.581641395729</v>
      </c>
      <c r="M270" s="10">
        <f t="shared" si="35"/>
        <v>65622.768843986429</v>
      </c>
      <c r="N270" s="10">
        <f t="shared" si="36"/>
        <v>5844.8058991327907</v>
      </c>
      <c r="O270" s="26">
        <f t="shared" si="37"/>
        <v>8.8837482569458309E-2</v>
      </c>
      <c r="P270" s="9">
        <f t="shared" si="38"/>
        <v>61014</v>
      </c>
      <c r="Q270" s="1" t="str">
        <f t="shared" si="39"/>
        <v>MENOR VALOR</v>
      </c>
    </row>
    <row r="271" spans="1:17" ht="195.75" thickBot="1" x14ac:dyDescent="0.3">
      <c r="A271" s="5">
        <f>+COTIZACIONES!A270</f>
        <v>268</v>
      </c>
      <c r="B271" s="5" t="str">
        <f>+COTIZACIONES!C270</f>
        <v>MANTENIMIENTO A TODO COSTO DESMONTE CANAL EN LAMINA EXISTENTE INCLUYE CARGUE Y RETIRO DE MATERIAL DESMONTADO,</v>
      </c>
      <c r="C271" s="5" t="str">
        <f>+COTIZACIONES!C270</f>
        <v>MANTENIMIENTO A TODO COSTO DESMONTE CANAL EN LAMINA EXISTENTE INCLUYE CARGUE Y RETIRO DE MATERIAL DESMONTADO,</v>
      </c>
      <c r="D271" s="5" t="str">
        <f>+COTIZACIONES!D270</f>
        <v>ML</v>
      </c>
      <c r="E271" s="5">
        <f>+COTIZACIONES!E270</f>
        <v>1</v>
      </c>
      <c r="F271" s="8" t="e">
        <f>+#REF!</f>
        <v>#REF!</v>
      </c>
      <c r="G271" s="7">
        <f>+COTIZACIONES!K270</f>
        <v>2549642</v>
      </c>
      <c r="H271" s="7">
        <f>+COTIZACIONES!Q270</f>
        <v>3219689.5</v>
      </c>
      <c r="I271" s="7"/>
      <c r="J271" s="10">
        <f t="shared" si="32"/>
        <v>2549642</v>
      </c>
      <c r="K271" s="10">
        <f t="shared" si="33"/>
        <v>2884665.75</v>
      </c>
      <c r="L271" s="11">
        <f t="shared" si="34"/>
        <v>2845756.246164395</v>
      </c>
      <c r="M271" s="10">
        <f t="shared" si="35"/>
        <v>2865144.9485425688</v>
      </c>
      <c r="N271" s="10">
        <f t="shared" si="36"/>
        <v>473795.13096709322</v>
      </c>
      <c r="O271" s="26">
        <f t="shared" si="37"/>
        <v>0.16424611099816094</v>
      </c>
      <c r="P271" s="9">
        <f>ROUND(+IF(O271&lt;=25%,J271,IF(O271&lt;=60%,L271,IF(O271&lt;=90%,M271,IF(O271&lt;=100%,K271)))),0)</f>
        <v>2549642</v>
      </c>
      <c r="Q271" s="1" t="str">
        <f t="shared" si="39"/>
        <v>MENOR VALOR</v>
      </c>
    </row>
    <row r="272" spans="1:17" ht="120.75" thickBot="1" x14ac:dyDescent="0.3">
      <c r="A272" s="5">
        <f>+COTIZACIONES!A271</f>
        <v>269</v>
      </c>
      <c r="B272" s="5" t="str">
        <f>+COTIZACIONES!C271</f>
        <v>INSTALACIÓN PUNTO DESAGÜE PVC  3" AGUAS LLUVIAS (INCLUYE ACCESORIOS YEE Y CODO)</v>
      </c>
      <c r="C272" s="5" t="str">
        <f>+COTIZACIONES!C271</f>
        <v>INSTALACIÓN PUNTO DESAGÜE PVC  3" AGUAS LLUVIAS (INCLUYE ACCESORIOS YEE Y CODO)</v>
      </c>
      <c r="D272" s="5" t="str">
        <f>+COTIZACIONES!D271</f>
        <v>Unidad</v>
      </c>
      <c r="E272" s="5">
        <f>+COTIZACIONES!E271</f>
        <v>1</v>
      </c>
      <c r="F272" s="8" t="e">
        <f>+#REF!</f>
        <v>#REF!</v>
      </c>
      <c r="G272" s="7">
        <f>+COTIZACIONES!K271</f>
        <v>631142</v>
      </c>
      <c r="H272" s="7">
        <f>+COTIZACIONES!Q271</f>
        <v>641030.9</v>
      </c>
      <c r="I272" s="7"/>
      <c r="J272" s="10">
        <f t="shared" ref="J272:J335" si="40">MIN(G272:I272)</f>
        <v>631142</v>
      </c>
      <c r="K272" s="10">
        <f t="shared" ref="K272:K335" si="41">AVERAGE(G272:I272)</f>
        <v>636086.44999999995</v>
      </c>
      <c r="L272" s="11">
        <f t="shared" ref="L272:L335" si="42">HARMEAN(G272:I272)</f>
        <v>636048.01562397694</v>
      </c>
      <c r="M272" s="10">
        <f t="shared" ref="M272:M335" si="43">GEOMEAN(G272:I272)</f>
        <v>636067.23252168868</v>
      </c>
      <c r="N272" s="10">
        <f t="shared" ref="N272:N335" si="44">_xlfn.STDEV.S(G272:I272)</f>
        <v>6992.5082484756658</v>
      </c>
      <c r="O272" s="26">
        <f t="shared" ref="O272:O335" si="45">+N272/K272</f>
        <v>1.0993015569622127E-2</v>
      </c>
      <c r="P272" s="9">
        <f t="shared" ref="P272:P335" si="46">ROUND(+IF(O272&lt;=25%,J272,IF(O272&lt;=60%,L272,IF(O272&lt;=90%,M272,IF(O272&lt;=100%,K272)))),0)</f>
        <v>631142</v>
      </c>
      <c r="Q272" s="1" t="str">
        <f t="shared" si="39"/>
        <v>MENOR VALOR</v>
      </c>
    </row>
    <row r="273" spans="1:17" ht="120.75" thickBot="1" x14ac:dyDescent="0.3">
      <c r="A273" s="5">
        <f>+COTIZACIONES!A272</f>
        <v>270</v>
      </c>
      <c r="B273" s="5" t="str">
        <f>+COTIZACIONES!C272</f>
        <v>INSTALACIÓN PUNTO DESAGÜE PVC  4" AGUAS LLUVIAS (INCLUYE ACCESORIOS YEE Y CODO)</v>
      </c>
      <c r="C273" s="5" t="str">
        <f>+COTIZACIONES!C272</f>
        <v>INSTALACIÓN PUNTO DESAGÜE PVC  4" AGUAS LLUVIAS (INCLUYE ACCESORIOS YEE Y CODO)</v>
      </c>
      <c r="D273" s="5" t="str">
        <f>+COTIZACIONES!D272</f>
        <v>Unidad</v>
      </c>
      <c r="E273" s="5">
        <f>+COTIZACIONES!E272</f>
        <v>1</v>
      </c>
      <c r="F273" s="8" t="e">
        <f>+#REF!</f>
        <v>#REF!</v>
      </c>
      <c r="G273" s="7">
        <f>+COTIZACIONES!K272</f>
        <v>73389</v>
      </c>
      <c r="H273" s="7">
        <f>+COTIZACIONES!Q272</f>
        <v>94652.557499999995</v>
      </c>
      <c r="I273" s="7">
        <f>+COTIZACIONES!W272</f>
        <v>77045.954999999987</v>
      </c>
      <c r="J273" s="10">
        <f t="shared" si="40"/>
        <v>73389</v>
      </c>
      <c r="K273" s="10">
        <f t="shared" si="41"/>
        <v>81695.837499999994</v>
      </c>
      <c r="L273" s="11">
        <f t="shared" si="42"/>
        <v>80709.725033375027</v>
      </c>
      <c r="M273" s="10">
        <f t="shared" si="43"/>
        <v>81190.345326414477</v>
      </c>
      <c r="N273" s="10">
        <f t="shared" si="44"/>
        <v>11368.85107813482</v>
      </c>
      <c r="O273" s="26">
        <f t="shared" si="45"/>
        <v>0.1391607140098762</v>
      </c>
      <c r="P273" s="9">
        <f t="shared" si="46"/>
        <v>73389</v>
      </c>
      <c r="Q273" s="1" t="str">
        <f t="shared" si="39"/>
        <v>MENOR VALOR</v>
      </c>
    </row>
    <row r="274" spans="1:17" ht="150.75" thickBot="1" x14ac:dyDescent="0.3">
      <c r="A274" s="5">
        <f>+COTIZACIONES!A273</f>
        <v>271</v>
      </c>
      <c r="B274" s="5" t="str">
        <f>+COTIZACIONES!C273</f>
        <v>MANTENIMIENTO E INSTALACIÓN PUNTO DESAGÜE PVC  6" AGUAS LLUVIAS (INCLUYE ACCESORIOS YEE Y CODO)</v>
      </c>
      <c r="C274" s="5" t="str">
        <f>+COTIZACIONES!C273</f>
        <v>MANTENIMIENTO E INSTALACIÓN PUNTO DESAGÜE PVC  6" AGUAS LLUVIAS (INCLUYE ACCESORIOS YEE Y CODO)</v>
      </c>
      <c r="D274" s="5" t="str">
        <f>+COTIZACIONES!D273</f>
        <v>Unidad</v>
      </c>
      <c r="E274" s="5">
        <f>+COTIZACIONES!E273</f>
        <v>1</v>
      </c>
      <c r="F274" s="8" t="e">
        <f>+#REF!</f>
        <v>#REF!</v>
      </c>
      <c r="G274" s="7">
        <f>+COTIZACIONES!K273</f>
        <v>86340</v>
      </c>
      <c r="H274" s="7">
        <f>+COTIZACIONES!Q273</f>
        <v>102734.39999999999</v>
      </c>
      <c r="I274" s="7">
        <f>+COTIZACIONES!W273</f>
        <v>90642.3</v>
      </c>
      <c r="J274" s="10">
        <f t="shared" si="40"/>
        <v>86340</v>
      </c>
      <c r="K274" s="10">
        <f t="shared" si="41"/>
        <v>93238.900000000009</v>
      </c>
      <c r="L274" s="11">
        <f t="shared" si="42"/>
        <v>92740.485436928706</v>
      </c>
      <c r="M274" s="10">
        <f t="shared" si="43"/>
        <v>92986.439084244455</v>
      </c>
      <c r="N274" s="10">
        <f t="shared" si="44"/>
        <v>8500.0492063281563</v>
      </c>
      <c r="O274" s="26">
        <f t="shared" si="45"/>
        <v>9.1164194411647456E-2</v>
      </c>
      <c r="P274" s="9">
        <f t="shared" si="46"/>
        <v>86340</v>
      </c>
      <c r="Q274" s="1" t="str">
        <f t="shared" si="39"/>
        <v>MENOR VALOR</v>
      </c>
    </row>
    <row r="275" spans="1:17" ht="180.75" thickBot="1" x14ac:dyDescent="0.3">
      <c r="A275" s="5">
        <f>+COTIZACIONES!A274</f>
        <v>272</v>
      </c>
      <c r="B275" s="5" t="str">
        <f>+COTIZACIONES!C274</f>
        <v>MANTENIMIENTO E INSTALACIÓN TUBERÍA PVC-S 2" (VENTILACIÓN Y AGUAS LLUVIAS) INCLUYE ACCESORIOS Y ABRAZADERA DE FIJACIÓN</v>
      </c>
      <c r="C275" s="5" t="str">
        <f>+COTIZACIONES!C274</f>
        <v>MANTENIMIENTO E INSTALACIÓN TUBERÍA PVC-S 2" (VENTILACIÓN Y AGUAS LLUVIAS) INCLUYE ACCESORIOS Y ABRAZADERA DE FIJACIÓN</v>
      </c>
      <c r="D275" s="5" t="str">
        <f>+COTIZACIONES!D274</f>
        <v>ML</v>
      </c>
      <c r="E275" s="5">
        <f>+COTIZACIONES!E274</f>
        <v>1</v>
      </c>
      <c r="F275" s="8" t="e">
        <f>+#REF!</f>
        <v>#REF!</v>
      </c>
      <c r="G275" s="7">
        <f>+COTIZACIONES!K274</f>
        <v>50365</v>
      </c>
      <c r="H275" s="7">
        <f>+COTIZACIONES!Q274</f>
        <v>60167.887499999997</v>
      </c>
      <c r="I275" s="7">
        <f>+COTIZACIONES!W274</f>
        <v>52874.675000000003</v>
      </c>
      <c r="J275" s="10">
        <f t="shared" si="40"/>
        <v>50365</v>
      </c>
      <c r="K275" s="10">
        <f t="shared" si="41"/>
        <v>54469.1875</v>
      </c>
      <c r="L275" s="11">
        <f t="shared" si="42"/>
        <v>54163.488452348989</v>
      </c>
      <c r="M275" s="10">
        <f t="shared" si="43"/>
        <v>54314.248000825835</v>
      </c>
      <c r="N275" s="10">
        <f t="shared" si="44"/>
        <v>5092.2493476759591</v>
      </c>
      <c r="O275" s="26">
        <f t="shared" si="45"/>
        <v>9.3488623227140286E-2</v>
      </c>
      <c r="P275" s="9">
        <f t="shared" si="46"/>
        <v>50365</v>
      </c>
      <c r="Q275" s="1" t="str">
        <f t="shared" si="39"/>
        <v>MENOR VALOR</v>
      </c>
    </row>
    <row r="276" spans="1:17" ht="180.75" thickBot="1" x14ac:dyDescent="0.3">
      <c r="A276" s="5">
        <f>+COTIZACIONES!A275</f>
        <v>273</v>
      </c>
      <c r="B276" s="5" t="str">
        <f>+COTIZACIONES!C275</f>
        <v>MANTENIMIENTO E INSTALACIÓN TUBERÍA PVC-S 3" (VENTILACIÓN Y AGUAS LLUVIAS) INCLUYE ACCESORIOS Y ABRAZADERA DE FIJACIÓN</v>
      </c>
      <c r="C276" s="5" t="str">
        <f>+COTIZACIONES!C275</f>
        <v>MANTENIMIENTO E INSTALACIÓN TUBERÍA PVC-S 3" (VENTILACIÓN Y AGUAS LLUVIAS) INCLUYE ACCESORIOS Y ABRAZADERA DE FIJACIÓN</v>
      </c>
      <c r="D276" s="5" t="str">
        <f>+COTIZACIONES!D275</f>
        <v>ML</v>
      </c>
      <c r="E276" s="5">
        <f>+COTIZACIONES!E275</f>
        <v>1</v>
      </c>
      <c r="F276" s="8" t="e">
        <f>+#REF!</f>
        <v>#REF!</v>
      </c>
      <c r="G276" s="7">
        <f>+COTIZACIONES!K275</f>
        <v>60150.2</v>
      </c>
      <c r="H276" s="7">
        <f>+COTIZACIONES!Q275</f>
        <v>72715.698000000004</v>
      </c>
      <c r="I276" s="7">
        <f>+COTIZACIONES!W275</f>
        <v>63147.468999999997</v>
      </c>
      <c r="J276" s="10">
        <f t="shared" si="40"/>
        <v>60150.2</v>
      </c>
      <c r="K276" s="10">
        <f t="shared" si="41"/>
        <v>65337.78899999999</v>
      </c>
      <c r="L276" s="11">
        <f t="shared" si="42"/>
        <v>64916.538762880518</v>
      </c>
      <c r="M276" s="10">
        <f t="shared" si="43"/>
        <v>65123.899955466506</v>
      </c>
      <c r="N276" s="10">
        <f t="shared" si="44"/>
        <v>6562.8546588966183</v>
      </c>
      <c r="O276" s="26">
        <f t="shared" si="45"/>
        <v>0.10044500677696057</v>
      </c>
      <c r="P276" s="9">
        <f t="shared" si="46"/>
        <v>60150</v>
      </c>
      <c r="Q276" s="1" t="str">
        <f t="shared" si="39"/>
        <v>MENOR VALOR</v>
      </c>
    </row>
    <row r="277" spans="1:17" ht="135.75" thickBot="1" x14ac:dyDescent="0.3">
      <c r="A277" s="5">
        <f>+COTIZACIONES!A276</f>
        <v>274</v>
      </c>
      <c r="B277" s="5" t="str">
        <f>+COTIZACIONES!C276</f>
        <v>MANTENIMIENTO E INSTALACIÓN TUBERÍA PVC-S 4" (RED AGUAS LLUVIAS) INCLUYE INSTALACIÓN Y ACCESORIOS</v>
      </c>
      <c r="C277" s="5" t="str">
        <f>+COTIZACIONES!C276</f>
        <v>MANTENIMIENTO E INSTALACIÓN TUBERÍA PVC-S 4" (RED AGUAS LLUVIAS) INCLUYE INSTALACIÓN Y ACCESORIOS</v>
      </c>
      <c r="D277" s="5" t="str">
        <f>+COTIZACIONES!D276</f>
        <v>ML</v>
      </c>
      <c r="E277" s="5">
        <f>+COTIZACIONES!E276</f>
        <v>1</v>
      </c>
      <c r="F277" s="8" t="e">
        <f>+#REF!</f>
        <v>#REF!</v>
      </c>
      <c r="G277" s="7">
        <f>+COTIZACIONES!K276</f>
        <v>71950</v>
      </c>
      <c r="H277" s="7">
        <f>+COTIZACIONES!Q276</f>
        <v>84927.75</v>
      </c>
      <c r="I277" s="7">
        <f>+COTIZACIONES!W276</f>
        <v>75535.25</v>
      </c>
      <c r="J277" s="10">
        <f t="shared" si="40"/>
        <v>71950</v>
      </c>
      <c r="K277" s="10">
        <f t="shared" si="41"/>
        <v>77471</v>
      </c>
      <c r="L277" s="11">
        <f t="shared" si="42"/>
        <v>77096.82727125808</v>
      </c>
      <c r="M277" s="10">
        <f t="shared" si="43"/>
        <v>77281.705160029203</v>
      </c>
      <c r="N277" s="10">
        <f t="shared" si="44"/>
        <v>6701.9284398223772</v>
      </c>
      <c r="O277" s="26">
        <f t="shared" si="45"/>
        <v>8.6508867057639341E-2</v>
      </c>
      <c r="P277" s="9">
        <f t="shared" si="46"/>
        <v>71950</v>
      </c>
      <c r="Q277" s="1" t="str">
        <f t="shared" si="39"/>
        <v>MENOR VALOR</v>
      </c>
    </row>
    <row r="278" spans="1:17" ht="180.75" thickBot="1" x14ac:dyDescent="0.3">
      <c r="A278" s="5">
        <f>+COTIZACIONES!A277</f>
        <v>275</v>
      </c>
      <c r="B278" s="5" t="str">
        <f>+COTIZACIONES!C277</f>
        <v>MANTENIMIENTO E INSTALACIÓN TUBERÍA PVC-S 4" (VENTILACIÓN Y AGUAS LLUVIAS) INCLUYE ACCESORIOS Y ABRAZADERA DE FIJACIÓN</v>
      </c>
      <c r="C278" s="5" t="str">
        <f>+COTIZACIONES!C277</f>
        <v>MANTENIMIENTO E INSTALACIÓN TUBERÍA PVC-S 4" (VENTILACIÓN Y AGUAS LLUVIAS) INCLUYE ACCESORIOS Y ABRAZADERA DE FIJACIÓN</v>
      </c>
      <c r="D278" s="5" t="str">
        <f>+COTIZACIONES!D277</f>
        <v>ML</v>
      </c>
      <c r="E278" s="5">
        <f>+COTIZACIONES!E277</f>
        <v>1</v>
      </c>
      <c r="F278" s="8" t="e">
        <f>+#REF!</f>
        <v>#REF!</v>
      </c>
      <c r="G278" s="7">
        <f>+COTIZACIONES!K277</f>
        <v>71950</v>
      </c>
      <c r="H278" s="7">
        <f>+COTIZACIONES!Q277</f>
        <v>84585.625</v>
      </c>
      <c r="I278" s="7">
        <f>+COTIZACIONES!W277</f>
        <v>75535.25</v>
      </c>
      <c r="J278" s="10">
        <f t="shared" si="40"/>
        <v>71950</v>
      </c>
      <c r="K278" s="10">
        <f t="shared" si="41"/>
        <v>77356.958333333328</v>
      </c>
      <c r="L278" s="11">
        <f t="shared" si="42"/>
        <v>77002.582086726339</v>
      </c>
      <c r="M278" s="10">
        <f t="shared" si="43"/>
        <v>77177.791002016602</v>
      </c>
      <c r="N278" s="10">
        <f t="shared" si="44"/>
        <v>6511.8139349921794</v>
      </c>
      <c r="O278" s="26">
        <f t="shared" si="45"/>
        <v>8.4178774285987149E-2</v>
      </c>
      <c r="P278" s="9">
        <f t="shared" si="46"/>
        <v>71950</v>
      </c>
      <c r="Q278" s="1" t="str">
        <f t="shared" si="39"/>
        <v>MENOR VALOR</v>
      </c>
    </row>
    <row r="279" spans="1:17" ht="135.75" thickBot="1" x14ac:dyDescent="0.3">
      <c r="A279" s="5">
        <f>+COTIZACIONES!A278</f>
        <v>276</v>
      </c>
      <c r="B279" s="5" t="str">
        <f>+COTIZACIONES!C278</f>
        <v>MANTENIMIENTO E INSTALACIÓN TUBERÍA PVC-S 6" (RED AGUAS LLUVIAS) INCLUYE INSTALACIÓN Y ACCESORIOS</v>
      </c>
      <c r="C279" s="5" t="str">
        <f>+COTIZACIONES!C278</f>
        <v>MANTENIMIENTO E INSTALACIÓN TUBERÍA PVC-S 6" (RED AGUAS LLUVIAS) INCLUYE INSTALACIÓN Y ACCESORIOS</v>
      </c>
      <c r="D279" s="5" t="str">
        <f>+COTIZACIONES!D278</f>
        <v>ML</v>
      </c>
      <c r="E279" s="5">
        <f>+COTIZACIONES!E278</f>
        <v>1</v>
      </c>
      <c r="F279" s="8" t="e">
        <f>+#REF!</f>
        <v>#REF!</v>
      </c>
      <c r="G279" s="7">
        <f>+COTIZACIONES!K278</f>
        <v>89218</v>
      </c>
      <c r="H279" s="7">
        <f>+COTIZACIONES!Q278</f>
        <v>105734.645</v>
      </c>
      <c r="I279" s="7">
        <f>+COTIZACIONES!W278</f>
        <v>93663.709999999992</v>
      </c>
      <c r="J279" s="10">
        <f t="shared" si="40"/>
        <v>89218</v>
      </c>
      <c r="K279" s="10">
        <f t="shared" si="41"/>
        <v>96205.45166666666</v>
      </c>
      <c r="L279" s="11">
        <f t="shared" si="42"/>
        <v>95716.275041663524</v>
      </c>
      <c r="M279" s="10">
        <f t="shared" si="43"/>
        <v>95957.822366206572</v>
      </c>
      <c r="N279" s="10">
        <f t="shared" si="44"/>
        <v>8546.650135524349</v>
      </c>
      <c r="O279" s="26">
        <f t="shared" si="45"/>
        <v>8.8837482569458157E-2</v>
      </c>
      <c r="P279" s="9">
        <f t="shared" si="46"/>
        <v>89218</v>
      </c>
      <c r="Q279" s="1" t="str">
        <f t="shared" si="39"/>
        <v>MENOR VALOR</v>
      </c>
    </row>
    <row r="280" spans="1:17" ht="180.75" thickBot="1" x14ac:dyDescent="0.3">
      <c r="A280" s="5">
        <f>+COTIZACIONES!A279</f>
        <v>277</v>
      </c>
      <c r="B280" s="5" t="str">
        <f>+COTIZACIONES!C279</f>
        <v>MANTENIMIENTO E INSTALACIÓN TUBERÍA PVC-S 6" (VENTILACIÓN Y AGUAS LLUVIAS) INCLUYE ACCESORIOS Y ABRAZADERA DE FIJACIÓN</v>
      </c>
      <c r="C280" s="5" t="str">
        <f>+COTIZACIONES!C279</f>
        <v>MANTENIMIENTO E INSTALACIÓN TUBERÍA PVC-S 6" (VENTILACIÓN Y AGUAS LLUVIAS) INCLUYE ACCESORIOS Y ABRAZADERA DE FIJACIÓN</v>
      </c>
      <c r="D280" s="5" t="str">
        <f>+COTIZACIONES!D279</f>
        <v>ML</v>
      </c>
      <c r="E280" s="5">
        <f>+COTIZACIONES!E279</f>
        <v>1</v>
      </c>
      <c r="F280" s="8" t="e">
        <f>+#REF!</f>
        <v>#REF!</v>
      </c>
      <c r="G280" s="7">
        <f>+COTIZACIONES!K279</f>
        <v>89218</v>
      </c>
      <c r="H280" s="7">
        <f>+COTIZACIONES!Q279</f>
        <v>113370.875</v>
      </c>
      <c r="I280" s="7">
        <f>+COTIZACIONES!W279</f>
        <v>93663.709999999992</v>
      </c>
      <c r="J280" s="10">
        <f t="shared" si="40"/>
        <v>89218</v>
      </c>
      <c r="K280" s="10">
        <f t="shared" si="41"/>
        <v>98750.861666666649</v>
      </c>
      <c r="L280" s="11">
        <f t="shared" si="42"/>
        <v>97702.042399032522</v>
      </c>
      <c r="M280" s="10">
        <f t="shared" si="43"/>
        <v>98214.387527069179</v>
      </c>
      <c r="N280" s="10">
        <f t="shared" si="44"/>
        <v>12854.947559253584</v>
      </c>
      <c r="O280" s="26">
        <f t="shared" si="45"/>
        <v>0.1301755482665603</v>
      </c>
      <c r="P280" s="9">
        <f t="shared" si="46"/>
        <v>89218</v>
      </c>
      <c r="Q280" s="1" t="str">
        <f t="shared" si="39"/>
        <v>MENOR VALOR</v>
      </c>
    </row>
    <row r="281" spans="1:17" ht="240.75" thickBot="1" x14ac:dyDescent="0.3">
      <c r="A281" s="5">
        <f>+COTIZACIONES!A280</f>
        <v>278</v>
      </c>
      <c r="B281" s="5" t="str">
        <f>+COTIZACIONES!C280</f>
        <v>MANTENIMIENTO RECUBRIMIENTO BAJANTES AGUAS LLUVIAS EN MURO SUPERBOARD 8 MM, ANCHO &lt;50CM,( PERFILARÍA CAL, 26 CADA 60 CM,) INCLUYE TRES (3) MANOS DE PINTURA</v>
      </c>
      <c r="C281" s="5" t="str">
        <f>+COTIZACIONES!C280</f>
        <v>MANTENIMIENTO RECUBRIMIENTO BAJANTES AGUAS LLUVIAS EN MURO SUPERBOARD 8 MM, ANCHO &lt;50CM,( PERFILARÍA CAL, 26 CADA 60 CM,) INCLUYE TRES (3) MANOS DE PINTURA</v>
      </c>
      <c r="D281" s="5" t="str">
        <f>+COTIZACIONES!D280</f>
        <v>ML</v>
      </c>
      <c r="E281" s="5">
        <f>+COTIZACIONES!E280</f>
        <v>1</v>
      </c>
      <c r="F281" s="8" t="e">
        <f>+#REF!</f>
        <v>#REF!</v>
      </c>
      <c r="G281" s="7">
        <f>+COTIZACIONES!K280</f>
        <v>57560</v>
      </c>
      <c r="H281" s="7">
        <f>+COTIZACIONES!Q280</f>
        <v>72595.100000000006</v>
      </c>
      <c r="I281" s="7">
        <f>+COTIZACIONES!W280</f>
        <v>60428.2</v>
      </c>
      <c r="J281" s="10">
        <f t="shared" si="40"/>
        <v>57560</v>
      </c>
      <c r="K281" s="10">
        <f t="shared" si="41"/>
        <v>63527.766666666663</v>
      </c>
      <c r="L281" s="11">
        <f t="shared" si="42"/>
        <v>62897.333866549816</v>
      </c>
      <c r="M281" s="10">
        <f t="shared" si="43"/>
        <v>63205.652195041599</v>
      </c>
      <c r="N281" s="10">
        <f t="shared" si="44"/>
        <v>7982.4208823723638</v>
      </c>
      <c r="O281" s="26">
        <f t="shared" si="45"/>
        <v>0.12565247137140081</v>
      </c>
      <c r="P281" s="9">
        <f t="shared" si="46"/>
        <v>57560</v>
      </c>
      <c r="Q281" s="1" t="str">
        <f t="shared" si="39"/>
        <v>MENOR VALOR</v>
      </c>
    </row>
    <row r="282" spans="1:17" ht="105.75" thickBot="1" x14ac:dyDescent="0.3">
      <c r="A282" s="5">
        <f>+COTIZACIONES!A281</f>
        <v>279</v>
      </c>
      <c r="B282" s="5" t="str">
        <f>+COTIZACIONES!C281</f>
        <v>INSTALACIÓN CERRADURA PICO DE LORO - NÍQUEL -  ENTRADA , ACABADO SEGÚN DISEÑO</v>
      </c>
      <c r="C282" s="5" t="str">
        <f>+COTIZACIONES!C281</f>
        <v>INSTALACIÓN CERRADURA PICO DE LORO - NÍQUEL -  ENTRADA , ACABADO SEGÚN DISEÑO</v>
      </c>
      <c r="D282" s="5" t="str">
        <f>+COTIZACIONES!D281</f>
        <v>Unidad</v>
      </c>
      <c r="E282" s="5">
        <f>+COTIZACIONES!E281</f>
        <v>1</v>
      </c>
      <c r="F282" s="8" t="e">
        <f>+#REF!</f>
        <v>#REF!</v>
      </c>
      <c r="G282" s="7">
        <f>+COTIZACIONES!K281</f>
        <v>74540.2</v>
      </c>
      <c r="H282" s="7">
        <f>+COTIZACIONES!Q281</f>
        <v>96137.303500000009</v>
      </c>
      <c r="I282" s="7">
        <f>+COTIZACIONES!W281</f>
        <v>78254.519</v>
      </c>
      <c r="J282" s="10">
        <f t="shared" si="40"/>
        <v>74540.2</v>
      </c>
      <c r="K282" s="10">
        <f t="shared" si="41"/>
        <v>82977.340833333335</v>
      </c>
      <c r="L282" s="11">
        <f t="shared" si="42"/>
        <v>81975.759935859358</v>
      </c>
      <c r="M282" s="10">
        <f t="shared" si="43"/>
        <v>82463.919370750387</v>
      </c>
      <c r="N282" s="10">
        <f t="shared" si="44"/>
        <v>11547.185997007486</v>
      </c>
      <c r="O282" s="26">
        <f t="shared" si="45"/>
        <v>0.13916071400987576</v>
      </c>
      <c r="P282" s="9">
        <f t="shared" si="46"/>
        <v>74540</v>
      </c>
      <c r="Q282" s="1" t="str">
        <f t="shared" si="39"/>
        <v>MENOR VALOR</v>
      </c>
    </row>
    <row r="283" spans="1:17" ht="150.75" thickBot="1" x14ac:dyDescent="0.3">
      <c r="A283" s="5">
        <f>+COTIZACIONES!A282</f>
        <v>280</v>
      </c>
      <c r="B283" s="5" t="str">
        <f>+COTIZACIONES!C282</f>
        <v>INSTALACIÓN DISPENSADOR   PARA  JABÓN  LIQUIDO    CUERPO  EN  ACERO  INOXIDABLE CAPACIDAD 1,2 LITROS, REF 8-AA-600</v>
      </c>
      <c r="C283" s="5" t="str">
        <f>+COTIZACIONES!C282</f>
        <v>INSTALACIÓN DISPENSADOR   PARA  JABÓN  LIQUIDO    CUERPO  EN  ACERO  INOXIDABLE CAPACIDAD 1,2 LITROS, REF 8-AA-600</v>
      </c>
      <c r="D283" s="5" t="str">
        <f>+COTIZACIONES!D282</f>
        <v>Unidad</v>
      </c>
      <c r="E283" s="5">
        <f>+COTIZACIONES!E282</f>
        <v>1</v>
      </c>
      <c r="F283" s="8" t="e">
        <f>+#REF!</f>
        <v>#REF!</v>
      </c>
      <c r="G283" s="7">
        <f>+COTIZACIONES!K282</f>
        <v>57560</v>
      </c>
      <c r="H283" s="7">
        <f>+COTIZACIONES!Q282</f>
        <v>68489.600000000006</v>
      </c>
      <c r="I283" s="7">
        <f>+COTIZACIONES!W282</f>
        <v>60428.2</v>
      </c>
      <c r="J283" s="10">
        <f t="shared" si="40"/>
        <v>57560</v>
      </c>
      <c r="K283" s="10">
        <f t="shared" si="41"/>
        <v>62159.266666666663</v>
      </c>
      <c r="L283" s="11">
        <f t="shared" si="42"/>
        <v>61826.990291285809</v>
      </c>
      <c r="M283" s="10">
        <f t="shared" si="43"/>
        <v>61990.959389496304</v>
      </c>
      <c r="N283" s="10">
        <f t="shared" si="44"/>
        <v>5666.6994708854445</v>
      </c>
      <c r="O283" s="26">
        <f t="shared" si="45"/>
        <v>9.1164194411647581E-2</v>
      </c>
      <c r="P283" s="9">
        <f t="shared" si="46"/>
        <v>57560</v>
      </c>
      <c r="Q283" s="1" t="str">
        <f t="shared" si="39"/>
        <v>MENOR VALOR</v>
      </c>
    </row>
    <row r="284" spans="1:17" ht="75.75" thickBot="1" x14ac:dyDescent="0.3">
      <c r="A284" s="5">
        <f>+COTIZACIONES!A283</f>
        <v>281</v>
      </c>
      <c r="B284" s="5" t="str">
        <f>+COTIZACIONES!C283</f>
        <v>INSTALACIÓN DIVISIONES VIDRIO TEMPLADO Y ALUMINIO</v>
      </c>
      <c r="C284" s="5" t="str">
        <f>+COTIZACIONES!C283</f>
        <v>INSTALACIÓN DIVISIONES VIDRIO TEMPLADO Y ALUMINIO</v>
      </c>
      <c r="D284" s="5" t="str">
        <f>+COTIZACIONES!D283</f>
        <v>M²</v>
      </c>
      <c r="E284" s="5">
        <f>+COTIZACIONES!E283</f>
        <v>1</v>
      </c>
      <c r="F284" s="8" t="e">
        <f>+#REF!</f>
        <v>#REF!</v>
      </c>
      <c r="G284" s="7">
        <f>+COTIZACIONES!K283</f>
        <v>100730</v>
      </c>
      <c r="H284" s="7">
        <f>+COTIZACIONES!Q283</f>
        <v>120335.77499999999</v>
      </c>
      <c r="I284" s="7">
        <f>+COTIZACIONES!W283</f>
        <v>105749.35</v>
      </c>
      <c r="J284" s="10">
        <f t="shared" si="40"/>
        <v>100730</v>
      </c>
      <c r="K284" s="10">
        <f t="shared" si="41"/>
        <v>108938.375</v>
      </c>
      <c r="L284" s="11">
        <f t="shared" si="42"/>
        <v>108326.97690469798</v>
      </c>
      <c r="M284" s="10">
        <f t="shared" si="43"/>
        <v>108628.49600165167</v>
      </c>
      <c r="N284" s="10">
        <f t="shared" si="44"/>
        <v>10184.498695351918</v>
      </c>
      <c r="O284" s="26">
        <f t="shared" si="45"/>
        <v>9.3488623227140286E-2</v>
      </c>
      <c r="P284" s="9">
        <f t="shared" si="46"/>
        <v>100730</v>
      </c>
      <c r="Q284" s="1" t="str">
        <f t="shared" si="39"/>
        <v>MENOR VALOR</v>
      </c>
    </row>
    <row r="285" spans="1:17" ht="60.75" thickBot="1" x14ac:dyDescent="0.3">
      <c r="A285" s="5">
        <f>+COTIZACIONES!A284</f>
        <v>282</v>
      </c>
      <c r="B285" s="5" t="str">
        <f>+COTIZACIONES!C284</f>
        <v xml:space="preserve">INSTALACIÓN MANIJA DE ACERO INOXIDABLE </v>
      </c>
      <c r="C285" s="5" t="str">
        <f>+COTIZACIONES!C284</f>
        <v xml:space="preserve">INSTALACIÓN MANIJA DE ACERO INOXIDABLE </v>
      </c>
      <c r="D285" s="5" t="str">
        <f>+COTIZACIONES!D284</f>
        <v>Unidad</v>
      </c>
      <c r="E285" s="5">
        <f>+COTIZACIONES!E284</f>
        <v>1</v>
      </c>
      <c r="F285" s="8" t="e">
        <f>+#REF!</f>
        <v>#REF!</v>
      </c>
      <c r="G285" s="7">
        <f>+COTIZACIONES!K284</f>
        <v>43170</v>
      </c>
      <c r="H285" s="7">
        <f>+COTIZACIONES!Q284</f>
        <v>52188.3</v>
      </c>
      <c r="I285" s="7">
        <f>+COTIZACIONES!W284</f>
        <v>45321.15</v>
      </c>
      <c r="J285" s="10">
        <f t="shared" si="40"/>
        <v>43170</v>
      </c>
      <c r="K285" s="10">
        <f t="shared" si="41"/>
        <v>46893.15</v>
      </c>
      <c r="L285" s="11">
        <f t="shared" si="42"/>
        <v>46590.817293933389</v>
      </c>
      <c r="M285" s="10">
        <f t="shared" si="43"/>
        <v>46739.641116363528</v>
      </c>
      <c r="N285" s="10">
        <f t="shared" si="44"/>
        <v>4710.1827695430256</v>
      </c>
      <c r="O285" s="26">
        <f t="shared" si="45"/>
        <v>0.1004450067769605</v>
      </c>
      <c r="P285" s="9">
        <f t="shared" si="46"/>
        <v>43170</v>
      </c>
      <c r="Q285" s="1" t="str">
        <f t="shared" si="39"/>
        <v>MENOR VALOR</v>
      </c>
    </row>
    <row r="286" spans="1:17" ht="210.75" thickBot="1" x14ac:dyDescent="0.3">
      <c r="A286" s="5">
        <f>+COTIZACIONES!A285</f>
        <v>283</v>
      </c>
      <c r="B286" s="5" t="str">
        <f>+COTIZACIONES!C285</f>
        <v>INSTALACIÓN PROTECTOR PARA PAPEL HIGIÉNICO DE SOBREPONER EN LA PARED EN ACERO INOXIDABLE 304 SATINADO PARA ROLLO DE 200/400 M CERRADURA CON LLAVE IMPORTADO</v>
      </c>
      <c r="C286" s="5" t="str">
        <f>+COTIZACIONES!C285</f>
        <v>INSTALACIÓN PROTECTOR PARA PAPEL HIGIÉNICO DE SOBREPONER EN LA PARED EN ACERO INOXIDABLE 304 SATINADO PARA ROLLO DE 200/400 M CERRADURA CON LLAVE IMPORTADO</v>
      </c>
      <c r="D286" s="5" t="str">
        <f>+COTIZACIONES!D285</f>
        <v>Unidad</v>
      </c>
      <c r="E286" s="5">
        <f>+COTIZACIONES!E285</f>
        <v>1</v>
      </c>
      <c r="F286" s="8" t="e">
        <f>+#REF!</f>
        <v>#REF!</v>
      </c>
      <c r="G286" s="7">
        <f>+COTIZACIONES!K285</f>
        <v>57560</v>
      </c>
      <c r="H286" s="7">
        <f>+COTIZACIONES!Q285</f>
        <v>67942.199999999983</v>
      </c>
      <c r="I286" s="7">
        <f>+COTIZACIONES!W285</f>
        <v>60428.2</v>
      </c>
      <c r="J286" s="10">
        <f t="shared" si="40"/>
        <v>57560</v>
      </c>
      <c r="K286" s="10">
        <f t="shared" si="41"/>
        <v>61976.799999999988</v>
      </c>
      <c r="L286" s="11">
        <f t="shared" si="42"/>
        <v>61677.461817006464</v>
      </c>
      <c r="M286" s="10">
        <f t="shared" si="43"/>
        <v>61825.36412802335</v>
      </c>
      <c r="N286" s="10">
        <f t="shared" si="44"/>
        <v>5361.5427518578917</v>
      </c>
      <c r="O286" s="26">
        <f t="shared" si="45"/>
        <v>8.6508867057639188E-2</v>
      </c>
      <c r="P286" s="9">
        <f t="shared" si="46"/>
        <v>57560</v>
      </c>
      <c r="Q286" s="1" t="str">
        <f t="shared" si="39"/>
        <v>MENOR VALOR</v>
      </c>
    </row>
    <row r="287" spans="1:17" ht="409.6" thickBot="1" x14ac:dyDescent="0.3">
      <c r="A287" s="5">
        <f>+COTIZACIONES!A286</f>
        <v>284</v>
      </c>
      <c r="B287" s="5" t="str">
        <f>+COTIZACIONES!C286</f>
        <v>INSTALACIÓN CAJA  CONTROL  DE  NIVEL  DE  DOBLE  COMPARTIMIENTO,  COMPARTIMIENTO  1:  W=1,40M  X L=0,50M X H=050 A 0,60M; COMPARTIMIENTO 2: W=1,10M X L=070 A 0,80M X H=080 A 1,00M (INCLUYE EXCAVACIÓN BASE EN RECEBO COMÚN PLACA CONCRETO REFORZADO LADRILLO COMÚN MARCOS METÁLICOS EN ÁNGULO 2" X 1/8" TAPAS EN ACERO LÁMINA ALFAJOR Y GANCHOS EN ACERO), SEGÚN DETALLE</v>
      </c>
      <c r="C287" s="5" t="str">
        <f>+COTIZACIONES!C286</f>
        <v>INSTALACIÓN CAJA  CONTROL  DE  NIVEL  DE  DOBLE  COMPARTIMIENTO,  COMPARTIMIENTO  1:  W=1,40M  X L=0,50M X H=050 A 0,60M; COMPARTIMIENTO 2: W=1,10M X L=070 A 0,80M X H=080 A 1,00M (INCLUYE EXCAVACIÓN BASE EN RECEBO COMÚN PLACA CONCRETO REFORZADO LADRILLO COMÚN MARCOS METÁLICOS EN ÁNGULO 2" X 1/8" TAPAS EN ACERO LÁMINA ALFAJOR Y GANCHOS EN ACERO), SEGÚN DETALLE</v>
      </c>
      <c r="D287" s="5" t="str">
        <f>+COTIZACIONES!D286</f>
        <v>Unidad</v>
      </c>
      <c r="E287" s="5">
        <f>+COTIZACIONES!E286</f>
        <v>1</v>
      </c>
      <c r="F287" s="8" t="e">
        <f>+#REF!</f>
        <v>#REF!</v>
      </c>
      <c r="G287" s="7">
        <f>+COTIZACIONES!K286</f>
        <v>752250</v>
      </c>
      <c r="H287" s="7">
        <f>+COTIZACIONES!Q286</f>
        <v>783190</v>
      </c>
      <c r="I287" s="7">
        <f>+COTIZACIONES!W286</f>
        <v>728190.75</v>
      </c>
      <c r="J287" s="10">
        <f t="shared" si="40"/>
        <v>728190.75</v>
      </c>
      <c r="K287" s="10">
        <f t="shared" si="41"/>
        <v>754543.58333333337</v>
      </c>
      <c r="L287" s="11">
        <f t="shared" si="42"/>
        <v>753874.68479610304</v>
      </c>
      <c r="M287" s="10">
        <f t="shared" si="43"/>
        <v>754208.62738031079</v>
      </c>
      <c r="N287" s="10">
        <f t="shared" si="44"/>
        <v>27571.267082251285</v>
      </c>
      <c r="O287" s="26">
        <f t="shared" si="45"/>
        <v>3.6540324099570504E-2</v>
      </c>
      <c r="P287" s="9">
        <f t="shared" si="46"/>
        <v>728191</v>
      </c>
      <c r="Q287" s="1" t="str">
        <f t="shared" si="39"/>
        <v>MENOR VALOR</v>
      </c>
    </row>
    <row r="288" spans="1:17" ht="375.75" thickBot="1" x14ac:dyDescent="0.3">
      <c r="A288" s="5">
        <f>+COTIZACIONES!A287</f>
        <v>285</v>
      </c>
      <c r="B288" s="5" t="str">
        <f>+COTIZACIONES!C287</f>
        <v>INSTALACIÓN CAJA  DE  INSPECCIÓN   0,80*0,80*1  M,   (INCLUYE  EXCAVACIÓN  BASE  EN  RECEBO  COMÚN  PLACA CONCRETO LADRILLO COMÚN MARCO EN ANGULO 2 1/2 X 2 1/2 * 3/16" Y TAPA REFORZADA EN PLATINA DE 3 * 3/16" CON PARRILLA EN VARILLA 3/8 CADA 10 CM,), SEGÚN DETALLE</v>
      </c>
      <c r="C288" s="5" t="str">
        <f>+COTIZACIONES!C287</f>
        <v>INSTALACIÓN CAJA  DE  INSPECCIÓN   0,80*0,80*1  M,   (INCLUYE  EXCAVACIÓN  BASE  EN  RECEBO  COMÚN  PLACA CONCRETO LADRILLO COMÚN MARCO EN ANGULO 2 1/2 X 2 1/2 * 3/16" Y TAPA REFORZADA EN PLATINA DE 3 * 3/16" CON PARRILLA EN VARILLA 3/8 CADA 10 CM,), SEGÚN DETALLE</v>
      </c>
      <c r="D288" s="5" t="str">
        <f>+COTIZACIONES!D287</f>
        <v>Unidad</v>
      </c>
      <c r="E288" s="5">
        <f>+COTIZACIONES!E287</f>
        <v>1</v>
      </c>
      <c r="F288" s="8" t="e">
        <f>+#REF!</f>
        <v>#REF!</v>
      </c>
      <c r="G288" s="7">
        <f>+COTIZACIONES!K287</f>
        <v>673200</v>
      </c>
      <c r="H288" s="7">
        <f>+COTIZACIONES!Q287</f>
        <v>739840</v>
      </c>
      <c r="I288" s="7">
        <f>+COTIZACIONES!W287</f>
        <v>680085</v>
      </c>
      <c r="J288" s="10">
        <f t="shared" si="40"/>
        <v>673200</v>
      </c>
      <c r="K288" s="10">
        <f t="shared" si="41"/>
        <v>697708.33333333337</v>
      </c>
      <c r="L288" s="11">
        <f t="shared" si="42"/>
        <v>696461.16781981639</v>
      </c>
      <c r="M288" s="10">
        <f t="shared" si="43"/>
        <v>697078.52542211988</v>
      </c>
      <c r="N288" s="10">
        <f t="shared" si="44"/>
        <v>36649.131072009513</v>
      </c>
      <c r="O288" s="26">
        <f t="shared" si="45"/>
        <v>5.2527867765197273E-2</v>
      </c>
      <c r="P288" s="9">
        <f t="shared" si="46"/>
        <v>673200</v>
      </c>
      <c r="Q288" s="1" t="str">
        <f t="shared" si="39"/>
        <v>MENOR VALOR</v>
      </c>
    </row>
    <row r="289" spans="1:17" ht="375.75" thickBot="1" x14ac:dyDescent="0.3">
      <c r="A289" s="5">
        <f>+COTIZACIONES!A288</f>
        <v>286</v>
      </c>
      <c r="B289" s="5" t="str">
        <f>+COTIZACIONES!C288</f>
        <v>INSTALACIÓN CAJA  DE  INSPECCIÓN  0,30*0,30*0,40  M,  (INCLUYE  EXCAVACIÓN  BASE  EN  RECEBO  COMÚN  PLACA CONCRETO LADRILLO COMÚN MARCO EN ANGULO 1 1/2 X 1 1/2 * 1/8" Y TAPA REFORZADA EN PLATINA DE 2 * 1/8" CON PARRILLA EN VARILLA 3/8 CADA 10 CM,),SEGÚN DETALLE</v>
      </c>
      <c r="C289" s="5" t="str">
        <f>+COTIZACIONES!C288</f>
        <v>INSTALACIÓN CAJA  DE  INSPECCIÓN  0,30*0,30*0,40  M,  (INCLUYE  EXCAVACIÓN  BASE  EN  RECEBO  COMÚN  PLACA CONCRETO LADRILLO COMÚN MARCO EN ANGULO 1 1/2 X 1 1/2 * 1/8" Y TAPA REFORZADA EN PLATINA DE 2 * 1/8" CON PARRILLA EN VARILLA 3/8 CADA 10 CM,),SEGÚN DETALLE</v>
      </c>
      <c r="D289" s="5" t="str">
        <f>+COTIZACIONES!D288</f>
        <v>Unidad</v>
      </c>
      <c r="E289" s="5">
        <f>+COTIZACIONES!E288</f>
        <v>1</v>
      </c>
      <c r="F289" s="8" t="e">
        <f>+#REF!</f>
        <v>#REF!</v>
      </c>
      <c r="G289" s="7">
        <f>+COTIZACIONES!K288</f>
        <v>503650</v>
      </c>
      <c r="H289" s="7">
        <f>+COTIZACIONES!Q288</f>
        <v>639996.875</v>
      </c>
      <c r="I289" s="7">
        <f>+COTIZACIONES!W288</f>
        <v>528746.75</v>
      </c>
      <c r="J289" s="10">
        <f t="shared" si="40"/>
        <v>503650</v>
      </c>
      <c r="K289" s="10">
        <f t="shared" si="41"/>
        <v>557464.54166666663</v>
      </c>
      <c r="L289" s="11">
        <f t="shared" si="42"/>
        <v>551543.78773647407</v>
      </c>
      <c r="M289" s="10">
        <f t="shared" si="43"/>
        <v>554436.05862055183</v>
      </c>
      <c r="N289" s="10">
        <f t="shared" si="44"/>
        <v>72568.252350624636</v>
      </c>
      <c r="O289" s="26">
        <f t="shared" si="45"/>
        <v>0.1301755482665595</v>
      </c>
      <c r="P289" s="9">
        <f t="shared" si="46"/>
        <v>503650</v>
      </c>
      <c r="Q289" s="1" t="str">
        <f t="shared" si="39"/>
        <v>MENOR VALOR</v>
      </c>
    </row>
    <row r="290" spans="1:17" ht="375.75" thickBot="1" x14ac:dyDescent="0.3">
      <c r="A290" s="5">
        <f>+COTIZACIONES!A289</f>
        <v>287</v>
      </c>
      <c r="B290" s="5" t="str">
        <f>+COTIZACIONES!C289</f>
        <v>INSTALACIÓN CAJA  DE  INSPECCIÓN  0,40*0,40*0,40  M,  (INCLUYE  EXCAVACIÓN  BASE  EN  RECEBO  COMÚN  PLACA CONCRETO LADRILLO COMÚN MARCO EN ANGULO 1 1/2 X 1 1/2 * 1/8" Y TAPA REFORZADA EN PLATINA DE 2 * 1/8" CON PARRILLA EN VARILLA 3/8 CADA 10 CM,), SEGÚN DETALLE</v>
      </c>
      <c r="C290" s="5" t="str">
        <f>+COTIZACIONES!C289</f>
        <v>INSTALACIÓN CAJA  DE  INSPECCIÓN  0,40*0,40*0,40  M,  (INCLUYE  EXCAVACIÓN  BASE  EN  RECEBO  COMÚN  PLACA CONCRETO LADRILLO COMÚN MARCO EN ANGULO 1 1/2 X 1 1/2 * 1/8" Y TAPA REFORZADA EN PLATINA DE 2 * 1/8" CON PARRILLA EN VARILLA 3/8 CADA 10 CM,), SEGÚN DETALLE</v>
      </c>
      <c r="D290" s="5" t="str">
        <f>+COTIZACIONES!D289</f>
        <v>Unidad</v>
      </c>
      <c r="E290" s="5">
        <f>+COTIZACIONES!E289</f>
        <v>1</v>
      </c>
      <c r="F290" s="8" t="e">
        <f>+#REF!</f>
        <v>#REF!</v>
      </c>
      <c r="G290" s="7">
        <f>+COTIZACIONES!K289</f>
        <v>633250</v>
      </c>
      <c r="H290" s="7">
        <f>+COTIZACIONES!Q289</f>
        <v>684063</v>
      </c>
      <c r="I290" s="7">
        <f>+COTIZACIONES!W289</f>
        <v>645128.75</v>
      </c>
      <c r="J290" s="10">
        <f t="shared" si="40"/>
        <v>633250</v>
      </c>
      <c r="K290" s="10">
        <f t="shared" si="41"/>
        <v>654147.25</v>
      </c>
      <c r="L290" s="11">
        <f t="shared" si="42"/>
        <v>653440.02500733233</v>
      </c>
      <c r="M290" s="10">
        <f t="shared" si="43"/>
        <v>653791.4426715048</v>
      </c>
      <c r="N290" s="10">
        <f t="shared" si="44"/>
        <v>26579.884291273731</v>
      </c>
      <c r="O290" s="26">
        <f t="shared" si="45"/>
        <v>4.0632876300058941E-2</v>
      </c>
      <c r="P290" s="9">
        <f t="shared" si="46"/>
        <v>633250</v>
      </c>
      <c r="Q290" s="1" t="str">
        <f t="shared" si="39"/>
        <v>MENOR VALOR</v>
      </c>
    </row>
    <row r="291" spans="1:17" ht="375.75" thickBot="1" x14ac:dyDescent="0.3">
      <c r="A291" s="5">
        <f>+COTIZACIONES!A290</f>
        <v>288</v>
      </c>
      <c r="B291" s="5" t="str">
        <f>+COTIZACIONES!C290</f>
        <v>INSTALACIÓN CAJA DE INSPECCIÓN  1,00 * 1,00 * 1,00M,  (INCLUYE EXCAVACIÓN BASE EN RECEBO COMÚN PLACA CONCRETO LADRILLO COMÚN MARCO EN ANGULO 2 1/2 X 2 1/2 * 3/16" Y TAPA REFORZADA EN PLATINA DE 3 * 3/16" CON PARRILLA EN VARILLA 3/8 CADA 10 CM,), SEGÚN DETALLE</v>
      </c>
      <c r="C291" s="5" t="str">
        <f>+COTIZACIONES!C290</f>
        <v>INSTALACIÓN CAJA DE INSPECCIÓN  1,00 * 1,00 * 1,00M,  (INCLUYE EXCAVACIÓN BASE EN RECEBO COMÚN PLACA CONCRETO LADRILLO COMÚN MARCO EN ANGULO 2 1/2 X 2 1/2 * 3/16" Y TAPA REFORZADA EN PLATINA DE 3 * 3/16" CON PARRILLA EN VARILLA 3/8 CADA 10 CM,), SEGÚN DETALLE</v>
      </c>
      <c r="D291" s="5" t="str">
        <f>+COTIZACIONES!D290</f>
        <v>Unidad</v>
      </c>
      <c r="E291" s="5">
        <f>+COTIZACIONES!E290</f>
        <v>1</v>
      </c>
      <c r="F291" s="8" t="e">
        <f>+#REF!</f>
        <v>#REF!</v>
      </c>
      <c r="G291" s="7">
        <f>+COTIZACIONES!K290</f>
        <v>604350</v>
      </c>
      <c r="H291" s="7">
        <f>+COTIZACIONES!Q290</f>
        <v>655163</v>
      </c>
      <c r="I291" s="7">
        <f>+COTIZACIONES!W290</f>
        <v>613058.25</v>
      </c>
      <c r="J291" s="10">
        <f t="shared" si="40"/>
        <v>604350</v>
      </c>
      <c r="K291" s="10">
        <f t="shared" si="41"/>
        <v>624190.41666666663</v>
      </c>
      <c r="L291" s="11">
        <f t="shared" si="42"/>
        <v>623418.80249134742</v>
      </c>
      <c r="M291" s="10">
        <f t="shared" si="43"/>
        <v>623801.68495129899</v>
      </c>
      <c r="N291" s="10">
        <f t="shared" si="44"/>
        <v>27174.143836942374</v>
      </c>
      <c r="O291" s="26">
        <f t="shared" si="45"/>
        <v>4.3535022504925851E-2</v>
      </c>
      <c r="P291" s="9">
        <f t="shared" si="46"/>
        <v>604350</v>
      </c>
      <c r="Q291" s="1" t="str">
        <f t="shared" si="39"/>
        <v>MENOR VALOR</v>
      </c>
    </row>
    <row r="292" spans="1:17" ht="375.75" thickBot="1" x14ac:dyDescent="0.3">
      <c r="A292" s="5">
        <f>+COTIZACIONES!A291</f>
        <v>289</v>
      </c>
      <c r="B292" s="5" t="str">
        <f>+COTIZACIONES!C291</f>
        <v>INSTALACIÓN CAJA DE INSPECCIÓN  1,00 * 1,00 * 1,50 M,  (INCLUYE EXCAVACIÓN BASE EN RECEBO COMÚN PLACA CONCRETO LADRILLO COMÚN MARCO EN ANGULO 2 1/2 X 2 1/2 * 3/16" Y TAPA REFORZADA EN PLATINA DE 3 * 3/16" CON PARRILLA EN VARILLA 3/8 CADA 10 CM,), SEGÚN DETALLE</v>
      </c>
      <c r="C292" s="5" t="str">
        <f>+COTIZACIONES!C291</f>
        <v>INSTALACIÓN CAJA DE INSPECCIÓN  1,00 * 1,00 * 1,50 M,  (INCLUYE EXCAVACIÓN BASE EN RECEBO COMÚN PLACA CONCRETO LADRILLO COMÚN MARCO EN ANGULO 2 1/2 X 2 1/2 * 3/16" Y TAPA REFORZADA EN PLATINA DE 3 * 3/16" CON PARRILLA EN VARILLA 3/8 CADA 10 CM,), SEGÚN DETALLE</v>
      </c>
      <c r="D292" s="5" t="str">
        <f>+COTIZACIONES!D291</f>
        <v>Unidad</v>
      </c>
      <c r="E292" s="5">
        <f>+COTIZACIONES!E291</f>
        <v>1</v>
      </c>
      <c r="F292" s="8" t="e">
        <f>+#REF!</f>
        <v>#REF!</v>
      </c>
      <c r="G292" s="7">
        <f>+COTIZACIONES!K291</f>
        <v>503650</v>
      </c>
      <c r="H292" s="7">
        <f>+COTIZACIONES!Q291</f>
        <v>599284</v>
      </c>
      <c r="I292" s="7">
        <f>+COTIZACIONES!W291</f>
        <v>528746.75</v>
      </c>
      <c r="J292" s="10">
        <f t="shared" si="40"/>
        <v>503650</v>
      </c>
      <c r="K292" s="10">
        <f t="shared" si="41"/>
        <v>543893.58333333337</v>
      </c>
      <c r="L292" s="11">
        <f t="shared" si="42"/>
        <v>540986.16504875082</v>
      </c>
      <c r="M292" s="10">
        <f t="shared" si="43"/>
        <v>542420.89465809264</v>
      </c>
      <c r="N292" s="10">
        <f t="shared" si="44"/>
        <v>49583.620370247605</v>
      </c>
      <c r="O292" s="26">
        <f t="shared" si="45"/>
        <v>9.1164194411647498E-2</v>
      </c>
      <c r="P292" s="9">
        <f t="shared" si="46"/>
        <v>503650</v>
      </c>
      <c r="Q292" s="1" t="str">
        <f t="shared" si="39"/>
        <v>MENOR VALOR</v>
      </c>
    </row>
    <row r="293" spans="1:17" ht="375.75" thickBot="1" x14ac:dyDescent="0.3">
      <c r="A293" s="5">
        <f>+COTIZACIONES!A292</f>
        <v>290</v>
      </c>
      <c r="B293" s="5" t="str">
        <f>+COTIZACIONES!C292</f>
        <v>INSTALACIÓN CAJA DE INSPECCIÓN  1,00 * 1,00 * 2,10M,  (INCLUYE EXCAVACIÓN BASE EN RECEBO COMÚN PLACA CONCRETO LADRILLO COMÚN MARCO EN ANGULO 2 1/2 X 2 1/2 * 3/16" Y TAPA REFORZADA EN PLATINA DE 3 * 3/16" CON PARRILLA EN VARILLA 3/8 CADA 10 CM,), SEGÚN DETALLE</v>
      </c>
      <c r="C293" s="5" t="str">
        <f>+COTIZACIONES!C292</f>
        <v>INSTALACIÓN CAJA DE INSPECCIÓN  1,00 * 1,00 * 2,10M,  (INCLUYE EXCAVACIÓN BASE EN RECEBO COMÚN PLACA CONCRETO LADRILLO COMÚN MARCO EN ANGULO 2 1/2 X 2 1/2 * 3/16" Y TAPA REFORZADA EN PLATINA DE 3 * 3/16" CON PARRILLA EN VARILLA 3/8 CADA 10 CM,), SEGÚN DETALLE</v>
      </c>
      <c r="D293" s="5" t="str">
        <f>+COTIZACIONES!D292</f>
        <v>Unidad</v>
      </c>
      <c r="E293" s="5">
        <f>+COTIZACIONES!E292</f>
        <v>1</v>
      </c>
      <c r="F293" s="8" t="e">
        <f>+#REF!</f>
        <v>#REF!</v>
      </c>
      <c r="G293" s="7">
        <f>+COTIZACIONES!K292</f>
        <v>647550</v>
      </c>
      <c r="H293" s="7">
        <f>+COTIZACIONES!Q292</f>
        <v>773587.12500000012</v>
      </c>
      <c r="I293" s="7">
        <f>+COTIZACIONES!W292</f>
        <v>679817.25</v>
      </c>
      <c r="J293" s="10">
        <f t="shared" si="40"/>
        <v>647550</v>
      </c>
      <c r="K293" s="10">
        <f t="shared" si="41"/>
        <v>700318.125</v>
      </c>
      <c r="L293" s="11">
        <f t="shared" si="42"/>
        <v>696387.70867305843</v>
      </c>
      <c r="M293" s="10">
        <f t="shared" si="43"/>
        <v>698326.0457249037</v>
      </c>
      <c r="N293" s="10">
        <f t="shared" si="44"/>
        <v>65471.777327262418</v>
      </c>
      <c r="O293" s="26">
        <f t="shared" si="45"/>
        <v>9.3488623227140411E-2</v>
      </c>
      <c r="P293" s="9">
        <f t="shared" si="46"/>
        <v>647550</v>
      </c>
      <c r="Q293" s="1" t="str">
        <f t="shared" si="39"/>
        <v>MENOR VALOR</v>
      </c>
    </row>
    <row r="294" spans="1:17" ht="300.75" thickBot="1" x14ac:dyDescent="0.3">
      <c r="A294" s="5">
        <f>+COTIZACIONES!A293</f>
        <v>291</v>
      </c>
      <c r="B294" s="5" t="str">
        <f>+COTIZACIONES!C293</f>
        <v>INSTALACIÓN CAJA DE INSPECCIÓN  1,00 * 1,00 * H=2,10M,  (INCLUYE EXCAVACIÓN BASE EN RECEBO COMÚN PLACA CONCRETO LADRILLO COMÚN MARCO EN ANGULO Y TAPA EN LÁMINA ALFAJOR), SEGÚN DETALLE</v>
      </c>
      <c r="C294" s="5" t="str">
        <f>+COTIZACIONES!C293</f>
        <v>INSTALACIÓN CAJA DE INSPECCIÓN  1,00 * 1,00 * H=2,10M,  (INCLUYE EXCAVACIÓN BASE EN RECEBO COMÚN PLACA CONCRETO LADRILLO COMÚN MARCO EN ANGULO Y TAPA EN LÁMINA ALFAJOR), SEGÚN DETALLE</v>
      </c>
      <c r="D294" s="5" t="str">
        <f>+COTIZACIONES!D293</f>
        <v>Unidad</v>
      </c>
      <c r="E294" s="5">
        <f>+COTIZACIONES!E293</f>
        <v>1</v>
      </c>
      <c r="F294" s="8" t="e">
        <f>+#REF!</f>
        <v>#REF!</v>
      </c>
      <c r="G294" s="7">
        <f>+COTIZACIONES!K293</f>
        <v>750550</v>
      </c>
      <c r="H294" s="7">
        <f>+COTIZACIONES!Q293</f>
        <v>842406.1</v>
      </c>
      <c r="I294" s="7">
        <f>+COTIZACIONES!W293</f>
        <v>780669.75</v>
      </c>
      <c r="J294" s="10">
        <f t="shared" si="40"/>
        <v>750550</v>
      </c>
      <c r="K294" s="10">
        <f t="shared" si="41"/>
        <v>791208.6166666667</v>
      </c>
      <c r="L294" s="11">
        <f t="shared" si="42"/>
        <v>789394.00011545408</v>
      </c>
      <c r="M294" s="10">
        <f t="shared" si="43"/>
        <v>790295.47359078319</v>
      </c>
      <c r="N294" s="10">
        <f t="shared" si="44"/>
        <v>46826.131163761893</v>
      </c>
      <c r="O294" s="26">
        <f t="shared" si="45"/>
        <v>5.9183039943420598E-2</v>
      </c>
      <c r="P294" s="9">
        <f t="shared" si="46"/>
        <v>750550</v>
      </c>
      <c r="Q294" s="1" t="str">
        <f t="shared" si="39"/>
        <v>MENOR VALOR</v>
      </c>
    </row>
    <row r="295" spans="1:17" ht="360.75" thickBot="1" x14ac:dyDescent="0.3">
      <c r="A295" s="5">
        <f>+COTIZACIONES!A294</f>
        <v>292</v>
      </c>
      <c r="B295" s="5" t="str">
        <f>+COTIZACIONES!C294</f>
        <v>INSTALACIÓN CAJA DE INSPECCIÓN 0,60*0,60*1 M, (INCLUYE EXCAVACIÓN BASE EN RECEBO COMÚN PLACA CONCRETO LADRILLO COMÚN MARCO EN ANGULO 2 1/2 X 2 1/2 * 3/16" Y TAPA REFORZADA EN PLATINA DE 3 * 3/16" CON PARRILLA EN VARILLA 3/8 CADA 10 CM,), SEGÚN DETALLE</v>
      </c>
      <c r="C295" s="5" t="str">
        <f>+COTIZACIONES!C294</f>
        <v>INSTALACIÓN CAJA DE INSPECCIÓN 0,60*0,60*1 M, (INCLUYE EXCAVACIÓN BASE EN RECEBO COMÚN PLACA CONCRETO LADRILLO COMÚN MARCO EN ANGULO 2 1/2 X 2 1/2 * 3/16" Y TAPA REFORZADA EN PLATINA DE 3 * 3/16" CON PARRILLA EN VARILLA 3/8 CADA 10 CM,), SEGÚN DETALLE</v>
      </c>
      <c r="D295" s="5" t="str">
        <f>+COTIZACIONES!D294</f>
        <v>Unidad</v>
      </c>
      <c r="E295" s="5">
        <f>+COTIZACIONES!E294</f>
        <v>1</v>
      </c>
      <c r="F295" s="8" t="e">
        <f>+#REF!</f>
        <v>#REF!</v>
      </c>
      <c r="G295" s="7">
        <f>+COTIZACIONES!K294</f>
        <v>750550</v>
      </c>
      <c r="H295" s="7">
        <f>+COTIZACIONES!Q294</f>
        <v>842406.1</v>
      </c>
      <c r="I295" s="7">
        <f>+COTIZACIONES!W294</f>
        <v>780669.75</v>
      </c>
      <c r="J295" s="10">
        <f t="shared" si="40"/>
        <v>750550</v>
      </c>
      <c r="K295" s="10">
        <f t="shared" si="41"/>
        <v>791208.6166666667</v>
      </c>
      <c r="L295" s="11">
        <f t="shared" si="42"/>
        <v>789394.00011545408</v>
      </c>
      <c r="M295" s="10">
        <f t="shared" si="43"/>
        <v>790295.47359078319</v>
      </c>
      <c r="N295" s="10">
        <f t="shared" si="44"/>
        <v>46826.131163761893</v>
      </c>
      <c r="O295" s="26">
        <f t="shared" si="45"/>
        <v>5.9183039943420598E-2</v>
      </c>
      <c r="P295" s="9">
        <f t="shared" si="46"/>
        <v>750550</v>
      </c>
      <c r="Q295" s="1" t="str">
        <f t="shared" si="39"/>
        <v>MENOR VALOR</v>
      </c>
    </row>
    <row r="296" spans="1:17" ht="375.75" thickBot="1" x14ac:dyDescent="0.3">
      <c r="A296" s="5">
        <f>+COTIZACIONES!A295</f>
        <v>293</v>
      </c>
      <c r="B296" s="5" t="str">
        <f>+COTIZACIONES!C295</f>
        <v>INSTALACIÓN CAJA PARA VÁLVULA 0,40M X 0,50M X H=0,5M (INCLUYE EXCAVACIÓN BASE EN RECEBO COMÚN PLACA CONCRETO 3000 PSI LADRILLO COMÚN MARCO METÁLICO EN ÁNGULO 2" X 1/8" TAPA EN ACERO LÁMINA ALFAJOR Y GANCHOS EN ACERO), SEGÚN DETALLE</v>
      </c>
      <c r="C296" s="5" t="str">
        <f>+COTIZACIONES!C295</f>
        <v>INSTALACIÓN CAJA PARA VÁLVULA 0,40M X 0,50M X H=0,5M (INCLUYE EXCAVACIÓN BASE EN RECEBO COMÚN PLACA CONCRETO 3000 PSI LADRILLO COMÚN MARCO METÁLICO EN ÁNGULO 2" X 1/8" TAPA EN ACERO LÁMINA ALFAJOR Y GANCHOS EN ACERO), SEGÚN DETALLE</v>
      </c>
      <c r="D296" s="5" t="str">
        <f>+COTIZACIONES!D295</f>
        <v>Unidad</v>
      </c>
      <c r="E296" s="5">
        <f>+COTIZACIONES!E295</f>
        <v>1</v>
      </c>
      <c r="F296" s="8" t="e">
        <f>+#REF!</f>
        <v>#REF!</v>
      </c>
      <c r="G296" s="7">
        <f>+COTIZACIONES!K295</f>
        <v>368050</v>
      </c>
      <c r="H296" s="7">
        <f>+COTIZACIONES!Q295</f>
        <v>417518.3</v>
      </c>
      <c r="I296" s="7">
        <f>+COTIZACIONES!W295</f>
        <v>383507.25</v>
      </c>
      <c r="J296" s="10">
        <f t="shared" si="40"/>
        <v>368050</v>
      </c>
      <c r="K296" s="10">
        <f t="shared" si="41"/>
        <v>389691.85000000003</v>
      </c>
      <c r="L296" s="11">
        <f t="shared" si="42"/>
        <v>388619.18979086116</v>
      </c>
      <c r="M296" s="10">
        <f t="shared" si="43"/>
        <v>389151.43718636746</v>
      </c>
      <c r="N296" s="10">
        <f t="shared" si="44"/>
        <v>25307.412631331943</v>
      </c>
      <c r="O296" s="26">
        <f t="shared" si="45"/>
        <v>6.4942114214941726E-2</v>
      </c>
      <c r="P296" s="9">
        <f t="shared" si="46"/>
        <v>368050</v>
      </c>
      <c r="Q296" s="1" t="str">
        <f t="shared" si="39"/>
        <v>MENOR VALOR</v>
      </c>
    </row>
    <row r="297" spans="1:17" ht="225.75" thickBot="1" x14ac:dyDescent="0.3">
      <c r="A297" s="5">
        <f>+COTIZACIONES!A296</f>
        <v>294</v>
      </c>
      <c r="B297" s="5" t="str">
        <f>+COTIZACIONES!C296</f>
        <v>MANTENIMIENTO E INSTALACIÓN INTERRUPTOR ENCHUFABLE 1X20A, CALIDAD LEGRAND SIEMENS SQARED O SUPERIOR DE MARCA RECONOCIDA Y HOMOLOGADA POR EL CIDET</v>
      </c>
      <c r="C297" s="5" t="str">
        <f>+COTIZACIONES!C296</f>
        <v>MANTENIMIENTO E INSTALACIÓN INTERRUPTOR ENCHUFABLE 1X20A, CALIDAD LEGRAND SIEMENS SQARED O SUPERIOR DE MARCA RECONOCIDA Y HOMOLOGADA POR EL CIDET</v>
      </c>
      <c r="D297" s="5" t="str">
        <f>+COTIZACIONES!D296</f>
        <v>Servicio</v>
      </c>
      <c r="E297" s="5">
        <f>+COTIZACIONES!E296</f>
        <v>1</v>
      </c>
      <c r="F297" s="8" t="e">
        <f>+#REF!</f>
        <v>#REF!</v>
      </c>
      <c r="G297" s="7">
        <f>+COTIZACIONES!K296</f>
        <v>43170</v>
      </c>
      <c r="H297" s="7">
        <f>+COTIZACIONES!Q296</f>
        <v>51161.925000000003</v>
      </c>
      <c r="I297" s="7">
        <f>+COTIZACIONES!W296</f>
        <v>45321.15</v>
      </c>
      <c r="J297" s="10">
        <f t="shared" si="40"/>
        <v>43170</v>
      </c>
      <c r="K297" s="10">
        <f t="shared" si="41"/>
        <v>46551.025000000001</v>
      </c>
      <c r="L297" s="11">
        <f t="shared" si="42"/>
        <v>46314.326633063007</v>
      </c>
      <c r="M297" s="10">
        <f t="shared" si="43"/>
        <v>46431.204370745116</v>
      </c>
      <c r="N297" s="10">
        <f t="shared" si="44"/>
        <v>4135.4758720279106</v>
      </c>
      <c r="O297" s="26">
        <f t="shared" si="45"/>
        <v>8.8837482569458143E-2</v>
      </c>
      <c r="P297" s="9">
        <f t="shared" si="46"/>
        <v>43170</v>
      </c>
      <c r="Q297" s="1" t="str">
        <f t="shared" si="39"/>
        <v>MENOR VALOR</v>
      </c>
    </row>
    <row r="298" spans="1:17" ht="60.75" thickBot="1" x14ac:dyDescent="0.3">
      <c r="A298" s="5">
        <f>+COTIZACIONES!A297</f>
        <v>295</v>
      </c>
      <c r="B298" s="5" t="str">
        <f>+COTIZACIONES!C297</f>
        <v xml:space="preserve">DESMONTE Y REINSTALACIÓN DE PUNTO ELÉCTRICO. </v>
      </c>
      <c r="C298" s="5" t="str">
        <f>+COTIZACIONES!C297</f>
        <v xml:space="preserve">DESMONTE Y REINSTALACIÓN DE PUNTO ELÉCTRICO. </v>
      </c>
      <c r="D298" s="5" t="str">
        <f>+COTIZACIONES!D297</f>
        <v>Servicio</v>
      </c>
      <c r="E298" s="5">
        <f>+COTIZACIONES!E297</f>
        <v>1</v>
      </c>
      <c r="F298" s="8" t="e">
        <f>+#REF!</f>
        <v>#REF!</v>
      </c>
      <c r="G298" s="7">
        <f>+COTIZACIONES!K297</f>
        <v>86340</v>
      </c>
      <c r="H298" s="7">
        <f>+COTIZACIONES!Q297</f>
        <v>109713.75</v>
      </c>
      <c r="I298" s="7">
        <f>+COTIZACIONES!W297</f>
        <v>90642.3</v>
      </c>
      <c r="J298" s="10">
        <f t="shared" si="40"/>
        <v>86340</v>
      </c>
      <c r="K298" s="10">
        <f t="shared" si="41"/>
        <v>95565.349999999991</v>
      </c>
      <c r="L298" s="11">
        <f t="shared" si="42"/>
        <v>94550.363611966968</v>
      </c>
      <c r="M298" s="10">
        <f t="shared" si="43"/>
        <v>95046.181477808888</v>
      </c>
      <c r="N298" s="10">
        <f t="shared" si="44"/>
        <v>12440.271831535765</v>
      </c>
      <c r="O298" s="26">
        <f t="shared" si="45"/>
        <v>0.13017554826656069</v>
      </c>
      <c r="P298" s="9">
        <f t="shared" si="46"/>
        <v>86340</v>
      </c>
      <c r="Q298" s="1" t="str">
        <f t="shared" si="39"/>
        <v>MENOR VALOR</v>
      </c>
    </row>
    <row r="299" spans="1:17" ht="165.75" thickBot="1" x14ac:dyDescent="0.3">
      <c r="A299" s="5">
        <f>+COTIZACIONES!A298</f>
        <v>296</v>
      </c>
      <c r="B299" s="5" t="str">
        <f>+COTIZACIONES!C298</f>
        <v>MANTENIMIENTO A TODO COSTO SUMINISTRO E INSTALACIÓN REFLECTOR LED DE 50W - 80W PARA ILUMINACIÓN DE ÁREAS OSCURAS</v>
      </c>
      <c r="C299" s="5" t="str">
        <f>+COTIZACIONES!C298</f>
        <v>MANTENIMIENTO A TODO COSTO SUMINISTRO E INSTALACIÓN REFLECTOR LED DE 50W - 80W PARA ILUMINACIÓN DE ÁREAS OSCURAS</v>
      </c>
      <c r="D299" s="5" t="str">
        <f>+COTIZACIONES!D298</f>
        <v>UND</v>
      </c>
      <c r="E299" s="5">
        <f>+COTIZACIONES!E298</f>
        <v>1</v>
      </c>
      <c r="F299" s="8" t="e">
        <f>+#REF!</f>
        <v>#REF!</v>
      </c>
      <c r="G299" s="7">
        <f>+COTIZACIONES!K298</f>
        <v>1152600</v>
      </c>
      <c r="H299" s="7">
        <f>+COTIZACIONES!Q298</f>
        <v>1235246.69</v>
      </c>
      <c r="I299" s="7">
        <f>+COTIZACIONES!W298</f>
        <v>1165515.75</v>
      </c>
      <c r="J299" s="10">
        <f t="shared" si="40"/>
        <v>1152600</v>
      </c>
      <c r="K299" s="10">
        <f t="shared" si="41"/>
        <v>1184454.1466666667</v>
      </c>
      <c r="L299" s="11">
        <f t="shared" si="42"/>
        <v>1183362.9424785094</v>
      </c>
      <c r="M299" s="10">
        <f t="shared" si="43"/>
        <v>1183904.9059933324</v>
      </c>
      <c r="N299" s="10">
        <f t="shared" si="44"/>
        <v>44459.149713158375</v>
      </c>
      <c r="O299" s="26">
        <f t="shared" si="45"/>
        <v>3.7535560020011668E-2</v>
      </c>
      <c r="P299" s="9">
        <f t="shared" si="46"/>
        <v>1152600</v>
      </c>
      <c r="Q299" s="1" t="str">
        <f t="shared" si="39"/>
        <v>MENOR VALOR</v>
      </c>
    </row>
    <row r="300" spans="1:17" ht="409.6" thickBot="1" x14ac:dyDescent="0.3">
      <c r="A300" s="5">
        <f>+COTIZACIONES!A299</f>
        <v>297</v>
      </c>
      <c r="B300" s="5" t="str">
        <f>+COTIZACIONES!C299</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C300" s="5" t="str">
        <f>+COTIZACIONES!C299</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D300" s="5" t="str">
        <f>+COTIZACIONES!D299</f>
        <v>Servicio</v>
      </c>
      <c r="E300" s="5">
        <f>+COTIZACIONES!E299</f>
        <v>1</v>
      </c>
      <c r="F300" s="8" t="e">
        <f>+#REF!</f>
        <v>#REF!</v>
      </c>
      <c r="G300" s="7">
        <f>+COTIZACIONES!K299</f>
        <v>86340</v>
      </c>
      <c r="H300" s="7">
        <f>+COTIZACIONES!Q299</f>
        <v>111355.95</v>
      </c>
      <c r="I300" s="7">
        <f>+COTIZACIONES!W299</f>
        <v>90642.3</v>
      </c>
      <c r="J300" s="10">
        <f t="shared" si="40"/>
        <v>86340</v>
      </c>
      <c r="K300" s="10">
        <f t="shared" si="41"/>
        <v>96112.75</v>
      </c>
      <c r="L300" s="11">
        <f t="shared" si="42"/>
        <v>94952.617686323574</v>
      </c>
      <c r="M300" s="10">
        <f t="shared" si="43"/>
        <v>95518.053325193498</v>
      </c>
      <c r="N300" s="10">
        <f t="shared" si="44"/>
        <v>13375.118915452696</v>
      </c>
      <c r="O300" s="26">
        <f t="shared" si="45"/>
        <v>0.13916071400987587</v>
      </c>
      <c r="P300" s="9">
        <f t="shared" si="46"/>
        <v>86340</v>
      </c>
      <c r="Q300" s="1" t="str">
        <f t="shared" si="39"/>
        <v>MENOR VALOR</v>
      </c>
    </row>
    <row r="301" spans="1:17" ht="390.75" thickBot="1" x14ac:dyDescent="0.3">
      <c r="A301" s="5">
        <f>+COTIZACIONES!A300</f>
        <v>298</v>
      </c>
      <c r="B301" s="5" t="str">
        <f>+COTIZACIONES!C300</f>
        <v xml:space="preserve">SUMINISTRO E INSTALACIÓN Y PUESTA EN FUNCIONAMIENTO DE   REFLECTOR  150W LED, MULTIVOLTAJE, Températura de Color 6500K (±10%), Flujo Luminoso 11250Lm (±10%), Horas de Vida Útil 50.000 Hrs, Garantía de 5 años. INCLUYE ACCESORIOS DE FIJACIÓN Y TODO LO NECESARIO PARA SU CORRECTO FUNCIONAMIENTO. </v>
      </c>
      <c r="C301" s="5" t="str">
        <f>+COTIZACIONES!C300</f>
        <v xml:space="preserve">SUMINISTRO E INSTALACIÓN Y PUESTA EN FUNCIONAMIENTO DE   REFLECTOR  150W LED, MULTIVOLTAJE, Températura de Color 6500K (±10%), Flujo Luminoso 11250Lm (±10%), Horas de Vida Útil 50.000 Hrs, Garantía de 5 años. INCLUYE ACCESORIOS DE FIJACIÓN Y TODO LO NECESARIO PARA SU CORRECTO FUNCIONAMIENTO. </v>
      </c>
      <c r="D301" s="5" t="str">
        <f>+COTIZACIONES!D300</f>
        <v>UND</v>
      </c>
      <c r="E301" s="5">
        <f>+COTIZACIONES!E300</f>
        <v>1</v>
      </c>
      <c r="F301" s="8" t="e">
        <f>+#REF!</f>
        <v>#REF!</v>
      </c>
      <c r="G301" s="7">
        <f>+COTIZACIONES!K300</f>
        <v>1152005</v>
      </c>
      <c r="H301" s="7">
        <f>+COTIZACIONES!Q300</f>
        <v>1236662.79</v>
      </c>
      <c r="I301" s="7">
        <f>+COTIZACIONES!W300</f>
        <v>1133445.25</v>
      </c>
      <c r="J301" s="10">
        <f t="shared" si="40"/>
        <v>1133445.25</v>
      </c>
      <c r="K301" s="10">
        <f t="shared" si="41"/>
        <v>1174037.68</v>
      </c>
      <c r="L301" s="11">
        <f t="shared" si="42"/>
        <v>1172357.9211612726</v>
      </c>
      <c r="M301" s="10">
        <f t="shared" si="43"/>
        <v>1173191.0326536968</v>
      </c>
      <c r="N301" s="10">
        <f t="shared" si="44"/>
        <v>55023.12588266594</v>
      </c>
      <c r="O301" s="26">
        <f t="shared" si="45"/>
        <v>4.6866575766687436E-2</v>
      </c>
      <c r="P301" s="9">
        <f t="shared" si="46"/>
        <v>1133445</v>
      </c>
      <c r="Q301" s="1" t="str">
        <f t="shared" si="39"/>
        <v>MENOR VALOR</v>
      </c>
    </row>
    <row r="302" spans="1:17" ht="75.75" thickBot="1" x14ac:dyDescent="0.3">
      <c r="A302" s="5">
        <f>+COTIZACIONES!A301</f>
        <v>299</v>
      </c>
      <c r="B302" s="5" t="str">
        <f>+COTIZACIONES!C301</f>
        <v>MANTENIMIENTO  RED ELÉCTRICAS Y ACOMETIDAS POR METROS</v>
      </c>
      <c r="C302" s="5" t="str">
        <f>+COTIZACIONES!C301</f>
        <v>MANTENIMIENTO  RED ELÉCTRICAS Y ACOMETIDAS POR METROS</v>
      </c>
      <c r="D302" s="5" t="str">
        <f>+COTIZACIONES!D301</f>
        <v>Unidad</v>
      </c>
      <c r="E302" s="5">
        <f>+COTIZACIONES!E301</f>
        <v>1</v>
      </c>
      <c r="F302" s="8" t="e">
        <f>+#REF!</f>
        <v>#REF!</v>
      </c>
      <c r="G302" s="7">
        <f>+COTIZACIONES!K301</f>
        <v>57560</v>
      </c>
      <c r="H302" s="7">
        <f>+COTIZACIONES!Q301</f>
        <v>68763.3</v>
      </c>
      <c r="I302" s="7">
        <f>+COTIZACIONES!W301</f>
        <v>60428.2</v>
      </c>
      <c r="J302" s="10">
        <f t="shared" si="40"/>
        <v>57560</v>
      </c>
      <c r="K302" s="10">
        <f t="shared" si="41"/>
        <v>62250.5</v>
      </c>
      <c r="L302" s="11">
        <f t="shared" si="42"/>
        <v>61901.129659827406</v>
      </c>
      <c r="M302" s="10">
        <f t="shared" si="43"/>
        <v>62073.426286658098</v>
      </c>
      <c r="N302" s="10">
        <f t="shared" si="44"/>
        <v>5819.7135402011008</v>
      </c>
      <c r="O302" s="26">
        <f t="shared" si="45"/>
        <v>9.3488623227140355E-2</v>
      </c>
      <c r="P302" s="9">
        <f t="shared" si="46"/>
        <v>57560</v>
      </c>
      <c r="Q302" s="1" t="str">
        <f t="shared" si="39"/>
        <v>MENOR VALOR</v>
      </c>
    </row>
    <row r="303" spans="1:17" ht="135.75" thickBot="1" x14ac:dyDescent="0.3">
      <c r="A303" s="5">
        <f>+COTIZACIONES!A302</f>
        <v>300</v>
      </c>
      <c r="B303" s="5" t="str">
        <f>+COTIZACIONES!C302</f>
        <v>INSTALACIÓN CERRADURA  POMO METÁLICO - ALCOBA TIPO SCHALAGE O SIMILAR, ACABADO SEGÚN DISEÑO</v>
      </c>
      <c r="C303" s="5" t="str">
        <f>+COTIZACIONES!C302</f>
        <v>INSTALACIÓN CERRADURA  POMO METÁLICO - ALCOBA TIPO SCHALAGE O SIMILAR, ACABADO SEGÚN DISEÑO</v>
      </c>
      <c r="D303" s="5" t="str">
        <f>+COTIZACIONES!D302</f>
        <v>Unidad</v>
      </c>
      <c r="E303" s="5">
        <f>+COTIZACIONES!E302</f>
        <v>1</v>
      </c>
      <c r="F303" s="8" t="e">
        <f>+#REF!</f>
        <v>#REF!</v>
      </c>
      <c r="G303" s="7">
        <f>+COTIZACIONES!K302</f>
        <v>43170</v>
      </c>
      <c r="H303" s="7">
        <f>+COTIZACIONES!Q302</f>
        <v>52188.3</v>
      </c>
      <c r="I303" s="7">
        <f>+COTIZACIONES!W302</f>
        <v>45321.15</v>
      </c>
      <c r="J303" s="10">
        <f t="shared" si="40"/>
        <v>43170</v>
      </c>
      <c r="K303" s="10">
        <f t="shared" si="41"/>
        <v>46893.15</v>
      </c>
      <c r="L303" s="11">
        <f t="shared" si="42"/>
        <v>46590.817293933389</v>
      </c>
      <c r="M303" s="10">
        <f t="shared" si="43"/>
        <v>46739.641116363528</v>
      </c>
      <c r="N303" s="10">
        <f t="shared" si="44"/>
        <v>4710.1827695430256</v>
      </c>
      <c r="O303" s="26">
        <f t="shared" si="45"/>
        <v>0.1004450067769605</v>
      </c>
      <c r="P303" s="9">
        <f t="shared" si="46"/>
        <v>43170</v>
      </c>
      <c r="Q303" s="1" t="str">
        <f t="shared" si="39"/>
        <v>MENOR VALOR</v>
      </c>
    </row>
    <row r="304" spans="1:17" ht="345.75" thickBot="1" x14ac:dyDescent="0.3">
      <c r="A304" s="5">
        <f>+COTIZACIONES!A303</f>
        <v>301</v>
      </c>
      <c r="B304" s="5" t="str">
        <f>+COTIZACIONES!C303</f>
        <v>INSTALACIÓN CABINAS SANITARIAS SISTEMA CANTILIVER EN LÁMINA GALVANIZADA CAL, 18 ENTAMBORADA,  INCLUYE  PINTURA  ELECTROSTÁTICA  COLOR  GRIS  PLATA  SUMINISTRO  INSTALACIÓN  MARCO CHAPETAS PASADOR DE CIERRE Y PLATINAS SEGÚN DETALLE</v>
      </c>
      <c r="C304" s="5" t="str">
        <f>+COTIZACIONES!C303</f>
        <v>INSTALACIÓN CABINAS SANITARIAS SISTEMA CANTILIVER EN LÁMINA GALVANIZADA CAL, 18 ENTAMBORADA,  INCLUYE  PINTURA  ELECTROSTÁTICA  COLOR  GRIS  PLATA  SUMINISTRO  INSTALACIÓN  MARCO CHAPETAS PASADOR DE CIERRE Y PLATINAS SEGÚN DETALLE</v>
      </c>
      <c r="D304" s="5" t="str">
        <f>+COTIZACIONES!D303</f>
        <v>M²</v>
      </c>
      <c r="E304" s="5">
        <f>+COTIZACIONES!E303</f>
        <v>1</v>
      </c>
      <c r="F304" s="8" t="e">
        <f>+#REF!</f>
        <v>#REF!</v>
      </c>
      <c r="G304" s="7">
        <f>+COTIZACIONES!K303</f>
        <v>115120</v>
      </c>
      <c r="H304" s="7">
        <f>+COTIZACIONES!Q303</f>
        <v>135884.39999999997</v>
      </c>
      <c r="I304" s="7">
        <f>+COTIZACIONES!W303</f>
        <v>120856.4</v>
      </c>
      <c r="J304" s="10">
        <f t="shared" si="40"/>
        <v>115120</v>
      </c>
      <c r="K304" s="10">
        <f t="shared" si="41"/>
        <v>123953.59999999998</v>
      </c>
      <c r="L304" s="11">
        <f t="shared" si="42"/>
        <v>123354.92363401293</v>
      </c>
      <c r="M304" s="10">
        <f t="shared" si="43"/>
        <v>123650.7282560467</v>
      </c>
      <c r="N304" s="10">
        <f t="shared" si="44"/>
        <v>10723.085503715783</v>
      </c>
      <c r="O304" s="26">
        <f t="shared" si="45"/>
        <v>8.6508867057639188E-2</v>
      </c>
      <c r="P304" s="9">
        <f t="shared" si="46"/>
        <v>115120</v>
      </c>
      <c r="Q304" s="1" t="str">
        <f t="shared" si="39"/>
        <v>MENOR VALOR</v>
      </c>
    </row>
    <row r="305" spans="1:17" ht="255.75" thickBot="1" x14ac:dyDescent="0.3">
      <c r="A305" s="5">
        <f>+COTIZACIONES!A304</f>
        <v>302</v>
      </c>
      <c r="B305" s="5" t="str">
        <f>+COTIZACIONES!C304</f>
        <v>MANTENIMIENTO E INSTALACIÓN SANITARIO ELONGADO COLOR BLANCO REF, 02618100-1 O SIMILAR, (QUE INCLUYE SANITARIO ONE PIECE TAPA GRIFERÍA ACCESORIOS DE CONEXIÓN E INSTALACIÓN)</v>
      </c>
      <c r="C305" s="5" t="str">
        <f>+COTIZACIONES!C304</f>
        <v>MANTENIMIENTO E INSTALACIÓN SANITARIO ELONGADO COLOR BLANCO REF, 02618100-1 O SIMILAR, (QUE INCLUYE SANITARIO ONE PIECE TAPA GRIFERÍA ACCESORIOS DE CONEXIÓN E INSTALACIÓN)</v>
      </c>
      <c r="D305" s="5" t="str">
        <f>+COTIZACIONES!D304</f>
        <v>Unidad</v>
      </c>
      <c r="E305" s="5">
        <f>+COTIZACIONES!E304</f>
        <v>1</v>
      </c>
      <c r="F305" s="8" t="e">
        <f>+#REF!</f>
        <v>#REF!</v>
      </c>
      <c r="G305" s="7">
        <f>+COTIZACIONES!K304</f>
        <v>158290</v>
      </c>
      <c r="H305" s="7">
        <f>+COTIZACIONES!Q304</f>
        <v>186088.375</v>
      </c>
      <c r="I305" s="7">
        <f>+COTIZACIONES!W304</f>
        <v>166177.54999999999</v>
      </c>
      <c r="J305" s="10">
        <f t="shared" si="40"/>
        <v>158290</v>
      </c>
      <c r="K305" s="10">
        <f t="shared" si="41"/>
        <v>170185.30833333332</v>
      </c>
      <c r="L305" s="11">
        <f t="shared" si="42"/>
        <v>169405.68059079794</v>
      </c>
      <c r="M305" s="10">
        <f t="shared" si="43"/>
        <v>169791.14020443652</v>
      </c>
      <c r="N305" s="10">
        <f t="shared" si="44"/>
        <v>14325.990656982796</v>
      </c>
      <c r="O305" s="26">
        <f t="shared" si="45"/>
        <v>8.4178774285987162E-2</v>
      </c>
      <c r="P305" s="9">
        <f t="shared" si="46"/>
        <v>158290</v>
      </c>
      <c r="Q305" s="1" t="str">
        <f t="shared" si="39"/>
        <v>MENOR VALOR</v>
      </c>
    </row>
    <row r="306" spans="1:17" ht="210.75" thickBot="1" x14ac:dyDescent="0.3">
      <c r="A306" s="5">
        <f>+COTIZACIONES!A305</f>
        <v>303</v>
      </c>
      <c r="B306" s="5" t="str">
        <f>+COTIZACIONES!C305</f>
        <v xml:space="preserve">MANTENIMIENTO ORINAL DE COLGAR  ( INCLUYE DESMONTE Y REINSTALACIÓN, LIMPIEZA DE GRIFERÍA TIPO PUSH. MANTENIMIENTO A DESAGÜE SANITARIO CON SONDA ELÉCTRICA) </v>
      </c>
      <c r="C306" s="5" t="str">
        <f>+COTIZACIONES!C305</f>
        <v xml:space="preserve">MANTENIMIENTO ORINAL DE COLGAR  ( INCLUYE DESMONTE Y REINSTALACIÓN, LIMPIEZA DE GRIFERÍA TIPO PUSH. MANTENIMIENTO A DESAGÜE SANITARIO CON SONDA ELÉCTRICA) </v>
      </c>
      <c r="D306" s="5" t="str">
        <f>+COTIZACIONES!D305</f>
        <v>Unidad</v>
      </c>
      <c r="E306" s="5">
        <f>+COTIZACIONES!E305</f>
        <v>1</v>
      </c>
      <c r="F306" s="8" t="e">
        <f>+#REF!</f>
        <v>#REF!</v>
      </c>
      <c r="G306" s="7">
        <f>+COTIZACIONES!K305</f>
        <v>86340</v>
      </c>
      <c r="H306" s="7">
        <f>+COTIZACIONES!Q305</f>
        <v>102323.85</v>
      </c>
      <c r="I306" s="7">
        <f>+COTIZACIONES!W305</f>
        <v>90642.3</v>
      </c>
      <c r="J306" s="10">
        <f t="shared" si="40"/>
        <v>86340</v>
      </c>
      <c r="K306" s="10">
        <f t="shared" si="41"/>
        <v>93102.05</v>
      </c>
      <c r="L306" s="11">
        <f t="shared" si="42"/>
        <v>92628.653266126013</v>
      </c>
      <c r="M306" s="10">
        <f t="shared" si="43"/>
        <v>92862.408741490231</v>
      </c>
      <c r="N306" s="10">
        <f t="shared" si="44"/>
        <v>8270.9517440558211</v>
      </c>
      <c r="O306" s="26">
        <f t="shared" si="45"/>
        <v>8.8837482569458143E-2</v>
      </c>
      <c r="P306" s="9">
        <f t="shared" si="46"/>
        <v>86340</v>
      </c>
      <c r="Q306" s="1" t="str">
        <f t="shared" si="39"/>
        <v>MENOR VALOR</v>
      </c>
    </row>
    <row r="307" spans="1:17" ht="225.75" thickBot="1" x14ac:dyDescent="0.3">
      <c r="A307" s="5">
        <f>+COTIZACIONES!A306</f>
        <v>304</v>
      </c>
      <c r="B307" s="5" t="str">
        <f>+COTIZACIONES!C306</f>
        <v>REMOCIÓN Y REINSTALACIÓN CANAL EN LAMINA GALVANIZADA CAL ,18 D/ 0,60 M, (SUMINISTRO E INSTALACIÓN CON WASH PRIMER + ESMALTE + ANCLAJE A MURO + SIKAFLEX 1A)</v>
      </c>
      <c r="C307" s="5" t="str">
        <f>+COTIZACIONES!C306</f>
        <v>REMOCIÓN Y REINSTALACIÓN CANAL EN LAMINA GALVANIZADA CAL ,18 D/ 0,60 M, (SUMINISTRO E INSTALACIÓN CON WASH PRIMER + ESMALTE + ANCLAJE A MURO + SIKAFLEX 1A)</v>
      </c>
      <c r="D307" s="5" t="str">
        <f>+COTIZACIONES!D306</f>
        <v>Servicio</v>
      </c>
      <c r="E307" s="5">
        <f>+COTIZACIONES!E306</f>
        <v>1</v>
      </c>
      <c r="F307" s="8" t="e">
        <f>+#REF!</f>
        <v>#REF!</v>
      </c>
      <c r="G307" s="7">
        <f>+COTIZACIONES!K306</f>
        <v>182753</v>
      </c>
      <c r="H307" s="7">
        <f>+COTIZACIONES!Q306</f>
        <v>232227.4375</v>
      </c>
      <c r="I307" s="7">
        <f>+COTIZACIONES!W306</f>
        <v>191859.53499999997</v>
      </c>
      <c r="J307" s="10">
        <f t="shared" si="40"/>
        <v>182753</v>
      </c>
      <c r="K307" s="10">
        <f t="shared" si="41"/>
        <v>202279.99083333332</v>
      </c>
      <c r="L307" s="11">
        <f t="shared" si="42"/>
        <v>200131.60297866337</v>
      </c>
      <c r="M307" s="10">
        <f t="shared" si="43"/>
        <v>201181.0841280288</v>
      </c>
      <c r="N307" s="10">
        <f t="shared" si="44"/>
        <v>26331.908710084052</v>
      </c>
      <c r="O307" s="26">
        <f t="shared" si="45"/>
        <v>0.13017554826656078</v>
      </c>
      <c r="P307" s="9">
        <f t="shared" si="46"/>
        <v>182753</v>
      </c>
      <c r="Q307" s="1" t="str">
        <f t="shared" si="39"/>
        <v>MENOR VALOR</v>
      </c>
    </row>
    <row r="308" spans="1:17" ht="210.75" thickBot="1" x14ac:dyDescent="0.3">
      <c r="A308" s="5">
        <f>+COTIZACIONES!A307</f>
        <v>305</v>
      </c>
      <c r="B308" s="5" t="str">
        <f>+COTIZACIONES!C307</f>
        <v>MANTENIMIENTO SANITARIO TIPO ACUACER COLOR BLANCO O SIMILAR, (CONJUNTO SANITARIO QUE INCLUYE SANITARIO TAPA TANQUE GRIFERÍA ACCESORIOS DE CONEXIÓN)</v>
      </c>
      <c r="C308" s="5" t="str">
        <f>+COTIZACIONES!C307</f>
        <v>MANTENIMIENTO SANITARIO TIPO ACUACER COLOR BLANCO O SIMILAR, (CONJUNTO SANITARIO QUE INCLUYE SANITARIO TAPA TANQUE GRIFERÍA ACCESORIOS DE CONEXIÓN)</v>
      </c>
      <c r="D308" s="5" t="str">
        <f>+COTIZACIONES!D307</f>
        <v>Unidad</v>
      </c>
      <c r="E308" s="5">
        <f>+COTIZACIONES!E307</f>
        <v>1</v>
      </c>
      <c r="F308" s="8" t="e">
        <f>+#REF!</f>
        <v>#REF!</v>
      </c>
      <c r="G308" s="7">
        <f>+COTIZACIONES!K307</f>
        <v>172680</v>
      </c>
      <c r="H308" s="7">
        <f>+COTIZACIONES!Q307</f>
        <v>217785.30000000005</v>
      </c>
      <c r="I308" s="7">
        <f>+COTIZACIONES!W307</f>
        <v>181284.6</v>
      </c>
      <c r="J308" s="10">
        <f t="shared" si="40"/>
        <v>172680</v>
      </c>
      <c r="K308" s="10">
        <f t="shared" si="41"/>
        <v>190583.30000000002</v>
      </c>
      <c r="L308" s="11">
        <f t="shared" si="42"/>
        <v>188692.00159964943</v>
      </c>
      <c r="M308" s="10">
        <f t="shared" si="43"/>
        <v>189616.95658512483</v>
      </c>
      <c r="N308" s="10">
        <f t="shared" si="44"/>
        <v>23947.26264711723</v>
      </c>
      <c r="O308" s="26">
        <f t="shared" si="45"/>
        <v>0.12565247137140151</v>
      </c>
      <c r="P308" s="9">
        <f t="shared" si="46"/>
        <v>172680</v>
      </c>
      <c r="Q308" s="1" t="str">
        <f t="shared" si="39"/>
        <v>MENOR VALOR</v>
      </c>
    </row>
    <row r="309" spans="1:17" ht="150.75" thickBot="1" x14ac:dyDescent="0.3">
      <c r="A309" s="5">
        <f>+COTIZACIONES!A308</f>
        <v>306</v>
      </c>
      <c r="B309" s="5" t="str">
        <f>+COTIZACIONES!C308</f>
        <v xml:space="preserve">MANTENIMIENTO CANALETA METÁLICA CON DIVISIÓN 10X4X240 X 4TRAMOS 9,60 MTS CONSISTENTE EN LIMPIEZA Y REPARACIÓN </v>
      </c>
      <c r="C309" s="5" t="str">
        <f>+COTIZACIONES!C308</f>
        <v xml:space="preserve">MANTENIMIENTO CANALETA METÁLICA CON DIVISIÓN 10X4X240 X 4TRAMOS 9,60 MTS CONSISTENTE EN LIMPIEZA Y REPARACIÓN </v>
      </c>
      <c r="D309" s="5" t="str">
        <f>+COTIZACIONES!D308</f>
        <v>MTS</v>
      </c>
      <c r="E309" s="5">
        <f>+COTIZACIONES!E308</f>
        <v>1</v>
      </c>
      <c r="F309" s="8" t="e">
        <f>+#REF!</f>
        <v>#REF!</v>
      </c>
      <c r="G309" s="7">
        <f>+COTIZACIONES!K308</f>
        <v>43170</v>
      </c>
      <c r="H309" s="7">
        <f>+COTIZACIONES!Q308</f>
        <v>55677.974999999999</v>
      </c>
      <c r="I309" s="7">
        <f>+COTIZACIONES!W308</f>
        <v>45321.15</v>
      </c>
      <c r="J309" s="10">
        <f t="shared" si="40"/>
        <v>43170</v>
      </c>
      <c r="K309" s="10">
        <f t="shared" si="41"/>
        <v>48056.375</v>
      </c>
      <c r="L309" s="11">
        <f t="shared" si="42"/>
        <v>47476.308843161787</v>
      </c>
      <c r="M309" s="10">
        <f t="shared" si="43"/>
        <v>47759.026662596749</v>
      </c>
      <c r="N309" s="10">
        <f t="shared" si="44"/>
        <v>6687.5594577263482</v>
      </c>
      <c r="O309" s="26">
        <f t="shared" si="45"/>
        <v>0.13916071400987587</v>
      </c>
      <c r="P309" s="9">
        <f t="shared" si="46"/>
        <v>43170</v>
      </c>
      <c r="Q309" s="1" t="str">
        <f t="shared" si="39"/>
        <v>MENOR VALOR</v>
      </c>
    </row>
    <row r="310" spans="1:17" ht="120.75" thickBot="1" x14ac:dyDescent="0.3">
      <c r="A310" s="5">
        <f>+COTIZACIONES!A309</f>
        <v>307</v>
      </c>
      <c r="B310" s="5" t="str">
        <f>+COTIZACIONES!C309</f>
        <v xml:space="preserve">MANTENIMIENTO CONSISTENTE EN REPARACIÓN TROQUELES CANALETA METÁLICA </v>
      </c>
      <c r="C310" s="5" t="str">
        <f>+COTIZACIONES!C309</f>
        <v xml:space="preserve">MANTENIMIENTO CONSISTENTE EN REPARACIÓN TROQUELES CANALETA METÁLICA </v>
      </c>
      <c r="D310" s="5" t="str">
        <f>+COTIZACIONES!D309</f>
        <v>Unidad</v>
      </c>
      <c r="E310" s="5">
        <f>+COTIZACIONES!E309</f>
        <v>1</v>
      </c>
      <c r="F310" s="8" t="e">
        <f>+#REF!</f>
        <v>#REF!</v>
      </c>
      <c r="G310" s="7">
        <f>+COTIZACIONES!K309</f>
        <v>71950</v>
      </c>
      <c r="H310" s="7">
        <f>+COTIZACIONES!Q309</f>
        <v>85612</v>
      </c>
      <c r="I310" s="7">
        <f>+COTIZACIONES!W309</f>
        <v>75535.25</v>
      </c>
      <c r="J310" s="10">
        <f t="shared" si="40"/>
        <v>71950</v>
      </c>
      <c r="K310" s="10">
        <f t="shared" si="41"/>
        <v>77699.083333333328</v>
      </c>
      <c r="L310" s="11">
        <f t="shared" si="42"/>
        <v>77283.737864107257</v>
      </c>
      <c r="M310" s="10">
        <f t="shared" si="43"/>
        <v>77488.69923687038</v>
      </c>
      <c r="N310" s="10">
        <f t="shared" si="44"/>
        <v>7083.3743386068008</v>
      </c>
      <c r="O310" s="26">
        <f t="shared" si="45"/>
        <v>9.1164194411647512E-2</v>
      </c>
      <c r="P310" s="9">
        <f t="shared" si="46"/>
        <v>71950</v>
      </c>
      <c r="Q310" s="1" t="str">
        <f t="shared" si="39"/>
        <v>MENOR VALOR</v>
      </c>
    </row>
    <row r="311" spans="1:17" ht="210.75" thickBot="1" x14ac:dyDescent="0.3">
      <c r="A311" s="5">
        <f>+COTIZACIONES!A310</f>
        <v>308</v>
      </c>
      <c r="B311" s="5" t="str">
        <f>+COTIZACIONES!C310</f>
        <v>ADECUAR E INSTALAR PUERTA MADERA DE 2,07M X 0,97M A TODO COSTO (INCLUYE MATERIALES PARA REALIZAR UNA ADECUADA PUESTA EN FUNCIONAMIENTO)</v>
      </c>
      <c r="C311" s="5" t="str">
        <f>+COTIZACIONES!C310</f>
        <v>ADECUAR E INSTALAR PUERTA MADERA DE 2,07M X 0,97M A TODO COSTO (INCLUYE MATERIALES PARA REALIZAR UNA ADECUADA PUESTA EN FUNCIONAMIENTO)</v>
      </c>
      <c r="D311" s="5" t="str">
        <f>+COTIZACIONES!D310</f>
        <v>Servicio</v>
      </c>
      <c r="E311" s="5">
        <f>+COTIZACIONES!E310</f>
        <v>1</v>
      </c>
      <c r="F311" s="8" t="e">
        <f>+#REF!</f>
        <v>#REF!</v>
      </c>
      <c r="G311" s="7">
        <f>+COTIZACIONES!K310</f>
        <v>259020</v>
      </c>
      <c r="H311" s="7">
        <f>+COTIZACIONES!Q310</f>
        <v>309434.84999999998</v>
      </c>
      <c r="I311" s="7">
        <f>+COTIZACIONES!W310</f>
        <v>271926.90000000002</v>
      </c>
      <c r="J311" s="10">
        <f t="shared" si="40"/>
        <v>259020</v>
      </c>
      <c r="K311" s="10">
        <f t="shared" si="41"/>
        <v>280127.25</v>
      </c>
      <c r="L311" s="11">
        <f t="shared" si="42"/>
        <v>278555.08346922341</v>
      </c>
      <c r="M311" s="10">
        <f t="shared" si="43"/>
        <v>279330.41828996147</v>
      </c>
      <c r="N311" s="10">
        <f t="shared" si="44"/>
        <v>26188.710930904926</v>
      </c>
      <c r="O311" s="26">
        <f t="shared" si="45"/>
        <v>9.3488623227140258E-2</v>
      </c>
      <c r="P311" s="9">
        <f t="shared" si="46"/>
        <v>259020</v>
      </c>
      <c r="Q311" s="1" t="str">
        <f t="shared" si="39"/>
        <v>MENOR VALOR</v>
      </c>
    </row>
    <row r="312" spans="1:17" ht="409.6" thickBot="1" x14ac:dyDescent="0.3">
      <c r="A312" s="5">
        <f>+COTIZACIONES!A311</f>
        <v>309</v>
      </c>
      <c r="B312" s="5" t="str">
        <f>+COTIZACIONES!C311</f>
        <v>DESMONTE, MONTE, MANTENIMIENTO E INSTALACIÓN INODORO A TODO COSTO (INCLUYE: SANITARIO  BLANCO, MODELO DOS PIEZAS, CIERRE ASIENTO TRADICIONAL, CAPACIDAD 250 GRAMOS, CONSUMO PROMEDIO POR DESCARGA 4.8 LITROS, ARO REDONDO, MATERIAL PORCELANA SANITARIA, ALTO 43,4 CM, AHORRO DE AGUA SI, DISTANCIA DE DESCARGA 30,5 CM, ANCHO 71,8 CM, COLOR BLANCO, PESO 26,52 KG, TIPO TAZA REDONDA, TIPO DE DESCARGA SINGLE, ASIENTO TRADICIONAL, SISTEMA DE DESCARGA BOTÓN, ACCESORIOS DE INSTALACIÓN, PORTA PAPEL, JABONERA Y PORTA TOALLA)</v>
      </c>
      <c r="C312" s="5" t="str">
        <f>+COTIZACIONES!C311</f>
        <v>DESMONTE, MONTE, MANTENIMIENTO E INSTALACIÓN INODORO A TODO COSTO (INCLUYE: SANITARIO  BLANCO, MODELO DOS PIEZAS, CIERRE ASIENTO TRADICIONAL, CAPACIDAD 250 GRAMOS, CONSUMO PROMEDIO POR DESCARGA 4.8 LITROS, ARO REDONDO, MATERIAL PORCELANA SANITARIA, ALTO 43,4 CM, AHORRO DE AGUA SI, DISTANCIA DE DESCARGA 30,5 CM, ANCHO 71,8 CM, COLOR BLANCO, PESO 26,52 KG, TIPO TAZA REDONDA, TIPO DE DESCARGA SINGLE, ASIENTO TRADICIONAL, SISTEMA DE DESCARGA BOTÓN, ACCESORIOS DE INSTALACIÓN, PORTA PAPEL, JABONERA Y PORTA TOALLA)</v>
      </c>
      <c r="D312" s="5" t="str">
        <f>+COTIZACIONES!D311</f>
        <v>Servicio</v>
      </c>
      <c r="E312" s="5">
        <f>+COTIZACIONES!E311</f>
        <v>1</v>
      </c>
      <c r="F312" s="8" t="e">
        <f>+#REF!</f>
        <v>#REF!</v>
      </c>
      <c r="G312" s="7">
        <f>+COTIZACIONES!K311</f>
        <v>172680</v>
      </c>
      <c r="H312" s="7">
        <f>+COTIZACIONES!Q311</f>
        <v>208753.2</v>
      </c>
      <c r="I312" s="7">
        <f>+COTIZACIONES!W311</f>
        <v>181284.6</v>
      </c>
      <c r="J312" s="10">
        <f t="shared" si="40"/>
        <v>172680</v>
      </c>
      <c r="K312" s="10">
        <f t="shared" si="41"/>
        <v>187572.6</v>
      </c>
      <c r="L312" s="11">
        <f t="shared" si="42"/>
        <v>186363.26917573356</v>
      </c>
      <c r="M312" s="10">
        <f t="shared" si="43"/>
        <v>186958.56446545411</v>
      </c>
      <c r="N312" s="10">
        <f t="shared" si="44"/>
        <v>18840.731078172103</v>
      </c>
      <c r="O312" s="26">
        <f t="shared" si="45"/>
        <v>0.1004450067769605</v>
      </c>
      <c r="P312" s="9">
        <f t="shared" si="46"/>
        <v>172680</v>
      </c>
      <c r="Q312" s="1" t="str">
        <f t="shared" si="39"/>
        <v>MENOR VALOR</v>
      </c>
    </row>
    <row r="313" spans="1:17" ht="409.6" thickBot="1" x14ac:dyDescent="0.3">
      <c r="A313" s="5">
        <f>+COTIZACIONES!A312</f>
        <v>310</v>
      </c>
      <c r="B313" s="5" t="str">
        <f>+COTIZACIONES!C312</f>
        <v>DESMONTE, MONTE, MANTENIMIENTO E INSTALACIÓN LAVAMANOS A TODO COSTO (INCLUYE: LAVAMANOS INSTITUCIONAL BLANCO. MATERIAL PORCELANA SANITARIA, ALTO 19.5 CENTÍMETROS, ANCHO 54 CENTÍMETROS, COLOR BLANCO, PESO 8.3 KILOGRAMOS, INCLUYE SOLO LAVAMANOS CON ACCESORIOS PARA INSTALACIÓN, TIPO LAVAMANOS DE PARED)</v>
      </c>
      <c r="C313" s="5" t="str">
        <f>+COTIZACIONES!C312</f>
        <v>DESMONTE, MONTE, MANTENIMIENTO E INSTALACIÓN LAVAMANOS A TODO COSTO (INCLUYE: LAVAMANOS INSTITUCIONAL BLANCO. MATERIAL PORCELANA SANITARIA, ALTO 19.5 CENTÍMETROS, ANCHO 54 CENTÍMETROS, COLOR BLANCO, PESO 8.3 KILOGRAMOS, INCLUYE SOLO LAVAMANOS CON ACCESORIOS PARA INSTALACIÓN, TIPO LAVAMANOS DE PARED)</v>
      </c>
      <c r="D313" s="5" t="str">
        <f>+COTIZACIONES!D312</f>
        <v>Servicio</v>
      </c>
      <c r="E313" s="5">
        <f>+COTIZACIONES!E312</f>
        <v>1</v>
      </c>
      <c r="F313" s="8" t="e">
        <f>+#REF!</f>
        <v>#REF!</v>
      </c>
      <c r="G313" s="7">
        <f>+COTIZACIONES!K312</f>
        <v>115120</v>
      </c>
      <c r="H313" s="7">
        <f>+COTIZACIONES!Q312</f>
        <v>135884.39999999997</v>
      </c>
      <c r="I313" s="7">
        <f>+COTIZACIONES!W312</f>
        <v>120856.4</v>
      </c>
      <c r="J313" s="10">
        <f t="shared" si="40"/>
        <v>115120</v>
      </c>
      <c r="K313" s="10">
        <f t="shared" si="41"/>
        <v>123953.59999999998</v>
      </c>
      <c r="L313" s="11">
        <f t="shared" si="42"/>
        <v>123354.92363401293</v>
      </c>
      <c r="M313" s="10">
        <f t="shared" si="43"/>
        <v>123650.7282560467</v>
      </c>
      <c r="N313" s="10">
        <f t="shared" si="44"/>
        <v>10723.085503715783</v>
      </c>
      <c r="O313" s="26">
        <f t="shared" si="45"/>
        <v>8.6508867057639188E-2</v>
      </c>
      <c r="P313" s="9">
        <f t="shared" si="46"/>
        <v>115120</v>
      </c>
      <c r="Q313" s="1" t="str">
        <f t="shared" si="39"/>
        <v>MENOR VALOR</v>
      </c>
    </row>
    <row r="314" spans="1:17" ht="375.75" thickBot="1" x14ac:dyDescent="0.3">
      <c r="A314" s="5">
        <f>+COTIZACIONES!A313</f>
        <v>311</v>
      </c>
      <c r="B314" s="5" t="str">
        <f>+COTIZACIONES!C313</f>
        <v xml:space="preserve">DESMONTE, MONTE, MANTENIMIENTO E INSTALACIÓN ORINAL A TODO COSTO (INCLUYE: ORINAL  PARA FLUXÓMETRO BLANCO, ALTO 35,2 CM, ANCHO 31,2 CM, MATERIAL PORCELANA SANITARIA, USO INSTITUCIONAL, COLOR BLANCO, PESO 16,059 KG, TIPO DE DESCARGA VÁLVULA / FLUXÓMETRO) </v>
      </c>
      <c r="C314" s="5" t="str">
        <f>+COTIZACIONES!C313</f>
        <v xml:space="preserve">DESMONTE, MONTE, MANTENIMIENTO E INSTALACIÓN ORINAL A TODO COSTO (INCLUYE: ORINAL  PARA FLUXÓMETRO BLANCO, ALTO 35,2 CM, ANCHO 31,2 CM, MATERIAL PORCELANA SANITARIA, USO INSTITUCIONAL, COLOR BLANCO, PESO 16,059 KG, TIPO DE DESCARGA VÁLVULA / FLUXÓMETRO) </v>
      </c>
      <c r="D314" s="5" t="str">
        <f>+COTIZACIONES!D313</f>
        <v>Servicio</v>
      </c>
      <c r="E314" s="5">
        <f>+COTIZACIONES!E313</f>
        <v>1</v>
      </c>
      <c r="F314" s="8" t="e">
        <f>+#REF!</f>
        <v>#REF!</v>
      </c>
      <c r="G314" s="7">
        <f>+COTIZACIONES!K313</f>
        <v>287800</v>
      </c>
      <c r="H314" s="7">
        <f>+COTIZACIONES!Q313</f>
        <v>338342.5</v>
      </c>
      <c r="I314" s="7">
        <f>+COTIZACIONES!W313</f>
        <v>302141</v>
      </c>
      <c r="J314" s="10">
        <f t="shared" si="40"/>
        <v>287800</v>
      </c>
      <c r="K314" s="10">
        <f t="shared" si="41"/>
        <v>309427.83333333331</v>
      </c>
      <c r="L314" s="11">
        <f t="shared" si="42"/>
        <v>308010.32834690536</v>
      </c>
      <c r="M314" s="10">
        <f t="shared" si="43"/>
        <v>308711.16400806641</v>
      </c>
      <c r="N314" s="10">
        <f t="shared" si="44"/>
        <v>26047.255739968718</v>
      </c>
      <c r="O314" s="26">
        <f t="shared" si="45"/>
        <v>8.4178774285987149E-2</v>
      </c>
      <c r="P314" s="9">
        <f t="shared" si="46"/>
        <v>287800</v>
      </c>
      <c r="Q314" s="1" t="str">
        <f t="shared" si="39"/>
        <v>MENOR VALOR</v>
      </c>
    </row>
    <row r="315" spans="1:17" ht="105.75" thickBot="1" x14ac:dyDescent="0.3">
      <c r="A315" s="5">
        <f>+COTIZACIONES!A314</f>
        <v>312</v>
      </c>
      <c r="B315" s="5" t="str">
        <f>+COTIZACIONES!C314</f>
        <v xml:space="preserve">INSTALACIÓN DE TUBERÍA SUSPENDIDA EN TUBO CONDUIT DE 1 1/2" A TODO COSTO. </v>
      </c>
      <c r="C315" s="5" t="str">
        <f>+COTIZACIONES!C314</f>
        <v xml:space="preserve">INSTALACIÓN DE TUBERÍA SUSPENDIDA EN TUBO CONDUIT DE 1 1/2" A TODO COSTO. </v>
      </c>
      <c r="D315" s="5" t="str">
        <f>+COTIZACIONES!D314</f>
        <v>Metro</v>
      </c>
      <c r="E315" s="5">
        <f>+COTIZACIONES!E314</f>
        <v>1</v>
      </c>
      <c r="F315" s="8" t="e">
        <f>+#REF!</f>
        <v>#REF!</v>
      </c>
      <c r="G315" s="7">
        <f>+COTIZACIONES!K314</f>
        <v>100730</v>
      </c>
      <c r="H315" s="7">
        <f>+COTIZACIONES!Q314</f>
        <v>119377.825</v>
      </c>
      <c r="I315" s="7">
        <f>+COTIZACIONES!W314</f>
        <v>105749.35</v>
      </c>
      <c r="J315" s="10">
        <f t="shared" si="40"/>
        <v>100730</v>
      </c>
      <c r="K315" s="10">
        <f t="shared" si="41"/>
        <v>108619.05833333335</v>
      </c>
      <c r="L315" s="11">
        <f t="shared" si="42"/>
        <v>108066.76214381368</v>
      </c>
      <c r="M315" s="10">
        <f t="shared" si="43"/>
        <v>108339.47686507192</v>
      </c>
      <c r="N315" s="10">
        <f t="shared" si="44"/>
        <v>9649.4437013984534</v>
      </c>
      <c r="O315" s="26">
        <f t="shared" si="45"/>
        <v>8.8837482569458101E-2</v>
      </c>
      <c r="P315" s="9">
        <f t="shared" si="46"/>
        <v>100730</v>
      </c>
      <c r="Q315" s="1" t="str">
        <f t="shared" si="39"/>
        <v>MENOR VALOR</v>
      </c>
    </row>
    <row r="316" spans="1:17" ht="135.75" thickBot="1" x14ac:dyDescent="0.3">
      <c r="A316" s="5">
        <f>+COTIZACIONES!A315</f>
        <v>313</v>
      </c>
      <c r="B316" s="5" t="str">
        <f>+COTIZACIONES!C315</f>
        <v>DESMONTE, MONTE E INSTALACIÓN DE TUBERÍA Y/O ACCESORIOS PARA RED SANITARIA 4" A TODO COSTO</v>
      </c>
      <c r="C316" s="5" t="str">
        <f>+COTIZACIONES!C315</f>
        <v>DESMONTE, MONTE E INSTALACIÓN DE TUBERÍA Y/O ACCESORIOS PARA RED SANITARIA 4" A TODO COSTO</v>
      </c>
      <c r="D316" s="5" t="str">
        <f>+COTIZACIONES!D315</f>
        <v>Metro</v>
      </c>
      <c r="E316" s="5">
        <f>+COTIZACIONES!E315</f>
        <v>1</v>
      </c>
      <c r="F316" s="8" t="e">
        <f>+#REF!</f>
        <v>#REF!</v>
      </c>
      <c r="G316" s="7">
        <f>+COTIZACIONES!K315</f>
        <v>201460</v>
      </c>
      <c r="H316" s="7">
        <f>+COTIZACIONES!Q315</f>
        <v>255998.75</v>
      </c>
      <c r="I316" s="7">
        <f>+COTIZACIONES!W315</f>
        <v>211498.7</v>
      </c>
      <c r="J316" s="10">
        <f t="shared" si="40"/>
        <v>201460</v>
      </c>
      <c r="K316" s="10">
        <f t="shared" si="41"/>
        <v>222985.81666666665</v>
      </c>
      <c r="L316" s="11">
        <f t="shared" si="42"/>
        <v>220617.51509458959</v>
      </c>
      <c r="M316" s="10">
        <f t="shared" si="43"/>
        <v>221774.42344822074</v>
      </c>
      <c r="N316" s="10">
        <f t="shared" si="44"/>
        <v>29027.300940250014</v>
      </c>
      <c r="O316" s="26">
        <f t="shared" si="45"/>
        <v>0.13017554826656022</v>
      </c>
      <c r="P316" s="9">
        <f t="shared" si="46"/>
        <v>201460</v>
      </c>
      <c r="Q316" s="1" t="str">
        <f t="shared" si="39"/>
        <v>MENOR VALOR</v>
      </c>
    </row>
    <row r="317" spans="1:17" ht="120.75" thickBot="1" x14ac:dyDescent="0.3">
      <c r="A317" s="5">
        <f>+COTIZACIONES!A316</f>
        <v>314</v>
      </c>
      <c r="B317" s="5" t="str">
        <f>+COTIZACIONES!C316</f>
        <v>DESMONTÉ, MONTE E INSTALACIÓN DE VÁLVULA DE CONTROL, DE 1/2" DE PASO. A TODO COSTO</v>
      </c>
      <c r="C317" s="5" t="str">
        <f>+COTIZACIONES!C316</f>
        <v>DESMONTÉ, MONTE E INSTALACIÓN DE VÁLVULA DE CONTROL, DE 1/2" DE PASO. A TODO COSTO</v>
      </c>
      <c r="D317" s="5" t="str">
        <f>+COTIZACIONES!D316</f>
        <v>Servicio</v>
      </c>
      <c r="E317" s="5">
        <f>+COTIZACIONES!E316</f>
        <v>1</v>
      </c>
      <c r="F317" s="8" t="e">
        <f>+#REF!</f>
        <v>#REF!</v>
      </c>
      <c r="G317" s="7">
        <f>+COTIZACIONES!K316</f>
        <v>50365</v>
      </c>
      <c r="H317" s="7">
        <f>+COTIZACIONES!Q316</f>
        <v>63520.712500000009</v>
      </c>
      <c r="I317" s="7">
        <f>+COTIZACIONES!W316</f>
        <v>52874.675000000003</v>
      </c>
      <c r="J317" s="10">
        <f t="shared" si="40"/>
        <v>50365</v>
      </c>
      <c r="K317" s="10">
        <f t="shared" si="41"/>
        <v>55586.795833333337</v>
      </c>
      <c r="L317" s="11">
        <f t="shared" si="42"/>
        <v>55035.16713323108</v>
      </c>
      <c r="M317" s="10">
        <f t="shared" si="43"/>
        <v>55304.945670661407</v>
      </c>
      <c r="N317" s="10">
        <f t="shared" si="44"/>
        <v>6984.6182720757406</v>
      </c>
      <c r="O317" s="26">
        <f t="shared" si="45"/>
        <v>0.1256524713713994</v>
      </c>
      <c r="P317" s="9">
        <f t="shared" si="46"/>
        <v>50365</v>
      </c>
      <c r="Q317" s="1" t="str">
        <f t="shared" si="39"/>
        <v>MENOR VALOR</v>
      </c>
    </row>
    <row r="318" spans="1:17" ht="315.75" thickBot="1" x14ac:dyDescent="0.3">
      <c r="A318" s="5">
        <f>+COTIZACIONES!A317</f>
        <v>315</v>
      </c>
      <c r="B318" s="5" t="str">
        <f>+COTIZACIONES!C317</f>
        <v>DESMONTE, MONTE E INSTALACIÓN DE PANEL LED DE INCRUSTAR DE 18 WTS - 110 V A TODO COSTO
INCLUYE
PANEL LED
POTENCIA: 18W
VOLTAJE: AC 85-265V
FRECUENCIA: 50/60
FLUJO LUMINOSO: 1440 LM
VIDA ÚTIL: 30.000 HORAS</v>
      </c>
      <c r="C318" s="5" t="str">
        <f>+COTIZACIONES!C317</f>
        <v>DESMONTE, MONTE E INSTALACIÓN DE PANEL LED DE INCRUSTAR DE 18 WTS - 110 V A TODO COSTO
INCLUYE
PANEL LED
POTENCIA: 18W
VOLTAJE: AC 85-265V
FRECUENCIA: 50/60
FLUJO LUMINOSO: 1440 LM
VIDA ÚTIL: 30.000 HORAS</v>
      </c>
      <c r="D318" s="5" t="str">
        <f>+COTIZACIONES!D317</f>
        <v>Servicio</v>
      </c>
      <c r="E318" s="5">
        <f>+COTIZACIONES!E317</f>
        <v>1</v>
      </c>
      <c r="F318" s="8" t="e">
        <f>+#REF!</f>
        <v>#REF!</v>
      </c>
      <c r="G318" s="7">
        <f>+COTIZACIONES!K317</f>
        <v>86340</v>
      </c>
      <c r="H318" s="7">
        <f>+COTIZACIONES!Q317</f>
        <v>111355.95</v>
      </c>
      <c r="I318" s="7">
        <f>+COTIZACIONES!W317</f>
        <v>90642.3</v>
      </c>
      <c r="J318" s="10">
        <f t="shared" si="40"/>
        <v>86340</v>
      </c>
      <c r="K318" s="10">
        <f t="shared" si="41"/>
        <v>96112.75</v>
      </c>
      <c r="L318" s="11">
        <f t="shared" si="42"/>
        <v>94952.617686323574</v>
      </c>
      <c r="M318" s="10">
        <f t="shared" si="43"/>
        <v>95518.053325193498</v>
      </c>
      <c r="N318" s="10">
        <f t="shared" si="44"/>
        <v>13375.118915452696</v>
      </c>
      <c r="O318" s="26">
        <f t="shared" si="45"/>
        <v>0.13916071400987587</v>
      </c>
      <c r="P318" s="9">
        <f t="shared" si="46"/>
        <v>86340</v>
      </c>
      <c r="Q318" s="1" t="str">
        <f t="shared" si="39"/>
        <v>MENOR VALOR</v>
      </c>
    </row>
    <row r="319" spans="1:17" ht="409.6" thickBot="1" x14ac:dyDescent="0.3">
      <c r="A319" s="5">
        <f>+COTIZACIONES!A318</f>
        <v>316</v>
      </c>
      <c r="B319" s="5" t="str">
        <f>+COTIZACIONES!C318</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C319" s="5" t="str">
        <f>+COTIZACIONES!C318</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D319" s="5" t="str">
        <f>+COTIZACIONES!D318</f>
        <v>Servicio</v>
      </c>
      <c r="E319" s="5">
        <f>+COTIZACIONES!E318</f>
        <v>1</v>
      </c>
      <c r="F319" s="8" t="e">
        <f>+#REF!</f>
        <v>#REF!</v>
      </c>
      <c r="G319" s="7">
        <f>+COTIZACIONES!K318</f>
        <v>575600</v>
      </c>
      <c r="H319" s="7">
        <f>+COTIZACIONES!Q318</f>
        <v>684896</v>
      </c>
      <c r="I319" s="7">
        <f>+COTIZACIONES!W318</f>
        <v>604282</v>
      </c>
      <c r="J319" s="10">
        <f t="shared" si="40"/>
        <v>575600</v>
      </c>
      <c r="K319" s="10">
        <f t="shared" si="41"/>
        <v>621592.66666666663</v>
      </c>
      <c r="L319" s="11">
        <f t="shared" si="42"/>
        <v>618269.90291285806</v>
      </c>
      <c r="M319" s="10">
        <f t="shared" si="43"/>
        <v>619909.59389496304</v>
      </c>
      <c r="N319" s="10">
        <f t="shared" si="44"/>
        <v>56666.994708854407</v>
      </c>
      <c r="O319" s="26">
        <f t="shared" si="45"/>
        <v>9.1164194411647512E-2</v>
      </c>
      <c r="P319" s="9">
        <f t="shared" si="46"/>
        <v>575600</v>
      </c>
      <c r="Q319" s="1" t="str">
        <f t="shared" si="39"/>
        <v>MENOR VALOR</v>
      </c>
    </row>
    <row r="320" spans="1:17" ht="180.75" thickBot="1" x14ac:dyDescent="0.3">
      <c r="A320" s="5">
        <f>+COTIZACIONES!A319</f>
        <v>317</v>
      </c>
      <c r="B320" s="5" t="str">
        <f>+COTIZACIONES!C319</f>
        <v>MANTENIMIENTO A TODO COSTO SUMINISTRO E INSTALACIÓN BAJANTE AGUAS LLUVIAS PVC 3" (INCLUYE CODO UNIÓN Y ABRAZADERA DE FIJACIÓN)</v>
      </c>
      <c r="C320" s="5" t="str">
        <f>+COTIZACIONES!C319</f>
        <v>MANTENIMIENTO A TODO COSTO SUMINISTRO E INSTALACIÓN BAJANTE AGUAS LLUVIAS PVC 3" (INCLUYE CODO UNIÓN Y ABRAZADERA DE FIJACIÓN)</v>
      </c>
      <c r="D320" s="5" t="str">
        <f>+COTIZACIONES!D319</f>
        <v>Servicio</v>
      </c>
      <c r="E320" s="5">
        <f>+COTIZACIONES!E319</f>
        <v>1</v>
      </c>
      <c r="F320" s="8">
        <f>+'VALOR INDEXADO'!I231</f>
        <v>50474.274999999994</v>
      </c>
      <c r="G320" s="27">
        <f>+COTIZACIONES!K319</f>
        <v>222200</v>
      </c>
      <c r="H320" s="27">
        <f>+COTIZACIONES!Q319</f>
        <v>237604.24</v>
      </c>
      <c r="I320" s="7">
        <f>+COTIZACIONES!W319</f>
        <v>75535.25</v>
      </c>
      <c r="J320" s="10">
        <f t="shared" si="40"/>
        <v>75535.25</v>
      </c>
      <c r="K320" s="10">
        <f t="shared" si="41"/>
        <v>178446.49666666667</v>
      </c>
      <c r="L320" s="11">
        <f t="shared" si="42"/>
        <v>136686.83108016991</v>
      </c>
      <c r="M320" s="10">
        <f t="shared" si="43"/>
        <v>158580.32513342192</v>
      </c>
      <c r="N320" s="10">
        <f t="shared" si="44"/>
        <v>89455.945416501185</v>
      </c>
      <c r="O320" s="26">
        <f t="shared" si="45"/>
        <v>0.5013040159796609</v>
      </c>
      <c r="P320" s="9">
        <f t="shared" si="46"/>
        <v>136687</v>
      </c>
      <c r="Q320" s="1" t="str">
        <f t="shared" si="39"/>
        <v>MENOR VALOR</v>
      </c>
    </row>
    <row r="321" spans="1:17" ht="195.75" thickBot="1" x14ac:dyDescent="0.3">
      <c r="A321" s="5">
        <f>+COTIZACIONES!A320</f>
        <v>318</v>
      </c>
      <c r="B321" s="5" t="str">
        <f>+COTIZACIONES!C320</f>
        <v>MANTENIMIENTO A TODO COSTO SUMINISTRO E INSTALACIÓN PUNTO DESAGÜE PVC 3" APARATOS SANITARIOS Y DESAGÜES (INCLUYE ACCESORIOS, YEE Y CODO)</v>
      </c>
      <c r="C321" s="5" t="str">
        <f>+COTIZACIONES!C320</f>
        <v>MANTENIMIENTO A TODO COSTO SUMINISTRO E INSTALACIÓN PUNTO DESAGÜE PVC 3" APARATOS SANITARIOS Y DESAGÜES (INCLUYE ACCESORIOS, YEE Y CODO)</v>
      </c>
      <c r="D321" s="5" t="str">
        <f>+COTIZACIONES!D320</f>
        <v>Servicio</v>
      </c>
      <c r="E321" s="5">
        <f>+COTIZACIONES!E320</f>
        <v>1</v>
      </c>
      <c r="F321" s="8" t="e">
        <f>+#REF!</f>
        <v>#REF!</v>
      </c>
      <c r="G321" s="7">
        <f>+COTIZACIONES!K320</f>
        <v>71950</v>
      </c>
      <c r="H321" s="7">
        <f>+COTIZACIONES!Q320</f>
        <v>86980.5</v>
      </c>
      <c r="I321" s="7">
        <f>+COTIZACIONES!W320</f>
        <v>75535.25</v>
      </c>
      <c r="J321" s="10">
        <f t="shared" si="40"/>
        <v>71950</v>
      </c>
      <c r="K321" s="10">
        <f t="shared" si="41"/>
        <v>78155.25</v>
      </c>
      <c r="L321" s="11">
        <f t="shared" si="42"/>
        <v>77651.362156555653</v>
      </c>
      <c r="M321" s="10">
        <f t="shared" si="43"/>
        <v>77899.401860605882</v>
      </c>
      <c r="N321" s="10">
        <f t="shared" si="44"/>
        <v>7850.3046159050418</v>
      </c>
      <c r="O321" s="26">
        <f t="shared" si="45"/>
        <v>0.1004450067769605</v>
      </c>
      <c r="P321" s="9">
        <f t="shared" si="46"/>
        <v>71950</v>
      </c>
      <c r="Q321" s="1" t="str">
        <f t="shared" si="39"/>
        <v>MENOR VALOR</v>
      </c>
    </row>
    <row r="322" spans="1:17" ht="225.75" thickBot="1" x14ac:dyDescent="0.3">
      <c r="A322" s="5">
        <f>+COTIZACIONES!A321</f>
        <v>319</v>
      </c>
      <c r="B322" s="5" t="str">
        <f>+COTIZACIONES!C321</f>
        <v>MANTENIMIENTO A TODO COSTO SUMINISTRO E INSTALACIÓN REJILLA  ALUMINIO  2", 3" O 4" CON SOSCO TRADICIONAL - TIPO COL REJILLAS O SIMILAR (SUMINISTRO E INSTALACIÓN)</v>
      </c>
      <c r="C322" s="5" t="str">
        <f>+COTIZACIONES!C321</f>
        <v>MANTENIMIENTO A TODO COSTO SUMINISTRO E INSTALACIÓN REJILLA  ALUMINIO  2", 3" O 4" CON SOSCO TRADICIONAL - TIPO COL REJILLAS O SIMILAR (SUMINISTRO E INSTALACIÓN)</v>
      </c>
      <c r="D322" s="5" t="str">
        <f>+COTIZACIONES!D321</f>
        <v>Servicio</v>
      </c>
      <c r="E322" s="5">
        <f>+COTIZACIONES!E321</f>
        <v>1</v>
      </c>
      <c r="F322" s="8" t="e">
        <f>+#REF!</f>
        <v>#REF!</v>
      </c>
      <c r="G322" s="7">
        <f>+COTIZACIONES!K321</f>
        <v>43170</v>
      </c>
      <c r="H322" s="7">
        <f>+COTIZACIONES!Q321</f>
        <v>50956.650000000009</v>
      </c>
      <c r="I322" s="7">
        <f>+COTIZACIONES!W321</f>
        <v>45321.15</v>
      </c>
      <c r="J322" s="10">
        <f t="shared" si="40"/>
        <v>43170</v>
      </c>
      <c r="K322" s="10">
        <f t="shared" si="41"/>
        <v>46482.600000000006</v>
      </c>
      <c r="L322" s="11">
        <f t="shared" si="42"/>
        <v>46258.096362754855</v>
      </c>
      <c r="M322" s="10">
        <f t="shared" si="43"/>
        <v>46369.023096017525</v>
      </c>
      <c r="N322" s="10">
        <f t="shared" si="44"/>
        <v>4021.1570638934309</v>
      </c>
      <c r="O322" s="26">
        <f t="shared" si="45"/>
        <v>8.6508867057639424E-2</v>
      </c>
      <c r="P322" s="9">
        <f t="shared" si="46"/>
        <v>43170</v>
      </c>
      <c r="Q322" s="1" t="str">
        <f t="shared" si="39"/>
        <v>MENOR VALOR</v>
      </c>
    </row>
    <row r="323" spans="1:17" ht="285.75" thickBot="1" x14ac:dyDescent="0.3">
      <c r="A323" s="5">
        <f>+COTIZACIONES!A322</f>
        <v>320</v>
      </c>
      <c r="B323" s="5" t="str">
        <f>+COTIZACIONES!C322</f>
        <v>MANTENIMIENTO A TODO COSTO SUMINISTRO E INSTALACIÓN TUBERÍA PVC 1/2" AGUA FRÍA -RED DE SUMINISTRO (INCLUYE EXCAVACIÓN MANUAL RELLENO INICIAL EN BASE GRANULAR B-200 INSTALACIÓN Y ACCESORIOS)</v>
      </c>
      <c r="C323" s="5" t="str">
        <f>+COTIZACIONES!C322</f>
        <v>MANTENIMIENTO A TODO COSTO SUMINISTRO E INSTALACIÓN TUBERÍA PVC 1/2" AGUA FRÍA -RED DE SUMINISTRO (INCLUYE EXCAVACIÓN MANUAL RELLENO INICIAL EN BASE GRANULAR B-200 INSTALACIÓN Y ACCESORIOS)</v>
      </c>
      <c r="D323" s="5" t="str">
        <f>+COTIZACIONES!D322</f>
        <v>Servicio</v>
      </c>
      <c r="E323" s="5">
        <f>+COTIZACIONES!E322</f>
        <v>1</v>
      </c>
      <c r="F323" s="8" t="e">
        <f>+#REF!</f>
        <v>#REF!</v>
      </c>
      <c r="G323" s="7">
        <f>+COTIZACIONES!K322</f>
        <v>71950</v>
      </c>
      <c r="H323" s="7">
        <f>+COTIZACIONES!Q322</f>
        <v>84585.625</v>
      </c>
      <c r="I323" s="7">
        <f>+COTIZACIONES!W322</f>
        <v>75535.25</v>
      </c>
      <c r="J323" s="10">
        <f t="shared" si="40"/>
        <v>71950</v>
      </c>
      <c r="K323" s="10">
        <f t="shared" si="41"/>
        <v>77356.958333333328</v>
      </c>
      <c r="L323" s="11">
        <f t="shared" si="42"/>
        <v>77002.582086726339</v>
      </c>
      <c r="M323" s="10">
        <f t="shared" si="43"/>
        <v>77177.791002016602</v>
      </c>
      <c r="N323" s="10">
        <f t="shared" si="44"/>
        <v>6511.8139349921794</v>
      </c>
      <c r="O323" s="26">
        <f t="shared" si="45"/>
        <v>8.4178774285987149E-2</v>
      </c>
      <c r="P323" s="9">
        <f t="shared" si="46"/>
        <v>71950</v>
      </c>
      <c r="Q323" s="1" t="str">
        <f t="shared" si="39"/>
        <v>MENOR VALOR</v>
      </c>
    </row>
    <row r="324" spans="1:17" ht="330.75" thickBot="1" x14ac:dyDescent="0.3">
      <c r="A324" s="5">
        <f>+COTIZACIONES!A323</f>
        <v>321</v>
      </c>
      <c r="B324" s="5" t="str">
        <f>+COTIZACIONES!C323</f>
        <v xml:space="preserve">INSTALACIÓN A TODO COSTO DISPENSADOR PARA JABÓN LIQUIDO DE PARED CON TORNILLOS ESCONDIDOS VÁLVULA ANTICORROSIVA CUERPO EN ACERO INOXIDABLE SATINADO, CAPACIDAD 1,2  LITROS, VENTANILLA DE RECARGA  SUPERIOR CON LLAVE, NIVEL DE JABÓN, PUSH FRONTAL </v>
      </c>
      <c r="C324" s="5" t="str">
        <f>+COTIZACIONES!C323</f>
        <v xml:space="preserve">INSTALACIÓN A TODO COSTO DISPENSADOR PARA JABÓN LIQUIDO DE PARED CON TORNILLOS ESCONDIDOS VÁLVULA ANTICORROSIVA CUERPO EN ACERO INOXIDABLE SATINADO, CAPACIDAD 1,2  LITROS, VENTANILLA DE RECARGA  SUPERIOR CON LLAVE, NIVEL DE JABÓN, PUSH FRONTAL </v>
      </c>
      <c r="D324" s="5" t="str">
        <f>+COTIZACIONES!D323</f>
        <v>Servicio</v>
      </c>
      <c r="E324" s="5">
        <f>+COTIZACIONES!E323</f>
        <v>1</v>
      </c>
      <c r="F324" s="8">
        <f>+'VALOR INDEXADO'!I235</f>
        <v>60569.13</v>
      </c>
      <c r="G324" s="27">
        <f>+COTIZACIONES!K323</f>
        <v>387840</v>
      </c>
      <c r="H324" s="27">
        <f>+COTIZACIONES!Q323</f>
        <v>413409.4</v>
      </c>
      <c r="I324" s="7">
        <f>+COTIZACIONES!W323</f>
        <v>90642.3</v>
      </c>
      <c r="J324" s="10">
        <f t="shared" si="40"/>
        <v>90642.3</v>
      </c>
      <c r="K324" s="10">
        <f t="shared" si="41"/>
        <v>297297.23333333334</v>
      </c>
      <c r="L324" s="11">
        <f t="shared" si="42"/>
        <v>187152.95717707329</v>
      </c>
      <c r="M324" s="10">
        <f t="shared" si="43"/>
        <v>244036.4062409733</v>
      </c>
      <c r="N324" s="10">
        <f t="shared" si="44"/>
        <v>179424.48176696314</v>
      </c>
      <c r="O324" s="26">
        <f t="shared" si="45"/>
        <v>0.60351884124596</v>
      </c>
      <c r="P324" s="9">
        <f t="shared" si="46"/>
        <v>244036</v>
      </c>
      <c r="Q324" s="1" t="str">
        <f t="shared" si="39"/>
        <v>MENOR VALOR</v>
      </c>
    </row>
    <row r="325" spans="1:17" ht="409.6" thickBot="1" x14ac:dyDescent="0.3">
      <c r="A325" s="5">
        <f>+COTIZACIONES!A324</f>
        <v>322</v>
      </c>
      <c r="B325" s="5" t="str">
        <f>+COTIZACIONES!C324</f>
        <v>MANTENIMIENTO A TODO COSTO SUMINISTRO E INSTALACIÓN ORINAL: 
MATERIAL: PORCELANA VITRIFICADA  
ACABADO: BRILLANTE
ALTO: 91 CM
LARGO: 33CM
ANCHO: 40 CM
CONSUMO DE AGUA 0,5 LITROS
COLOR: BLANCO
INCLUYE: RACOR POSTERIOR, REJILLA DE DESAGÜE, GRAPAS DE INSTALACIÓN, RACOR DE SALIDA Y SISTEMA DE DESCARGA TIPO PUSH.</v>
      </c>
      <c r="C325" s="5" t="str">
        <f>+COTIZACIONES!C324</f>
        <v>MANTENIMIENTO A TODO COSTO SUMINISTRO E INSTALACIÓN ORINAL: 
MATERIAL: PORCELANA VITRIFICADA  
ACABADO: BRILLANTE
ALTO: 91 CM
LARGO: 33CM
ANCHO: 40 CM
CONSUMO DE AGUA 0,5 LITROS
COLOR: BLANCO
INCLUYE: RACOR POSTERIOR, REJILLA DE DESAGÜE, GRAPAS DE INSTALACIÓN, RACOR DE SALIDA Y SISTEMA DE DESCARGA TIPO PUSH.</v>
      </c>
      <c r="D325" s="5" t="str">
        <f>+COTIZACIONES!D324</f>
        <v>Servicio</v>
      </c>
      <c r="E325" s="5">
        <f>+COTIZACIONES!E324</f>
        <v>1</v>
      </c>
      <c r="F325" s="8" t="e">
        <f>+#REF!</f>
        <v>#REF!</v>
      </c>
      <c r="G325" s="7">
        <f>+COTIZACIONES!K324</f>
        <v>86340</v>
      </c>
      <c r="H325" s="7">
        <f>+COTIZACIONES!Q324</f>
        <v>109713.75</v>
      </c>
      <c r="I325" s="7">
        <f>+COTIZACIONES!W324</f>
        <v>90642.3</v>
      </c>
      <c r="J325" s="10">
        <f t="shared" si="40"/>
        <v>86340</v>
      </c>
      <c r="K325" s="10">
        <f t="shared" si="41"/>
        <v>95565.349999999991</v>
      </c>
      <c r="L325" s="11">
        <f t="shared" si="42"/>
        <v>94550.363611966968</v>
      </c>
      <c r="M325" s="10">
        <f t="shared" si="43"/>
        <v>95046.181477808888</v>
      </c>
      <c r="N325" s="10">
        <f t="shared" si="44"/>
        <v>12440.271831535765</v>
      </c>
      <c r="O325" s="26">
        <f t="shared" si="45"/>
        <v>0.13017554826656069</v>
      </c>
      <c r="P325" s="9">
        <f t="shared" si="46"/>
        <v>86340</v>
      </c>
      <c r="Q325" s="1" t="str">
        <f t="shared" ref="Q325:Q388" si="47">+IF(P325&lt;=26%,"MENOR VALOR",IF(P325&lt;=60%,"MEDIA ARMONICA",IF(P325&lt;=90%,"MEDIA GEOMETRICA","MENOR VALOR")))</f>
        <v>MENOR VALOR</v>
      </c>
    </row>
    <row r="326" spans="1:17" ht="105.75" thickBot="1" x14ac:dyDescent="0.3">
      <c r="A326" s="5">
        <f>+COTIZACIONES!A325</f>
        <v>323</v>
      </c>
      <c r="B326" s="5" t="str">
        <f>+COTIZACIONES!C325</f>
        <v xml:space="preserve">INSTALACIÓN A TODO COSTO REJILLA EXTRACTOR DE AIRE 
INCLUYE
REJILLA </v>
      </c>
      <c r="C326" s="5" t="str">
        <f>+COTIZACIONES!C325</f>
        <v xml:space="preserve">INSTALACIÓN A TODO COSTO REJILLA EXTRACTOR DE AIRE 
INCLUYE
REJILLA </v>
      </c>
      <c r="D326" s="5" t="str">
        <f>+COTIZACIONES!D325</f>
        <v>Servicio</v>
      </c>
      <c r="E326" s="5">
        <f>+COTIZACIONES!E325</f>
        <v>1</v>
      </c>
      <c r="F326" s="8" t="e">
        <f>+#REF!</f>
        <v>#REF!</v>
      </c>
      <c r="G326" s="7">
        <f>+COTIZACIONES!K325</f>
        <v>43170</v>
      </c>
      <c r="H326" s="7">
        <f>+COTIZACIONES!Q325</f>
        <v>54446.325000000012</v>
      </c>
      <c r="I326" s="7">
        <f>+COTIZACIONES!W325</f>
        <v>45321.15</v>
      </c>
      <c r="J326" s="10">
        <f t="shared" si="40"/>
        <v>43170</v>
      </c>
      <c r="K326" s="10">
        <f t="shared" si="41"/>
        <v>47645.825000000004</v>
      </c>
      <c r="L326" s="11">
        <f t="shared" si="42"/>
        <v>47173.000399912358</v>
      </c>
      <c r="M326" s="10">
        <f t="shared" si="43"/>
        <v>47404.239146281208</v>
      </c>
      <c r="N326" s="10">
        <f t="shared" si="44"/>
        <v>5986.8156617793074</v>
      </c>
      <c r="O326" s="26">
        <f t="shared" si="45"/>
        <v>0.12565247137140151</v>
      </c>
      <c r="P326" s="9">
        <f t="shared" si="46"/>
        <v>43170</v>
      </c>
      <c r="Q326" s="1" t="str">
        <f t="shared" si="47"/>
        <v>MENOR VALOR</v>
      </c>
    </row>
    <row r="327" spans="1:17" ht="105.75" thickBot="1" x14ac:dyDescent="0.3">
      <c r="A327" s="5">
        <f>+COTIZACIONES!A326</f>
        <v>324</v>
      </c>
      <c r="B327" s="5" t="str">
        <f>+COTIZACIONES!C326</f>
        <v xml:space="preserve">INSTALACIÓN DE VIDRIO SANBLASTIADOS O TRANSPARENTES PARA VENTANAS  </v>
      </c>
      <c r="C327" s="5" t="str">
        <f>+COTIZACIONES!C326</f>
        <v xml:space="preserve">INSTALACIÓN DE VIDRIO SANBLASTIADOS O TRANSPARENTES PARA VENTANAS  </v>
      </c>
      <c r="D327" s="5" t="str">
        <f>+COTIZACIONES!D326</f>
        <v>M²</v>
      </c>
      <c r="E327" s="5">
        <f>+COTIZACIONES!E326</f>
        <v>1</v>
      </c>
      <c r="F327" s="8" t="e">
        <f>+#REF!</f>
        <v>#REF!</v>
      </c>
      <c r="G327" s="7">
        <f>+COTIZACIONES!K326</f>
        <v>50365</v>
      </c>
      <c r="H327" s="7">
        <f>+COTIZACIONES!Q326</f>
        <v>64957.637499999997</v>
      </c>
      <c r="I327" s="7">
        <f>+COTIZACIONES!W326</f>
        <v>52874.675000000003</v>
      </c>
      <c r="J327" s="10">
        <f t="shared" si="40"/>
        <v>50365</v>
      </c>
      <c r="K327" s="10">
        <f t="shared" si="41"/>
        <v>56065.770833333336</v>
      </c>
      <c r="L327" s="11">
        <f t="shared" si="42"/>
        <v>55389.026983688753</v>
      </c>
      <c r="M327" s="10">
        <f t="shared" si="43"/>
        <v>55718.864439696212</v>
      </c>
      <c r="N327" s="10">
        <f t="shared" si="44"/>
        <v>7802.1527006806937</v>
      </c>
      <c r="O327" s="26">
        <f t="shared" si="45"/>
        <v>0.13916071400987504</v>
      </c>
      <c r="P327" s="9">
        <f t="shared" si="46"/>
        <v>50365</v>
      </c>
      <c r="Q327" s="1" t="str">
        <f t="shared" si="47"/>
        <v>MENOR VALOR</v>
      </c>
    </row>
    <row r="328" spans="1:17" ht="345.75" thickBot="1" x14ac:dyDescent="0.3">
      <c r="A328" s="5">
        <f>+COTIZACIONES!A327</f>
        <v>325</v>
      </c>
      <c r="B328" s="5" t="str">
        <f>+COTIZACIONES!C327</f>
        <v>SUMINISTRO E INSTALACION CERRAMIENTO EN MALLA ESLABONADA Cal. 12  de 2 1/4"x 2 1/4" + tubo galvanizado 2"+  ángulo 2"x  1 1/8 + anticorrosivo + esmalte. Suministro e instalación a todo costo. Incluye el suministro de todos los accesorios requerido para el corecto montaje</v>
      </c>
      <c r="C328" s="5" t="str">
        <f>+COTIZACIONES!C327</f>
        <v>SUMINISTRO E INSTALACION CERRAMIENTO EN MALLA ESLABONADA Cal. 12  de 2 1/4"x 2 1/4" + tubo galvanizado 2"+  ángulo 2"x  1 1/8 + anticorrosivo + esmalte. Suministro e instalación a todo costo. Incluye el suministro de todos los accesorios requerido para el corecto montaje</v>
      </c>
      <c r="D328" s="5" t="str">
        <f>+COTIZACIONES!D327</f>
        <v>M²</v>
      </c>
      <c r="E328" s="5">
        <f>+COTIZACIONES!E327</f>
        <v>1</v>
      </c>
      <c r="F328" s="8" t="e">
        <f>+#REF!</f>
        <v>#REF!</v>
      </c>
      <c r="G328" s="7">
        <f>+COTIZACIONES!K327</f>
        <v>1164500</v>
      </c>
      <c r="H328" s="7">
        <f>+COTIZACIONES!Q327</f>
        <v>1233023.4130000002</v>
      </c>
      <c r="I328" s="7">
        <f>+COTIZACIONES!W327</f>
        <v>1134635.25</v>
      </c>
      <c r="J328" s="10">
        <f t="shared" si="40"/>
        <v>1134635.25</v>
      </c>
      <c r="K328" s="10">
        <f t="shared" si="41"/>
        <v>1177386.2210000001</v>
      </c>
      <c r="L328" s="11">
        <f t="shared" si="42"/>
        <v>1175966.6450401703</v>
      </c>
      <c r="M328" s="10">
        <f t="shared" si="43"/>
        <v>1176672.7499722117</v>
      </c>
      <c r="N328" s="10">
        <f t="shared" si="44"/>
        <v>50444.015238423308</v>
      </c>
      <c r="O328" s="26">
        <f t="shared" si="45"/>
        <v>4.2844067935141311E-2</v>
      </c>
      <c r="P328" s="9">
        <f t="shared" si="46"/>
        <v>1134635</v>
      </c>
      <c r="Q328" s="1" t="str">
        <f t="shared" si="47"/>
        <v>MENOR VALOR</v>
      </c>
    </row>
    <row r="329" spans="1:17" ht="409.6" thickBot="1" x14ac:dyDescent="0.3">
      <c r="A329" s="5">
        <f>+COTIZACIONES!A328</f>
        <v>326</v>
      </c>
      <c r="B329" s="5" t="str">
        <f>+COTIZACIONES!C328</f>
        <v>SUMINISTRO E INSTALACION PUERTA EN MALLA ESLABONADA. MARCO TUBERIA GALVANIZADA  2" . Incluye Malla eslabonada cal 12  de 2x1 1-1/2" + contramarco angulo 2" x  18" + anticorrosivo + pintura esmalte. Suministro e instalación a todo costo.  Incluye el suministro de todos los accesorios requeridos para el correcto montaje.</v>
      </c>
      <c r="C329" s="5" t="str">
        <f>+COTIZACIONES!C328</f>
        <v>SUMINISTRO E INSTALACION PUERTA EN MALLA ESLABONADA. MARCO TUBERIA GALVANIZADA  2" . Incluye Malla eslabonada cal 12  de 2x1 1-1/2" + contramarco angulo 2" x  18" + anticorrosivo + pintura esmalte. Suministro e instalación a todo costo.  Incluye el suministro de todos los accesorios requeridos para el correcto montaje.</v>
      </c>
      <c r="D329" s="5" t="str">
        <f>+COTIZACIONES!D328</f>
        <v>M²</v>
      </c>
      <c r="E329" s="5">
        <f>+COTIZACIONES!E328</f>
        <v>1</v>
      </c>
      <c r="F329" s="8" t="e">
        <f>+#REF!</f>
        <v>#REF!</v>
      </c>
      <c r="G329" s="7">
        <f>+COTIZACIONES!K328</f>
        <v>1163310</v>
      </c>
      <c r="H329" s="7">
        <f>+COTIZACIONES!Q328</f>
        <v>1232980.9300000002</v>
      </c>
      <c r="I329" s="7">
        <f>+COTIZACIONES!W328</f>
        <v>1134635.25</v>
      </c>
      <c r="J329" s="10">
        <f t="shared" si="40"/>
        <v>1134635.25</v>
      </c>
      <c r="K329" s="10">
        <f t="shared" si="41"/>
        <v>1176975.3933333333</v>
      </c>
      <c r="L329" s="11">
        <f t="shared" si="42"/>
        <v>1175548.9814833705</v>
      </c>
      <c r="M329" s="10">
        <f t="shared" si="43"/>
        <v>1176258.2908869695</v>
      </c>
      <c r="N329" s="10">
        <f t="shared" si="44"/>
        <v>50576.925814857932</v>
      </c>
      <c r="O329" s="26">
        <f t="shared" si="45"/>
        <v>4.2971948352818243E-2</v>
      </c>
      <c r="P329" s="9">
        <f t="shared" si="46"/>
        <v>1134635</v>
      </c>
      <c r="Q329" s="1" t="str">
        <f t="shared" si="47"/>
        <v>MENOR VALOR</v>
      </c>
    </row>
    <row r="330" spans="1:17" ht="150.75" thickBot="1" x14ac:dyDescent="0.3">
      <c r="A330" s="5">
        <f>+COTIZACIONES!A329</f>
        <v>327</v>
      </c>
      <c r="B330" s="5" t="str">
        <f>+COTIZACIONES!C329</f>
        <v>INSTALACIÓN ESPEJO   4 MM, BISELADO Y PULIDO CUATRO LADOS, (INCLUYE LOS ELEMENTOS DE FIJACIÓN AL MURO)</v>
      </c>
      <c r="C330" s="5" t="str">
        <f>+COTIZACIONES!C329</f>
        <v>INSTALACIÓN ESPEJO   4 MM, BISELADO Y PULIDO CUATRO LADOS, (INCLUYE LOS ELEMENTOS DE FIJACIÓN AL MURO)</v>
      </c>
      <c r="D330" s="5" t="str">
        <f>+COTIZACIONES!D329</f>
        <v>M²</v>
      </c>
      <c r="E330" s="5">
        <f>+COTIZACIONES!E329</f>
        <v>1</v>
      </c>
      <c r="F330" s="8" t="e">
        <f>+#REF!</f>
        <v>#REF!</v>
      </c>
      <c r="G330" s="7">
        <f>+COTIZACIONES!K329</f>
        <v>250386.00000000003</v>
      </c>
      <c r="H330" s="7">
        <f>+COTIZACIONES!Q329</f>
        <v>262701</v>
      </c>
      <c r="I330" s="7">
        <f>+COTIZACIONES!W329</f>
        <v>262862.67</v>
      </c>
      <c r="J330" s="10">
        <f t="shared" si="40"/>
        <v>250386.00000000003</v>
      </c>
      <c r="K330" s="10">
        <f t="shared" si="41"/>
        <v>258649.88999999998</v>
      </c>
      <c r="L330" s="11">
        <f t="shared" si="42"/>
        <v>258515.71469738503</v>
      </c>
      <c r="M330" s="10">
        <f t="shared" si="43"/>
        <v>258583.15361340714</v>
      </c>
      <c r="N330" s="10">
        <f t="shared" si="44"/>
        <v>7157.1951731316994</v>
      </c>
      <c r="O330" s="26">
        <f t="shared" si="45"/>
        <v>2.7671363684445022E-2</v>
      </c>
      <c r="P330" s="9">
        <f t="shared" si="46"/>
        <v>250386</v>
      </c>
      <c r="Q330" s="1" t="str">
        <f t="shared" si="47"/>
        <v>MENOR VALOR</v>
      </c>
    </row>
    <row r="331" spans="1:17" ht="180.75" thickBot="1" x14ac:dyDescent="0.3">
      <c r="A331" s="5">
        <f>+COTIZACIONES!A330</f>
        <v>328</v>
      </c>
      <c r="B331" s="5" t="str">
        <f>+COTIZACIONES!C330</f>
        <v>INSTALACIÓN ESPEJO  4 MM, FLOTADO SIN BISELAR Y SIN MARCO, (SUMINISTRO E INSTALACIÓN INCLUYENDO LOS ELEMENTOS DE FIJACIÓN AL MURO)</v>
      </c>
      <c r="C331" s="5" t="str">
        <f>+COTIZACIONES!C330</f>
        <v>INSTALACIÓN ESPEJO  4 MM, FLOTADO SIN BISELAR Y SIN MARCO, (SUMINISTRO E INSTALACIÓN INCLUYENDO LOS ELEMENTOS DE FIJACIÓN AL MURO)</v>
      </c>
      <c r="D331" s="5" t="str">
        <f>+COTIZACIONES!D330</f>
        <v>M²</v>
      </c>
      <c r="E331" s="5">
        <f>+COTIZACIONES!E330</f>
        <v>1</v>
      </c>
      <c r="F331" s="8" t="e">
        <f>+#REF!</f>
        <v>#REF!</v>
      </c>
      <c r="G331" s="7">
        <f>+COTIZACIONES!K330</f>
        <v>137856.20000000001</v>
      </c>
      <c r="H331" s="7">
        <f>+COTIZACIONES!Q330</f>
        <v>162721.56900000002</v>
      </c>
      <c r="I331" s="7">
        <f>+COTIZACIONES!W330</f>
        <v>144725.53899999999</v>
      </c>
      <c r="J331" s="10">
        <f t="shared" si="40"/>
        <v>137856.20000000001</v>
      </c>
      <c r="K331" s="10">
        <f t="shared" si="41"/>
        <v>148434.43600000002</v>
      </c>
      <c r="L331" s="11">
        <f t="shared" si="42"/>
        <v>147717.52105173049</v>
      </c>
      <c r="M331" s="10">
        <f t="shared" si="43"/>
        <v>148071.74708661597</v>
      </c>
      <c r="N331" s="10">
        <f t="shared" si="44"/>
        <v>12840.894890699681</v>
      </c>
      <c r="O331" s="26">
        <f t="shared" si="45"/>
        <v>8.6508867057639369E-2</v>
      </c>
      <c r="P331" s="9">
        <f t="shared" si="46"/>
        <v>137856</v>
      </c>
      <c r="Q331" s="1" t="str">
        <f t="shared" si="47"/>
        <v>MENOR VALOR</v>
      </c>
    </row>
    <row r="332" spans="1:17" ht="120.75" thickBot="1" x14ac:dyDescent="0.3">
      <c r="A332" s="5">
        <f>+COTIZACIONES!A331</f>
        <v>329</v>
      </c>
      <c r="B332" s="5" t="str">
        <f>+COTIZACIONES!C331</f>
        <v>MANTENIMIENTO CONSISTENTE EN REPARACIÓN VIDRIOS OPALIZADOS LAMINAS</v>
      </c>
      <c r="C332" s="5" t="str">
        <f>+COTIZACIONES!C331</f>
        <v>MANTENIMIENTO CONSISTENTE EN REPARACIÓN VIDRIOS OPALIZADOS LAMINAS</v>
      </c>
      <c r="D332" s="5" t="str">
        <f>+COTIZACIONES!D331</f>
        <v>M²</v>
      </c>
      <c r="E332" s="5">
        <f>+COTIZACIONES!E331</f>
        <v>1</v>
      </c>
      <c r="F332" s="8" t="e">
        <f>+#REF!</f>
        <v>#REF!</v>
      </c>
      <c r="G332" s="7">
        <f>+COTIZACIONES!K331</f>
        <v>35975</v>
      </c>
      <c r="H332" s="7">
        <f>+COTIZACIONES!Q331</f>
        <v>42292.8125</v>
      </c>
      <c r="I332" s="7">
        <f>+COTIZACIONES!W331</f>
        <v>37767.625</v>
      </c>
      <c r="J332" s="10">
        <f t="shared" si="40"/>
        <v>35975</v>
      </c>
      <c r="K332" s="10">
        <f t="shared" si="41"/>
        <v>38678.479166666664</v>
      </c>
      <c r="L332" s="11">
        <f t="shared" si="42"/>
        <v>38501.29104336317</v>
      </c>
      <c r="M332" s="10">
        <f t="shared" si="43"/>
        <v>38588.895501008301</v>
      </c>
      <c r="N332" s="10">
        <f t="shared" si="44"/>
        <v>3255.9069674960897</v>
      </c>
      <c r="O332" s="26">
        <f t="shared" si="45"/>
        <v>8.4178774285987149E-2</v>
      </c>
      <c r="P332" s="9">
        <f t="shared" si="46"/>
        <v>35975</v>
      </c>
      <c r="Q332" s="1" t="str">
        <f t="shared" si="47"/>
        <v>MENOR VALOR</v>
      </c>
    </row>
    <row r="333" spans="1:17" ht="60.75" thickBot="1" x14ac:dyDescent="0.3">
      <c r="A333" s="5">
        <f>+COTIZACIONES!A332</f>
        <v>330</v>
      </c>
      <c r="B333" s="5" t="str">
        <f>+COTIZACIONES!C332</f>
        <v>APLICACIÓN DE ESTUCO PLÁSTICO O SIMILAR</v>
      </c>
      <c r="C333" s="5" t="str">
        <f>+COTIZACIONES!C332</f>
        <v>APLICACIÓN DE ESTUCO PLÁSTICO O SIMILAR</v>
      </c>
      <c r="D333" s="5" t="str">
        <f>+COTIZACIONES!D332</f>
        <v>M²</v>
      </c>
      <c r="E333" s="5">
        <f>+COTIZACIONES!E332</f>
        <v>1</v>
      </c>
      <c r="F333" s="8" t="e">
        <f>+#REF!</f>
        <v>#REF!</v>
      </c>
      <c r="G333" s="7">
        <f>+COTIZACIONES!K332</f>
        <v>28780</v>
      </c>
      <c r="H333" s="7">
        <f>+COTIZACIONES!Q332</f>
        <v>34107.949999999997</v>
      </c>
      <c r="I333" s="7">
        <f>+COTIZACIONES!W332</f>
        <v>30214.1</v>
      </c>
      <c r="J333" s="10">
        <f t="shared" si="40"/>
        <v>28780</v>
      </c>
      <c r="K333" s="10">
        <f t="shared" si="41"/>
        <v>31034.016666666663</v>
      </c>
      <c r="L333" s="11">
        <f t="shared" si="42"/>
        <v>30876.217755375335</v>
      </c>
      <c r="M333" s="10">
        <f t="shared" si="43"/>
        <v>30954.136247163406</v>
      </c>
      <c r="N333" s="10">
        <f t="shared" si="44"/>
        <v>2756.9839146852719</v>
      </c>
      <c r="O333" s="26">
        <f t="shared" si="45"/>
        <v>8.8837482569458101E-2</v>
      </c>
      <c r="P333" s="9">
        <f t="shared" si="46"/>
        <v>28780</v>
      </c>
      <c r="Q333" s="1" t="str">
        <f t="shared" si="47"/>
        <v>MENOR VALOR</v>
      </c>
    </row>
    <row r="334" spans="1:17" ht="135.75" thickBot="1" x14ac:dyDescent="0.3">
      <c r="A334" s="5">
        <f>+COTIZACIONES!A333</f>
        <v>331</v>
      </c>
      <c r="B334" s="5" t="str">
        <f>+COTIZACIONES!C333</f>
        <v>MANTENIMIENTO A ESTUCO SOBRE MURO INTERIOR (INCLUYE ESTUCO FILOS Y DILATACIONES)</v>
      </c>
      <c r="C334" s="5" t="str">
        <f>+COTIZACIONES!C333</f>
        <v>MANTENIMIENTO A ESTUCO SOBRE MURO INTERIOR (INCLUYE ESTUCO FILOS Y DILATACIONES)</v>
      </c>
      <c r="D334" s="5" t="str">
        <f>+COTIZACIONES!D333</f>
        <v>M²</v>
      </c>
      <c r="E334" s="5">
        <f>+COTIZACIONES!E333</f>
        <v>1</v>
      </c>
      <c r="F334" s="8" t="e">
        <f>+#REF!</f>
        <v>#REF!</v>
      </c>
      <c r="G334" s="7">
        <f>+COTIZACIONES!K333</f>
        <v>47487</v>
      </c>
      <c r="H334" s="7">
        <f>+COTIZACIONES!Q333</f>
        <v>60342.5625</v>
      </c>
      <c r="I334" s="7">
        <f>+COTIZACIONES!W333</f>
        <v>49853.264999999999</v>
      </c>
      <c r="J334" s="10">
        <f t="shared" si="40"/>
        <v>47487</v>
      </c>
      <c r="K334" s="10">
        <f t="shared" si="41"/>
        <v>52560.942500000005</v>
      </c>
      <c r="L334" s="11">
        <f t="shared" si="42"/>
        <v>52002.699986581829</v>
      </c>
      <c r="M334" s="10">
        <f t="shared" si="43"/>
        <v>52275.39981279488</v>
      </c>
      <c r="N334" s="10">
        <f t="shared" si="44"/>
        <v>6842.1495073445712</v>
      </c>
      <c r="O334" s="26">
        <f t="shared" si="45"/>
        <v>0.13017554826655878</v>
      </c>
      <c r="P334" s="9">
        <f t="shared" si="46"/>
        <v>47487</v>
      </c>
      <c r="Q334" s="1" t="str">
        <f t="shared" si="47"/>
        <v>MENOR VALOR</v>
      </c>
    </row>
    <row r="335" spans="1:17" ht="195.75" thickBot="1" x14ac:dyDescent="0.3">
      <c r="A335" s="5">
        <f>+COTIZACIONES!A334</f>
        <v>332</v>
      </c>
      <c r="B335" s="5" t="str">
        <f>+COTIZACIONES!C334</f>
        <v>MANTENIMIENTO DE MURO I(INCLUYE RESANES EN ESTUCO 1 MANO EN PINTURA TIPO 2 Y DOS MANOS EN PINTURA TIPO 1 FILOS Y DILATACIONES).</v>
      </c>
      <c r="C335" s="5" t="str">
        <f>+COTIZACIONES!C334</f>
        <v>MANTENIMIENTO DE MURO I(INCLUYE RESANES EN ESTUCO 1 MANO EN PINTURA TIPO 2 Y DOS MANOS EN PINTURA TIPO 1 FILOS Y DILATACIONES).</v>
      </c>
      <c r="D335" s="5" t="str">
        <f>+COTIZACIONES!D334</f>
        <v>M²</v>
      </c>
      <c r="E335" s="5">
        <f>+COTIZACIONES!E334</f>
        <v>1</v>
      </c>
      <c r="F335" s="8" t="e">
        <f>+#REF!</f>
        <v>#REF!</v>
      </c>
      <c r="G335" s="7">
        <f>+COTIZACIONES!K334</f>
        <v>47487</v>
      </c>
      <c r="H335" s="7">
        <f>+COTIZACIONES!Q334</f>
        <v>59890.957500000011</v>
      </c>
      <c r="I335" s="7">
        <f>+COTIZACIONES!W334</f>
        <v>49853.264999999999</v>
      </c>
      <c r="J335" s="10">
        <f t="shared" si="40"/>
        <v>47487</v>
      </c>
      <c r="K335" s="10">
        <f t="shared" si="41"/>
        <v>52410.407500000008</v>
      </c>
      <c r="L335" s="11">
        <f t="shared" si="42"/>
        <v>51890.300439903585</v>
      </c>
      <c r="M335" s="10">
        <f t="shared" si="43"/>
        <v>52144.663060909326</v>
      </c>
      <c r="N335" s="10">
        <f t="shared" si="44"/>
        <v>6585.4972279570475</v>
      </c>
      <c r="O335" s="26">
        <f t="shared" si="45"/>
        <v>0.12565247137139787</v>
      </c>
      <c r="P335" s="9">
        <f t="shared" si="46"/>
        <v>47487</v>
      </c>
      <c r="Q335" s="1" t="str">
        <f t="shared" si="47"/>
        <v>MENOR VALOR</v>
      </c>
    </row>
    <row r="336" spans="1:17" ht="75.75" thickBot="1" x14ac:dyDescent="0.3">
      <c r="A336" s="5">
        <f>+COTIZACIONES!A335</f>
        <v>333</v>
      </c>
      <c r="B336" s="5" t="str">
        <f>+COTIZACIONES!C335</f>
        <v>APLICACIÓN DE DISOLVENTE PARA PINTURA EN ACEITE</v>
      </c>
      <c r="C336" s="5" t="str">
        <f>+COTIZACIONES!C335</f>
        <v>APLICACIÓN DE DISOLVENTE PARA PINTURA EN ACEITE</v>
      </c>
      <c r="D336" s="5" t="str">
        <f>+COTIZACIONES!D335</f>
        <v>M²</v>
      </c>
      <c r="E336" s="5">
        <f>+COTIZACIONES!E335</f>
        <v>1</v>
      </c>
      <c r="F336" s="8" t="e">
        <f>+#REF!</f>
        <v>#REF!</v>
      </c>
      <c r="G336" s="7">
        <f>+COTIZACIONES!K335</f>
        <v>8346.2000000000007</v>
      </c>
      <c r="H336" s="7">
        <f>+COTIZACIONES!Q335</f>
        <v>10764.408500000001</v>
      </c>
      <c r="I336" s="7">
        <f>+COTIZACIONES!W335</f>
        <v>8762.0889999999999</v>
      </c>
      <c r="J336" s="10">
        <f t="shared" ref="J336:J390" si="48">MIN(G336:I336)</f>
        <v>8346.2000000000007</v>
      </c>
      <c r="K336" s="10">
        <f t="shared" ref="K336:K390" si="49">AVERAGE(G336:I336)</f>
        <v>9290.899166666668</v>
      </c>
      <c r="L336" s="11">
        <f t="shared" ref="L336:L390" si="50">HARMEAN(G336:I336)</f>
        <v>9178.7530430112802</v>
      </c>
      <c r="M336" s="10">
        <f t="shared" ref="M336:M390" si="51">GEOMEAN(G336:I336)</f>
        <v>9233.411821435373</v>
      </c>
      <c r="N336" s="10">
        <f t="shared" ref="N336:N390" si="52">_xlfn.STDEV.S(G336:I336)</f>
        <v>1292.9281618270925</v>
      </c>
      <c r="O336" s="26">
        <f t="shared" ref="O336:O390" si="53">+N336/K336</f>
        <v>0.13916071400987567</v>
      </c>
      <c r="P336" s="9">
        <f t="shared" ref="P336:P390" si="54">ROUND(+IF(O336&lt;=25%,J336,IF(O336&lt;=60%,L336,IF(O336&lt;=90%,M336,IF(O336&lt;=100%,K336)))),0)</f>
        <v>8346</v>
      </c>
      <c r="Q336" s="1" t="str">
        <f t="shared" si="47"/>
        <v>MENOR VALOR</v>
      </c>
    </row>
    <row r="337" spans="1:17" ht="225.75" thickBot="1" x14ac:dyDescent="0.3">
      <c r="A337" s="5">
        <f>+COTIZACIONES!A336</f>
        <v>334</v>
      </c>
      <c r="B337" s="5" t="str">
        <f>+COTIZACIONES!C336</f>
        <v>APLICACIÓN DE PINTURA 3 MANOS PARA EXTERIORES, EN BLOQUES DE OFICINAS. ALOJAMIENTOS HABITACIONES Y DEMÁS ESTRUCTURAS DE LA UNIDAD. INCLUYE RESANES Y ACABADOS</v>
      </c>
      <c r="C337" s="5" t="str">
        <f>+COTIZACIONES!C336</f>
        <v>APLICACIÓN DE PINTURA 3 MANOS PARA EXTERIORES, EN BLOQUES DE OFICINAS. ALOJAMIENTOS HABITACIONES Y DEMÁS ESTRUCTURAS DE LA UNIDAD. INCLUYE RESANES Y ACABADOS</v>
      </c>
      <c r="D337" s="5" t="str">
        <f>+COTIZACIONES!D336</f>
        <v>M²</v>
      </c>
      <c r="E337" s="5">
        <f>+COTIZACIONES!E336</f>
        <v>1</v>
      </c>
      <c r="F337" s="8" t="e">
        <f>+#REF!</f>
        <v>#REF!</v>
      </c>
      <c r="G337" s="7">
        <f>+COTIZACIONES!K336</f>
        <v>35975</v>
      </c>
      <c r="H337" s="7">
        <f>+COTIZACIONES!Q336</f>
        <v>42806</v>
      </c>
      <c r="I337" s="7">
        <f>+COTIZACIONES!W336</f>
        <v>37767.625</v>
      </c>
      <c r="J337" s="10">
        <f t="shared" si="48"/>
        <v>35975</v>
      </c>
      <c r="K337" s="10">
        <f t="shared" si="49"/>
        <v>38849.541666666664</v>
      </c>
      <c r="L337" s="11">
        <f t="shared" si="50"/>
        <v>38641.868932053629</v>
      </c>
      <c r="M337" s="10">
        <f t="shared" si="51"/>
        <v>38744.34961843519</v>
      </c>
      <c r="N337" s="10">
        <f t="shared" si="52"/>
        <v>3541.6871693034004</v>
      </c>
      <c r="O337" s="26">
        <f t="shared" si="53"/>
        <v>9.1164194411647512E-2</v>
      </c>
      <c r="P337" s="9">
        <f t="shared" si="54"/>
        <v>35975</v>
      </c>
      <c r="Q337" s="1" t="str">
        <f t="shared" si="47"/>
        <v>MENOR VALOR</v>
      </c>
    </row>
    <row r="338" spans="1:17" ht="210.75" thickBot="1" x14ac:dyDescent="0.3">
      <c r="A338" s="5">
        <f>+COTIZACIONES!A337</f>
        <v>335</v>
      </c>
      <c r="B338" s="5" t="str">
        <f>+COTIZACIONES!C337</f>
        <v>APLICACIÓN DE PINTURA 3 MANOS PARA INTERIORES EN OFICINAS, ALOJAMIENTOS HABITACIONES Y DEMÁS ESTRUCTURAS DE LA UNIDAD INCLUYE RESANES Y ACABADOS</v>
      </c>
      <c r="C338" s="5" t="str">
        <f>+COTIZACIONES!C337</f>
        <v>APLICACIÓN DE PINTURA 3 MANOS PARA INTERIORES EN OFICINAS, ALOJAMIENTOS HABITACIONES Y DEMÁS ESTRUCTURAS DE LA UNIDAD INCLUYE RESANES Y ACABADOS</v>
      </c>
      <c r="D338" s="5" t="str">
        <f>+COTIZACIONES!D337</f>
        <v>M²</v>
      </c>
      <c r="E338" s="5">
        <f>+COTIZACIONES!E337</f>
        <v>1</v>
      </c>
      <c r="F338" s="8" t="e">
        <f>+#REF!</f>
        <v>#REF!</v>
      </c>
      <c r="G338" s="7">
        <f>+COTIZACIONES!K337</f>
        <v>31658</v>
      </c>
      <c r="H338" s="7">
        <f>+COTIZACIONES!Q337</f>
        <v>37819.815000000002</v>
      </c>
      <c r="I338" s="7">
        <f>+COTIZACIONES!W337</f>
        <v>33235.51</v>
      </c>
      <c r="J338" s="10">
        <f t="shared" si="48"/>
        <v>31658</v>
      </c>
      <c r="K338" s="10">
        <f t="shared" si="49"/>
        <v>34237.775000000001</v>
      </c>
      <c r="L338" s="11">
        <f t="shared" si="50"/>
        <v>34045.621312905074</v>
      </c>
      <c r="M338" s="10">
        <f t="shared" si="51"/>
        <v>34140.384457661952</v>
      </c>
      <c r="N338" s="10">
        <f t="shared" si="52"/>
        <v>3200.842447110605</v>
      </c>
      <c r="O338" s="26">
        <f t="shared" si="53"/>
        <v>9.3488623227140341E-2</v>
      </c>
      <c r="P338" s="9">
        <f t="shared" si="54"/>
        <v>31658</v>
      </c>
      <c r="Q338" s="1" t="str">
        <f t="shared" si="47"/>
        <v>MENOR VALOR</v>
      </c>
    </row>
    <row r="339" spans="1:17" ht="45.75" thickBot="1" x14ac:dyDescent="0.3">
      <c r="A339" s="5">
        <f>+COTIZACIONES!A338</f>
        <v>336</v>
      </c>
      <c r="B339" s="5" t="str">
        <f>+COTIZACIONES!C338</f>
        <v xml:space="preserve">APLICACIÓN DE PINTURA TIPO ESMALTE.  </v>
      </c>
      <c r="C339" s="5" t="str">
        <f>+COTIZACIONES!C338</f>
        <v xml:space="preserve">APLICACIÓN DE PINTURA TIPO ESMALTE.  </v>
      </c>
      <c r="D339" s="5" t="str">
        <f>+COTIZACIONES!D338</f>
        <v>M²</v>
      </c>
      <c r="E339" s="5">
        <f>+COTIZACIONES!E338</f>
        <v>1</v>
      </c>
      <c r="F339" s="8" t="e">
        <f>+#REF!</f>
        <v>#REF!</v>
      </c>
      <c r="G339" s="7">
        <f>+COTIZACIONES!K338</f>
        <v>28780</v>
      </c>
      <c r="H339" s="7">
        <f>+COTIZACIONES!Q338</f>
        <v>34792.199999999997</v>
      </c>
      <c r="I339" s="7">
        <f>+COTIZACIONES!W338</f>
        <v>30214.1</v>
      </c>
      <c r="J339" s="10">
        <f t="shared" si="48"/>
        <v>28780</v>
      </c>
      <c r="K339" s="10">
        <f t="shared" si="49"/>
        <v>31262.099999999995</v>
      </c>
      <c r="L339" s="11">
        <f t="shared" si="50"/>
        <v>31060.544862622261</v>
      </c>
      <c r="M339" s="10">
        <f t="shared" si="51"/>
        <v>31159.760744242347</v>
      </c>
      <c r="N339" s="10">
        <f t="shared" si="52"/>
        <v>3140.1218463620153</v>
      </c>
      <c r="O339" s="26">
        <f t="shared" si="53"/>
        <v>0.10044500677696047</v>
      </c>
      <c r="P339" s="9">
        <f t="shared" si="54"/>
        <v>28780</v>
      </c>
      <c r="Q339" s="1" t="str">
        <f t="shared" si="47"/>
        <v>MENOR VALOR</v>
      </c>
    </row>
    <row r="340" spans="1:17" ht="75.75" thickBot="1" x14ac:dyDescent="0.3">
      <c r="A340" s="5">
        <f>+COTIZACIONES!A339</f>
        <v>337</v>
      </c>
      <c r="B340" s="5" t="str">
        <f>+COTIZACIONES!C339</f>
        <v>MANTENIMIENTO ALISTADO PISOS MORTERO 1:4  E= 0,03 M</v>
      </c>
      <c r="C340" s="5" t="str">
        <f>+COTIZACIONES!C339</f>
        <v>MANTENIMIENTO ALISTADO PISOS MORTERO 1:4  E= 0,03 M</v>
      </c>
      <c r="D340" s="5" t="str">
        <f>+COTIZACIONES!D339</f>
        <v>M²</v>
      </c>
      <c r="E340" s="5">
        <f>+COTIZACIONES!E339</f>
        <v>1</v>
      </c>
      <c r="F340" s="8" t="e">
        <f>+#REF!</f>
        <v>#REF!</v>
      </c>
      <c r="G340" s="7">
        <f>+COTIZACIONES!K339</f>
        <v>40292</v>
      </c>
      <c r="H340" s="7">
        <f>+COTIZACIONES!Q339</f>
        <v>47559.54</v>
      </c>
      <c r="I340" s="7">
        <f>+COTIZACIONES!W339</f>
        <v>42299.74</v>
      </c>
      <c r="J340" s="10">
        <f t="shared" si="48"/>
        <v>40292</v>
      </c>
      <c r="K340" s="10">
        <f t="shared" si="49"/>
        <v>43383.76</v>
      </c>
      <c r="L340" s="11">
        <f t="shared" si="50"/>
        <v>43174.223271904528</v>
      </c>
      <c r="M340" s="10">
        <f t="shared" si="51"/>
        <v>43277.75488961635</v>
      </c>
      <c r="N340" s="10">
        <f t="shared" si="52"/>
        <v>3753.079926300532</v>
      </c>
      <c r="O340" s="26">
        <f t="shared" si="53"/>
        <v>8.6508867057639355E-2</v>
      </c>
      <c r="P340" s="9">
        <f t="shared" si="54"/>
        <v>40292</v>
      </c>
      <c r="Q340" s="1" t="str">
        <f t="shared" si="47"/>
        <v>MENOR VALOR</v>
      </c>
    </row>
    <row r="341" spans="1:17" ht="135.75" thickBot="1" x14ac:dyDescent="0.3">
      <c r="A341" s="5">
        <f>+COTIZACIONES!A340</f>
        <v>338</v>
      </c>
      <c r="B341" s="5" t="str">
        <f>+COTIZACIONES!C340</f>
        <v>RETIRO DE CAPAS DE PINTURA DETERIORADA POR HUMEDAD (RASPADO, LIJADO, RESANE Y PINTURA)</v>
      </c>
      <c r="C341" s="5" t="str">
        <f>+COTIZACIONES!C340</f>
        <v>RETIRO DE CAPAS DE PINTURA DETERIORADA POR HUMEDAD (RASPADO, LIJADO, RESANE Y PINTURA)</v>
      </c>
      <c r="D341" s="5" t="str">
        <f>+COTIZACIONES!D340</f>
        <v>M²</v>
      </c>
      <c r="E341" s="5">
        <f>+COTIZACIONES!E340</f>
        <v>1</v>
      </c>
      <c r="F341" s="8" t="e">
        <f>+#REF!</f>
        <v>#REF!</v>
      </c>
      <c r="G341" s="7">
        <f>+COTIZACIONES!K340</f>
        <v>267070</v>
      </c>
      <c r="H341" s="7">
        <f>+COTIZACIONES!Q340</f>
        <v>274983.5</v>
      </c>
      <c r="I341" s="7">
        <f>+COTIZACIONES!W340</f>
        <v>258420.4</v>
      </c>
      <c r="J341" s="10">
        <f t="shared" si="48"/>
        <v>258420.4</v>
      </c>
      <c r="K341" s="10">
        <f t="shared" si="49"/>
        <v>266824.63333333336</v>
      </c>
      <c r="L341" s="11">
        <f t="shared" si="50"/>
        <v>266652.87034288555</v>
      </c>
      <c r="M341" s="10">
        <f t="shared" si="51"/>
        <v>266738.79120536114</v>
      </c>
      <c r="N341" s="10">
        <f t="shared" si="52"/>
        <v>8284.2757078294653</v>
      </c>
      <c r="O341" s="26">
        <f t="shared" si="53"/>
        <v>3.104764205739674E-2</v>
      </c>
      <c r="P341" s="9">
        <f t="shared" si="54"/>
        <v>258420</v>
      </c>
      <c r="Q341" s="1" t="str">
        <f t="shared" si="47"/>
        <v>MENOR VALOR</v>
      </c>
    </row>
    <row r="342" spans="1:17" ht="90.75" thickBot="1" x14ac:dyDescent="0.3">
      <c r="A342" s="5">
        <f>+COTIZACIONES!A341</f>
        <v>339</v>
      </c>
      <c r="B342" s="5" t="str">
        <f>+COTIZACIONES!C341</f>
        <v xml:space="preserve">INSTALACIÓN DE GUARDA ESCOBAS TIPO SINFÍN, DE DIMENSIONES 41X8 CM.  </v>
      </c>
      <c r="C342" s="5" t="str">
        <f>+COTIZACIONES!C341</f>
        <v xml:space="preserve">INSTALACIÓN DE GUARDA ESCOBAS TIPO SINFÍN, DE DIMENSIONES 41X8 CM.  </v>
      </c>
      <c r="D342" s="5" t="str">
        <f>+COTIZACIONES!D341</f>
        <v>Metro</v>
      </c>
      <c r="E342" s="5">
        <f>+COTIZACIONES!E341</f>
        <v>1</v>
      </c>
      <c r="F342" s="8" t="e">
        <f>+#REF!</f>
        <v>#REF!</v>
      </c>
      <c r="G342" s="7">
        <f>+COTIZACIONES!K341</f>
        <v>34536</v>
      </c>
      <c r="H342" s="7">
        <f>+COTIZACIONES!Q341</f>
        <v>40929.540000000008</v>
      </c>
      <c r="I342" s="7">
        <f>+COTIZACIONES!W341</f>
        <v>36256.920000000006</v>
      </c>
      <c r="J342" s="10">
        <f t="shared" si="48"/>
        <v>34536</v>
      </c>
      <c r="K342" s="10">
        <f t="shared" si="49"/>
        <v>37240.820000000007</v>
      </c>
      <c r="L342" s="11">
        <f t="shared" si="50"/>
        <v>37051.461306450408</v>
      </c>
      <c r="M342" s="10">
        <f t="shared" si="51"/>
        <v>37144.963496596094</v>
      </c>
      <c r="N342" s="10">
        <f t="shared" si="52"/>
        <v>3308.3806976223314</v>
      </c>
      <c r="O342" s="26">
        <f t="shared" si="53"/>
        <v>8.8837482569458212E-2</v>
      </c>
      <c r="P342" s="9">
        <f t="shared" si="54"/>
        <v>34536</v>
      </c>
      <c r="Q342" s="1" t="str">
        <f t="shared" si="47"/>
        <v>MENOR VALOR</v>
      </c>
    </row>
    <row r="343" spans="1:17" ht="90.75" thickBot="1" x14ac:dyDescent="0.3">
      <c r="A343" s="5">
        <f>+COTIZACIONES!A342</f>
        <v>340</v>
      </c>
      <c r="B343" s="5" t="str">
        <f>+COTIZACIONES!C342</f>
        <v xml:space="preserve">INSTALACIÓN DE PISO EN CERÁMICA, CON DIMENSIONES DE 15X22 CM. </v>
      </c>
      <c r="C343" s="5" t="str">
        <f>+COTIZACIONES!C342</f>
        <v xml:space="preserve">INSTALACIÓN DE PISO EN CERÁMICA, CON DIMENSIONES DE 15X22 CM. </v>
      </c>
      <c r="D343" s="5" t="str">
        <f>+COTIZACIONES!D342</f>
        <v>M²</v>
      </c>
      <c r="E343" s="5">
        <f>+COTIZACIONES!E342</f>
        <v>1</v>
      </c>
      <c r="F343" s="8" t="e">
        <f>+#REF!</f>
        <v>#REF!</v>
      </c>
      <c r="G343" s="7">
        <f>+COTIZACIONES!K342</f>
        <v>69072</v>
      </c>
      <c r="H343" s="7">
        <f>+COTIZACIONES!Q342</f>
        <v>87771.000000000015</v>
      </c>
      <c r="I343" s="7">
        <f>+COTIZACIONES!W342</f>
        <v>72513.840000000011</v>
      </c>
      <c r="J343" s="10">
        <f t="shared" si="48"/>
        <v>69072</v>
      </c>
      <c r="K343" s="10">
        <f t="shared" si="49"/>
        <v>76452.280000000013</v>
      </c>
      <c r="L343" s="11">
        <f t="shared" si="50"/>
        <v>75640.290889573589</v>
      </c>
      <c r="M343" s="10">
        <f t="shared" si="51"/>
        <v>76036.945182247116</v>
      </c>
      <c r="N343" s="10">
        <f t="shared" si="52"/>
        <v>9952.2174652285739</v>
      </c>
      <c r="O343" s="26">
        <f t="shared" si="53"/>
        <v>0.13017554826656016</v>
      </c>
      <c r="P343" s="9">
        <f t="shared" si="54"/>
        <v>69072</v>
      </c>
      <c r="Q343" s="1" t="str">
        <f t="shared" si="47"/>
        <v>MENOR VALOR</v>
      </c>
    </row>
    <row r="344" spans="1:17" ht="105.75" thickBot="1" x14ac:dyDescent="0.3">
      <c r="A344" s="5">
        <f>+COTIZACIONES!A343</f>
        <v>341</v>
      </c>
      <c r="B344" s="5" t="str">
        <f>+COTIZACIONES!C343</f>
        <v xml:space="preserve">INSTALACIÓN DE PISO EN CERÁMICA, CON DIMENSIONES DE 20.5X20.5 CM.  </v>
      </c>
      <c r="C344" s="5" t="str">
        <f>+COTIZACIONES!C343</f>
        <v xml:space="preserve">INSTALACIÓN DE PISO EN CERÁMICA, CON DIMENSIONES DE 20.5X20.5 CM.  </v>
      </c>
      <c r="D344" s="5" t="str">
        <f>+COTIZACIONES!D343</f>
        <v>M²</v>
      </c>
      <c r="E344" s="5">
        <f>+COTIZACIONES!E343</f>
        <v>1</v>
      </c>
      <c r="F344" s="8" t="e">
        <f>+#REF!</f>
        <v>#REF!</v>
      </c>
      <c r="G344" s="7">
        <f>+COTIZACIONES!K343</f>
        <v>43170</v>
      </c>
      <c r="H344" s="7">
        <f>+COTIZACIONES!Q343</f>
        <v>54446.325000000012</v>
      </c>
      <c r="I344" s="7">
        <f>+COTIZACIONES!W343</f>
        <v>45321.15</v>
      </c>
      <c r="J344" s="10">
        <f t="shared" si="48"/>
        <v>43170</v>
      </c>
      <c r="K344" s="10">
        <f t="shared" si="49"/>
        <v>47645.825000000004</v>
      </c>
      <c r="L344" s="11">
        <f t="shared" si="50"/>
        <v>47173.000399912358</v>
      </c>
      <c r="M344" s="10">
        <f t="shared" si="51"/>
        <v>47404.239146281208</v>
      </c>
      <c r="N344" s="10">
        <f t="shared" si="52"/>
        <v>5986.8156617793074</v>
      </c>
      <c r="O344" s="26">
        <f t="shared" si="53"/>
        <v>0.12565247137140151</v>
      </c>
      <c r="P344" s="9">
        <f t="shared" si="54"/>
        <v>43170</v>
      </c>
      <c r="Q344" s="1" t="str">
        <f t="shared" si="47"/>
        <v>MENOR VALOR</v>
      </c>
    </row>
    <row r="345" spans="1:17" ht="90.75" thickBot="1" x14ac:dyDescent="0.3">
      <c r="A345" s="5">
        <f>+COTIZACIONES!A344</f>
        <v>342</v>
      </c>
      <c r="B345" s="5" t="str">
        <f>+COTIZACIONES!C344</f>
        <v xml:space="preserve">INSTALACIÓN DE PISO EN CERÁMICA, CON DIMENSIONES DE 60X60 CM. </v>
      </c>
      <c r="C345" s="5" t="str">
        <f>+COTIZACIONES!C344</f>
        <v xml:space="preserve">INSTALACIÓN DE PISO EN CERÁMICA, CON DIMENSIONES DE 60X60 CM. </v>
      </c>
      <c r="D345" s="5" t="str">
        <f>+COTIZACIONES!D344</f>
        <v>M²</v>
      </c>
      <c r="E345" s="5">
        <f>+COTIZACIONES!E344</f>
        <v>1</v>
      </c>
      <c r="F345" s="8" t="e">
        <f>+#REF!</f>
        <v>#REF!</v>
      </c>
      <c r="G345" s="7">
        <f>+COTIZACIONES!K344</f>
        <v>115120</v>
      </c>
      <c r="H345" s="7">
        <f>+COTIZACIONES!Q344</f>
        <v>148474.6</v>
      </c>
      <c r="I345" s="7">
        <f>+COTIZACIONES!W344</f>
        <v>120856.4</v>
      </c>
      <c r="J345" s="10">
        <f t="shared" si="48"/>
        <v>115120</v>
      </c>
      <c r="K345" s="10">
        <f t="shared" si="49"/>
        <v>128150.33333333333</v>
      </c>
      <c r="L345" s="11">
        <f t="shared" si="50"/>
        <v>126603.49024843144</v>
      </c>
      <c r="M345" s="10">
        <f t="shared" si="51"/>
        <v>127357.40443359133</v>
      </c>
      <c r="N345" s="10">
        <f t="shared" si="52"/>
        <v>17833.49188727024</v>
      </c>
      <c r="O345" s="26">
        <f t="shared" si="53"/>
        <v>0.1391607140098757</v>
      </c>
      <c r="P345" s="9">
        <f t="shared" si="54"/>
        <v>115120</v>
      </c>
      <c r="Q345" s="1" t="str">
        <f t="shared" si="47"/>
        <v>MENOR VALOR</v>
      </c>
    </row>
    <row r="346" spans="1:17" ht="150.75" thickBot="1" x14ac:dyDescent="0.3">
      <c r="A346" s="5">
        <f>+COTIZACIONES!A345</f>
        <v>343</v>
      </c>
      <c r="B346" s="5" t="str">
        <f>+COTIZACIONES!C345</f>
        <v xml:space="preserve">INSTALACIÓN DE PORCELANATTO MINIUM CIMENTO NA 60 X 60 CM. TIPO ALFA REF.135029598 O EQUIVALENTE. </v>
      </c>
      <c r="C346" s="5" t="str">
        <f>+COTIZACIONES!C345</f>
        <v xml:space="preserve">INSTALACIÓN DE PORCELANATTO MINIUM CIMENTO NA 60 X 60 CM. TIPO ALFA REF.135029598 O EQUIVALENTE. </v>
      </c>
      <c r="D346" s="5" t="str">
        <f>+COTIZACIONES!D345</f>
        <v>M²</v>
      </c>
      <c r="E346" s="5">
        <f>+COTIZACIONES!E345</f>
        <v>1</v>
      </c>
      <c r="F346" s="8" t="e">
        <f>+#REF!</f>
        <v>#REF!</v>
      </c>
      <c r="G346" s="7">
        <f>+COTIZACIONES!K345</f>
        <v>71950</v>
      </c>
      <c r="H346" s="7">
        <f>+COTIZACIONES!Q345</f>
        <v>85612</v>
      </c>
      <c r="I346" s="7">
        <f>+COTIZACIONES!W345</f>
        <v>75535.25</v>
      </c>
      <c r="J346" s="10">
        <f t="shared" si="48"/>
        <v>71950</v>
      </c>
      <c r="K346" s="10">
        <f t="shared" si="49"/>
        <v>77699.083333333328</v>
      </c>
      <c r="L346" s="11">
        <f t="shared" si="50"/>
        <v>77283.737864107257</v>
      </c>
      <c r="M346" s="10">
        <f t="shared" si="51"/>
        <v>77488.69923687038</v>
      </c>
      <c r="N346" s="10">
        <f t="shared" si="52"/>
        <v>7083.3743386068008</v>
      </c>
      <c r="O346" s="26">
        <f t="shared" si="53"/>
        <v>9.1164194411647512E-2</v>
      </c>
      <c r="P346" s="9">
        <f t="shared" si="54"/>
        <v>71950</v>
      </c>
      <c r="Q346" s="1" t="str">
        <f t="shared" si="47"/>
        <v>MENOR VALOR</v>
      </c>
    </row>
    <row r="347" spans="1:17" ht="75.75" thickBot="1" x14ac:dyDescent="0.3">
      <c r="A347" s="5">
        <f>+COTIZACIONES!A346</f>
        <v>344</v>
      </c>
      <c r="B347" s="5" t="str">
        <f>+COTIZACIONES!C346</f>
        <v xml:space="preserve">INSTALACIÓN ENCHAPE EN PIEDRA, CON GRANITO LAVADO. </v>
      </c>
      <c r="C347" s="5" t="str">
        <f>+COTIZACIONES!C346</f>
        <v xml:space="preserve">INSTALACIÓN ENCHAPE EN PIEDRA, CON GRANITO LAVADO. </v>
      </c>
      <c r="D347" s="5" t="str">
        <f>+COTIZACIONES!D346</f>
        <v>M²</v>
      </c>
      <c r="E347" s="5">
        <f>+COTIZACIONES!E346</f>
        <v>1</v>
      </c>
      <c r="F347" s="8" t="e">
        <f>+#REF!</f>
        <v>#REF!</v>
      </c>
      <c r="G347" s="7">
        <f>+COTIZACIONES!K346</f>
        <v>43170</v>
      </c>
      <c r="H347" s="7">
        <f>+COTIZACIONES!Q346</f>
        <v>51572.474999999999</v>
      </c>
      <c r="I347" s="7">
        <f>+COTIZACIONES!W346</f>
        <v>45321.15</v>
      </c>
      <c r="J347" s="10">
        <f t="shared" si="48"/>
        <v>43170</v>
      </c>
      <c r="K347" s="10">
        <f t="shared" si="49"/>
        <v>46687.875</v>
      </c>
      <c r="L347" s="11">
        <f t="shared" si="50"/>
        <v>46425.847244870565</v>
      </c>
      <c r="M347" s="10">
        <f t="shared" si="51"/>
        <v>46555.069714993573</v>
      </c>
      <c r="N347" s="10">
        <f t="shared" si="52"/>
        <v>4364.785155150822</v>
      </c>
      <c r="O347" s="26">
        <f t="shared" si="53"/>
        <v>9.3488623227140286E-2</v>
      </c>
      <c r="P347" s="9">
        <f t="shared" si="54"/>
        <v>43170</v>
      </c>
      <c r="Q347" s="1" t="str">
        <f t="shared" si="47"/>
        <v>MENOR VALOR</v>
      </c>
    </row>
    <row r="348" spans="1:17" ht="90.75" thickBot="1" x14ac:dyDescent="0.3">
      <c r="A348" s="5">
        <f>+COTIZACIONES!A347</f>
        <v>345</v>
      </c>
      <c r="B348" s="5" t="str">
        <f>+COTIZACIONES!C347</f>
        <v>INSTALACIÓN ENCHAPE EN PIEDRA, CON GRANITO PULIDO BANCA.</v>
      </c>
      <c r="C348" s="5" t="str">
        <f>+COTIZACIONES!C347</f>
        <v>INSTALACIÓN ENCHAPE EN PIEDRA, CON GRANITO PULIDO BANCA.</v>
      </c>
      <c r="D348" s="5" t="str">
        <f>+COTIZACIONES!D347</f>
        <v>M²</v>
      </c>
      <c r="E348" s="5">
        <f>+COTIZACIONES!E347</f>
        <v>1</v>
      </c>
      <c r="F348" s="8" t="e">
        <f>+#REF!</f>
        <v>#REF!</v>
      </c>
      <c r="G348" s="7">
        <f>+COTIZACIONES!K347</f>
        <v>50365</v>
      </c>
      <c r="H348" s="7">
        <f>+COTIZACIONES!Q347</f>
        <v>60886.35</v>
      </c>
      <c r="I348" s="7">
        <f>+COTIZACIONES!W347</f>
        <v>52874.675000000003</v>
      </c>
      <c r="J348" s="10">
        <f t="shared" si="48"/>
        <v>50365</v>
      </c>
      <c r="K348" s="10">
        <f t="shared" si="49"/>
        <v>54708.67500000001</v>
      </c>
      <c r="L348" s="11">
        <f t="shared" si="50"/>
        <v>54355.953509588959</v>
      </c>
      <c r="M348" s="10">
        <f t="shared" si="51"/>
        <v>54529.581302424114</v>
      </c>
      <c r="N348" s="10">
        <f t="shared" si="52"/>
        <v>5495.2132311335281</v>
      </c>
      <c r="O348" s="26">
        <f t="shared" si="53"/>
        <v>0.10044500677696046</v>
      </c>
      <c r="P348" s="9">
        <f t="shared" si="54"/>
        <v>50365</v>
      </c>
      <c r="Q348" s="1" t="str">
        <f t="shared" si="47"/>
        <v>MENOR VALOR</v>
      </c>
    </row>
    <row r="349" spans="1:17" ht="90.75" thickBot="1" x14ac:dyDescent="0.3">
      <c r="A349" s="5">
        <f>+COTIZACIONES!A348</f>
        <v>346</v>
      </c>
      <c r="B349" s="5" t="str">
        <f>+COTIZACIONES!C348</f>
        <v xml:space="preserve">INSTALACIÓN ENCHAPE EN PIEDRA, CON GRANITO PULIDO MESÓN. </v>
      </c>
      <c r="C349" s="5" t="str">
        <f>+COTIZACIONES!C348</f>
        <v xml:space="preserve">INSTALACIÓN ENCHAPE EN PIEDRA, CON GRANITO PULIDO MESÓN. </v>
      </c>
      <c r="D349" s="5" t="str">
        <f>+COTIZACIONES!D348</f>
        <v>M²</v>
      </c>
      <c r="E349" s="5">
        <f>+COTIZACIONES!E348</f>
        <v>1</v>
      </c>
      <c r="F349" s="8" t="e">
        <f>+#REF!</f>
        <v>#REF!</v>
      </c>
      <c r="G349" s="7">
        <f>+COTIZACIONES!K348</f>
        <v>50365</v>
      </c>
      <c r="H349" s="7">
        <f>+COTIZACIONES!Q348</f>
        <v>59449.42500000001</v>
      </c>
      <c r="I349" s="7">
        <f>+COTIZACIONES!W348</f>
        <v>52874.675000000003</v>
      </c>
      <c r="J349" s="10">
        <f t="shared" si="48"/>
        <v>50365</v>
      </c>
      <c r="K349" s="10">
        <f t="shared" si="49"/>
        <v>54229.700000000012</v>
      </c>
      <c r="L349" s="11">
        <f t="shared" si="50"/>
        <v>53967.779089880656</v>
      </c>
      <c r="M349" s="10">
        <f t="shared" si="51"/>
        <v>54097.193612020448</v>
      </c>
      <c r="N349" s="10">
        <f t="shared" si="52"/>
        <v>4691.3499078756686</v>
      </c>
      <c r="O349" s="26">
        <f t="shared" si="53"/>
        <v>8.650886705763941E-2</v>
      </c>
      <c r="P349" s="9">
        <f t="shared" si="54"/>
        <v>50365</v>
      </c>
      <c r="Q349" s="1" t="str">
        <f t="shared" si="47"/>
        <v>MENOR VALOR</v>
      </c>
    </row>
    <row r="350" spans="1:17" ht="75.75" thickBot="1" x14ac:dyDescent="0.3">
      <c r="A350" s="5">
        <f>+COTIZACIONES!A349</f>
        <v>347</v>
      </c>
      <c r="B350" s="5" t="str">
        <f>+COTIZACIONES!C349</f>
        <v xml:space="preserve">INSTALACIÓN ENCHAPE EN PIEDRA, CON GRANO MÁRMOL. </v>
      </c>
      <c r="C350" s="5" t="str">
        <f>+COTIZACIONES!C349</f>
        <v xml:space="preserve">INSTALACIÓN ENCHAPE EN PIEDRA, CON GRANO MÁRMOL. </v>
      </c>
      <c r="D350" s="5" t="str">
        <f>+COTIZACIONES!D349</f>
        <v>M²</v>
      </c>
      <c r="E350" s="5">
        <f>+COTIZACIONES!E349</f>
        <v>1</v>
      </c>
      <c r="F350" s="8" t="e">
        <f>+#REF!</f>
        <v>#REF!</v>
      </c>
      <c r="G350" s="7">
        <f>+COTIZACIONES!K349</f>
        <v>50365</v>
      </c>
      <c r="H350" s="7">
        <f>+COTIZACIONES!Q349</f>
        <v>59209.9375</v>
      </c>
      <c r="I350" s="7">
        <f>+COTIZACIONES!W349</f>
        <v>52874.675000000003</v>
      </c>
      <c r="J350" s="10">
        <f t="shared" si="48"/>
        <v>50365</v>
      </c>
      <c r="K350" s="10">
        <f t="shared" si="49"/>
        <v>54149.870833333327</v>
      </c>
      <c r="L350" s="11">
        <f t="shared" si="50"/>
        <v>53901.807460708442</v>
      </c>
      <c r="M350" s="10">
        <f t="shared" si="51"/>
        <v>54024.453701411629</v>
      </c>
      <c r="N350" s="10">
        <f t="shared" si="52"/>
        <v>4558.2697544945258</v>
      </c>
      <c r="O350" s="26">
        <f t="shared" si="53"/>
        <v>8.4178774285987162E-2</v>
      </c>
      <c r="P350" s="9">
        <f t="shared" si="54"/>
        <v>50365</v>
      </c>
      <c r="Q350" s="1" t="str">
        <f t="shared" si="47"/>
        <v>MENOR VALOR</v>
      </c>
    </row>
    <row r="351" spans="1:17" ht="90.75" thickBot="1" x14ac:dyDescent="0.3">
      <c r="A351" s="5">
        <f>+COTIZACIONES!A350</f>
        <v>348</v>
      </c>
      <c r="B351" s="5" t="str">
        <f>+COTIZACIONES!C350</f>
        <v xml:space="preserve">INSTALACIÓN ENCHAPE EN PIEDRA, CON MESÓN GRANO MÁRMOL. </v>
      </c>
      <c r="C351" s="5" t="str">
        <f>+COTIZACIONES!C350</f>
        <v xml:space="preserve">INSTALACIÓN ENCHAPE EN PIEDRA, CON MESÓN GRANO MÁRMOL. </v>
      </c>
      <c r="D351" s="5" t="str">
        <f>+COTIZACIONES!D350</f>
        <v>M²</v>
      </c>
      <c r="E351" s="5">
        <f>+COTIZACIONES!E350</f>
        <v>1</v>
      </c>
      <c r="F351" s="8" t="e">
        <f>+#REF!</f>
        <v>#REF!</v>
      </c>
      <c r="G351" s="7">
        <f>+COTIZACIONES!K350</f>
        <v>50365</v>
      </c>
      <c r="H351" s="7">
        <f>+COTIZACIONES!Q350</f>
        <v>59688.912499999999</v>
      </c>
      <c r="I351" s="7">
        <f>+COTIZACIONES!W350</f>
        <v>52874.675000000003</v>
      </c>
      <c r="J351" s="10">
        <f t="shared" si="48"/>
        <v>50365</v>
      </c>
      <c r="K351" s="10">
        <f t="shared" si="49"/>
        <v>54309.529166666674</v>
      </c>
      <c r="L351" s="11">
        <f t="shared" si="50"/>
        <v>54033.381071906842</v>
      </c>
      <c r="M351" s="10">
        <f t="shared" si="51"/>
        <v>54169.73843253596</v>
      </c>
      <c r="N351" s="10">
        <f t="shared" si="52"/>
        <v>4824.7218506992267</v>
      </c>
      <c r="O351" s="26">
        <f t="shared" si="53"/>
        <v>8.8837482569458101E-2</v>
      </c>
      <c r="P351" s="9">
        <f t="shared" si="54"/>
        <v>50365</v>
      </c>
      <c r="Q351" s="1" t="str">
        <f t="shared" si="47"/>
        <v>MENOR VALOR</v>
      </c>
    </row>
    <row r="352" spans="1:17" ht="105.75" thickBot="1" x14ac:dyDescent="0.3">
      <c r="A352" s="5">
        <f>+COTIZACIONES!A351</f>
        <v>349</v>
      </c>
      <c r="B352" s="5" t="str">
        <f>+COTIZACIONES!C351</f>
        <v xml:space="preserve">INSTALACIÓN ENCHAPE EN PIEDRA, CON PEDESTAL GRANO LAVADO (CARA).  </v>
      </c>
      <c r="C352" s="5" t="str">
        <f>+COTIZACIONES!C351</f>
        <v xml:space="preserve">INSTALACIÓN ENCHAPE EN PIEDRA, CON PEDESTAL GRANO LAVADO (CARA).  </v>
      </c>
      <c r="D352" s="5" t="str">
        <f>+COTIZACIONES!D351</f>
        <v>M²</v>
      </c>
      <c r="E352" s="5">
        <f>+COTIZACIONES!E351</f>
        <v>1</v>
      </c>
      <c r="F352" s="8" t="e">
        <f>+#REF!</f>
        <v>#REF!</v>
      </c>
      <c r="G352" s="7">
        <f>+COTIZACIONES!K351</f>
        <v>50365</v>
      </c>
      <c r="H352" s="7">
        <f>+COTIZACIONES!Q351</f>
        <v>63999.6875</v>
      </c>
      <c r="I352" s="7">
        <f>+COTIZACIONES!W351</f>
        <v>52874.675000000003</v>
      </c>
      <c r="J352" s="10">
        <f t="shared" si="48"/>
        <v>50365</v>
      </c>
      <c r="K352" s="10">
        <f t="shared" si="49"/>
        <v>55746.454166666663</v>
      </c>
      <c r="L352" s="11">
        <f t="shared" si="50"/>
        <v>55154.378773647397</v>
      </c>
      <c r="M352" s="10">
        <f t="shared" si="51"/>
        <v>55443.605862055185</v>
      </c>
      <c r="N352" s="10">
        <f t="shared" si="52"/>
        <v>7256.8252350625035</v>
      </c>
      <c r="O352" s="26">
        <f t="shared" si="53"/>
        <v>0.13017554826656022</v>
      </c>
      <c r="P352" s="9">
        <f t="shared" si="54"/>
        <v>50365</v>
      </c>
      <c r="Q352" s="1" t="str">
        <f t="shared" si="47"/>
        <v>MENOR VALOR</v>
      </c>
    </row>
    <row r="353" spans="1:17" ht="90.75" thickBot="1" x14ac:dyDescent="0.3">
      <c r="A353" s="5">
        <f>+COTIZACIONES!A352</f>
        <v>350</v>
      </c>
      <c r="B353" s="5" t="str">
        <f>+COTIZACIONES!C352</f>
        <v>INSTALACIÓN ENCHAPE PARA BAÑO Y/O COCINA A TODO COSTO 45 X 45</v>
      </c>
      <c r="C353" s="5" t="str">
        <f>+COTIZACIONES!C352</f>
        <v>INSTALACIÓN ENCHAPE PARA BAÑO Y/O COCINA A TODO COSTO 45 X 45</v>
      </c>
      <c r="D353" s="5" t="str">
        <f>+COTIZACIONES!D352</f>
        <v>M²</v>
      </c>
      <c r="E353" s="5">
        <f>+COTIZACIONES!E352</f>
        <v>1</v>
      </c>
      <c r="F353" s="8" t="e">
        <f>+#REF!</f>
        <v>#REF!</v>
      </c>
      <c r="G353" s="7">
        <f>+COTIZACIONES!K352</f>
        <v>63440.6</v>
      </c>
      <c r="H353" s="7">
        <f>+COTIZACIONES!Q352</f>
        <v>69938</v>
      </c>
      <c r="I353" s="7">
        <f>+COTIZACIONES!W352</f>
        <v>64522.156999999999</v>
      </c>
      <c r="J353" s="10">
        <f t="shared" si="48"/>
        <v>63440.6</v>
      </c>
      <c r="K353" s="10">
        <f t="shared" si="49"/>
        <v>65966.919000000009</v>
      </c>
      <c r="L353" s="11">
        <f t="shared" si="50"/>
        <v>65847.657889976035</v>
      </c>
      <c r="M353" s="10">
        <f t="shared" si="51"/>
        <v>65906.733786150377</v>
      </c>
      <c r="N353" s="10">
        <f t="shared" si="52"/>
        <v>3481.3150701255131</v>
      </c>
      <c r="O353" s="26">
        <f t="shared" si="53"/>
        <v>5.2773649624677982E-2</v>
      </c>
      <c r="P353" s="9">
        <f t="shared" si="54"/>
        <v>63441</v>
      </c>
      <c r="Q353" s="1" t="str">
        <f t="shared" si="47"/>
        <v>MENOR VALOR</v>
      </c>
    </row>
    <row r="354" spans="1:17" ht="120.75" thickBot="1" x14ac:dyDescent="0.3">
      <c r="A354" s="5">
        <f>+COTIZACIONES!A353</f>
        <v>351</v>
      </c>
      <c r="B354" s="5" t="str">
        <f>+COTIZACIONES!C353</f>
        <v>MANTENIMIENTO BALDOSA GRANO DE MÁRMOL  (INCLUYE DESTRONCADA PULIDA BRILLADA)</v>
      </c>
      <c r="C354" s="5" t="str">
        <f>+COTIZACIONES!C353</f>
        <v>MANTENIMIENTO BALDOSA GRANO DE MÁRMOL  (INCLUYE DESTRONCADA PULIDA BRILLADA)</v>
      </c>
      <c r="D354" s="5" t="str">
        <f>+COTIZACIONES!D353</f>
        <v>M²</v>
      </c>
      <c r="E354" s="5">
        <f>+COTIZACIONES!E353</f>
        <v>1</v>
      </c>
      <c r="F354" s="8" t="e">
        <f>+#REF!</f>
        <v>#REF!</v>
      </c>
      <c r="G354" s="7">
        <f>+COTIZACIONES!K353</f>
        <v>79145</v>
      </c>
      <c r="H354" s="7">
        <f>+COTIZACIONES!Q353</f>
        <v>102076.28750000001</v>
      </c>
      <c r="I354" s="7">
        <f>+COTIZACIONES!W353</f>
        <v>83088.774999999994</v>
      </c>
      <c r="J354" s="10">
        <f t="shared" si="48"/>
        <v>79145</v>
      </c>
      <c r="K354" s="10">
        <f t="shared" si="49"/>
        <v>88103.354166666672</v>
      </c>
      <c r="L354" s="11">
        <f t="shared" si="50"/>
        <v>87039.899545796623</v>
      </c>
      <c r="M354" s="10">
        <f t="shared" si="51"/>
        <v>87558.215548094042</v>
      </c>
      <c r="N354" s="10">
        <f t="shared" si="52"/>
        <v>12260.525672498276</v>
      </c>
      <c r="O354" s="26">
        <f t="shared" si="53"/>
        <v>0.13916071400987551</v>
      </c>
      <c r="P354" s="9">
        <f t="shared" si="54"/>
        <v>79145</v>
      </c>
      <c r="Q354" s="1" t="str">
        <f t="shared" si="47"/>
        <v>MENOR VALOR</v>
      </c>
    </row>
    <row r="355" spans="1:17" ht="165.75" thickBot="1" x14ac:dyDescent="0.3">
      <c r="A355" s="5">
        <f>+COTIZACIONES!A354</f>
        <v>352</v>
      </c>
      <c r="B355" s="5" t="str">
        <f>+COTIZACIONES!C354</f>
        <v>MANTENIMIENTO DE ENCHAPE EN PIEDRA MUÑECA, INCLUYE PULIDA LAVADO E IMPERMEABILIZADO CON HIDRÓFUGO</v>
      </c>
      <c r="C355" s="5" t="str">
        <f>+COTIZACIONES!C354</f>
        <v>MANTENIMIENTO DE ENCHAPE EN PIEDRA MUÑECA, INCLUYE PULIDA LAVADO E IMPERMEABILIZADO CON HIDRÓFUGO</v>
      </c>
      <c r="D355" s="5" t="str">
        <f>+COTIZACIONES!D354</f>
        <v>M²</v>
      </c>
      <c r="E355" s="5">
        <f>+COTIZACIONES!E354</f>
        <v>1</v>
      </c>
      <c r="F355" s="8" t="e">
        <f>+#REF!</f>
        <v>#REF!</v>
      </c>
      <c r="G355" s="7">
        <f>+COTIZACIONES!K354</f>
        <v>57560</v>
      </c>
      <c r="H355" s="7">
        <f>+COTIZACIONES!Q354</f>
        <v>68489.600000000006</v>
      </c>
      <c r="I355" s="7">
        <f>+COTIZACIONES!W354</f>
        <v>60428.2</v>
      </c>
      <c r="J355" s="10">
        <f t="shared" si="48"/>
        <v>57560</v>
      </c>
      <c r="K355" s="10">
        <f t="shared" si="49"/>
        <v>62159.266666666663</v>
      </c>
      <c r="L355" s="11">
        <f t="shared" si="50"/>
        <v>61826.990291285809</v>
      </c>
      <c r="M355" s="10">
        <f t="shared" si="51"/>
        <v>61990.959389496304</v>
      </c>
      <c r="N355" s="10">
        <f t="shared" si="52"/>
        <v>5666.6994708854445</v>
      </c>
      <c r="O355" s="26">
        <f t="shared" si="53"/>
        <v>9.1164194411647581E-2</v>
      </c>
      <c r="P355" s="9">
        <f t="shared" si="54"/>
        <v>57560</v>
      </c>
      <c r="Q355" s="1" t="str">
        <f t="shared" si="47"/>
        <v>MENOR VALOR</v>
      </c>
    </row>
    <row r="356" spans="1:17" ht="45.75" thickBot="1" x14ac:dyDescent="0.3">
      <c r="A356" s="5">
        <f>+COTIZACIONES!A355</f>
        <v>353</v>
      </c>
      <c r="B356" s="5" t="str">
        <f>+COTIZACIONES!C355</f>
        <v>INSTALACIÓN DE PISO EN MADERA</v>
      </c>
      <c r="C356" s="5" t="str">
        <f>+COTIZACIONES!C355</f>
        <v>INSTALACIÓN DE PISO EN MADERA</v>
      </c>
      <c r="D356" s="5" t="str">
        <f>+COTIZACIONES!D355</f>
        <v>m²</v>
      </c>
      <c r="E356" s="5">
        <f>+COTIZACIONES!E355</f>
        <v>1</v>
      </c>
      <c r="F356" s="8" t="e">
        <f>+#REF!</f>
        <v>#REF!</v>
      </c>
      <c r="G356" s="7">
        <f>+COTIZACIONES!K355</f>
        <v>35975</v>
      </c>
      <c r="H356" s="7">
        <f>+COTIZACIONES!Q355</f>
        <v>42977.0625</v>
      </c>
      <c r="I356" s="7">
        <f>+COTIZACIONES!W355</f>
        <v>37767.625</v>
      </c>
      <c r="J356" s="10">
        <f t="shared" si="48"/>
        <v>35975</v>
      </c>
      <c r="K356" s="10">
        <f t="shared" si="49"/>
        <v>38906.5625</v>
      </c>
      <c r="L356" s="11">
        <f t="shared" si="50"/>
        <v>38688.206037392134</v>
      </c>
      <c r="M356" s="10">
        <f t="shared" si="51"/>
        <v>38795.891429161311</v>
      </c>
      <c r="N356" s="10">
        <f t="shared" si="52"/>
        <v>3637.3209626256862</v>
      </c>
      <c r="O356" s="26">
        <f t="shared" si="53"/>
        <v>9.3488623227140313E-2</v>
      </c>
      <c r="P356" s="9">
        <f t="shared" si="54"/>
        <v>35975</v>
      </c>
      <c r="Q356" s="1" t="str">
        <f t="shared" si="47"/>
        <v>MENOR VALOR</v>
      </c>
    </row>
    <row r="357" spans="1:17" ht="45.75" thickBot="1" x14ac:dyDescent="0.3">
      <c r="A357" s="5">
        <f>+COTIZACIONES!A356</f>
        <v>354</v>
      </c>
      <c r="B357" s="5" t="str">
        <f>+COTIZACIONES!C356</f>
        <v>INSTALACIÓN DE PISO LAMINADO</v>
      </c>
      <c r="C357" s="5" t="str">
        <f>+COTIZACIONES!C356</f>
        <v>INSTALACIÓN DE PISO LAMINADO</v>
      </c>
      <c r="D357" s="5" t="str">
        <f>+COTIZACIONES!D356</f>
        <v>M²</v>
      </c>
      <c r="E357" s="5">
        <f>+COTIZACIONES!E356</f>
        <v>1</v>
      </c>
      <c r="F357" s="8" t="e">
        <f>+#REF!</f>
        <v>#REF!</v>
      </c>
      <c r="G357" s="7">
        <f>+COTIZACIONES!K356</f>
        <v>35975</v>
      </c>
      <c r="H357" s="7">
        <f>+COTIZACIONES!Q356</f>
        <v>43490.25</v>
      </c>
      <c r="I357" s="7">
        <f>+COTIZACIONES!W356</f>
        <v>37767.625</v>
      </c>
      <c r="J357" s="10">
        <f t="shared" si="48"/>
        <v>35975</v>
      </c>
      <c r="K357" s="10">
        <f t="shared" si="49"/>
        <v>39077.625</v>
      </c>
      <c r="L357" s="11">
        <f t="shared" si="50"/>
        <v>38825.681078277827</v>
      </c>
      <c r="M357" s="10">
        <f t="shared" si="51"/>
        <v>38949.700930302941</v>
      </c>
      <c r="N357" s="10">
        <f t="shared" si="52"/>
        <v>3925.1523079525209</v>
      </c>
      <c r="O357" s="26">
        <f t="shared" si="53"/>
        <v>0.1004450067769605</v>
      </c>
      <c r="P357" s="9">
        <f t="shared" si="54"/>
        <v>35975</v>
      </c>
      <c r="Q357" s="1" t="str">
        <f t="shared" si="47"/>
        <v>MENOR VALOR</v>
      </c>
    </row>
    <row r="358" spans="1:17" ht="150.75" thickBot="1" x14ac:dyDescent="0.3">
      <c r="A358" s="5">
        <f>+COTIZACIONES!A357</f>
        <v>355</v>
      </c>
      <c r="B358" s="5" t="str">
        <f>+COTIZACIONES!C357</f>
        <v>INSTACION Y SUMINISTRO DE PISO DE CAUCHO ELECTROSTÁTICO DISIPATIVO 3mm. Tipo Noraplan Signa Ed o equivalente.</v>
      </c>
      <c r="C358" s="5" t="str">
        <f>+COTIZACIONES!C357</f>
        <v>INSTACION Y SUMINISTRO DE PISO DE CAUCHO ELECTROSTÁTICO DISIPATIVO 3mm. Tipo Noraplan Signa Ed o equivalente.</v>
      </c>
      <c r="D358" s="5" t="str">
        <f>+COTIZACIONES!D357</f>
        <v>M²</v>
      </c>
      <c r="E358" s="5">
        <f>+COTIZACIONES!E357</f>
        <v>1</v>
      </c>
      <c r="F358" s="8" t="e">
        <f>+#REF!</f>
        <v>#REF!</v>
      </c>
      <c r="G358" s="7">
        <f>+COTIZACIONES!K357</f>
        <v>1307300</v>
      </c>
      <c r="H358" s="7">
        <f>+COTIZACIONES!Q357</f>
        <v>1415233</v>
      </c>
      <c r="I358" s="7">
        <f>+COTIZACIONES!W357</f>
        <v>1336251</v>
      </c>
      <c r="J358" s="10">
        <f t="shared" si="48"/>
        <v>1307300</v>
      </c>
      <c r="K358" s="10">
        <f t="shared" si="49"/>
        <v>1352928</v>
      </c>
      <c r="L358" s="11">
        <f t="shared" si="50"/>
        <v>1351415.1548940551</v>
      </c>
      <c r="M358" s="10">
        <f t="shared" si="51"/>
        <v>1352167.2627926075</v>
      </c>
      <c r="N358" s="10">
        <f t="shared" si="52"/>
        <v>55865.685970907041</v>
      </c>
      <c r="O358" s="26">
        <f t="shared" si="53"/>
        <v>4.1292430913475842E-2</v>
      </c>
      <c r="P358" s="9">
        <f t="shared" si="54"/>
        <v>1307300</v>
      </c>
      <c r="Q358" s="1" t="str">
        <f t="shared" si="47"/>
        <v>MENOR VALOR</v>
      </c>
    </row>
    <row r="359" spans="1:17" ht="180.75" thickBot="1" x14ac:dyDescent="0.3">
      <c r="A359" s="5">
        <f>+COTIZACIONES!A358</f>
        <v>356</v>
      </c>
      <c r="B359" s="5" t="str">
        <f>+COTIZACIONES!C358</f>
        <v>MANTENIMIENTO A TODO COSTO DESMONTE DE PISOS DE CAUCHO INCLUYE CARGUE Y RETIRO DE MATERIAL DESMONTADO,</v>
      </c>
      <c r="C359" s="5" t="str">
        <f>+COTIZACIONES!C358</f>
        <v>MANTENIMIENTO A TODO COSTO DESMONTE DE PISOS DE CAUCHO INCLUYE CARGUE Y RETIRO DE MATERIAL DESMONTADO,</v>
      </c>
      <c r="D359" s="5" t="str">
        <f>+COTIZACIONES!D358</f>
        <v>M²</v>
      </c>
      <c r="E359" s="5">
        <f>+COTIZACIONES!E358</f>
        <v>1</v>
      </c>
      <c r="F359" s="8" t="e">
        <f>+#REF!</f>
        <v>#REF!</v>
      </c>
      <c r="G359" s="7">
        <f>+COTIZACIONES!K358</f>
        <v>1152600</v>
      </c>
      <c r="H359" s="7">
        <f>+COTIZACIONES!Q358</f>
        <v>1228307.8</v>
      </c>
      <c r="I359" s="7">
        <f>+COTIZACIONES!W358</f>
        <v>1132255.25</v>
      </c>
      <c r="J359" s="10">
        <f t="shared" si="48"/>
        <v>1132255.25</v>
      </c>
      <c r="K359" s="10">
        <f t="shared" si="49"/>
        <v>1171054.3499999999</v>
      </c>
      <c r="L359" s="11">
        <f t="shared" si="50"/>
        <v>1169624.8691131345</v>
      </c>
      <c r="M359" s="10">
        <f t="shared" si="51"/>
        <v>1170334.6302496202</v>
      </c>
      <c r="N359" s="10">
        <f t="shared" si="52"/>
        <v>50615.663245852091</v>
      </c>
      <c r="O359" s="26">
        <f t="shared" si="53"/>
        <v>4.3222300694969532E-2</v>
      </c>
      <c r="P359" s="9">
        <f t="shared" si="54"/>
        <v>1132255</v>
      </c>
      <c r="Q359" s="1" t="str">
        <f t="shared" si="47"/>
        <v>MENOR VALOR</v>
      </c>
    </row>
    <row r="360" spans="1:17" ht="105.75" thickBot="1" x14ac:dyDescent="0.3">
      <c r="A360" s="5">
        <f>+COTIZACIONES!A359</f>
        <v>357</v>
      </c>
      <c r="B360" s="5" t="str">
        <f>+COTIZACIONES!C359</f>
        <v>DESMONTE MANTENIMIENTO E INSTALACIÓN DE MARCO VENTANA (ALUMINIO)</v>
      </c>
      <c r="C360" s="5" t="str">
        <f>+COTIZACIONES!C359</f>
        <v>DESMONTE MANTENIMIENTO E INSTALACIÓN DE MARCO VENTANA (ALUMINIO)</v>
      </c>
      <c r="D360" s="5" t="str">
        <f>+COTIZACIONES!D359</f>
        <v>M²</v>
      </c>
      <c r="E360" s="5">
        <f>+COTIZACIONES!E359</f>
        <v>1</v>
      </c>
      <c r="F360" s="8" t="e">
        <f>+#REF!</f>
        <v>#REF!</v>
      </c>
      <c r="G360" s="7">
        <f>+COTIZACIONES!K359</f>
        <v>50365</v>
      </c>
      <c r="H360" s="7">
        <f>+COTIZACIONES!Q359</f>
        <v>59688.912499999999</v>
      </c>
      <c r="I360" s="7">
        <f>+COTIZACIONES!W359</f>
        <v>52874.675000000003</v>
      </c>
      <c r="J360" s="10">
        <f t="shared" si="48"/>
        <v>50365</v>
      </c>
      <c r="K360" s="10">
        <f t="shared" si="49"/>
        <v>54309.529166666674</v>
      </c>
      <c r="L360" s="11">
        <f t="shared" si="50"/>
        <v>54033.381071906842</v>
      </c>
      <c r="M360" s="10">
        <f t="shared" si="51"/>
        <v>54169.73843253596</v>
      </c>
      <c r="N360" s="10">
        <f t="shared" si="52"/>
        <v>4824.7218506992267</v>
      </c>
      <c r="O360" s="26">
        <f t="shared" si="53"/>
        <v>8.8837482569458101E-2</v>
      </c>
      <c r="P360" s="9">
        <f t="shared" si="54"/>
        <v>50365</v>
      </c>
      <c r="Q360" s="1" t="str">
        <f t="shared" si="47"/>
        <v>MENOR VALOR</v>
      </c>
    </row>
    <row r="361" spans="1:17" ht="135.75" thickBot="1" x14ac:dyDescent="0.3">
      <c r="A361" s="5">
        <f>+COTIZACIONES!A360</f>
        <v>358</v>
      </c>
      <c r="B361" s="5" t="str">
        <f>+COTIZACIONES!C360</f>
        <v>DESMONTE DE ELEMENTOS PREFABRICADOS EN FACHADA (INCLUYE CARGUE Y RETIRO DE ESCOMBROS)</v>
      </c>
      <c r="C361" s="5" t="str">
        <f>+COTIZACIONES!C360</f>
        <v>DESMONTE DE ELEMENTOS PREFABRICADOS EN FACHADA (INCLUYE CARGUE Y RETIRO DE ESCOMBROS)</v>
      </c>
      <c r="D361" s="5" t="str">
        <f>+COTIZACIONES!D360</f>
        <v>ML</v>
      </c>
      <c r="E361" s="5">
        <f>+COTIZACIONES!E360</f>
        <v>1</v>
      </c>
      <c r="F361" s="8" t="e">
        <f>+#REF!</f>
        <v>#REF!</v>
      </c>
      <c r="G361" s="7">
        <f>+COTIZACIONES!K360</f>
        <v>1057400</v>
      </c>
      <c r="H361" s="7">
        <f>+COTIZACIONES!Q360</f>
        <v>1132013</v>
      </c>
      <c r="I361" s="7">
        <f>+COTIZACIONES!W360</f>
        <v>1092925.75</v>
      </c>
      <c r="J361" s="10">
        <f t="shared" si="48"/>
        <v>1057400</v>
      </c>
      <c r="K361" s="10">
        <f t="shared" si="49"/>
        <v>1094112.9166666667</v>
      </c>
      <c r="L361" s="11">
        <f t="shared" si="50"/>
        <v>1093265.28517233</v>
      </c>
      <c r="M361" s="10">
        <f t="shared" si="51"/>
        <v>1093688.8709834127</v>
      </c>
      <c r="N361" s="10">
        <f t="shared" si="52"/>
        <v>37320.664058545815</v>
      </c>
      <c r="O361" s="26">
        <f t="shared" si="53"/>
        <v>3.4110431830242212E-2</v>
      </c>
      <c r="P361" s="9">
        <f t="shared" si="54"/>
        <v>1057400</v>
      </c>
      <c r="Q361" s="1" t="str">
        <f t="shared" si="47"/>
        <v>MENOR VALOR</v>
      </c>
    </row>
    <row r="362" spans="1:17" ht="180.75" thickBot="1" x14ac:dyDescent="0.3">
      <c r="A362" s="5">
        <f>+COTIZACIONES!A361</f>
        <v>359</v>
      </c>
      <c r="B362" s="5" t="str">
        <f>+COTIZACIONES!C361</f>
        <v>MANTENIMIENTO A TODO COSTO DESMONTE DE ELEMENTOS PREFABRICADOS EN FACHADA INCLUYE CARGUE Y RETIRO DE ESCOMBROS,</v>
      </c>
      <c r="C362" s="5" t="str">
        <f>+COTIZACIONES!C361</f>
        <v>MANTENIMIENTO A TODO COSTO DESMONTE DE ELEMENTOS PREFABRICADOS EN FACHADA INCLUYE CARGUE Y RETIRO DE ESCOMBROS,</v>
      </c>
      <c r="D362" s="5" t="str">
        <f>+COTIZACIONES!D361</f>
        <v>M²</v>
      </c>
      <c r="E362" s="5">
        <f>+COTIZACIONES!E361</f>
        <v>1</v>
      </c>
      <c r="F362" s="8" t="e">
        <f>+#REF!</f>
        <v>#REF!</v>
      </c>
      <c r="G362" s="7">
        <f>+COTIZACIONES!K361</f>
        <v>1296471</v>
      </c>
      <c r="H362" s="7">
        <f>+COTIZACIONES!Q361</f>
        <v>1405320.3</v>
      </c>
      <c r="I362" s="7">
        <f>+COTIZACIONES!W361</f>
        <v>1328706.3999999999</v>
      </c>
      <c r="J362" s="10">
        <f t="shared" si="48"/>
        <v>1296471</v>
      </c>
      <c r="K362" s="10">
        <f t="shared" si="49"/>
        <v>1343499.2333333332</v>
      </c>
      <c r="L362" s="11">
        <f t="shared" si="50"/>
        <v>1341970.9238276833</v>
      </c>
      <c r="M362" s="10">
        <f t="shared" si="51"/>
        <v>1342731.109474845</v>
      </c>
      <c r="N362" s="10">
        <f t="shared" si="52"/>
        <v>55912.104826623523</v>
      </c>
      <c r="O362" s="26">
        <f t="shared" si="53"/>
        <v>4.1616774642960493E-2</v>
      </c>
      <c r="P362" s="9">
        <f t="shared" si="54"/>
        <v>1296471</v>
      </c>
      <c r="Q362" s="1" t="str">
        <f t="shared" si="47"/>
        <v>MENOR VALOR</v>
      </c>
    </row>
    <row r="363" spans="1:17" ht="195.75" thickBot="1" x14ac:dyDescent="0.3">
      <c r="A363" s="5">
        <f>+COTIZACIONES!A362</f>
        <v>360</v>
      </c>
      <c r="B363" s="5" t="str">
        <f>+COTIZACIONES!C362</f>
        <v>DESMONTE MANTENIMIENTO  Y REINSTALACIÓN  DE VENTANERIA  (INCLUYE LIMPIEZA LIJADADA PINTURA ESMALTE Y REINSTALACIÓN),</v>
      </c>
      <c r="C363" s="5" t="str">
        <f>+COTIZACIONES!C362</f>
        <v>DESMONTE MANTENIMIENTO  Y REINSTALACIÓN  DE VENTANERIA  (INCLUYE LIMPIEZA LIJADADA PINTURA ESMALTE Y REINSTALACIÓN),</v>
      </c>
      <c r="D363" s="5" t="str">
        <f>+COTIZACIONES!D362</f>
        <v>M²</v>
      </c>
      <c r="E363" s="5">
        <f>+COTIZACIONES!E362</f>
        <v>1</v>
      </c>
      <c r="F363" s="8" t="e">
        <f>+#REF!</f>
        <v>#REF!</v>
      </c>
      <c r="G363" s="7">
        <f>+COTIZACIONES!K362</f>
        <v>1001810</v>
      </c>
      <c r="H363" s="7">
        <f>+COTIZACIONES!Q362</f>
        <v>1015257</v>
      </c>
      <c r="I363" s="7">
        <f>+COTIZACIONES!W362</f>
        <v>1009625.75</v>
      </c>
      <c r="J363" s="10">
        <f t="shared" si="48"/>
        <v>1001810</v>
      </c>
      <c r="K363" s="10">
        <f t="shared" si="49"/>
        <v>1008897.5833333334</v>
      </c>
      <c r="L363" s="11">
        <f t="shared" si="50"/>
        <v>1008867.4166765102</v>
      </c>
      <c r="M363" s="10">
        <f t="shared" si="51"/>
        <v>1008882.5053788784</v>
      </c>
      <c r="N363" s="10">
        <f t="shared" si="52"/>
        <v>6753.0083866994664</v>
      </c>
      <c r="O363" s="26">
        <f t="shared" si="53"/>
        <v>6.6934528323360203E-3</v>
      </c>
      <c r="P363" s="9">
        <f t="shared" si="54"/>
        <v>1001810</v>
      </c>
      <c r="Q363" s="1" t="str">
        <f t="shared" si="47"/>
        <v>MENOR VALOR</v>
      </c>
    </row>
    <row r="364" spans="1:17" ht="75.75" thickBot="1" x14ac:dyDescent="0.3">
      <c r="A364" s="5">
        <f>+COTIZACIONES!A363</f>
        <v>361</v>
      </c>
      <c r="B364" s="5" t="str">
        <f>+COTIZACIONES!C363</f>
        <v>DESMONTE PUERTAS  (INCLUYE RETIRO DE ESCOMBROS)</v>
      </c>
      <c r="C364" s="5" t="str">
        <f>+COTIZACIONES!C363</f>
        <v>DESMONTE PUERTAS  (INCLUYE RETIRO DE ESCOMBROS)</v>
      </c>
      <c r="D364" s="5" t="str">
        <f>+COTIZACIONES!D363</f>
        <v>UND</v>
      </c>
      <c r="E364" s="5">
        <f>+COTIZACIONES!E363</f>
        <v>1</v>
      </c>
      <c r="F364" s="8" t="e">
        <f>+#REF!</f>
        <v>#REF!</v>
      </c>
      <c r="G364" s="7">
        <f>+COTIZACIONES!K363</f>
        <v>763810</v>
      </c>
      <c r="H364" s="7">
        <f>+COTIZACIONES!Q363</f>
        <v>787264.9</v>
      </c>
      <c r="I364" s="7">
        <f>+COTIZACIONES!W363</f>
        <v>695079</v>
      </c>
      <c r="J364" s="10">
        <f t="shared" si="48"/>
        <v>695079</v>
      </c>
      <c r="K364" s="10">
        <f t="shared" si="49"/>
        <v>748717.96666666667</v>
      </c>
      <c r="L364" s="11">
        <f t="shared" si="50"/>
        <v>746615.59443270264</v>
      </c>
      <c r="M364" s="10">
        <f t="shared" si="51"/>
        <v>747676.04351147567</v>
      </c>
      <c r="N364" s="10">
        <f t="shared" si="52"/>
        <v>47910.19872953288</v>
      </c>
      <c r="O364" s="26">
        <f t="shared" si="53"/>
        <v>6.3989647454076343E-2</v>
      </c>
      <c r="P364" s="9">
        <f t="shared" si="54"/>
        <v>695079</v>
      </c>
      <c r="Q364" s="1" t="str">
        <f t="shared" si="47"/>
        <v>MENOR VALOR</v>
      </c>
    </row>
    <row r="365" spans="1:17" ht="75.75" thickBot="1" x14ac:dyDescent="0.3">
      <c r="A365" s="5">
        <f>+COTIZACIONES!A364</f>
        <v>362</v>
      </c>
      <c r="B365" s="5" t="str">
        <f>+COTIZACIONES!C364</f>
        <v xml:space="preserve">INSTALACIÓN DE  PUERTAS EN MADERA Y/O METÁLICAS </v>
      </c>
      <c r="C365" s="5" t="str">
        <f>+COTIZACIONES!C364</f>
        <v xml:space="preserve">INSTALACIÓN DE  PUERTAS EN MADERA Y/O METÁLICAS </v>
      </c>
      <c r="D365" s="5" t="str">
        <f>+COTIZACIONES!D364</f>
        <v>Unidad</v>
      </c>
      <c r="E365" s="5">
        <f>+COTIZACIONES!E364</f>
        <v>1</v>
      </c>
      <c r="F365" s="8" t="e">
        <f>+#REF!</f>
        <v>#REF!</v>
      </c>
      <c r="G365" s="7">
        <f>+COTIZACIONES!K364</f>
        <v>57560</v>
      </c>
      <c r="H365" s="7">
        <f>+COTIZACIONES!Q364</f>
        <v>68763.3</v>
      </c>
      <c r="I365" s="7">
        <f>+COTIZACIONES!W364</f>
        <v>60428.2</v>
      </c>
      <c r="J365" s="10">
        <f t="shared" si="48"/>
        <v>57560</v>
      </c>
      <c r="K365" s="10">
        <f t="shared" si="49"/>
        <v>62250.5</v>
      </c>
      <c r="L365" s="11">
        <f t="shared" si="50"/>
        <v>61901.129659827406</v>
      </c>
      <c r="M365" s="10">
        <f t="shared" si="51"/>
        <v>62073.426286658098</v>
      </c>
      <c r="N365" s="10">
        <f t="shared" si="52"/>
        <v>5819.7135402011008</v>
      </c>
      <c r="O365" s="26">
        <f t="shared" si="53"/>
        <v>9.3488623227140355E-2</v>
      </c>
      <c r="P365" s="9">
        <f t="shared" si="54"/>
        <v>57560</v>
      </c>
      <c r="Q365" s="1" t="str">
        <f t="shared" si="47"/>
        <v>MENOR VALOR</v>
      </c>
    </row>
    <row r="366" spans="1:17" ht="105.75" thickBot="1" x14ac:dyDescent="0.3">
      <c r="A366" s="5">
        <f>+COTIZACIONES!A365</f>
        <v>363</v>
      </c>
      <c r="B366" s="5" t="str">
        <f>+COTIZACIONES!C365</f>
        <v xml:space="preserve">INSTALACIÓN DE MARCOS PARA PUERTAS EN MADERA Y/O METÁLICAS 0.8M A 1M </v>
      </c>
      <c r="C366" s="5" t="str">
        <f>+COTIZACIONES!C365</f>
        <v xml:space="preserve">INSTALACIÓN DE MARCOS PARA PUERTAS EN MADERA Y/O METÁLICAS 0.8M A 1M </v>
      </c>
      <c r="D366" s="5" t="str">
        <f>+COTIZACIONES!D365</f>
        <v>Unidad</v>
      </c>
      <c r="E366" s="5">
        <f>+COTIZACIONES!E365</f>
        <v>1</v>
      </c>
      <c r="F366" s="8" t="e">
        <f>+#REF!</f>
        <v>#REF!</v>
      </c>
      <c r="G366" s="7">
        <f>+COTIZACIONES!K365</f>
        <v>43170</v>
      </c>
      <c r="H366" s="7">
        <f>+COTIZACIONES!Q365</f>
        <v>52188.3</v>
      </c>
      <c r="I366" s="7">
        <f>+COTIZACIONES!W365</f>
        <v>45321.15</v>
      </c>
      <c r="J366" s="10">
        <f t="shared" si="48"/>
        <v>43170</v>
      </c>
      <c r="K366" s="10">
        <f t="shared" si="49"/>
        <v>46893.15</v>
      </c>
      <c r="L366" s="11">
        <f t="shared" si="50"/>
        <v>46590.817293933389</v>
      </c>
      <c r="M366" s="10">
        <f t="shared" si="51"/>
        <v>46739.641116363528</v>
      </c>
      <c r="N366" s="10">
        <f t="shared" si="52"/>
        <v>4710.1827695430256</v>
      </c>
      <c r="O366" s="26">
        <f t="shared" si="53"/>
        <v>0.1004450067769605</v>
      </c>
      <c r="P366" s="9">
        <f t="shared" si="54"/>
        <v>43170</v>
      </c>
      <c r="Q366" s="1" t="str">
        <f t="shared" si="47"/>
        <v>MENOR VALOR</v>
      </c>
    </row>
    <row r="367" spans="1:17" ht="195.75" thickBot="1" x14ac:dyDescent="0.3">
      <c r="A367" s="5">
        <f>+COTIZACIONES!A366</f>
        <v>364</v>
      </c>
      <c r="B367" s="5" t="str">
        <f>+COTIZACIONES!C366</f>
        <v xml:space="preserve">INSTALACIÓN DE PUERTA CON MARCO Y HOJA EN MADERA (CAOBA - CEDRO CAQUETÁ - CEDRO MACHO), CON MEDIDAS DE 4MM X 1.22M X 2.44M. </v>
      </c>
      <c r="C367" s="5" t="str">
        <f>+COTIZACIONES!C366</f>
        <v xml:space="preserve">INSTALACIÓN DE PUERTA CON MARCO Y HOJA EN MADERA (CAOBA - CEDRO CAQUETÁ - CEDRO MACHO), CON MEDIDAS DE 4MM X 1.22M X 2.44M. </v>
      </c>
      <c r="D367" s="5" t="str">
        <f>+COTIZACIONES!D366</f>
        <v>Unidad</v>
      </c>
      <c r="E367" s="5">
        <f>+COTIZACIONES!E366</f>
        <v>1</v>
      </c>
      <c r="F367" s="8" t="e">
        <f>+#REF!</f>
        <v>#REF!</v>
      </c>
      <c r="G367" s="7">
        <f>+COTIZACIONES!K366</f>
        <v>115120</v>
      </c>
      <c r="H367" s="7">
        <f>+COTIZACIONES!Q366</f>
        <v>135884.39999999997</v>
      </c>
      <c r="I367" s="7">
        <f>+COTIZACIONES!W366</f>
        <v>120856.4</v>
      </c>
      <c r="J367" s="10">
        <f t="shared" si="48"/>
        <v>115120</v>
      </c>
      <c r="K367" s="10">
        <f t="shared" si="49"/>
        <v>123953.59999999998</v>
      </c>
      <c r="L367" s="11">
        <f t="shared" si="50"/>
        <v>123354.92363401293</v>
      </c>
      <c r="M367" s="10">
        <f t="shared" si="51"/>
        <v>123650.7282560467</v>
      </c>
      <c r="N367" s="10">
        <f t="shared" si="52"/>
        <v>10723.085503715783</v>
      </c>
      <c r="O367" s="26">
        <f t="shared" si="53"/>
        <v>8.6508867057639188E-2</v>
      </c>
      <c r="P367" s="9">
        <f t="shared" si="54"/>
        <v>115120</v>
      </c>
      <c r="Q367" s="1" t="str">
        <f t="shared" si="47"/>
        <v>MENOR VALOR</v>
      </c>
    </row>
    <row r="368" spans="1:17" ht="105.75" thickBot="1" x14ac:dyDescent="0.3">
      <c r="A368" s="5">
        <f>+COTIZACIONES!A367</f>
        <v>365</v>
      </c>
      <c r="B368" s="5" t="str">
        <f>+COTIZACIONES!C367</f>
        <v xml:space="preserve">SUMINISTRO E INSTALACION DE PUERTAS METALICAS EN LAMINA COLD ROLLED A TODO COSTO. </v>
      </c>
      <c r="C368" s="5" t="str">
        <f>+COTIZACIONES!C367</f>
        <v xml:space="preserve">SUMINISTRO E INSTALACION DE PUERTAS METALICAS EN LAMINA COLD ROLLED A TODO COSTO. </v>
      </c>
      <c r="D368" s="5" t="str">
        <f>+COTIZACIONES!D367</f>
        <v>M²</v>
      </c>
      <c r="E368" s="5">
        <f>+COTIZACIONES!E367</f>
        <v>1</v>
      </c>
      <c r="F368" s="8" t="e">
        <f>+#REF!</f>
        <v>#REF!</v>
      </c>
      <c r="G368" s="7">
        <f>+COTIZACIONES!K367</f>
        <v>1299310</v>
      </c>
      <c r="H368" s="7">
        <f>+COTIZACIONES!Q367</f>
        <v>1383443</v>
      </c>
      <c r="I368" s="7">
        <f>+COTIZACIONES!W367</f>
        <v>1255812.95</v>
      </c>
      <c r="J368" s="10">
        <f t="shared" si="48"/>
        <v>1255812.95</v>
      </c>
      <c r="K368" s="10">
        <f t="shared" si="49"/>
        <v>1312855.3166666667</v>
      </c>
      <c r="L368" s="11">
        <f t="shared" si="50"/>
        <v>1310747.4280343594</v>
      </c>
      <c r="M368" s="10">
        <f t="shared" si="51"/>
        <v>1311796.1022253127</v>
      </c>
      <c r="N368" s="10">
        <f t="shared" si="52"/>
        <v>64884.236286257044</v>
      </c>
      <c r="O368" s="26">
        <f t="shared" si="53"/>
        <v>4.9422229138697329E-2</v>
      </c>
      <c r="P368" s="9">
        <f t="shared" si="54"/>
        <v>1255813</v>
      </c>
      <c r="Q368" s="1" t="str">
        <f t="shared" si="47"/>
        <v>MENOR VALOR</v>
      </c>
    </row>
    <row r="369" spans="1:17" ht="60.75" thickBot="1" x14ac:dyDescent="0.3">
      <c r="A369" s="5">
        <f>+COTIZACIONES!A368</f>
        <v>366</v>
      </c>
      <c r="B369" s="5" t="str">
        <f>+COTIZACIONES!C368</f>
        <v xml:space="preserve">INSTALACIÓN DE PUERTA EN ALUMINIO PARA BAÑO. </v>
      </c>
      <c r="C369" s="5" t="str">
        <f>+COTIZACIONES!C368</f>
        <v xml:space="preserve">INSTALACIÓN DE PUERTA EN ALUMINIO PARA BAÑO. </v>
      </c>
      <c r="D369" s="5" t="str">
        <f>+COTIZACIONES!D368</f>
        <v>M²</v>
      </c>
      <c r="E369" s="5">
        <f>+COTIZACIONES!E368</f>
        <v>1</v>
      </c>
      <c r="F369" s="8" t="e">
        <f>+#REF!</f>
        <v>#REF!</v>
      </c>
      <c r="G369" s="7">
        <f>+COTIZACIONES!K368</f>
        <v>50365</v>
      </c>
      <c r="H369" s="7">
        <f>+COTIZACIONES!Q368</f>
        <v>59688.912499999999</v>
      </c>
      <c r="I369" s="7">
        <f>+COTIZACIONES!W368</f>
        <v>52874.675000000003</v>
      </c>
      <c r="J369" s="10">
        <f t="shared" si="48"/>
        <v>50365</v>
      </c>
      <c r="K369" s="10">
        <f t="shared" si="49"/>
        <v>54309.529166666674</v>
      </c>
      <c r="L369" s="11">
        <f t="shared" si="50"/>
        <v>54033.381071906842</v>
      </c>
      <c r="M369" s="10">
        <f t="shared" si="51"/>
        <v>54169.73843253596</v>
      </c>
      <c r="N369" s="10">
        <f t="shared" si="52"/>
        <v>4824.7218506992267</v>
      </c>
      <c r="O369" s="26">
        <f t="shared" si="53"/>
        <v>8.8837482569458101E-2</v>
      </c>
      <c r="P369" s="9">
        <f t="shared" si="54"/>
        <v>50365</v>
      </c>
      <c r="Q369" s="1" t="str">
        <f t="shared" si="47"/>
        <v>MENOR VALOR</v>
      </c>
    </row>
    <row r="370" spans="1:17" ht="285.75" thickBot="1" x14ac:dyDescent="0.3">
      <c r="A370" s="5">
        <f>+COTIZACIONES!A369</f>
        <v>367</v>
      </c>
      <c r="B370" s="5" t="str">
        <f>+COTIZACIONES!C369</f>
        <v>MANTENIMIENTO  DE  CARPINTERÍA METÁLICA - (PUERTAS Y VENTANAS) INCLUYE DESMONTE LIMPIEZA REMOCIÓN DE PINTURA LIJADA APLICACIÓN DE ANTICORROSIVO  PINTURA ESMALTE Y REINSTALACIÓN),</v>
      </c>
      <c r="C370" s="5" t="str">
        <f>+COTIZACIONES!C369</f>
        <v>MANTENIMIENTO  DE  CARPINTERÍA METÁLICA - (PUERTAS Y VENTANAS) INCLUYE DESMONTE LIMPIEZA REMOCIÓN DE PINTURA LIJADA APLICACIÓN DE ANTICORROSIVO  PINTURA ESMALTE Y REINSTALACIÓN),</v>
      </c>
      <c r="D370" s="5" t="str">
        <f>+COTIZACIONES!D369</f>
        <v>M²</v>
      </c>
      <c r="E370" s="5">
        <f>+COTIZACIONES!E369</f>
        <v>1</v>
      </c>
      <c r="F370" s="8" t="e">
        <f>+#REF!</f>
        <v>#REF!</v>
      </c>
      <c r="G370" s="7">
        <f>+COTIZACIONES!K369</f>
        <v>43170</v>
      </c>
      <c r="H370" s="7">
        <f>+COTIZACIONES!Q369</f>
        <v>54856.875</v>
      </c>
      <c r="I370" s="7">
        <f>+COTIZACIONES!W369</f>
        <v>45321.15</v>
      </c>
      <c r="J370" s="10">
        <f t="shared" si="48"/>
        <v>43170</v>
      </c>
      <c r="K370" s="10">
        <f t="shared" si="49"/>
        <v>47782.674999999996</v>
      </c>
      <c r="L370" s="11">
        <f t="shared" si="50"/>
        <v>47275.181805983484</v>
      </c>
      <c r="M370" s="10">
        <f t="shared" si="51"/>
        <v>47523.090738904444</v>
      </c>
      <c r="N370" s="10">
        <f t="shared" si="52"/>
        <v>6220.1359157678826</v>
      </c>
      <c r="O370" s="26">
        <f t="shared" si="53"/>
        <v>0.13017554826656069</v>
      </c>
      <c r="P370" s="9">
        <f t="shared" si="54"/>
        <v>43170</v>
      </c>
      <c r="Q370" s="1" t="str">
        <f t="shared" si="47"/>
        <v>MENOR VALOR</v>
      </c>
    </row>
    <row r="371" spans="1:17" ht="300.75" thickBot="1" x14ac:dyDescent="0.3">
      <c r="A371" s="5">
        <f>+COTIZACIONES!A370</f>
        <v>368</v>
      </c>
      <c r="B371" s="5" t="str">
        <f>+COTIZACIONES!C370</f>
        <v>MANTENIMIENTO RESANE CIELO RASO SUSPENDIDO DRYWALL (INCLUYE SELLO DE JUNTAS CONTRA MURO Y DILATACIONES CON MALLA FIBRA DE VIDRIO O SIMILAR MASILLADO  Y ACABADO PINTURA TIPO 1,  3 MANOS DE PINTURA)</v>
      </c>
      <c r="C371" s="5" t="str">
        <f>+COTIZACIONES!C370</f>
        <v>MANTENIMIENTO RESANE CIELO RASO SUSPENDIDO DRYWALL (INCLUYE SELLO DE JUNTAS CONTRA MURO Y DILATACIONES CON MALLA FIBRA DE VIDRIO O SIMILAR MASILLADO  Y ACABADO PINTURA TIPO 1,  3 MANOS DE PINTURA)</v>
      </c>
      <c r="D371" s="5" t="str">
        <f>+COTIZACIONES!D370</f>
        <v>M²</v>
      </c>
      <c r="E371" s="5">
        <f>+COTIZACIONES!E370</f>
        <v>1</v>
      </c>
      <c r="F371" s="8" t="e">
        <f>+#REF!</f>
        <v>#REF!</v>
      </c>
      <c r="G371" s="7">
        <f>+COTIZACIONES!K370</f>
        <v>40292</v>
      </c>
      <c r="H371" s="7">
        <f>+COTIZACIONES!Q370</f>
        <v>50816.57</v>
      </c>
      <c r="I371" s="7">
        <f>+COTIZACIONES!W370</f>
        <v>42299.74</v>
      </c>
      <c r="J371" s="10">
        <f t="shared" si="48"/>
        <v>40292</v>
      </c>
      <c r="K371" s="10">
        <f t="shared" si="49"/>
        <v>44469.436666666668</v>
      </c>
      <c r="L371" s="11">
        <f t="shared" si="50"/>
        <v>44028.133706584864</v>
      </c>
      <c r="M371" s="10">
        <f t="shared" si="51"/>
        <v>44243.95653652912</v>
      </c>
      <c r="N371" s="10">
        <f t="shared" si="52"/>
        <v>5587.6946176606252</v>
      </c>
      <c r="O371" s="26">
        <f t="shared" si="53"/>
        <v>0.12565247137140015</v>
      </c>
      <c r="P371" s="9">
        <f t="shared" si="54"/>
        <v>40292</v>
      </c>
      <c r="Q371" s="1" t="str">
        <f t="shared" si="47"/>
        <v>MENOR VALOR</v>
      </c>
    </row>
    <row r="372" spans="1:17" ht="255.75" thickBot="1" x14ac:dyDescent="0.3">
      <c r="A372" s="5">
        <f>+COTIZACIONES!A371</f>
        <v>369</v>
      </c>
      <c r="B372" s="5" t="str">
        <f>+COTIZACIONES!C371</f>
        <v>MANTENIMIENTO A TODO COSTO SUMINISTRO E INSTALACION CIELO RASO FIBROCEMENTO 6 MM, SUPERBOARD SUSPENDIDO JUNTA PERDIDA PERFILERIA CAL, 24 INCLUYE TRES 3 MANOS DE PINTURA</v>
      </c>
      <c r="C372" s="5" t="str">
        <f>+COTIZACIONES!C371</f>
        <v>MANTENIMIENTO A TODO COSTO SUMINISTRO E INSTALACION CIELO RASO FIBROCEMENTO 6 MM, SUPERBOARD SUSPENDIDO JUNTA PERDIDA PERFILERIA CAL, 24 INCLUYE TRES 3 MANOS DE PINTURA</v>
      </c>
      <c r="D372" s="5" t="str">
        <f>+COTIZACIONES!D371</f>
        <v>M²</v>
      </c>
      <c r="E372" s="5">
        <f>+COTIZACIONES!E371</f>
        <v>1</v>
      </c>
      <c r="F372" s="8" t="e">
        <f>+#REF!</f>
        <v>#REF!</v>
      </c>
      <c r="G372" s="7">
        <f>+COTIZACIONES!K371</f>
        <v>728110</v>
      </c>
      <c r="H372" s="7">
        <f>+COTIZACIONES!Q371</f>
        <v>746198</v>
      </c>
      <c r="I372" s="7">
        <f>+COTIZACIONES!W371</f>
        <v>777355.6</v>
      </c>
      <c r="J372" s="10">
        <f t="shared" si="48"/>
        <v>728110</v>
      </c>
      <c r="K372" s="10">
        <f t="shared" si="49"/>
        <v>750554.53333333333</v>
      </c>
      <c r="L372" s="11">
        <f t="shared" si="50"/>
        <v>750007.82160523278</v>
      </c>
      <c r="M372" s="10">
        <f t="shared" si="51"/>
        <v>750280.40239426331</v>
      </c>
      <c r="N372" s="10">
        <f t="shared" si="52"/>
        <v>24910.174966333187</v>
      </c>
      <c r="O372" s="26">
        <f t="shared" si="53"/>
        <v>3.3189027392457542E-2</v>
      </c>
      <c r="P372" s="9">
        <f t="shared" si="54"/>
        <v>728110</v>
      </c>
      <c r="Q372" s="1" t="str">
        <f t="shared" si="47"/>
        <v>MENOR VALOR</v>
      </c>
    </row>
    <row r="373" spans="1:17" ht="120.75" thickBot="1" x14ac:dyDescent="0.3">
      <c r="A373" s="5">
        <f>+COTIZACIONES!A372</f>
        <v>370</v>
      </c>
      <c r="B373" s="5" t="str">
        <f>+COTIZACIONES!C372</f>
        <v>MANTENIMIENTO DE ESTRUCTURA DE CIELO RASO, NIVELACIÓN Y AJUSTE DE PERFILERÍA</v>
      </c>
      <c r="C373" s="5" t="str">
        <f>+COTIZACIONES!C372</f>
        <v>MANTENIMIENTO DE ESTRUCTURA DE CIELO RASO, NIVELACIÓN Y AJUSTE DE PERFILERÍA</v>
      </c>
      <c r="D373" s="5" t="str">
        <f>+COTIZACIONES!D372</f>
        <v>M²</v>
      </c>
      <c r="E373" s="5">
        <f>+COTIZACIONES!E372</f>
        <v>1</v>
      </c>
      <c r="F373" s="8" t="e">
        <f>+#REF!</f>
        <v>#REF!</v>
      </c>
      <c r="G373" s="7">
        <f>+COTIZACIONES!K372</f>
        <v>859910</v>
      </c>
      <c r="H373" s="7">
        <f>+COTIZACIONES!Q372</f>
        <v>901969</v>
      </c>
      <c r="I373" s="7">
        <f>+COTIZACIONES!W372</f>
        <v>861095.9</v>
      </c>
      <c r="J373" s="10">
        <f t="shared" si="48"/>
        <v>859910</v>
      </c>
      <c r="K373" s="10">
        <f t="shared" si="49"/>
        <v>874324.96666666667</v>
      </c>
      <c r="L373" s="11">
        <f t="shared" si="50"/>
        <v>873894.46832757082</v>
      </c>
      <c r="M373" s="10">
        <f t="shared" si="51"/>
        <v>874108.56843324192</v>
      </c>
      <c r="N373" s="10">
        <f t="shared" si="52"/>
        <v>23947.777013813477</v>
      </c>
      <c r="O373" s="26">
        <f t="shared" si="53"/>
        <v>2.7390018502060551E-2</v>
      </c>
      <c r="P373" s="9">
        <f t="shared" si="54"/>
        <v>859910</v>
      </c>
      <c r="Q373" s="1" t="str">
        <f t="shared" si="47"/>
        <v>MENOR VALOR</v>
      </c>
    </row>
    <row r="374" spans="1:17" ht="135.75" thickBot="1" x14ac:dyDescent="0.3">
      <c r="A374" s="5">
        <f>+COTIZACIONES!A373</f>
        <v>371</v>
      </c>
      <c r="B374" s="5" t="str">
        <f>+COTIZACIONES!C373</f>
        <v>MANTENIMIENTO DE PUERTAS METALICAS INCLUYE LIJADA, RESANADA Y APLICACIÓN PINTURA</v>
      </c>
      <c r="C374" s="5" t="str">
        <f>+COTIZACIONES!C373</f>
        <v>MANTENIMIENTO DE PUERTAS METALICAS INCLUYE LIJADA, RESANADA Y APLICACIÓN PINTURA</v>
      </c>
      <c r="D374" s="5" t="str">
        <f>+COTIZACIONES!D373</f>
        <v>M²</v>
      </c>
      <c r="E374" s="5">
        <f>+COTIZACIONES!E373</f>
        <v>1</v>
      </c>
      <c r="F374" s="8" t="e">
        <f>+#REF!</f>
        <v>#REF!</v>
      </c>
      <c r="G374" s="7">
        <f>+COTIZACIONES!K373</f>
        <v>700740</v>
      </c>
      <c r="H374" s="7">
        <f>+COTIZACIONES!Q373</f>
        <v>712211.6</v>
      </c>
      <c r="I374" s="7">
        <f>+COTIZACIONES!W373</f>
        <v>693204.75</v>
      </c>
      <c r="J374" s="10">
        <f t="shared" si="48"/>
        <v>693204.75</v>
      </c>
      <c r="K374" s="10">
        <f t="shared" si="49"/>
        <v>702052.1166666667</v>
      </c>
      <c r="L374" s="11">
        <f t="shared" si="50"/>
        <v>701965.36147745908</v>
      </c>
      <c r="M374" s="10">
        <f t="shared" si="51"/>
        <v>702008.69919322105</v>
      </c>
      <c r="N374" s="10">
        <f t="shared" si="52"/>
        <v>9571.1192835965157</v>
      </c>
      <c r="O374" s="26">
        <f t="shared" si="53"/>
        <v>1.363306093148761E-2</v>
      </c>
      <c r="P374" s="9">
        <f t="shared" si="54"/>
        <v>693205</v>
      </c>
      <c r="Q374" s="1" t="str">
        <f t="shared" si="47"/>
        <v>MENOR VALOR</v>
      </c>
    </row>
    <row r="375" spans="1:17" ht="60.75" thickBot="1" x14ac:dyDescent="0.3">
      <c r="A375" s="5">
        <f>+COTIZACIONES!A374</f>
        <v>372</v>
      </c>
      <c r="B375" s="5" t="str">
        <f>+COTIZACIONES!C374</f>
        <v>MANTENIMIENTO TEJA FIBROCEMENTO</v>
      </c>
      <c r="C375" s="5" t="str">
        <f>+COTIZACIONES!C374</f>
        <v>MANTENIMIENTO TEJA FIBROCEMENTO</v>
      </c>
      <c r="D375" s="5" t="str">
        <f>+COTIZACIONES!D374</f>
        <v>M²</v>
      </c>
      <c r="E375" s="5">
        <f>+COTIZACIONES!E374</f>
        <v>1</v>
      </c>
      <c r="F375" s="8" t="e">
        <f>+#REF!</f>
        <v>#REF!</v>
      </c>
      <c r="G375" s="7">
        <f>+COTIZACIONES!K374</f>
        <v>17268</v>
      </c>
      <c r="H375" s="7">
        <f>+COTIZACIONES!Q374</f>
        <v>20875.32</v>
      </c>
      <c r="I375" s="7">
        <f>+COTIZACIONES!W374</f>
        <v>18128.460000000003</v>
      </c>
      <c r="J375" s="10">
        <f t="shared" si="48"/>
        <v>17268</v>
      </c>
      <c r="K375" s="10">
        <f t="shared" si="49"/>
        <v>18757.259999999998</v>
      </c>
      <c r="L375" s="11">
        <f t="shared" si="50"/>
        <v>18636.326917573359</v>
      </c>
      <c r="M375" s="10">
        <f t="shared" si="51"/>
        <v>18695.856446545411</v>
      </c>
      <c r="N375" s="10">
        <f t="shared" si="52"/>
        <v>1884.0731078172093</v>
      </c>
      <c r="O375" s="26">
        <f t="shared" si="53"/>
        <v>0.10044500677696047</v>
      </c>
      <c r="P375" s="9">
        <f t="shared" si="54"/>
        <v>17268</v>
      </c>
      <c r="Q375" s="1" t="str">
        <f t="shared" si="47"/>
        <v>MENOR VALOR</v>
      </c>
    </row>
    <row r="376" spans="1:17" ht="210.75" thickBot="1" x14ac:dyDescent="0.3">
      <c r="A376" s="5">
        <f>+COTIZACIONES!A375</f>
        <v>373</v>
      </c>
      <c r="B376" s="5" t="str">
        <f>+COTIZACIONES!C375</f>
        <v>INSTALACIÓN CIELO RASO SUSPENDIDO DRYWALL JUNTA PERDIDA (PERFILERIA METÁLICA CAL, 24-26 ESTRUCTURA CADA 40 CM) INCLUYE TRES (3) MANOS DE PINTURA</v>
      </c>
      <c r="C376" s="5" t="str">
        <f>+COTIZACIONES!C375</f>
        <v>INSTALACIÓN CIELO RASO SUSPENDIDO DRYWALL JUNTA PERDIDA (PERFILERIA METÁLICA CAL, 24-26 ESTRUCTURA CADA 40 CM) INCLUYE TRES (3) MANOS DE PINTURA</v>
      </c>
      <c r="D376" s="5" t="str">
        <f>+COTIZACIONES!D375</f>
        <v>M²</v>
      </c>
      <c r="E376" s="5">
        <f>+COTIZACIONES!E375</f>
        <v>1</v>
      </c>
      <c r="F376" s="8" t="e">
        <f>+#REF!</f>
        <v>#REF!</v>
      </c>
      <c r="G376" s="7">
        <f>+COTIZACIONES!K375</f>
        <v>17268</v>
      </c>
      <c r="H376" s="7">
        <f>+COTIZACIONES!Q375</f>
        <v>20382.660000000003</v>
      </c>
      <c r="I376" s="7">
        <f>+COTIZACIONES!W375</f>
        <v>18128.460000000003</v>
      </c>
      <c r="J376" s="10">
        <f t="shared" si="48"/>
        <v>17268</v>
      </c>
      <c r="K376" s="10">
        <f t="shared" si="49"/>
        <v>18593.040000000005</v>
      </c>
      <c r="L376" s="11">
        <f t="shared" si="50"/>
        <v>18503.23854510194</v>
      </c>
      <c r="M376" s="10">
        <f t="shared" si="51"/>
        <v>18547.609238407011</v>
      </c>
      <c r="N376" s="10">
        <f t="shared" si="52"/>
        <v>1608.4628255573721</v>
      </c>
      <c r="O376" s="26">
        <f t="shared" si="53"/>
        <v>8.6508867057639396E-2</v>
      </c>
      <c r="P376" s="9">
        <f t="shared" si="54"/>
        <v>17268</v>
      </c>
      <c r="Q376" s="1" t="str">
        <f t="shared" si="47"/>
        <v>MENOR VALOR</v>
      </c>
    </row>
    <row r="377" spans="1:17" ht="45.75" thickBot="1" x14ac:dyDescent="0.3">
      <c r="A377" s="5">
        <f>+COTIZACIONES!A376</f>
        <v>374</v>
      </c>
      <c r="B377" s="5" t="str">
        <f>+COTIZACIONES!C376</f>
        <v xml:space="preserve">INSTALACIÓN DE CIELO RAZO SUPERBOARD. </v>
      </c>
      <c r="C377" s="5" t="str">
        <f>+COTIZACIONES!C376</f>
        <v xml:space="preserve">INSTALACIÓN DE CIELO RAZO SUPERBOARD. </v>
      </c>
      <c r="D377" s="5" t="str">
        <f>+COTIZACIONES!D376</f>
        <v>M²</v>
      </c>
      <c r="E377" s="5">
        <f>+COTIZACIONES!E376</f>
        <v>1</v>
      </c>
      <c r="F377" s="8" t="e">
        <f>+#REF!</f>
        <v>#REF!</v>
      </c>
      <c r="G377" s="7">
        <f>+COTIZACIONES!K376</f>
        <v>37414</v>
      </c>
      <c r="H377" s="7">
        <f>+COTIZACIONES!Q376</f>
        <v>43984.525000000001</v>
      </c>
      <c r="I377" s="7">
        <f>+COTIZACIONES!W376</f>
        <v>39278.329999999994</v>
      </c>
      <c r="J377" s="10">
        <f t="shared" si="48"/>
        <v>37414</v>
      </c>
      <c r="K377" s="10">
        <f t="shared" si="49"/>
        <v>40225.618333333325</v>
      </c>
      <c r="L377" s="11">
        <f t="shared" si="50"/>
        <v>40041.34268509769</v>
      </c>
      <c r="M377" s="10">
        <f t="shared" si="51"/>
        <v>40132.451321048633</v>
      </c>
      <c r="N377" s="10">
        <f t="shared" si="52"/>
        <v>3386.1432461959353</v>
      </c>
      <c r="O377" s="26">
        <f t="shared" si="53"/>
        <v>8.4178774285987218E-2</v>
      </c>
      <c r="P377" s="9">
        <f t="shared" si="54"/>
        <v>37414</v>
      </c>
      <c r="Q377" s="1" t="str">
        <f t="shared" si="47"/>
        <v>MENOR VALOR</v>
      </c>
    </row>
    <row r="378" spans="1:17" ht="75.75" thickBot="1" x14ac:dyDescent="0.3">
      <c r="A378" s="5">
        <f>+COTIZACIONES!A377</f>
        <v>375</v>
      </c>
      <c r="B378" s="5" t="str">
        <f>+COTIZACIONES!C377</f>
        <v xml:space="preserve">APLICACIÓN DE ESTUCO PLÁSTICO X METRO CUADRADO </v>
      </c>
      <c r="C378" s="5" t="str">
        <f>+COTIZACIONES!C377</f>
        <v xml:space="preserve">APLICACIÓN DE ESTUCO PLÁSTICO X METRO CUADRADO </v>
      </c>
      <c r="D378" s="5" t="str">
        <f>+COTIZACIONES!D377</f>
        <v>M²</v>
      </c>
      <c r="E378" s="5">
        <f>+COTIZACIONES!E377</f>
        <v>1</v>
      </c>
      <c r="F378" s="8" t="e">
        <f>+#REF!</f>
        <v>#REF!</v>
      </c>
      <c r="G378" s="7">
        <f>+COTIZACIONES!K377</f>
        <v>34536</v>
      </c>
      <c r="H378" s="7">
        <f>+COTIZACIONES!Q377</f>
        <v>40929.540000000008</v>
      </c>
      <c r="I378" s="7">
        <f>+COTIZACIONES!W377</f>
        <v>36256.920000000006</v>
      </c>
      <c r="J378" s="10">
        <f t="shared" si="48"/>
        <v>34536</v>
      </c>
      <c r="K378" s="10">
        <f t="shared" si="49"/>
        <v>37240.820000000007</v>
      </c>
      <c r="L378" s="11">
        <f t="shared" si="50"/>
        <v>37051.461306450408</v>
      </c>
      <c r="M378" s="10">
        <f t="shared" si="51"/>
        <v>37144.963496596094</v>
      </c>
      <c r="N378" s="10">
        <f t="shared" si="52"/>
        <v>3308.3806976223314</v>
      </c>
      <c r="O378" s="26">
        <f t="shared" si="53"/>
        <v>8.8837482569458212E-2</v>
      </c>
      <c r="P378" s="9">
        <f t="shared" si="54"/>
        <v>34536</v>
      </c>
      <c r="Q378" s="1" t="str">
        <f t="shared" si="47"/>
        <v>MENOR VALOR</v>
      </c>
    </row>
    <row r="379" spans="1:17" ht="285.75" thickBot="1" x14ac:dyDescent="0.3">
      <c r="A379" s="5">
        <f>+COTIZACIONES!A378</f>
        <v>376</v>
      </c>
      <c r="B379" s="5" t="str">
        <f>+COTIZACIONES!C378</f>
        <v>MANTENIMIENTO ESTUCO Y PINTURA TIPO ESMALTE O SIMILAR 3 MANOS  (INCLUYE ESTUCO 2 MANO EN PINTURA TIPO 2 Y 1 UNA MANO EN PINTURA TIPO ESMALTE O SIMILAR FILOS Y DILATACIONES), COLOR SEGÚN DISEÑO</v>
      </c>
      <c r="C379" s="5" t="str">
        <f>+COTIZACIONES!C378</f>
        <v>MANTENIMIENTO ESTUCO Y PINTURA TIPO ESMALTE O SIMILAR 3 MANOS  (INCLUYE ESTUCO 2 MANO EN PINTURA TIPO 2 Y 1 UNA MANO EN PINTURA TIPO ESMALTE O SIMILAR FILOS Y DILATACIONES), COLOR SEGÚN DISEÑO</v>
      </c>
      <c r="D379" s="5" t="str">
        <f>+COTIZACIONES!D378</f>
        <v>M²</v>
      </c>
      <c r="E379" s="5">
        <f>+COTIZACIONES!E378</f>
        <v>1</v>
      </c>
      <c r="F379" s="8" t="e">
        <f>+#REF!</f>
        <v>#REF!</v>
      </c>
      <c r="G379" s="7">
        <f>+COTIZACIONES!K378</f>
        <v>31658</v>
      </c>
      <c r="H379" s="7">
        <f>+COTIZACIONES!Q378</f>
        <v>40228.375000000007</v>
      </c>
      <c r="I379" s="7">
        <f>+COTIZACIONES!W378</f>
        <v>33235.51</v>
      </c>
      <c r="J379" s="10">
        <f t="shared" si="48"/>
        <v>31658</v>
      </c>
      <c r="K379" s="10">
        <f t="shared" si="49"/>
        <v>35040.628333333334</v>
      </c>
      <c r="L379" s="11">
        <f t="shared" si="50"/>
        <v>34668.466657721227</v>
      </c>
      <c r="M379" s="10">
        <f t="shared" si="51"/>
        <v>34850.26654186326</v>
      </c>
      <c r="N379" s="10">
        <f t="shared" si="52"/>
        <v>4561.4330048964212</v>
      </c>
      <c r="O379" s="26">
        <f t="shared" si="53"/>
        <v>0.13017554826655994</v>
      </c>
      <c r="P379" s="9">
        <f t="shared" si="54"/>
        <v>31658</v>
      </c>
      <c r="Q379" s="1" t="str">
        <f t="shared" si="47"/>
        <v>MENOR VALOR</v>
      </c>
    </row>
    <row r="380" spans="1:17" ht="300.75" thickBot="1" x14ac:dyDescent="0.3">
      <c r="A380" s="5">
        <f>+COTIZACIONES!A379</f>
        <v>377</v>
      </c>
      <c r="B380" s="5" t="str">
        <f>+COTIZACIONES!C379</f>
        <v>MANTENIMIENTO ESTUCO Y PINTURA TIPO FACHADA O SIMILAR 3 MANOS  FACHADAS (INCLUYE  ESTUCO 1  MANO EN PINTURA TIPO 2 Y DOS MANOS EN PINTURA TIPO KORAZA O SIMILAR FILOS Y DILATACIONES), COLOR SEGÚN DISEÑO</v>
      </c>
      <c r="C380" s="5" t="str">
        <f>+COTIZACIONES!C379</f>
        <v>MANTENIMIENTO ESTUCO Y PINTURA TIPO FACHADA O SIMILAR 3 MANOS  FACHADAS (INCLUYE  ESTUCO 1  MANO EN PINTURA TIPO 2 Y DOS MANOS EN PINTURA TIPO KORAZA O SIMILAR FILOS Y DILATACIONES), COLOR SEGÚN DISEÑO</v>
      </c>
      <c r="D380" s="5" t="str">
        <f>+COTIZACIONES!D379</f>
        <v>M²</v>
      </c>
      <c r="E380" s="5">
        <f>+COTIZACIONES!E379</f>
        <v>1</v>
      </c>
      <c r="F380" s="8" t="e">
        <f>+#REF!</f>
        <v>#REF!</v>
      </c>
      <c r="G380" s="7">
        <f>+COTIZACIONES!K379</f>
        <v>54682</v>
      </c>
      <c r="H380" s="7">
        <f>+COTIZACIONES!Q379</f>
        <v>68965.345000000001</v>
      </c>
      <c r="I380" s="7">
        <f>+COTIZACIONES!W379</f>
        <v>57406.789999999994</v>
      </c>
      <c r="J380" s="10">
        <f t="shared" si="48"/>
        <v>54682</v>
      </c>
      <c r="K380" s="10">
        <f t="shared" si="49"/>
        <v>60351.378333333334</v>
      </c>
      <c r="L380" s="11">
        <f t="shared" si="50"/>
        <v>59752.467173222307</v>
      </c>
      <c r="M380" s="10">
        <f t="shared" si="51"/>
        <v>60045.369585289518</v>
      </c>
      <c r="N380" s="10">
        <f t="shared" si="52"/>
        <v>7583.2998382536098</v>
      </c>
      <c r="O380" s="26">
        <f t="shared" si="53"/>
        <v>0.12565247137139857</v>
      </c>
      <c r="P380" s="9">
        <f t="shared" si="54"/>
        <v>54682</v>
      </c>
      <c r="Q380" s="1" t="str">
        <f t="shared" si="47"/>
        <v>MENOR VALOR</v>
      </c>
    </row>
    <row r="381" spans="1:17" ht="90.75" thickBot="1" x14ac:dyDescent="0.3">
      <c r="A381" s="5">
        <f>+COTIZACIONES!A380</f>
        <v>378</v>
      </c>
      <c r="B381" s="5" t="str">
        <f>+COTIZACIONES!C380</f>
        <v>APLICACIÓN DE PINTURA A BASE DE AGUA TIPO 1 COLOR BLANCO ALMENDRA</v>
      </c>
      <c r="C381" s="5" t="str">
        <f>+COTIZACIONES!C380</f>
        <v>APLICACIÓN DE PINTURA A BASE DE AGUA TIPO 1 COLOR BLANCO ALMENDRA</v>
      </c>
      <c r="D381" s="5" t="str">
        <f>+COTIZACIONES!D380</f>
        <v>M²</v>
      </c>
      <c r="E381" s="5">
        <f>+COTIZACIONES!E380</f>
        <v>1</v>
      </c>
      <c r="F381" s="8" t="e">
        <f>+#REF!</f>
        <v>#REF!</v>
      </c>
      <c r="G381" s="7">
        <f>+COTIZACIONES!K380</f>
        <v>35975</v>
      </c>
      <c r="H381" s="7">
        <f>+COTIZACIONES!Q380</f>
        <v>46398.3125</v>
      </c>
      <c r="I381" s="7">
        <f>+COTIZACIONES!W380</f>
        <v>37767.625</v>
      </c>
      <c r="J381" s="10">
        <f t="shared" si="48"/>
        <v>35975</v>
      </c>
      <c r="K381" s="10">
        <f t="shared" si="49"/>
        <v>40046.979166666664</v>
      </c>
      <c r="L381" s="11">
        <f t="shared" si="50"/>
        <v>39563.590702634821</v>
      </c>
      <c r="M381" s="10">
        <f t="shared" si="51"/>
        <v>39799.188885497293</v>
      </c>
      <c r="N381" s="10">
        <f t="shared" si="52"/>
        <v>5572.9662147719628</v>
      </c>
      <c r="O381" s="26">
        <f t="shared" si="53"/>
        <v>0.13916071400987601</v>
      </c>
      <c r="P381" s="9">
        <f t="shared" si="54"/>
        <v>35975</v>
      </c>
      <c r="Q381" s="1" t="str">
        <f t="shared" si="47"/>
        <v>MENOR VALOR</v>
      </c>
    </row>
    <row r="382" spans="1:17" ht="75.75" thickBot="1" x14ac:dyDescent="0.3">
      <c r="A382" s="5">
        <f>+COTIZACIONES!A381</f>
        <v>379</v>
      </c>
      <c r="B382" s="5" t="str">
        <f>+COTIZACIONES!C381</f>
        <v>APLICACIÓN DE PINTURA A BASE DE AGUA TIPO 1 COLOR VERDE CIPRÉS</v>
      </c>
      <c r="C382" s="5" t="str">
        <f>+COTIZACIONES!C381</f>
        <v>APLICACIÓN DE PINTURA A BASE DE AGUA TIPO 1 COLOR VERDE CIPRÉS</v>
      </c>
      <c r="D382" s="5" t="str">
        <f>+COTIZACIONES!D381</f>
        <v>M²</v>
      </c>
      <c r="E382" s="5">
        <f>+COTIZACIONES!E381</f>
        <v>1</v>
      </c>
      <c r="F382" s="8" t="e">
        <f>+#REF!</f>
        <v>#REF!</v>
      </c>
      <c r="G382" s="7">
        <f>+COTIZACIONES!K381</f>
        <v>35975</v>
      </c>
      <c r="H382" s="7">
        <f>+COTIZACIONES!Q381</f>
        <v>42806</v>
      </c>
      <c r="I382" s="7">
        <f>+COTIZACIONES!W381</f>
        <v>37767.625</v>
      </c>
      <c r="J382" s="10">
        <f t="shared" si="48"/>
        <v>35975</v>
      </c>
      <c r="K382" s="10">
        <f t="shared" si="49"/>
        <v>38849.541666666664</v>
      </c>
      <c r="L382" s="11">
        <f t="shared" si="50"/>
        <v>38641.868932053629</v>
      </c>
      <c r="M382" s="10">
        <f t="shared" si="51"/>
        <v>38744.34961843519</v>
      </c>
      <c r="N382" s="10">
        <f t="shared" si="52"/>
        <v>3541.6871693034004</v>
      </c>
      <c r="O382" s="26">
        <f t="shared" si="53"/>
        <v>9.1164194411647512E-2</v>
      </c>
      <c r="P382" s="9">
        <f t="shared" si="54"/>
        <v>35975</v>
      </c>
      <c r="Q382" s="1" t="str">
        <f t="shared" si="47"/>
        <v>MENOR VALOR</v>
      </c>
    </row>
    <row r="383" spans="1:17" ht="75.75" thickBot="1" x14ac:dyDescent="0.3">
      <c r="A383" s="5">
        <f>+COTIZACIONES!A382</f>
        <v>380</v>
      </c>
      <c r="B383" s="5" t="str">
        <f>+COTIZACIONES!C382</f>
        <v>PREPARACIÓN DE SUPERFICIE (REMOCIÓN DE PINTURA Y LIMPIEZA)</v>
      </c>
      <c r="C383" s="5" t="str">
        <f>+COTIZACIONES!C382</f>
        <v>PREPARACIÓN DE SUPERFICIE (REMOCIÓN DE PINTURA Y LIMPIEZA)</v>
      </c>
      <c r="D383" s="5" t="str">
        <f>+COTIZACIONES!D382</f>
        <v>M²</v>
      </c>
      <c r="E383" s="5">
        <f>+COTIZACIONES!E382</f>
        <v>1</v>
      </c>
      <c r="F383" s="8" t="e">
        <f>+#REF!</f>
        <v>#REF!</v>
      </c>
      <c r="G383" s="7">
        <f>+COTIZACIONES!K382</f>
        <v>28780</v>
      </c>
      <c r="H383" s="7">
        <f>+COTIZACIONES!Q382</f>
        <v>34381.65</v>
      </c>
      <c r="I383" s="7">
        <f>+COTIZACIONES!W382</f>
        <v>30214.1</v>
      </c>
      <c r="J383" s="10">
        <f t="shared" si="48"/>
        <v>28780</v>
      </c>
      <c r="K383" s="10">
        <f t="shared" si="49"/>
        <v>31125.25</v>
      </c>
      <c r="L383" s="11">
        <f t="shared" si="50"/>
        <v>30950.564829913703</v>
      </c>
      <c r="M383" s="10">
        <f t="shared" si="51"/>
        <v>31036.713143329049</v>
      </c>
      <c r="N383" s="10">
        <f t="shared" si="52"/>
        <v>2909.8567701005504</v>
      </c>
      <c r="O383" s="26">
        <f t="shared" si="53"/>
        <v>9.3488623227140355E-2</v>
      </c>
      <c r="P383" s="9">
        <f t="shared" si="54"/>
        <v>28780</v>
      </c>
      <c r="Q383" s="1" t="str">
        <f t="shared" si="47"/>
        <v>MENOR VALOR</v>
      </c>
    </row>
    <row r="384" spans="1:17" ht="120.75" thickBot="1" x14ac:dyDescent="0.3">
      <c r="A384" s="5">
        <f>+COTIZACIONES!A383</f>
        <v>381</v>
      </c>
      <c r="B384" s="5" t="str">
        <f>+COTIZACIONES!C383</f>
        <v xml:space="preserve">INSTALACIÓN DE CERRADURA DE SOBREPONER PUERTA DE MADERA O METÁLICA </v>
      </c>
      <c r="C384" s="5" t="str">
        <f>+COTIZACIONES!C383</f>
        <v xml:space="preserve">INSTALACIÓN DE CERRADURA DE SOBREPONER PUERTA DE MADERA O METÁLICA </v>
      </c>
      <c r="D384" s="5" t="str">
        <f>+COTIZACIONES!D383</f>
        <v>servicio</v>
      </c>
      <c r="E384" s="5">
        <f>+COTIZACIONES!E383</f>
        <v>1</v>
      </c>
      <c r="F384" s="8" t="e">
        <f>+#REF!</f>
        <v>#REF!</v>
      </c>
      <c r="G384" s="7">
        <f>+COTIZACIONES!K383</f>
        <v>64755</v>
      </c>
      <c r="H384" s="7">
        <f>+COTIZACIONES!Q383</f>
        <v>78282.45</v>
      </c>
      <c r="I384" s="7">
        <f>+COTIZACIONES!W383</f>
        <v>67981.725000000006</v>
      </c>
      <c r="J384" s="10">
        <f t="shared" si="48"/>
        <v>64755</v>
      </c>
      <c r="K384" s="10">
        <f t="shared" si="49"/>
        <v>70339.725000000006</v>
      </c>
      <c r="L384" s="11">
        <f t="shared" si="50"/>
        <v>69886.225940900098</v>
      </c>
      <c r="M384" s="10">
        <f t="shared" si="51"/>
        <v>70109.461674545295</v>
      </c>
      <c r="N384" s="10">
        <f t="shared" si="52"/>
        <v>7065.2741543145348</v>
      </c>
      <c r="O384" s="26">
        <f t="shared" si="53"/>
        <v>0.10044500677696044</v>
      </c>
      <c r="P384" s="9">
        <f t="shared" si="54"/>
        <v>64755</v>
      </c>
      <c r="Q384" s="1" t="str">
        <f t="shared" si="47"/>
        <v>MENOR VALOR</v>
      </c>
    </row>
    <row r="385" spans="1:17" ht="240.75" thickBot="1" x14ac:dyDescent="0.3">
      <c r="A385" s="5">
        <f>+COTIZACIONES!A384</f>
        <v>382</v>
      </c>
      <c r="B385" s="5" t="str">
        <f>+COTIZACIONES!C384</f>
        <v>MANTENIMIENTO E INSTALACIÓN VIDRIO CRUDO 5MM (PARA VENTANERÍA, INCLUYE EL SUMINISTRO E INSTALACIÓN DE TODOS LOS ACCESORIOS E INSUMOS REQUERIDOS PARA EL CORRECTO MONTAJE)</v>
      </c>
      <c r="C385" s="5" t="str">
        <f>+COTIZACIONES!C384</f>
        <v>MANTENIMIENTO E INSTALACIÓN VIDRIO CRUDO 5MM (PARA VENTANERÍA, INCLUYE EL SUMINISTRO E INSTALACIÓN DE TODOS LOS ACCESORIOS E INSUMOS REQUERIDOS PARA EL CORRECTO MONTAJE)</v>
      </c>
      <c r="D385" s="5" t="str">
        <f>+COTIZACIONES!D384</f>
        <v>M²</v>
      </c>
      <c r="E385" s="5">
        <f>+COTIZACIONES!E384</f>
        <v>1</v>
      </c>
      <c r="F385" s="8" t="e">
        <f>+#REF!</f>
        <v>#REF!</v>
      </c>
      <c r="G385" s="7">
        <f>+COTIZACIONES!K384</f>
        <v>43170</v>
      </c>
      <c r="H385" s="7">
        <f>+COTIZACIONES!Q384</f>
        <v>50956.650000000009</v>
      </c>
      <c r="I385" s="7">
        <f>+COTIZACIONES!W384</f>
        <v>45321.15</v>
      </c>
      <c r="J385" s="10">
        <f t="shared" si="48"/>
        <v>43170</v>
      </c>
      <c r="K385" s="10">
        <f t="shared" si="49"/>
        <v>46482.600000000006</v>
      </c>
      <c r="L385" s="11">
        <f t="shared" si="50"/>
        <v>46258.096362754855</v>
      </c>
      <c r="M385" s="10">
        <f t="shared" si="51"/>
        <v>46369.023096017525</v>
      </c>
      <c r="N385" s="10">
        <f t="shared" si="52"/>
        <v>4021.1570638934309</v>
      </c>
      <c r="O385" s="26">
        <f t="shared" si="53"/>
        <v>8.6508867057639424E-2</v>
      </c>
      <c r="P385" s="9">
        <f t="shared" si="54"/>
        <v>43170</v>
      </c>
      <c r="Q385" s="1" t="str">
        <f t="shared" si="47"/>
        <v>MENOR VALOR</v>
      </c>
    </row>
    <row r="386" spans="1:17" ht="60.75" thickBot="1" x14ac:dyDescent="0.3">
      <c r="A386" s="5">
        <f>+COTIZACIONES!A385</f>
        <v>383</v>
      </c>
      <c r="B386" s="5" t="str">
        <f>+COTIZACIONES!C385</f>
        <v>APLICACIÓN DE PINTURA EN ACEITE COLOR VERDE</v>
      </c>
      <c r="C386" s="5" t="str">
        <f>+COTIZACIONES!C385</f>
        <v>APLICACIÓN DE PINTURA EN ACEITE COLOR VERDE</v>
      </c>
      <c r="D386" s="5" t="str">
        <f>+COTIZACIONES!D385</f>
        <v>M²</v>
      </c>
      <c r="E386" s="5">
        <f>+COTIZACIONES!E385</f>
        <v>1</v>
      </c>
      <c r="F386" s="8" t="e">
        <f>+#REF!</f>
        <v>#REF!</v>
      </c>
      <c r="G386" s="7">
        <f>+COTIZACIONES!K385</f>
        <v>35975</v>
      </c>
      <c r="H386" s="7">
        <f>+COTIZACIONES!Q385</f>
        <v>42292.8125</v>
      </c>
      <c r="I386" s="7">
        <f>+COTIZACIONES!W385</f>
        <v>37767.625</v>
      </c>
      <c r="J386" s="10">
        <f t="shared" si="48"/>
        <v>35975</v>
      </c>
      <c r="K386" s="10">
        <f t="shared" si="49"/>
        <v>38678.479166666664</v>
      </c>
      <c r="L386" s="11">
        <f t="shared" si="50"/>
        <v>38501.29104336317</v>
      </c>
      <c r="M386" s="10">
        <f t="shared" si="51"/>
        <v>38588.895501008301</v>
      </c>
      <c r="N386" s="10">
        <f t="shared" si="52"/>
        <v>3255.9069674960897</v>
      </c>
      <c r="O386" s="26">
        <f t="shared" si="53"/>
        <v>8.4178774285987149E-2</v>
      </c>
      <c r="P386" s="9">
        <f t="shared" si="54"/>
        <v>35975</v>
      </c>
      <c r="Q386" s="1" t="str">
        <f t="shared" si="47"/>
        <v>MENOR VALOR</v>
      </c>
    </row>
    <row r="387" spans="1:17" ht="409.6" thickBot="1" x14ac:dyDescent="0.3">
      <c r="A387" s="5">
        <f>+COTIZACIONES!A386</f>
        <v>384</v>
      </c>
      <c r="B387" s="5" t="str">
        <f>+COTIZACIONES!C386</f>
        <v xml:space="preserve">MANTENIMIENTO DE MURO EXTERIOR. 
INCLUYE RESANES EN GRANIPLAST  Y DOS MANOS EN PINTURA TIPO 1, FILOS Y DILATACIONES.
 -INCLUYE IMPERMEABILIZANTE CON LOS  ELEMENTOS Y MATERIALES ESPECIALES PARA  TAL  FIN O  SU EQUIVALENTE,  RESANE EN MUROS, FILOS Y DILATACIONES Y APLICACIÓN DE PINTURA SEGÚN DISEÑO  TIPO ESPECIAL  O  SU EQUIVALENTE PARA EXTERIORES
- INCLUYE HERRAMIENTA, EQUIPO MENOR Y MANO DE OBRA </v>
      </c>
      <c r="C387" s="5" t="str">
        <f>+COTIZACIONES!C386</f>
        <v xml:space="preserve">MANTENIMIENTO DE MURO EXTERIOR. 
INCLUYE RESANES EN GRANIPLAST  Y DOS MANOS EN PINTURA TIPO 1, FILOS Y DILATACIONES.
 -INCLUYE IMPERMEABILIZANTE CON LOS  ELEMENTOS Y MATERIALES ESPECIALES PARA  TAL  FIN O  SU EQUIVALENTE,  RESANE EN MUROS, FILOS Y DILATACIONES Y APLICACIÓN DE PINTURA SEGÚN DISEÑO  TIPO ESPECIAL  O  SU EQUIVALENTE PARA EXTERIORES
- INCLUYE HERRAMIENTA, EQUIPO MENOR Y MANO DE OBRA </v>
      </c>
      <c r="D387" s="5" t="str">
        <f>+COTIZACIONES!D386</f>
        <v>M²</v>
      </c>
      <c r="E387" s="5">
        <f>+COTIZACIONES!E386</f>
        <v>1</v>
      </c>
      <c r="F387" s="8" t="e">
        <f>+#REF!</f>
        <v>#REF!</v>
      </c>
      <c r="G387" s="7">
        <f>+COTIZACIONES!K386</f>
        <v>61877</v>
      </c>
      <c r="H387" s="7">
        <f>+COTIZACIONES!Q386</f>
        <v>73332.092499999999</v>
      </c>
      <c r="I387" s="7">
        <f>+COTIZACIONES!W386</f>
        <v>64960.314999999995</v>
      </c>
      <c r="J387" s="10">
        <f t="shared" si="48"/>
        <v>61877</v>
      </c>
      <c r="K387" s="10">
        <f t="shared" si="49"/>
        <v>66723.135833333334</v>
      </c>
      <c r="L387" s="11">
        <f t="shared" si="50"/>
        <v>66383.868174056974</v>
      </c>
      <c r="M387" s="10">
        <f t="shared" si="51"/>
        <v>66551.392931401322</v>
      </c>
      <c r="N387" s="10">
        <f t="shared" si="52"/>
        <v>5927.5154165733375</v>
      </c>
      <c r="O387" s="26">
        <f t="shared" si="53"/>
        <v>8.8837482569458129E-2</v>
      </c>
      <c r="P387" s="9">
        <f t="shared" si="54"/>
        <v>61877</v>
      </c>
      <c r="Q387" s="1" t="str">
        <f t="shared" si="47"/>
        <v>MENOR VALOR</v>
      </c>
    </row>
    <row r="388" spans="1:17" ht="330.75" thickBot="1" x14ac:dyDescent="0.3">
      <c r="A388" s="5">
        <f>+COTIZACIONES!A387</f>
        <v>385</v>
      </c>
      <c r="B388" s="5" t="str">
        <f>+COTIZACIONES!C387</f>
        <v>MANTENIMIENTO PINTURA EPOXICA ALTA RESISTENCIA CON CATALIZADOR 3 MANOS SOBRE PAÑETE, (INCLUYE 1 MANO EN PINTURA TIPO 2 Y DOS MANOS EN PINTURA EPOXI POLIAMIDA CON CATALIZADOR FILOS Y DILATACIONES)</v>
      </c>
      <c r="C388" s="5" t="str">
        <f>+COTIZACIONES!C387</f>
        <v>MANTENIMIENTO PINTURA EPOXICA ALTA RESISTENCIA CON CATALIZADOR 3 MANOS SOBRE PAÑETE, (INCLUYE 1 MANO EN PINTURA TIPO 2 Y DOS MANOS EN PINTURA EPOXI POLIAMIDA CON CATALIZADOR FILOS Y DILATACIONES)</v>
      </c>
      <c r="D388" s="5" t="str">
        <f>+COTIZACIONES!D387</f>
        <v>M²</v>
      </c>
      <c r="E388" s="5">
        <f>+COTIZACIONES!E387</f>
        <v>1</v>
      </c>
      <c r="F388" s="8" t="e">
        <f>+#REF!</f>
        <v>#REF!</v>
      </c>
      <c r="G388" s="7">
        <f>+COTIZACIONES!K387</f>
        <v>64755</v>
      </c>
      <c r="H388" s="7">
        <f>+COTIZACIONES!Q387</f>
        <v>82285.3125</v>
      </c>
      <c r="I388" s="7">
        <f>+COTIZACIONES!W387</f>
        <v>67981.725000000006</v>
      </c>
      <c r="J388" s="10">
        <f t="shared" si="48"/>
        <v>64755</v>
      </c>
      <c r="K388" s="10">
        <f t="shared" si="49"/>
        <v>71674.012499999997</v>
      </c>
      <c r="L388" s="11">
        <f t="shared" si="50"/>
        <v>70912.772708975215</v>
      </c>
      <c r="M388" s="10">
        <f t="shared" si="51"/>
        <v>71284.636108356659</v>
      </c>
      <c r="N388" s="10">
        <f t="shared" si="52"/>
        <v>9330.2038736517916</v>
      </c>
      <c r="O388" s="26">
        <f t="shared" si="53"/>
        <v>0.13017554826656025</v>
      </c>
      <c r="P388" s="9">
        <f t="shared" si="54"/>
        <v>64755</v>
      </c>
      <c r="Q388" s="1" t="str">
        <f t="shared" si="47"/>
        <v>MENOR VALOR</v>
      </c>
    </row>
    <row r="389" spans="1:17" ht="135.75" thickBot="1" x14ac:dyDescent="0.3">
      <c r="A389" s="5">
        <f>+COTIZACIONES!A388</f>
        <v>386</v>
      </c>
      <c r="B389" s="5" t="str">
        <f>+COTIZACIONES!C388</f>
        <v>MANTENIMIENTO DE REJAS METÁLICAS INCLUYE REMOCIÓN DE CORROSIÓN Y PINTURA EN ACEITE COLOR MARRÓN</v>
      </c>
      <c r="C389" s="5" t="str">
        <f>+COTIZACIONES!C388</f>
        <v>MANTENIMIENTO DE REJAS METÁLICAS INCLUYE REMOCIÓN DE CORROSIÓN Y PINTURA EN ACEITE COLOR MARRÓN</v>
      </c>
      <c r="D389" s="5" t="str">
        <f>+COTIZACIONES!D388</f>
        <v>Servicio</v>
      </c>
      <c r="E389" s="5">
        <f>+COTIZACIONES!E388</f>
        <v>1</v>
      </c>
      <c r="F389" s="8" t="e">
        <f>+#REF!</f>
        <v>#REF!</v>
      </c>
      <c r="G389" s="7">
        <f>+COTIZACIONES!K388</f>
        <v>79145</v>
      </c>
      <c r="H389" s="7">
        <f>+COTIZACIONES!Q388</f>
        <v>99818.262499999997</v>
      </c>
      <c r="I389" s="7">
        <f>+COTIZACIONES!W388</f>
        <v>83088.774999999994</v>
      </c>
      <c r="J389" s="10">
        <f t="shared" si="48"/>
        <v>79145</v>
      </c>
      <c r="K389" s="10">
        <f t="shared" si="49"/>
        <v>87350.679166666669</v>
      </c>
      <c r="L389" s="11">
        <f t="shared" si="50"/>
        <v>86483.834066505966</v>
      </c>
      <c r="M389" s="10">
        <f t="shared" si="51"/>
        <v>86907.771768182196</v>
      </c>
      <c r="N389" s="10">
        <f t="shared" si="52"/>
        <v>10975.828713261859</v>
      </c>
      <c r="O389" s="26">
        <f t="shared" si="53"/>
        <v>0.12565247137139918</v>
      </c>
      <c r="P389" s="9">
        <f t="shared" si="54"/>
        <v>79145</v>
      </c>
      <c r="Q389" s="1" t="str">
        <f t="shared" ref="Q389:Q411" si="55">+IF(P389&lt;=26%,"MENOR VALOR",IF(P389&lt;=60%,"MEDIA ARMONICA",IF(P389&lt;=90%,"MEDIA GEOMETRICA","MENOR VALOR")))</f>
        <v>MENOR VALOR</v>
      </c>
    </row>
    <row r="390" spans="1:17" ht="165.75" thickBot="1" x14ac:dyDescent="0.3">
      <c r="A390" s="5">
        <f>+COTIZACIONES!A389</f>
        <v>387</v>
      </c>
      <c r="B390" s="5" t="str">
        <f>+COTIZACIONES!C389</f>
        <v>APLICACIÓN DE SOLDADURA EN SUPERFICIES METÁLICAS  ( PARA CATRES, CÓMODAS, PUERTAS, ESTANTES, MALLAS)</v>
      </c>
      <c r="C390" s="5" t="str">
        <f>+COTIZACIONES!C389</f>
        <v>APLICACIÓN DE SOLDADURA EN SUPERFICIES METÁLICAS  ( PARA CATRES, CÓMODAS, PUERTAS, ESTANTES, MALLAS)</v>
      </c>
      <c r="D390" s="5" t="str">
        <f>+COTIZACIONES!D389</f>
        <v>Servicio</v>
      </c>
      <c r="E390" s="5">
        <f>+COTIZACIONES!E389</f>
        <v>1</v>
      </c>
      <c r="F390" s="8" t="e">
        <f>+#REF!</f>
        <v>#REF!</v>
      </c>
      <c r="G390" s="7">
        <f>+COTIZACIONES!K389</f>
        <v>35975</v>
      </c>
      <c r="H390" s="7">
        <f>+COTIZACIONES!Q389</f>
        <v>46398.3125</v>
      </c>
      <c r="I390" s="7">
        <f>+COTIZACIONES!W389</f>
        <v>37767.625</v>
      </c>
      <c r="J390" s="10">
        <f t="shared" si="48"/>
        <v>35975</v>
      </c>
      <c r="K390" s="10">
        <f t="shared" si="49"/>
        <v>40046.979166666664</v>
      </c>
      <c r="L390" s="11">
        <f t="shared" si="50"/>
        <v>39563.590702634821</v>
      </c>
      <c r="M390" s="10">
        <f t="shared" si="51"/>
        <v>39799.188885497293</v>
      </c>
      <c r="N390" s="10">
        <f t="shared" si="52"/>
        <v>5572.9662147719628</v>
      </c>
      <c r="O390" s="26">
        <f t="shared" si="53"/>
        <v>0.13916071400987601</v>
      </c>
      <c r="P390" s="9">
        <f t="shared" si="54"/>
        <v>35975</v>
      </c>
      <c r="Q390" s="1" t="str">
        <f t="shared" si="55"/>
        <v>MENOR VALOR</v>
      </c>
    </row>
    <row r="391" spans="1:17" ht="180.75" thickBot="1" x14ac:dyDescent="0.3">
      <c r="A391" s="5">
        <f>+COTIZACIONES!A390</f>
        <v>388</v>
      </c>
      <c r="B391" s="5" t="str">
        <f>+COTIZACIONES!C390</f>
        <v>MANTENIMIENTO DE ESTRUCTURAS METÁLICAS INCLUYE EL REMPLAZO DE MALLA ESLABONADA INCLUYE SOLDADURA EN PUNTOS DE SUJECIÓN</v>
      </c>
      <c r="C391" s="5" t="str">
        <f>+COTIZACIONES!C390</f>
        <v>MANTENIMIENTO DE ESTRUCTURAS METÁLICAS INCLUYE EL REMPLAZO DE MALLA ESLABONADA INCLUYE SOLDADURA EN PUNTOS DE SUJECIÓN</v>
      </c>
      <c r="D391" s="5" t="str">
        <f>+COTIZACIONES!D390</f>
        <v>M²</v>
      </c>
      <c r="E391" s="5">
        <f>+COTIZACIONES!E390</f>
        <v>1</v>
      </c>
      <c r="F391" s="8" t="e">
        <f>+#REF!</f>
        <v>#REF!</v>
      </c>
      <c r="G391" s="7">
        <f>+COTIZACIONES!K390</f>
        <v>851910</v>
      </c>
      <c r="H391" s="7">
        <f>+COTIZACIONES!Q390</f>
        <v>1057740</v>
      </c>
      <c r="I391" s="7">
        <f>+COTIZACIONES!W390</f>
        <v>946674.75</v>
      </c>
      <c r="J391" s="10">
        <f t="shared" ref="J391:J408" si="56">MIN(G391:I391)</f>
        <v>851910</v>
      </c>
      <c r="K391" s="10">
        <f t="shared" ref="K391:K408" si="57">AVERAGE(G391:I391)</f>
        <v>952108.25</v>
      </c>
      <c r="L391" s="11">
        <f t="shared" ref="L391:L408" si="58">HARMEAN(G391:I391)</f>
        <v>944711.14518485812</v>
      </c>
      <c r="M391" s="10">
        <f t="shared" ref="M391:M408" si="59">GEOMEAN(G391:I391)</f>
        <v>948399.12797249004</v>
      </c>
      <c r="N391" s="10">
        <f t="shared" ref="N391:N408" si="60">_xlfn.STDEV.S(G391:I391)</f>
        <v>103022.51897855876</v>
      </c>
      <c r="O391" s="26">
        <f t="shared" ref="O391:O408" si="61">+N391/K391</f>
        <v>0.1082046279701481</v>
      </c>
      <c r="P391" s="9">
        <f t="shared" ref="P391:P408" si="62">ROUND(+IF(O391&lt;=25%,J391,IF(O391&lt;=60%,L391,IF(O391&lt;=90%,M391,IF(O391&lt;=100%,K391)))),0)</f>
        <v>851910</v>
      </c>
      <c r="Q391" s="1" t="str">
        <f t="shared" si="55"/>
        <v>MENOR VALOR</v>
      </c>
    </row>
    <row r="392" spans="1:17" ht="90.75" thickBot="1" x14ac:dyDescent="0.3">
      <c r="A392" s="5">
        <f>+COTIZACIONES!A391</f>
        <v>389</v>
      </c>
      <c r="B392" s="5" t="str">
        <f>+COTIZACIONES!C391</f>
        <v>APLICACIÓN DE ESTUCO PLÁSTICO X METRO CUADRADO A TODO COSTO</v>
      </c>
      <c r="C392" s="5" t="str">
        <f>+COTIZACIONES!C391</f>
        <v>APLICACIÓN DE ESTUCO PLÁSTICO X METRO CUADRADO A TODO COSTO</v>
      </c>
      <c r="D392" s="5" t="str">
        <f>+COTIZACIONES!D391</f>
        <v>M²</v>
      </c>
      <c r="E392" s="5">
        <f>+COTIZACIONES!E391</f>
        <v>1</v>
      </c>
      <c r="F392" s="8" t="e">
        <f>+#REF!</f>
        <v>#REF!</v>
      </c>
      <c r="G392" s="7">
        <f>+COTIZACIONES!K391</f>
        <v>31658</v>
      </c>
      <c r="H392" s="7">
        <f>+COTIZACIONES!Q391</f>
        <v>37819.815000000002</v>
      </c>
      <c r="I392" s="7">
        <f>+COTIZACIONES!W391</f>
        <v>33235.51</v>
      </c>
      <c r="J392" s="10">
        <f t="shared" si="56"/>
        <v>31658</v>
      </c>
      <c r="K392" s="10">
        <f t="shared" si="57"/>
        <v>34237.775000000001</v>
      </c>
      <c r="L392" s="11">
        <f t="shared" si="58"/>
        <v>34045.621312905074</v>
      </c>
      <c r="M392" s="10">
        <f t="shared" si="59"/>
        <v>34140.384457661952</v>
      </c>
      <c r="N392" s="10">
        <f t="shared" si="60"/>
        <v>3200.842447110605</v>
      </c>
      <c r="O392" s="26">
        <f t="shared" si="61"/>
        <v>9.3488623227140341E-2</v>
      </c>
      <c r="P392" s="9">
        <f t="shared" si="62"/>
        <v>31658</v>
      </c>
      <c r="Q392" s="1" t="str">
        <f t="shared" si="55"/>
        <v>MENOR VALOR</v>
      </c>
    </row>
    <row r="393" spans="1:17" ht="135.75" thickBot="1" x14ac:dyDescent="0.3">
      <c r="A393" s="5">
        <f>+COTIZACIONES!A392</f>
        <v>390</v>
      </c>
      <c r="B393" s="5" t="str">
        <f>+COTIZACIONES!C392</f>
        <v>APLICACIÓN DE PINTURA ARQUITECTÓNICA PARA EXTERIORES. A TODO COSTO, INCLUYE PINTURA TIPO KORAZA</v>
      </c>
      <c r="C393" s="5" t="str">
        <f>+COTIZACIONES!C392</f>
        <v>APLICACIÓN DE PINTURA ARQUITECTÓNICA PARA EXTERIORES. A TODO COSTO, INCLUYE PINTURA TIPO KORAZA</v>
      </c>
      <c r="D393" s="5" t="str">
        <f>+COTIZACIONES!D392</f>
        <v>M²</v>
      </c>
      <c r="E393" s="5">
        <f>+COTIZACIONES!E392</f>
        <v>1</v>
      </c>
      <c r="F393" s="8" t="e">
        <f>+#REF!</f>
        <v>#REF!</v>
      </c>
      <c r="G393" s="7">
        <f>+COTIZACIONES!K392</f>
        <v>23024</v>
      </c>
      <c r="H393" s="7">
        <f>+COTIZACIONES!Q392</f>
        <v>27833.760000000002</v>
      </c>
      <c r="I393" s="7">
        <f>+COTIZACIONES!W392</f>
        <v>24171.280000000002</v>
      </c>
      <c r="J393" s="10">
        <f t="shared" si="56"/>
        <v>23024</v>
      </c>
      <c r="K393" s="10">
        <f t="shared" si="57"/>
        <v>25009.680000000004</v>
      </c>
      <c r="L393" s="11">
        <f t="shared" si="58"/>
        <v>24848.435890097808</v>
      </c>
      <c r="M393" s="10">
        <f t="shared" si="59"/>
        <v>24927.808595393879</v>
      </c>
      <c r="N393" s="10">
        <f t="shared" si="60"/>
        <v>2512.0974770896137</v>
      </c>
      <c r="O393" s="26">
        <f t="shared" si="61"/>
        <v>0.10044500677696049</v>
      </c>
      <c r="P393" s="9">
        <f t="shared" si="62"/>
        <v>23024</v>
      </c>
      <c r="Q393" s="1" t="str">
        <f t="shared" si="55"/>
        <v>MENOR VALOR</v>
      </c>
    </row>
    <row r="394" spans="1:17" ht="135.75" thickBot="1" x14ac:dyDescent="0.3">
      <c r="A394" s="5">
        <f>+COTIZACIONES!A393</f>
        <v>391</v>
      </c>
      <c r="B394" s="5" t="str">
        <f>+COTIZACIONES!C393</f>
        <v>APLICACIÓN DE PINTURA ARQUITECTÓNICA PARA INTERIORES.   A TODO COSTO INCLUYE PINTURA TIPO 1</v>
      </c>
      <c r="C394" s="5" t="str">
        <f>+COTIZACIONES!C393</f>
        <v>APLICACIÓN DE PINTURA ARQUITECTÓNICA PARA INTERIORES.   A TODO COSTO INCLUYE PINTURA TIPO 1</v>
      </c>
      <c r="D394" s="5" t="str">
        <f>+COTIZACIONES!D393</f>
        <v>M²</v>
      </c>
      <c r="E394" s="5">
        <f>+COTIZACIONES!E393</f>
        <v>1</v>
      </c>
      <c r="F394" s="8" t="e">
        <f>+#REF!</f>
        <v>#REF!</v>
      </c>
      <c r="G394" s="7">
        <f>+COTIZACIONES!K393</f>
        <v>20146</v>
      </c>
      <c r="H394" s="7">
        <f>+COTIZACIONES!Q393</f>
        <v>23779.77</v>
      </c>
      <c r="I394" s="7">
        <f>+COTIZACIONES!W393</f>
        <v>21149.87</v>
      </c>
      <c r="J394" s="10">
        <f t="shared" si="56"/>
        <v>20146</v>
      </c>
      <c r="K394" s="10">
        <f t="shared" si="57"/>
        <v>21691.88</v>
      </c>
      <c r="L394" s="11">
        <f t="shared" si="58"/>
        <v>21587.111635952264</v>
      </c>
      <c r="M394" s="10">
        <f t="shared" si="59"/>
        <v>21638.877444808175</v>
      </c>
      <c r="N394" s="10">
        <f t="shared" si="60"/>
        <v>1876.539963150266</v>
      </c>
      <c r="O394" s="26">
        <f t="shared" si="61"/>
        <v>8.6508867057639355E-2</v>
      </c>
      <c r="P394" s="9">
        <f t="shared" si="62"/>
        <v>20146</v>
      </c>
      <c r="Q394" s="1" t="str">
        <f t="shared" si="55"/>
        <v>MENOR VALOR</v>
      </c>
    </row>
    <row r="395" spans="1:17" ht="180.75" thickBot="1" x14ac:dyDescent="0.3">
      <c r="A395" s="5">
        <f>+COTIZACIONES!A394</f>
        <v>392</v>
      </c>
      <c r="B395" s="5" t="str">
        <f>+COTIZACIONES!C394</f>
        <v xml:space="preserve">DESMONTE, MONTE E INSTALACIÓN DE VIDRIO SANBLASTIADOS O TRANSPARENTES PARA VENTANAS A TODO COSTO
INCLUYE
VIDRIO </v>
      </c>
      <c r="C395" s="5" t="str">
        <f>+COTIZACIONES!C394</f>
        <v xml:space="preserve">DESMONTE, MONTE E INSTALACIÓN DE VIDRIO SANBLASTIADOS O TRANSPARENTES PARA VENTANAS A TODO COSTO
INCLUYE
VIDRIO </v>
      </c>
      <c r="D395" s="5" t="str">
        <f>+COTIZACIONES!D394</f>
        <v>M²</v>
      </c>
      <c r="E395" s="5">
        <f>+COTIZACIONES!E394</f>
        <v>1</v>
      </c>
      <c r="F395" s="8" t="e">
        <f>+#REF!</f>
        <v>#REF!</v>
      </c>
      <c r="G395" s="7">
        <f>+COTIZACIONES!K394</f>
        <v>136705</v>
      </c>
      <c r="H395" s="7">
        <f>+COTIZACIONES!Q394</f>
        <v>160712.68749999997</v>
      </c>
      <c r="I395" s="7">
        <f>+COTIZACIONES!W394</f>
        <v>143516.97500000001</v>
      </c>
      <c r="J395" s="10">
        <f t="shared" si="56"/>
        <v>136705</v>
      </c>
      <c r="K395" s="10">
        <f t="shared" si="57"/>
        <v>146978.22083333333</v>
      </c>
      <c r="L395" s="11">
        <f t="shared" si="58"/>
        <v>146304.90596478002</v>
      </c>
      <c r="M395" s="10">
        <f t="shared" si="59"/>
        <v>146637.80290383153</v>
      </c>
      <c r="N395" s="10">
        <f t="shared" si="60"/>
        <v>12372.446476485124</v>
      </c>
      <c r="O395" s="26">
        <f t="shared" si="61"/>
        <v>8.4178774285987037E-2</v>
      </c>
      <c r="P395" s="9">
        <f t="shared" si="62"/>
        <v>136705</v>
      </c>
      <c r="Q395" s="1" t="str">
        <f t="shared" si="55"/>
        <v>MENOR VALOR</v>
      </c>
    </row>
    <row r="396" spans="1:17" ht="180.75" thickBot="1" x14ac:dyDescent="0.3">
      <c r="A396" s="5">
        <f>+COTIZACIONES!A395</f>
        <v>393</v>
      </c>
      <c r="B396" s="5" t="str">
        <f>+COTIZACIONES!C395</f>
        <v>INSTALACIÓN ENCHAPE PARA BAÑO Y/O COCINA A TODO COSTO 
INCLUYE
CEMENTO, BALDOSA, ARENA, PEGANTE PARA CERÁMICA</v>
      </c>
      <c r="C396" s="5" t="str">
        <f>+COTIZACIONES!C395</f>
        <v>INSTALACIÓN ENCHAPE PARA BAÑO Y/O COCINA A TODO COSTO 
INCLUYE
CEMENTO, BALDOSA, ARENA, PEGANTE PARA CERÁMICA</v>
      </c>
      <c r="D396" s="5" t="str">
        <f>+COTIZACIONES!D395</f>
        <v>M²</v>
      </c>
      <c r="E396" s="5">
        <f>+COTIZACIONES!E395</f>
        <v>1</v>
      </c>
      <c r="F396" s="8" t="e">
        <f>+#REF!</f>
        <v>#REF!</v>
      </c>
      <c r="G396" s="7">
        <f>+COTIZACIONES!K395</f>
        <v>136705</v>
      </c>
      <c r="H396" s="7">
        <f>+COTIZACIONES!Q395</f>
        <v>162012.76250000001</v>
      </c>
      <c r="I396" s="7">
        <f>+COTIZACIONES!W395</f>
        <v>143516.97500000001</v>
      </c>
      <c r="J396" s="10">
        <f t="shared" si="56"/>
        <v>136705</v>
      </c>
      <c r="K396" s="10">
        <f t="shared" si="57"/>
        <v>147411.57916666669</v>
      </c>
      <c r="L396" s="11">
        <f t="shared" si="58"/>
        <v>146662.03433803286</v>
      </c>
      <c r="M396" s="10">
        <f t="shared" si="59"/>
        <v>147032.14717402621</v>
      </c>
      <c r="N396" s="10">
        <f t="shared" si="60"/>
        <v>13095.673594755053</v>
      </c>
      <c r="O396" s="26">
        <f t="shared" si="61"/>
        <v>8.8837482569458157E-2</v>
      </c>
      <c r="P396" s="9">
        <f t="shared" si="62"/>
        <v>136705</v>
      </c>
      <c r="Q396" s="1" t="str">
        <f t="shared" si="55"/>
        <v>MENOR VALOR</v>
      </c>
    </row>
    <row r="397" spans="1:17" ht="150.75" thickBot="1" x14ac:dyDescent="0.3">
      <c r="A397" s="5">
        <f>+COTIZACIONES!A396</f>
        <v>394</v>
      </c>
      <c r="B397" s="5" t="str">
        <f>+COTIZACIONES!C396</f>
        <v>MANTENIMIENTO DE PUERTAS METÁLICAS (INCLUYE LIJADA, RESANADA Y APLICACIÓN PINTURA COLOR GRIS)</v>
      </c>
      <c r="C397" s="5" t="str">
        <f>+COTIZACIONES!C396</f>
        <v>MANTENIMIENTO DE PUERTAS METÁLICAS (INCLUYE LIJADA, RESANADA Y APLICACIÓN PINTURA COLOR GRIS)</v>
      </c>
      <c r="D397" s="5" t="str">
        <f>+COTIZACIONES!D396</f>
        <v>Servicio</v>
      </c>
      <c r="E397" s="5">
        <f>+COTIZACIONES!E396</f>
        <v>1</v>
      </c>
      <c r="F397" s="8" t="e">
        <f>+#REF!</f>
        <v>#REF!</v>
      </c>
      <c r="G397" s="7">
        <f>+COTIZACIONES!K396</f>
        <v>79145</v>
      </c>
      <c r="H397" s="7">
        <f>+COTIZACIONES!Q396</f>
        <v>100570.9375</v>
      </c>
      <c r="I397" s="7">
        <f>+COTIZACIONES!W396</f>
        <v>83088.774999999994</v>
      </c>
      <c r="J397" s="10">
        <f t="shared" si="56"/>
        <v>79145</v>
      </c>
      <c r="K397" s="10">
        <f t="shared" si="57"/>
        <v>87601.570833333346</v>
      </c>
      <c r="L397" s="11">
        <f t="shared" si="58"/>
        <v>86671.166644303055</v>
      </c>
      <c r="M397" s="10">
        <f t="shared" si="59"/>
        <v>87125.66635465814</v>
      </c>
      <c r="N397" s="10">
        <f t="shared" si="60"/>
        <v>11403.582512240933</v>
      </c>
      <c r="O397" s="26">
        <f t="shared" si="61"/>
        <v>0.13017554826655856</v>
      </c>
      <c r="P397" s="9">
        <f t="shared" si="62"/>
        <v>79145</v>
      </c>
      <c r="Q397" s="1" t="str">
        <f t="shared" si="55"/>
        <v>MENOR VALOR</v>
      </c>
    </row>
    <row r="398" spans="1:17" ht="135.75" thickBot="1" x14ac:dyDescent="0.3">
      <c r="A398" s="5">
        <f>+COTIZACIONES!A397</f>
        <v>395</v>
      </c>
      <c r="B398" s="5" t="str">
        <f>+COTIZACIONES!C397</f>
        <v>MANTENIMIENTO DE REJAS METÁLICAS (INCLUYE LIJADA, RESANADA Y APLICACIÓN PINTURA COLOR GRIS)</v>
      </c>
      <c r="C398" s="5" t="str">
        <f>+COTIZACIONES!C397</f>
        <v>MANTENIMIENTO DE REJAS METÁLICAS (INCLUYE LIJADA, RESANADA Y APLICACIÓN PINTURA COLOR GRIS)</v>
      </c>
      <c r="D398" s="5" t="str">
        <f>+COTIZACIONES!D397</f>
        <v>Servicio</v>
      </c>
      <c r="E398" s="5">
        <f>+COTIZACIONES!E397</f>
        <v>1</v>
      </c>
      <c r="F398" s="8" t="e">
        <f>+#REF!</f>
        <v>#REF!</v>
      </c>
      <c r="G398" s="7">
        <f>+COTIZACIONES!K397</f>
        <v>35975</v>
      </c>
      <c r="H398" s="7">
        <f>+COTIZACIONES!Q397</f>
        <v>45371.9375</v>
      </c>
      <c r="I398" s="7">
        <f>+COTIZACIONES!W397</f>
        <v>37767.625</v>
      </c>
      <c r="J398" s="10">
        <f t="shared" si="56"/>
        <v>35975</v>
      </c>
      <c r="K398" s="10">
        <f t="shared" si="57"/>
        <v>39704.854166666664</v>
      </c>
      <c r="L398" s="11">
        <f t="shared" si="58"/>
        <v>39310.833666593622</v>
      </c>
      <c r="M398" s="10">
        <f t="shared" si="59"/>
        <v>39503.532621901002</v>
      </c>
      <c r="N398" s="10">
        <f t="shared" si="60"/>
        <v>4989.0130514827024</v>
      </c>
      <c r="O398" s="26">
        <f t="shared" si="61"/>
        <v>0.12565247137140018</v>
      </c>
      <c r="P398" s="9">
        <f t="shared" si="62"/>
        <v>35975</v>
      </c>
      <c r="Q398" s="1" t="str">
        <f t="shared" si="55"/>
        <v>MENOR VALOR</v>
      </c>
    </row>
    <row r="399" spans="1:17" ht="135.75" thickBot="1" x14ac:dyDescent="0.3">
      <c r="A399" s="5">
        <f>+COTIZACIONES!A398</f>
        <v>396</v>
      </c>
      <c r="B399" s="5" t="str">
        <f>+COTIZACIONES!C398</f>
        <v>RETIRO DE CAPAS DE PINTURA DETERIORADA POR HUMEDAD (RASPADO, LIJADO, RESANE Y PINTURA)</v>
      </c>
      <c r="C399" s="5" t="str">
        <f>+COTIZACIONES!C398</f>
        <v>RETIRO DE CAPAS DE PINTURA DETERIORADA POR HUMEDAD (RASPADO, LIJADO, RESANE Y PINTURA)</v>
      </c>
      <c r="D399" s="5" t="str">
        <f>+COTIZACIONES!D398</f>
        <v>M2</v>
      </c>
      <c r="E399" s="5">
        <f>+COTIZACIONES!E398</f>
        <v>1</v>
      </c>
      <c r="F399" s="8" t="e">
        <f>+#REF!</f>
        <v>#REF!</v>
      </c>
      <c r="G399" s="7">
        <f>+COTIZACIONES!K398</f>
        <v>275420</v>
      </c>
      <c r="H399" s="7">
        <f>+COTIZACIONES!Q398</f>
        <v>282064</v>
      </c>
      <c r="I399" s="7">
        <f>+COTIZACIONES!W398</f>
        <v>297749.90000000002</v>
      </c>
      <c r="J399" s="10">
        <f t="shared" si="56"/>
        <v>275420</v>
      </c>
      <c r="K399" s="10">
        <f t="shared" si="57"/>
        <v>285077.96666666667</v>
      </c>
      <c r="L399" s="11">
        <f t="shared" si="58"/>
        <v>284774.89606507897</v>
      </c>
      <c r="M399" s="10">
        <f t="shared" si="59"/>
        <v>284925.67527305958</v>
      </c>
      <c r="N399" s="10">
        <f t="shared" si="60"/>
        <v>11465.997767457206</v>
      </c>
      <c r="O399" s="26">
        <f t="shared" si="61"/>
        <v>4.0220568083622052E-2</v>
      </c>
      <c r="P399" s="9">
        <f t="shared" si="62"/>
        <v>275420</v>
      </c>
      <c r="Q399" s="1" t="str">
        <f t="shared" si="55"/>
        <v>MENOR VALOR</v>
      </c>
    </row>
    <row r="400" spans="1:17" ht="210.75" thickBot="1" x14ac:dyDescent="0.3">
      <c r="A400" s="5">
        <f>+COTIZACIONES!A399</f>
        <v>397</v>
      </c>
      <c r="B400" s="5" t="str">
        <f>+COTIZACIONES!C399</f>
        <v>APLICACIÓN DE PINTURA 3 MANOS A TODO COSTO PARA INTERIORES EN OFICINAS Y DEMÁS ESTRUCTURAS DE LA UNIDAD INCLUYE PINTURA, RESANES Y ACABADOS</v>
      </c>
      <c r="C400" s="5" t="str">
        <f>+COTIZACIONES!C399</f>
        <v>APLICACIÓN DE PINTURA 3 MANOS A TODO COSTO PARA INTERIORES EN OFICINAS Y DEMÁS ESTRUCTURAS DE LA UNIDAD INCLUYE PINTURA, RESANES Y ACABADOS</v>
      </c>
      <c r="D400" s="5" t="str">
        <f>+COTIZACIONES!D399</f>
        <v>m2</v>
      </c>
      <c r="E400" s="5">
        <f>+COTIZACIONES!E399</f>
        <v>1</v>
      </c>
      <c r="F400" s="8" t="e">
        <f>+#REF!</f>
        <v>#REF!</v>
      </c>
      <c r="G400" s="7">
        <f>+COTIZACIONES!K399</f>
        <v>31658</v>
      </c>
      <c r="H400" s="7">
        <f>+COTIZACIONES!Q399</f>
        <v>37669.279999999999</v>
      </c>
      <c r="I400" s="7">
        <f>+COTIZACIONES!W399</f>
        <v>33235.51</v>
      </c>
      <c r="J400" s="10">
        <f t="shared" si="56"/>
        <v>31658</v>
      </c>
      <c r="K400" s="10">
        <f t="shared" si="57"/>
        <v>34187.596666666672</v>
      </c>
      <c r="L400" s="11">
        <f t="shared" si="58"/>
        <v>34004.844660207193</v>
      </c>
      <c r="M400" s="10">
        <f t="shared" si="59"/>
        <v>34095.027664222973</v>
      </c>
      <c r="N400" s="10">
        <f t="shared" si="60"/>
        <v>3116.6847089869916</v>
      </c>
      <c r="O400" s="26">
        <f t="shared" si="61"/>
        <v>9.116419441164747E-2</v>
      </c>
      <c r="P400" s="9">
        <f t="shared" si="62"/>
        <v>31658</v>
      </c>
      <c r="Q400" s="1" t="str">
        <f t="shared" si="55"/>
        <v>MENOR VALOR</v>
      </c>
    </row>
    <row r="401" spans="1:17" ht="225.75" thickBot="1" x14ac:dyDescent="0.3">
      <c r="A401" s="5">
        <f>+COTIZACIONES!A400</f>
        <v>398</v>
      </c>
      <c r="B401" s="5" t="str">
        <f>+COTIZACIONES!C400</f>
        <v>APLICACIÓN DE PINTURA 3 MANOS A TODO COSTO PARA EXTERIORES, EN BLOQUES DE OFICINAS Y DEMÁS ESTRUCTURAS DE LA UNIDAD. INCLUYE PINTURA, RESANES Y ACABADOS</v>
      </c>
      <c r="C401" s="5" t="str">
        <f>+COTIZACIONES!C400</f>
        <v>APLICACIÓN DE PINTURA 3 MANOS A TODO COSTO PARA EXTERIORES, EN BLOQUES DE OFICINAS Y DEMÁS ESTRUCTURAS DE LA UNIDAD. INCLUYE PINTURA, RESANES Y ACABADOS</v>
      </c>
      <c r="D401" s="5" t="str">
        <f>+COTIZACIONES!D400</f>
        <v>m2</v>
      </c>
      <c r="E401" s="5">
        <f>+COTIZACIONES!E400</f>
        <v>1</v>
      </c>
      <c r="F401" s="8" t="e">
        <f>+#REF!</f>
        <v>#REF!</v>
      </c>
      <c r="G401" s="7">
        <f>+COTIZACIONES!K400</f>
        <v>31658</v>
      </c>
      <c r="H401" s="7">
        <f>+COTIZACIONES!Q400</f>
        <v>37819.815000000002</v>
      </c>
      <c r="I401" s="7">
        <f>+COTIZACIONES!W400</f>
        <v>33235.51</v>
      </c>
      <c r="J401" s="10">
        <f t="shared" si="56"/>
        <v>31658</v>
      </c>
      <c r="K401" s="10">
        <f t="shared" si="57"/>
        <v>34237.775000000001</v>
      </c>
      <c r="L401" s="11">
        <f t="shared" si="58"/>
        <v>34045.621312905074</v>
      </c>
      <c r="M401" s="10">
        <f t="shared" si="59"/>
        <v>34140.384457661952</v>
      </c>
      <c r="N401" s="10">
        <f t="shared" si="60"/>
        <v>3200.842447110605</v>
      </c>
      <c r="O401" s="26">
        <f t="shared" si="61"/>
        <v>9.3488623227140341E-2</v>
      </c>
      <c r="P401" s="9">
        <f t="shared" si="62"/>
        <v>31658</v>
      </c>
      <c r="Q401" s="1" t="str">
        <f t="shared" si="55"/>
        <v>MENOR VALOR</v>
      </c>
    </row>
    <row r="402" spans="1:17" ht="165.75" thickBot="1" x14ac:dyDescent="0.3">
      <c r="A402" s="5">
        <f>+COTIZACIONES!A401</f>
        <v>399</v>
      </c>
      <c r="B402" s="5" t="str">
        <f>+COTIZACIONES!C401</f>
        <v>MANTENIMIENTO GENERAL DE PISO EN PORCELANATO (INCLUYE RETIRO BOQUILLA, RE EMBOQUILLADA, LAVADO Y ASEO GENERAL)</v>
      </c>
      <c r="C402" s="5" t="str">
        <f>+COTIZACIONES!C401</f>
        <v>MANTENIMIENTO GENERAL DE PISO EN PORCELANATO (INCLUYE RETIRO BOQUILLA, RE EMBOQUILLADA, LAVADO Y ASEO GENERAL)</v>
      </c>
      <c r="D402" s="5" t="str">
        <f>+COTIZACIONES!D401</f>
        <v>M2</v>
      </c>
      <c r="E402" s="5">
        <f>+COTIZACIONES!E401</f>
        <v>1</v>
      </c>
      <c r="F402" s="8" t="e">
        <f>+#REF!</f>
        <v>#REF!</v>
      </c>
      <c r="G402" s="7">
        <f>+COTIZACIONES!K401</f>
        <v>28780</v>
      </c>
      <c r="H402" s="7">
        <f>+COTIZACIONES!Q401</f>
        <v>34792.199999999997</v>
      </c>
      <c r="I402" s="7">
        <f>+COTIZACIONES!W401</f>
        <v>30214.1</v>
      </c>
      <c r="J402" s="10">
        <f t="shared" si="56"/>
        <v>28780</v>
      </c>
      <c r="K402" s="10">
        <f t="shared" si="57"/>
        <v>31262.099999999995</v>
      </c>
      <c r="L402" s="11">
        <f t="shared" si="58"/>
        <v>31060.544862622261</v>
      </c>
      <c r="M402" s="10">
        <f t="shared" si="59"/>
        <v>31159.760744242347</v>
      </c>
      <c r="N402" s="10">
        <f t="shared" si="60"/>
        <v>3140.1218463620153</v>
      </c>
      <c r="O402" s="26">
        <f t="shared" si="61"/>
        <v>0.10044500677696047</v>
      </c>
      <c r="P402" s="9">
        <f t="shared" si="62"/>
        <v>28780</v>
      </c>
      <c r="Q402" s="1" t="str">
        <f t="shared" si="55"/>
        <v>MENOR VALOR</v>
      </c>
    </row>
    <row r="403" spans="1:17" ht="409.6" thickBot="1" x14ac:dyDescent="0.3">
      <c r="A403" s="5">
        <f>+COTIZACIONES!A402</f>
        <v>400</v>
      </c>
      <c r="B403" s="5" t="str">
        <f>+COTIZACIONES!C402</f>
        <v>DESMONTE, MONTE, MANTENIMIENTO E INSTALACIÓN CHAPA PARA PUERTAS EN VIDRIO A TODO COSTO 
INCLUYE CHAPA CON TRES LLAVES
MATERIAL: ACERO INOXIDABLE Y ALEACIÓN DE ZINC
PUERTAS DE GROSOR: APROXIMADAMENTE 10 A 12 MM/0,39 A 0,47 PULGADAS
TAMAÑO: APROXIMADAMENTE 98 X 65 MM/3,86 X 2,56 PULGADAS (LARGO X ANCHO)</v>
      </c>
      <c r="C403" s="5" t="str">
        <f>+COTIZACIONES!C402</f>
        <v>DESMONTE, MONTE, MANTENIMIENTO E INSTALACIÓN CHAPA PARA PUERTAS EN VIDRIO A TODO COSTO 
INCLUYE CHAPA CON TRES LLAVES
MATERIAL: ACERO INOXIDABLE Y ALEACIÓN DE ZINC
PUERTAS DE GROSOR: APROXIMADAMENTE 10 A 12 MM/0,39 A 0,47 PULGADAS
TAMAÑO: APROXIMADAMENTE 98 X 65 MM/3,86 X 2,56 PULGADAS (LARGO X ANCHO)</v>
      </c>
      <c r="D403" s="5" t="str">
        <f>+COTIZACIONES!D402</f>
        <v>Servicio</v>
      </c>
      <c r="E403" s="5">
        <f>+COTIZACIONES!E402</f>
        <v>1</v>
      </c>
      <c r="F403" s="8" t="e">
        <f>+#REF!</f>
        <v>#REF!</v>
      </c>
      <c r="G403" s="7">
        <f>+COTIZACIONES!K402</f>
        <v>352555</v>
      </c>
      <c r="H403" s="7">
        <f>+COTIZACIONES!Q402</f>
        <v>416145.97499999998</v>
      </c>
      <c r="I403" s="7">
        <f>+COTIZACIONES!W402</f>
        <v>400336.82500000001</v>
      </c>
      <c r="J403" s="10">
        <f t="shared" si="56"/>
        <v>352555</v>
      </c>
      <c r="K403" s="10">
        <f t="shared" si="57"/>
        <v>389679.26666666666</v>
      </c>
      <c r="L403" s="11">
        <f t="shared" si="58"/>
        <v>387730.32957506826</v>
      </c>
      <c r="M403" s="10">
        <f t="shared" si="59"/>
        <v>388716.25840418553</v>
      </c>
      <c r="N403" s="10">
        <f t="shared" si="60"/>
        <v>33108.015458253576</v>
      </c>
      <c r="O403" s="26">
        <f t="shared" si="61"/>
        <v>8.4962219677379741E-2</v>
      </c>
      <c r="P403" s="9">
        <f t="shared" si="62"/>
        <v>352555</v>
      </c>
      <c r="Q403" s="1" t="str">
        <f t="shared" si="55"/>
        <v>MENOR VALOR</v>
      </c>
    </row>
    <row r="404" spans="1:17" ht="165.75" thickBot="1" x14ac:dyDescent="0.3">
      <c r="A404" s="5">
        <f>+COTIZACIONES!A403</f>
        <v>401</v>
      </c>
      <c r="B404" s="5" t="str">
        <f>+COTIZACIONES!C403</f>
        <v>DESMONTE, MONTE, MANTENIMIENTO E INSTALACIÓN BARRAS ANTIPANICO A TODO COSTO DE PUERTAS SALIDA DE EMERGENCIA</v>
      </c>
      <c r="C404" s="5" t="str">
        <f>+COTIZACIONES!C403</f>
        <v>DESMONTE, MONTE, MANTENIMIENTO E INSTALACIÓN BARRAS ANTIPANICO A TODO COSTO DE PUERTAS SALIDA DE EMERGENCIA</v>
      </c>
      <c r="D404" s="5" t="str">
        <f>+COTIZACIONES!D403</f>
        <v>Servicio</v>
      </c>
      <c r="E404" s="5">
        <f>+COTIZACIONES!E403</f>
        <v>1</v>
      </c>
      <c r="F404" s="8" t="e">
        <f>+#REF!</f>
        <v>#REF!</v>
      </c>
      <c r="G404" s="7">
        <f>+COTIZACIONES!K403</f>
        <v>503650</v>
      </c>
      <c r="H404" s="7">
        <f>+COTIZACIONES!Q403</f>
        <v>592099.375</v>
      </c>
      <c r="I404" s="7">
        <f>+COTIZACIONES!W403</f>
        <v>574067.9</v>
      </c>
      <c r="J404" s="10">
        <f t="shared" si="56"/>
        <v>503650</v>
      </c>
      <c r="K404" s="10">
        <f t="shared" si="57"/>
        <v>556605.7583333333</v>
      </c>
      <c r="L404" s="11">
        <f t="shared" si="58"/>
        <v>553876.9279269221</v>
      </c>
      <c r="M404" s="10">
        <f t="shared" si="59"/>
        <v>555258.95071024552</v>
      </c>
      <c r="N404" s="10">
        <f t="shared" si="60"/>
        <v>46738.8251688327</v>
      </c>
      <c r="O404" s="26">
        <f t="shared" si="61"/>
        <v>8.397114918247453E-2</v>
      </c>
      <c r="P404" s="9">
        <f t="shared" si="62"/>
        <v>503650</v>
      </c>
      <c r="Q404" s="1" t="str">
        <f t="shared" si="55"/>
        <v>MENOR VALOR</v>
      </c>
    </row>
    <row r="405" spans="1:17" ht="409.6" thickBot="1" x14ac:dyDescent="0.3">
      <c r="A405" s="5">
        <f>+COTIZACIONES!A404</f>
        <v>402</v>
      </c>
      <c r="B405" s="5" t="str">
        <f>+COTIZACIONES!C404</f>
        <v>DESMONTE, MONTE, MANTENIMIENTO E INSTALACIÓN MUEBLE PARA LAVAMANOS A TODO COSTO INCLUYE:
Materiales: Madera aglomerada, Acero inoxidable
Alto: 55 cm
Largo: 51.4 cm
Ancho: 55.4 cm
Profundidad: 51.5 cm
Espesor: 15
Tipo de instalación: Elevado
Tipo de manija/accionamiento: Oculta
Tipo de cierre: Lento
Tipo de herrajes: Acero inoxidable
Tipo de canto: Flexible</v>
      </c>
      <c r="C405" s="5" t="str">
        <f>+COTIZACIONES!C404</f>
        <v>DESMONTE, MONTE, MANTENIMIENTO E INSTALACIÓN MUEBLE PARA LAVAMANOS A TODO COSTO INCLUYE:
Materiales: Madera aglomerada, Acero inoxidable
Alto: 55 cm
Largo: 51.4 cm
Ancho: 55.4 cm
Profundidad: 51.5 cm
Espesor: 15
Tipo de instalación: Elevado
Tipo de manija/accionamiento: Oculta
Tipo de cierre: Lento
Tipo de herrajes: Acero inoxidable
Tipo de canto: Flexible</v>
      </c>
      <c r="D405" s="5" t="str">
        <f>+COTIZACIONES!D404</f>
        <v>Servicio</v>
      </c>
      <c r="E405" s="5">
        <f>+COTIZACIONES!E404</f>
        <v>1</v>
      </c>
      <c r="F405" s="8" t="e">
        <f>+#REF!</f>
        <v>#REF!</v>
      </c>
      <c r="G405" s="7">
        <f>+COTIZACIONES!K404</f>
        <v>791450</v>
      </c>
      <c r="H405" s="7">
        <f>+COTIZACIONES!Q404</f>
        <v>937968.625</v>
      </c>
      <c r="I405" s="7">
        <f>+COTIZACIONES!W404</f>
        <v>876208.9</v>
      </c>
      <c r="J405" s="10">
        <f t="shared" si="56"/>
        <v>791450</v>
      </c>
      <c r="K405" s="10">
        <f t="shared" si="57"/>
        <v>868542.5083333333</v>
      </c>
      <c r="L405" s="11">
        <f t="shared" si="58"/>
        <v>864324.70705575391</v>
      </c>
      <c r="M405" s="10">
        <f t="shared" si="59"/>
        <v>866442.64280759916</v>
      </c>
      <c r="N405" s="10">
        <f t="shared" si="60"/>
        <v>73559.547571084942</v>
      </c>
      <c r="O405" s="26">
        <f t="shared" si="61"/>
        <v>8.4693088553881024E-2</v>
      </c>
      <c r="P405" s="9">
        <f t="shared" si="62"/>
        <v>791450</v>
      </c>
      <c r="Q405" s="1" t="str">
        <f t="shared" si="55"/>
        <v>MENOR VALOR</v>
      </c>
    </row>
    <row r="406" spans="1:17" ht="90.75" thickBot="1" x14ac:dyDescent="0.3">
      <c r="A406" s="5">
        <f>+COTIZACIONES!A405</f>
        <v>403</v>
      </c>
      <c r="B406" s="5" t="str">
        <f>+COTIZACIONES!C405</f>
        <v>CIMIENTO DE MURO, EN CONCRETO CICLÓPEO, 30X30 CM. A TODO COSTO</v>
      </c>
      <c r="C406" s="5" t="str">
        <f>+COTIZACIONES!C405</f>
        <v>CIMIENTO DE MURO, EN CONCRETO CICLÓPEO, 30X30 CM. A TODO COSTO</v>
      </c>
      <c r="D406" s="5" t="str">
        <f>+COTIZACIONES!D405</f>
        <v>M3</v>
      </c>
      <c r="E406" s="5">
        <f>+COTIZACIONES!E405</f>
        <v>1</v>
      </c>
      <c r="F406" s="8" t="e">
        <f>+#REF!</f>
        <v>#REF!</v>
      </c>
      <c r="G406" s="7">
        <f>+COTIZACIONES!K405</f>
        <v>71950</v>
      </c>
      <c r="H406" s="7">
        <f>+COTIZACIONES!Q405</f>
        <v>91428.125000000015</v>
      </c>
      <c r="I406" s="7">
        <f>+COTIZACIONES!W405</f>
        <v>75535.25</v>
      </c>
      <c r="J406" s="10">
        <f t="shared" si="56"/>
        <v>71950</v>
      </c>
      <c r="K406" s="10">
        <f t="shared" si="57"/>
        <v>79637.791666666672</v>
      </c>
      <c r="L406" s="11">
        <f t="shared" si="58"/>
        <v>78791.969676639143</v>
      </c>
      <c r="M406" s="10">
        <f t="shared" si="59"/>
        <v>79205.151231507407</v>
      </c>
      <c r="N406" s="10">
        <f t="shared" si="60"/>
        <v>10366.89319294652</v>
      </c>
      <c r="O406" s="26">
        <f t="shared" si="61"/>
        <v>0.1301755482665613</v>
      </c>
      <c r="P406" s="9">
        <f t="shared" si="62"/>
        <v>71950</v>
      </c>
      <c r="Q406" s="1" t="str">
        <f t="shared" si="55"/>
        <v>MENOR VALOR</v>
      </c>
    </row>
    <row r="407" spans="1:17" ht="105.75" thickBot="1" x14ac:dyDescent="0.3">
      <c r="A407" s="5">
        <f>+COTIZACIONES!A406</f>
        <v>404</v>
      </c>
      <c r="B407" s="5" t="str">
        <f>+COTIZACIONES!C406</f>
        <v>CIMIENTO DE MURO, EN CONCRETO DE RESISTENCIA 2500 PSI, 20X20 CM. A TODO COSTO</v>
      </c>
      <c r="C407" s="5" t="str">
        <f>+COTIZACIONES!C406</f>
        <v>CIMIENTO DE MURO, EN CONCRETO DE RESISTENCIA 2500 PSI, 20X20 CM. A TODO COSTO</v>
      </c>
      <c r="D407" s="5" t="str">
        <f>+COTIZACIONES!D406</f>
        <v>M3</v>
      </c>
      <c r="E407" s="5">
        <f>+COTIZACIONES!E406</f>
        <v>1</v>
      </c>
      <c r="F407" s="8" t="e">
        <f>+#REF!</f>
        <v>#REF!</v>
      </c>
      <c r="G407" s="7">
        <f>+COTIZACIONES!K406</f>
        <v>79145</v>
      </c>
      <c r="H407" s="7">
        <f>+COTIZACIONES!Q406</f>
        <v>99818.262499999997</v>
      </c>
      <c r="I407" s="7">
        <f>+COTIZACIONES!W406</f>
        <v>83088.774999999994</v>
      </c>
      <c r="J407" s="10">
        <f t="shared" si="56"/>
        <v>79145</v>
      </c>
      <c r="K407" s="10">
        <f t="shared" si="57"/>
        <v>87350.679166666669</v>
      </c>
      <c r="L407" s="11">
        <f t="shared" si="58"/>
        <v>86483.834066505966</v>
      </c>
      <c r="M407" s="10">
        <f t="shared" si="59"/>
        <v>86907.771768182196</v>
      </c>
      <c r="N407" s="10">
        <f t="shared" si="60"/>
        <v>10975.828713261859</v>
      </c>
      <c r="O407" s="26">
        <f t="shared" si="61"/>
        <v>0.12565247137139918</v>
      </c>
      <c r="P407" s="9">
        <f t="shared" si="62"/>
        <v>79145</v>
      </c>
      <c r="Q407" s="1" t="str">
        <f t="shared" si="55"/>
        <v>MENOR VALOR</v>
      </c>
    </row>
    <row r="408" spans="1:17" ht="105.75" thickBot="1" x14ac:dyDescent="0.3">
      <c r="A408" s="5">
        <f>+COTIZACIONES!A407</f>
        <v>405</v>
      </c>
      <c r="B408" s="5" t="str">
        <f>+COTIZACIONES!C407</f>
        <v>CIMIENTO DE MURO, EN CONCRETO DE RESISTENCIA 3000 PSI, 20X20 CM. A TODO COSTO</v>
      </c>
      <c r="C408" s="5" t="str">
        <f>+COTIZACIONES!C407</f>
        <v>CIMIENTO DE MURO, EN CONCRETO DE RESISTENCIA 3000 PSI, 20X20 CM. A TODO COSTO</v>
      </c>
      <c r="D408" s="5" t="str">
        <f>+COTIZACIONES!D407</f>
        <v>M3</v>
      </c>
      <c r="E408" s="5">
        <f>+COTIZACIONES!E407</f>
        <v>1</v>
      </c>
      <c r="F408" s="8" t="e">
        <f>+#REF!</f>
        <v>#REF!</v>
      </c>
      <c r="G408" s="7">
        <f>+COTIZACIONES!K407</f>
        <v>86340</v>
      </c>
      <c r="H408" s="7">
        <f>+COTIZACIONES!Q407</f>
        <v>111355.95</v>
      </c>
      <c r="I408" s="7">
        <f>+COTIZACIONES!W407</f>
        <v>90642.3</v>
      </c>
      <c r="J408" s="10">
        <f t="shared" si="56"/>
        <v>86340</v>
      </c>
      <c r="K408" s="10">
        <f t="shared" si="57"/>
        <v>96112.75</v>
      </c>
      <c r="L408" s="11">
        <f t="shared" si="58"/>
        <v>94952.617686323574</v>
      </c>
      <c r="M408" s="10">
        <f t="shared" si="59"/>
        <v>95518.053325193498</v>
      </c>
      <c r="N408" s="10">
        <f t="shared" si="60"/>
        <v>13375.118915452696</v>
      </c>
      <c r="O408" s="26">
        <f t="shared" si="61"/>
        <v>0.13916071400987587</v>
      </c>
      <c r="P408" s="9">
        <f t="shared" si="62"/>
        <v>86340</v>
      </c>
      <c r="Q408" s="1" t="str">
        <f t="shared" si="55"/>
        <v>MENOR VALOR</v>
      </c>
    </row>
    <row r="409" spans="1:17" ht="105.75" thickBot="1" x14ac:dyDescent="0.3">
      <c r="A409" s="5">
        <f>+COTIZACIONES!A408</f>
        <v>406</v>
      </c>
      <c r="B409" s="5" t="str">
        <f>+COTIZACIONES!C408</f>
        <v>CIMIENTO DE MURO, EN CONCRETO DE RESISTENCIA 3000 PSI, 30X30 CM. A TODO COSTO</v>
      </c>
      <c r="C409" s="5" t="str">
        <f>+COTIZACIONES!C408</f>
        <v>CIMIENTO DE MURO, EN CONCRETO DE RESISTENCIA 3000 PSI, 30X30 CM. A TODO COSTO</v>
      </c>
      <c r="D409" s="5" t="str">
        <f>+COTIZACIONES!D408</f>
        <v>M3</v>
      </c>
      <c r="E409" s="5">
        <f>+COTIZACIONES!E408</f>
        <v>1</v>
      </c>
      <c r="F409" s="8" t="e">
        <f>+#REF!</f>
        <v>#REF!</v>
      </c>
      <c r="G409" s="7">
        <f>+COTIZACIONES!K408</f>
        <v>71950</v>
      </c>
      <c r="H409" s="7">
        <f>+COTIZACIONES!Q408</f>
        <v>85612</v>
      </c>
      <c r="I409" s="7">
        <f>+COTIZACIONES!W408</f>
        <v>75535.25</v>
      </c>
      <c r="J409" s="10">
        <f t="shared" ref="J409:J411" si="63">MIN(G409:I409)</f>
        <v>71950</v>
      </c>
      <c r="K409" s="10">
        <f t="shared" ref="K409:K411" si="64">AVERAGE(G409:I409)</f>
        <v>77699.083333333328</v>
      </c>
      <c r="L409" s="11">
        <f t="shared" ref="L409:L411" si="65">HARMEAN(G409:I409)</f>
        <v>77283.737864107257</v>
      </c>
      <c r="M409" s="10">
        <f t="shared" ref="M409:M411" si="66">GEOMEAN(G409:I409)</f>
        <v>77488.69923687038</v>
      </c>
      <c r="N409" s="10">
        <f t="shared" ref="N409:N411" si="67">_xlfn.STDEV.S(G409:I409)</f>
        <v>7083.3743386068008</v>
      </c>
      <c r="O409" s="26">
        <f t="shared" ref="O409:O410" si="68">+N409/K409</f>
        <v>9.1164194411647512E-2</v>
      </c>
      <c r="P409" s="9">
        <f t="shared" ref="P409:P410" si="69">ROUND(+IF(O409&lt;=25%,J409,IF(O409&lt;=60%,L409,IF(O409&lt;=90%,M409,IF(O409&lt;=100%,K409)))),0)</f>
        <v>71950</v>
      </c>
      <c r="Q409" s="1" t="str">
        <f t="shared" si="55"/>
        <v>MENOR VALOR</v>
      </c>
    </row>
    <row r="410" spans="1:17" ht="105.75" thickBot="1" x14ac:dyDescent="0.3">
      <c r="A410" s="5">
        <f>+COTIZACIONES!A409</f>
        <v>407</v>
      </c>
      <c r="B410" s="5" t="str">
        <f>+COTIZACIONES!C409</f>
        <v>COLUMNAS Y VIGAS, EN CONCRETO DE RESISTENCIA 2500 PSI, 30X40 CM. A TODO COSTO</v>
      </c>
      <c r="C410" s="5" t="str">
        <f>+COTIZACIONES!C409</f>
        <v>COLUMNAS Y VIGAS, EN CONCRETO DE RESISTENCIA 2500 PSI, 30X40 CM. A TODO COSTO</v>
      </c>
      <c r="D410" s="5" t="str">
        <f>+COTIZACIONES!D409</f>
        <v>M3</v>
      </c>
      <c r="E410" s="5">
        <f>+COTIZACIONES!E409</f>
        <v>1</v>
      </c>
      <c r="F410" s="8" t="e">
        <f>+#REF!</f>
        <v>#REF!</v>
      </c>
      <c r="G410" s="7">
        <f>+COTIZACIONES!K409</f>
        <v>136705</v>
      </c>
      <c r="H410" s="7">
        <f>+COTIZACIONES!Q409</f>
        <v>163312.83749999999</v>
      </c>
      <c r="I410" s="7">
        <f>+COTIZACIONES!W409</f>
        <v>143516.97500000001</v>
      </c>
      <c r="J410" s="10">
        <f t="shared" si="63"/>
        <v>136705</v>
      </c>
      <c r="K410" s="10">
        <f t="shared" si="64"/>
        <v>147844.9375</v>
      </c>
      <c r="L410" s="11">
        <f t="shared" si="65"/>
        <v>147015.18294209012</v>
      </c>
      <c r="M410" s="10">
        <f t="shared" si="66"/>
        <v>147424.38743081299</v>
      </c>
      <c r="N410" s="10">
        <f t="shared" si="67"/>
        <v>13821.819657977605</v>
      </c>
      <c r="O410" s="26">
        <f t="shared" si="68"/>
        <v>9.3488623227140299E-2</v>
      </c>
      <c r="P410" s="9">
        <f t="shared" si="69"/>
        <v>136705</v>
      </c>
      <c r="Q410" s="1" t="str">
        <f t="shared" si="55"/>
        <v>MENOR VALOR</v>
      </c>
    </row>
    <row r="411" spans="1:17" ht="105.75" thickBot="1" x14ac:dyDescent="0.3">
      <c r="A411" s="5">
        <f>+COTIZACIONES!A410</f>
        <v>408</v>
      </c>
      <c r="B411" s="5" t="str">
        <f>+COTIZACIONES!C410</f>
        <v>COLUMNAS Y VIGAS, EN CONCRETO DE RESISTENCIA 3000 PSI, 30X30 CM. A TODO COSTO</v>
      </c>
      <c r="C411" s="5" t="str">
        <f>+COTIZACIONES!C410</f>
        <v>COLUMNAS Y VIGAS, EN CONCRETO DE RESISTENCIA 3000 PSI, 30X30 CM. A TODO COSTO</v>
      </c>
      <c r="D411" s="5" t="str">
        <f>+COTIZACIONES!D410</f>
        <v>M3</v>
      </c>
      <c r="E411" s="5">
        <f>+COTIZACIONES!E410</f>
        <v>1</v>
      </c>
      <c r="F411" s="8" t="e">
        <f>+#REF!</f>
        <v>#REF!</v>
      </c>
      <c r="G411" s="7">
        <f>+COTIZACIONES!K410</f>
        <v>115120</v>
      </c>
      <c r="H411" s="7">
        <f>+COTIZACIONES!Q410</f>
        <v>139168.79999999999</v>
      </c>
      <c r="I411" s="7">
        <f>+COTIZACIONES!W410</f>
        <v>120856.4</v>
      </c>
      <c r="J411" s="10">
        <f t="shared" si="63"/>
        <v>115120</v>
      </c>
      <c r="K411" s="10">
        <f t="shared" si="64"/>
        <v>125048.39999999998</v>
      </c>
      <c r="L411" s="11">
        <f t="shared" si="65"/>
        <v>124242.17945048904</v>
      </c>
      <c r="M411" s="10">
        <f t="shared" si="66"/>
        <v>124639.04297696939</v>
      </c>
      <c r="N411" s="10">
        <f t="shared" si="67"/>
        <v>12560.487385448061</v>
      </c>
      <c r="O411" s="26">
        <f>+N411/K411</f>
        <v>0.10044500677696047</v>
      </c>
      <c r="P411" s="9">
        <f>ROUND(+IF(O411&lt;=25%,J411,IF(O411&lt;=60%,L411,IF(O411&lt;=90%,M411,IF(O411&lt;=100%,K411)))),0)</f>
        <v>115120</v>
      </c>
      <c r="Q411" s="1" t="str">
        <f t="shared" si="55"/>
        <v>MENOR VALOR</v>
      </c>
    </row>
  </sheetData>
  <mergeCells count="15">
    <mergeCell ref="I2:I3"/>
    <mergeCell ref="A1:E2"/>
    <mergeCell ref="P2:P3"/>
    <mergeCell ref="Q2:Q3"/>
    <mergeCell ref="J1:Q1"/>
    <mergeCell ref="H1:I1"/>
    <mergeCell ref="G2:G3"/>
    <mergeCell ref="H2:H3"/>
    <mergeCell ref="J2:J3"/>
    <mergeCell ref="K2:K3"/>
    <mergeCell ref="L2:L3"/>
    <mergeCell ref="M2:M3"/>
    <mergeCell ref="N2:N3"/>
    <mergeCell ref="O2:O3"/>
    <mergeCell ref="F2:F3"/>
  </mergeCells>
  <pageMargins left="0.7" right="0.7" top="0.75" bottom="0.75" header="0.3" footer="0.3"/>
  <pageSetup paperSize="14" scale="40" orientation="landscape" r:id="rId1"/>
  <rowBreaks count="2" manualBreakCount="2">
    <brk id="11" max="16383" man="1"/>
    <brk id="20" max="16383"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DFFDF-3ACA-4504-ACB2-751B9AF82C8F}">
  <dimension ref="A1:V411"/>
  <sheetViews>
    <sheetView zoomScale="70" zoomScaleNormal="70" workbookViewId="0">
      <pane xSplit="3" ySplit="3" topLeftCell="D4" activePane="bottomRight" state="frozen"/>
      <selection activeCell="K8" sqref="K8"/>
      <selection pane="topRight" activeCell="K8" sqref="K8"/>
      <selection pane="bottomLeft" activeCell="K8" sqref="K8"/>
      <selection pane="bottomRight" activeCell="R5" sqref="R5"/>
    </sheetView>
  </sheetViews>
  <sheetFormatPr baseColWidth="10" defaultRowHeight="12.75" x14ac:dyDescent="0.25"/>
  <cols>
    <col min="1" max="1" width="8.42578125" style="35" customWidth="1"/>
    <col min="2" max="2" width="14.28515625" style="35" hidden="1" customWidth="1"/>
    <col min="3" max="3" width="41.28515625" style="35" customWidth="1"/>
    <col min="4" max="4" width="16" style="35" customWidth="1"/>
    <col min="5" max="5" width="10.140625" style="35" customWidth="1"/>
    <col min="6" max="6" width="21.28515625" style="72" customWidth="1"/>
    <col min="7" max="9" width="21.28515625" style="72" hidden="1" customWidth="1"/>
    <col min="10" max="10" width="24" style="73" customWidth="1"/>
    <col min="11" max="11" width="25.7109375" style="73" customWidth="1"/>
    <col min="12" max="12" width="22.7109375" style="73" customWidth="1"/>
    <col min="13" max="14" width="18.28515625" style="73" bestFit="1" customWidth="1"/>
    <col min="15" max="15" width="20.42578125" style="73" customWidth="1"/>
    <col min="16" max="16" width="19.42578125" style="73" customWidth="1"/>
    <col min="17" max="17" width="17.42578125" style="73" bestFit="1" customWidth="1"/>
    <col min="18" max="18" width="19.28515625" style="143" customWidth="1"/>
    <col min="19" max="19" width="19.42578125" style="73" customWidth="1"/>
    <col min="20" max="20" width="17" style="35" customWidth="1"/>
    <col min="21" max="16384" width="11.42578125" style="35"/>
  </cols>
  <sheetData>
    <row r="1" spans="1:22" ht="15" customHeight="1" x14ac:dyDescent="0.25">
      <c r="A1" s="169" t="s">
        <v>6</v>
      </c>
      <c r="B1" s="169"/>
      <c r="C1" s="169"/>
      <c r="D1" s="169"/>
      <c r="E1" s="169"/>
      <c r="F1" s="74"/>
      <c r="G1" s="74"/>
      <c r="H1" s="74"/>
      <c r="I1" s="74"/>
      <c r="J1" s="166" t="s">
        <v>1142</v>
      </c>
      <c r="K1" s="167"/>
      <c r="L1" s="168"/>
      <c r="M1" s="165" t="s">
        <v>7</v>
      </c>
      <c r="N1" s="165"/>
      <c r="O1" s="165"/>
      <c r="P1" s="165"/>
      <c r="Q1" s="165"/>
      <c r="R1" s="170"/>
      <c r="S1" s="165"/>
      <c r="T1" s="165"/>
    </row>
    <row r="2" spans="1:22" ht="94.5" customHeight="1" x14ac:dyDescent="0.25">
      <c r="A2" s="169"/>
      <c r="B2" s="169"/>
      <c r="C2" s="169"/>
      <c r="D2" s="169"/>
      <c r="E2" s="169"/>
      <c r="F2" s="165" t="str">
        <f>+'VALOR INDEXADO'!I1</f>
        <v xml:space="preserve">VALOR INDEXADO SIN AIU </v>
      </c>
      <c r="G2" s="165" t="s">
        <v>1124</v>
      </c>
      <c r="H2" s="165" t="s">
        <v>1132</v>
      </c>
      <c r="I2" s="165" t="s">
        <v>1135</v>
      </c>
      <c r="J2" s="171" t="s">
        <v>8</v>
      </c>
      <c r="K2" s="171" t="s">
        <v>9</v>
      </c>
      <c r="L2" s="171" t="s">
        <v>1125</v>
      </c>
      <c r="M2" s="171" t="s">
        <v>10</v>
      </c>
      <c r="N2" s="171" t="s">
        <v>11</v>
      </c>
      <c r="O2" s="171" t="s">
        <v>12</v>
      </c>
      <c r="P2" s="171" t="s">
        <v>13</v>
      </c>
      <c r="Q2" s="171" t="s">
        <v>14</v>
      </c>
      <c r="R2" s="170" t="s">
        <v>15</v>
      </c>
      <c r="S2" s="171" t="s">
        <v>16</v>
      </c>
      <c r="T2" s="165" t="s">
        <v>17</v>
      </c>
    </row>
    <row r="3" spans="1:22" ht="45" customHeight="1" x14ac:dyDescent="0.25">
      <c r="A3" s="75" t="s">
        <v>18</v>
      </c>
      <c r="B3" s="75" t="s">
        <v>19</v>
      </c>
      <c r="C3" s="75" t="s">
        <v>20</v>
      </c>
      <c r="D3" s="75" t="s">
        <v>21</v>
      </c>
      <c r="E3" s="75" t="s">
        <v>4</v>
      </c>
      <c r="F3" s="165"/>
      <c r="G3" s="165"/>
      <c r="H3" s="165"/>
      <c r="I3" s="165"/>
      <c r="J3" s="171"/>
      <c r="K3" s="171"/>
      <c r="L3" s="171"/>
      <c r="M3" s="171"/>
      <c r="N3" s="171"/>
      <c r="O3" s="171"/>
      <c r="P3" s="171"/>
      <c r="Q3" s="171"/>
      <c r="R3" s="165"/>
      <c r="S3" s="171"/>
      <c r="T3" s="165"/>
    </row>
    <row r="4" spans="1:22" ht="114.75" x14ac:dyDescent="0.25">
      <c r="A4" s="76">
        <f>+COTIZACIONES!A3</f>
        <v>1</v>
      </c>
      <c r="B4" s="76" t="str">
        <f>+COTIZACIONES!C3</f>
        <v>DEMOLICIÓN  ANDEN EN CONCRETO  HASTA H=0,10  M, (INCLUYE  EL SARDINEL  CARGUE  Y RETIRO DE ESCOMBROS)</v>
      </c>
      <c r="C4" s="76" t="str">
        <f>+COTIZACIONES!C3</f>
        <v>DEMOLICIÓN  ANDEN EN CONCRETO  HASTA H=0,10  M, (INCLUYE  EL SARDINEL  CARGUE  Y RETIRO DE ESCOMBROS)</v>
      </c>
      <c r="D4" s="76" t="str">
        <f>+COTIZACIONES!D3</f>
        <v>M²</v>
      </c>
      <c r="E4" s="76">
        <f>+COTIZACIONES!E3</f>
        <v>1</v>
      </c>
      <c r="F4" s="58"/>
      <c r="G4" s="58"/>
      <c r="H4" s="58"/>
      <c r="I4" s="58"/>
      <c r="J4" s="77">
        <f>+COTIZACIONES!F3</f>
        <v>50025.000000000007</v>
      </c>
      <c r="K4" s="77">
        <f>+COTIZACIONES!L3</f>
        <v>61910.94</v>
      </c>
      <c r="L4" s="77">
        <f>+COTIZACIONES!R3</f>
        <v>51765</v>
      </c>
      <c r="M4" s="55">
        <f t="shared" ref="M4:M13" si="0">MIN(J4:L4)</f>
        <v>50025.000000000007</v>
      </c>
      <c r="N4" s="55">
        <f>AVERAGE(J4:L4)</f>
        <v>54566.98</v>
      </c>
      <c r="O4" s="55">
        <f>HARMEAN(J4:L4)</f>
        <v>54092.736486486501</v>
      </c>
      <c r="P4" s="55">
        <f>GEOMEAN(J4:L4)</f>
        <v>54324.645947145538</v>
      </c>
      <c r="Q4" s="55">
        <f>_xlfn.STDEV.S(J4:L4)</f>
        <v>6419.2843340359987</v>
      </c>
      <c r="R4" s="56">
        <f>+Q4/N4</f>
        <v>0.11764045461258803</v>
      </c>
      <c r="S4" s="55">
        <f>ROUND(+IF(R4&lt;=25%,M4,IF(R4&lt;=60%,O4,IF(R4&lt;=90%,P4,IF(R4&lt;=100%,N4)))),0)</f>
        <v>50025</v>
      </c>
      <c r="T4" s="62" t="str">
        <f>+IF(R4&lt;=20%,"MENOR VALOR",IF(R4&lt;=60%,"MEDIA ARMONICA",IF(R4&lt;=90%,"MEDIA GEOMETRICA","MENOR VALOR")))</f>
        <v>MENOR VALOR</v>
      </c>
    </row>
    <row r="5" spans="1:22" ht="114.75" x14ac:dyDescent="0.25">
      <c r="A5" s="76">
        <f>+COTIZACIONES!A4</f>
        <v>2</v>
      </c>
      <c r="B5" s="76" t="str">
        <f>+COTIZACIONES!C4</f>
        <v xml:space="preserve"> DEMOLICIÓN  PAÑETE  DE  ESPESOR  DE  005M  BAJO  PLACA  (INCLUYE  CARGUE  Y  RETIRO  DE ESCOMBROS)</v>
      </c>
      <c r="C5" s="76" t="str">
        <f>+COTIZACIONES!C4</f>
        <v xml:space="preserve"> DEMOLICIÓN  PAÑETE  DE  ESPESOR  DE  005M  BAJO  PLACA  (INCLUYE  CARGUE  Y  RETIRO  DE ESCOMBROS)</v>
      </c>
      <c r="D5" s="76" t="str">
        <f>+COTIZACIONES!D4</f>
        <v>M²</v>
      </c>
      <c r="E5" s="76">
        <f>+COTIZACIONES!E4</f>
        <v>1</v>
      </c>
      <c r="F5" s="58"/>
      <c r="G5" s="58"/>
      <c r="H5" s="58"/>
      <c r="I5" s="58"/>
      <c r="J5" s="77">
        <f>+COTIZACIONES!F4</f>
        <v>18400</v>
      </c>
      <c r="K5" s="77">
        <f>+COTIZACIONES!L4</f>
        <v>22881.32</v>
      </c>
      <c r="L5" s="77">
        <f>+COTIZACIONES!R4</f>
        <v>13090</v>
      </c>
      <c r="M5" s="55">
        <f t="shared" si="0"/>
        <v>13090</v>
      </c>
      <c r="N5" s="55">
        <f t="shared" ref="N5:N68" si="1">AVERAGE(J5:L5)</f>
        <v>18123.773333333334</v>
      </c>
      <c r="O5" s="55">
        <f t="shared" ref="O5:O68" si="2">HARMEAN(J5:L5)</f>
        <v>17197.319337099623</v>
      </c>
      <c r="P5" s="55">
        <f t="shared" ref="P5:P68" si="3">GEOMEAN(J5:L5)</f>
        <v>17663.611934472225</v>
      </c>
      <c r="Q5" s="55">
        <f t="shared" ref="Q5:Q68" si="4">_xlfn.STDEV.S(J5:L5)</f>
        <v>4901.5010674418218</v>
      </c>
      <c r="R5" s="56">
        <f t="shared" ref="R5:R68" si="5">+Q5/N5</f>
        <v>0.27044594838465325</v>
      </c>
      <c r="S5" s="55">
        <f t="shared" ref="S5:S68" si="6">ROUND(+IF(R5&lt;=25%,M5,IF(R5&lt;=60%,O5,IF(R5&lt;=90%,P5,IF(R5&lt;=100%,N5)))),0)</f>
        <v>17197</v>
      </c>
      <c r="T5" s="62" t="str">
        <f t="shared" ref="T5:T68" si="7">+IF(R5&lt;=20%,"MENOR VALOR",IF(R5&lt;=60%,"MEDIA ARMONICA",IF(R5&lt;=90%,"MEDIA GEOMETRICA","MENOR VALOR")))</f>
        <v>MEDIA ARMONICA</v>
      </c>
    </row>
    <row r="6" spans="1:22" ht="102" x14ac:dyDescent="0.25">
      <c r="A6" s="76">
        <f>+COTIZACIONES!A5</f>
        <v>3</v>
      </c>
      <c r="B6" s="76" t="str">
        <f>+COTIZACIONES!C5</f>
        <v>DEMOLICIÓN - RETIRO  PAÑETE DETERIORADO (INCLUYE CARGUE Y RETIRO DE ESCOMBROS)</v>
      </c>
      <c r="C6" s="76" t="str">
        <f>+COTIZACIONES!C5</f>
        <v>DEMOLICIÓN - RETIRO  PAÑETE DETERIORADO (INCLUYE CARGUE Y RETIRO DE ESCOMBROS)</v>
      </c>
      <c r="D6" s="76" t="str">
        <f>+COTIZACIONES!D5</f>
        <v>M²</v>
      </c>
      <c r="E6" s="76">
        <f>+COTIZACIONES!E5</f>
        <v>1</v>
      </c>
      <c r="F6" s="58"/>
      <c r="G6" s="58"/>
      <c r="H6" s="58"/>
      <c r="I6" s="58"/>
      <c r="J6" s="77">
        <f>+COTIZACIONES!F5</f>
        <v>13800.000000000002</v>
      </c>
      <c r="K6" s="77">
        <f>+COTIZACIONES!L5</f>
        <v>17407.32</v>
      </c>
      <c r="L6" s="77">
        <f>+COTIZACIONES!R5</f>
        <v>14280</v>
      </c>
      <c r="M6" s="55">
        <f t="shared" si="0"/>
        <v>13800.000000000002</v>
      </c>
      <c r="N6" s="55">
        <f t="shared" si="1"/>
        <v>15162.44</v>
      </c>
      <c r="O6" s="55">
        <f t="shared" si="2"/>
        <v>15004.58567980692</v>
      </c>
      <c r="P6" s="55">
        <f t="shared" si="3"/>
        <v>15081.564725402201</v>
      </c>
      <c r="Q6" s="55">
        <f t="shared" si="4"/>
        <v>1958.8809715753634</v>
      </c>
      <c r="R6" s="56">
        <f t="shared" si="5"/>
        <v>0.12919299080988042</v>
      </c>
      <c r="S6" s="55">
        <f t="shared" si="6"/>
        <v>13800</v>
      </c>
      <c r="T6" s="62" t="str">
        <f t="shared" si="7"/>
        <v>MENOR VALOR</v>
      </c>
    </row>
    <row r="7" spans="1:22" ht="114.75" x14ac:dyDescent="0.25">
      <c r="A7" s="76">
        <f>+COTIZACIONES!A6</f>
        <v>4</v>
      </c>
      <c r="B7" s="76" t="str">
        <f>+COTIZACIONES!C6</f>
        <v>DEMOLICIÓN  Y  RETIRO  DE  ENCHAPE  EN  PIEDRA  MUÑECA  (INCLUYE  CARGUE  Y  RETIRO  DE ESCOMBROS)</v>
      </c>
      <c r="C7" s="76" t="str">
        <f>+COTIZACIONES!C6</f>
        <v>DEMOLICIÓN  Y  RETIRO  DE  ENCHAPE  EN  PIEDRA  MUÑECA  (INCLUYE  CARGUE  Y  RETIRO  DE ESCOMBROS)</v>
      </c>
      <c r="D7" s="76" t="str">
        <f>+COTIZACIONES!D6</f>
        <v>M²</v>
      </c>
      <c r="E7" s="76">
        <f>+COTIZACIONES!E6</f>
        <v>1</v>
      </c>
      <c r="F7" s="58"/>
      <c r="G7" s="58"/>
      <c r="H7" s="58"/>
      <c r="I7" s="58"/>
      <c r="J7" s="77">
        <f>+COTIZACIONES!F6</f>
        <v>13800.000000000002</v>
      </c>
      <c r="K7" s="77">
        <f>+COTIZACIONES!L6</f>
        <v>16914.660000000003</v>
      </c>
      <c r="L7" s="77">
        <f>+COTIZACIONES!R6</f>
        <v>14280</v>
      </c>
      <c r="M7" s="55">
        <f t="shared" si="0"/>
        <v>13800.000000000002</v>
      </c>
      <c r="N7" s="55">
        <f t="shared" si="1"/>
        <v>14998.220000000001</v>
      </c>
      <c r="O7" s="55">
        <f t="shared" si="2"/>
        <v>14880.059820538387</v>
      </c>
      <c r="P7" s="55">
        <f t="shared" si="3"/>
        <v>14937.922047734803</v>
      </c>
      <c r="Q7" s="55">
        <f t="shared" si="4"/>
        <v>1676.9486292668612</v>
      </c>
      <c r="R7" s="56">
        <f t="shared" si="5"/>
        <v>0.11180984338587253</v>
      </c>
      <c r="S7" s="55">
        <f t="shared" si="6"/>
        <v>13800</v>
      </c>
      <c r="T7" s="62" t="str">
        <f t="shared" si="7"/>
        <v>MENOR VALOR</v>
      </c>
    </row>
    <row r="8" spans="1:22" s="59" customFormat="1" ht="89.25" x14ac:dyDescent="0.25">
      <c r="A8" s="76">
        <f>+COTIZACIONES!A7</f>
        <v>5</v>
      </c>
      <c r="B8" s="76" t="str">
        <f>+COTIZACIONES!C7</f>
        <v>DEMOLICIÓN ÁREA LIBRE PISO DURO (INCLUYE CARGUE Y RETIRO DE ESCOMBROS)</v>
      </c>
      <c r="C8" s="76" t="str">
        <f>+COTIZACIONES!C7</f>
        <v>DEMOLICIÓN ÁREA LIBRE PISO DURO (INCLUYE CARGUE Y RETIRO DE ESCOMBROS)</v>
      </c>
      <c r="D8" s="76" t="str">
        <f>+COTIZACIONES!D7</f>
        <v>M²</v>
      </c>
      <c r="E8" s="76">
        <f>+COTIZACIONES!E7</f>
        <v>1</v>
      </c>
      <c r="F8" s="58"/>
      <c r="G8" s="58"/>
      <c r="H8" s="58"/>
      <c r="I8" s="58"/>
      <c r="J8" s="77">
        <f>+COTIZACIONES!F7</f>
        <v>43700</v>
      </c>
      <c r="K8" s="77">
        <f>+COTIZACIONES!L7</f>
        <v>53303.074999999997</v>
      </c>
      <c r="L8" s="77">
        <f>+COTIZACIONES!R7</f>
        <v>45220</v>
      </c>
      <c r="M8" s="55">
        <f t="shared" si="0"/>
        <v>43700</v>
      </c>
      <c r="N8" s="55">
        <f t="shared" si="1"/>
        <v>47407.691666666673</v>
      </c>
      <c r="O8" s="55">
        <f t="shared" si="2"/>
        <v>47052.883625128736</v>
      </c>
      <c r="P8" s="55">
        <f t="shared" si="3"/>
        <v>47226.75287662178</v>
      </c>
      <c r="Q8" s="55">
        <f t="shared" si="4"/>
        <v>5161.8076761158309</v>
      </c>
      <c r="R8" s="56">
        <f t="shared" si="5"/>
        <v>0.10888122780601875</v>
      </c>
      <c r="S8" s="55">
        <f t="shared" si="6"/>
        <v>43700</v>
      </c>
      <c r="T8" s="62" t="str">
        <f t="shared" si="7"/>
        <v>MENOR VALOR</v>
      </c>
    </row>
    <row r="9" spans="1:22" ht="102" customHeight="1" x14ac:dyDescent="0.25">
      <c r="A9" s="76">
        <f>+COTIZACIONES!A8</f>
        <v>6</v>
      </c>
      <c r="B9" s="76" t="str">
        <f>+COTIZACIONES!C8</f>
        <v>DEMOLICIÓN DE BANCAS  A=0,35 M, (INCLUYE MURETES EN MAMPOSTERÍA Y PLACA CARGUE Y RETIRO DE ESCOMBROS),</v>
      </c>
      <c r="C9" s="76" t="str">
        <f>+COTIZACIONES!C8</f>
        <v>DEMOLICIÓN DE BANCAS  A=0,35 M, (INCLUYE MURETES EN MAMPOSTERÍA Y PLACA CARGUE Y RETIRO DE ESCOMBROS),</v>
      </c>
      <c r="D9" s="76" t="str">
        <f>+COTIZACIONES!D8</f>
        <v>ML</v>
      </c>
      <c r="E9" s="76">
        <f>+COTIZACIONES!E8</f>
        <v>1</v>
      </c>
      <c r="F9" s="58"/>
      <c r="G9" s="58"/>
      <c r="H9" s="58"/>
      <c r="I9" s="58"/>
      <c r="J9" s="77">
        <f>+COTIZACIONES!F8</f>
        <v>28750</v>
      </c>
      <c r="K9" s="77">
        <f>+COTIZACIONES!L8</f>
        <v>35409.937500000007</v>
      </c>
      <c r="L9" s="77">
        <f>+COTIZACIONES!R8</f>
        <v>29750</v>
      </c>
      <c r="M9" s="55">
        <f t="shared" si="0"/>
        <v>28750</v>
      </c>
      <c r="N9" s="55">
        <f t="shared" si="1"/>
        <v>31303.3125</v>
      </c>
      <c r="O9" s="55">
        <f t="shared" si="2"/>
        <v>31044.101960898923</v>
      </c>
      <c r="P9" s="55">
        <f t="shared" si="3"/>
        <v>31170.946740594256</v>
      </c>
      <c r="Q9" s="55">
        <f t="shared" si="4"/>
        <v>3591.4170835435948</v>
      </c>
      <c r="R9" s="56">
        <f t="shared" si="5"/>
        <v>0.11472961794518055</v>
      </c>
      <c r="S9" s="55">
        <f t="shared" si="6"/>
        <v>28750</v>
      </c>
      <c r="T9" s="62" t="str">
        <f t="shared" si="7"/>
        <v>MENOR VALOR</v>
      </c>
    </row>
    <row r="10" spans="1:22" ht="89.25" x14ac:dyDescent="0.25">
      <c r="A10" s="76">
        <f>+COTIZACIONES!A9</f>
        <v>7</v>
      </c>
      <c r="B10" s="76" t="str">
        <f>+COTIZACIONES!C9</f>
        <v>DEMOLICIÓN DE ENCHAPE DE PARED (INCLUYE CARGUE Y RETIRO DE ESCOMBROS)</v>
      </c>
      <c r="C10" s="76" t="str">
        <f>+COTIZACIONES!C9</f>
        <v>DEMOLICIÓN DE ENCHAPE DE PARED (INCLUYE CARGUE Y RETIRO DE ESCOMBROS)</v>
      </c>
      <c r="D10" s="76" t="str">
        <f>+COTIZACIONES!D9</f>
        <v>M²</v>
      </c>
      <c r="E10" s="76">
        <f>+COTIZACIONES!E9</f>
        <v>1</v>
      </c>
      <c r="F10" s="58"/>
      <c r="G10" s="58"/>
      <c r="H10" s="58"/>
      <c r="I10" s="58"/>
      <c r="J10" s="77">
        <f>+COTIZACIONES!F9</f>
        <v>20700</v>
      </c>
      <c r="K10" s="77">
        <f>+COTIZACIONES!L9</f>
        <v>27712.125</v>
      </c>
      <c r="L10" s="77">
        <f>+COTIZACIONES!R9</f>
        <v>21420</v>
      </c>
      <c r="M10" s="55">
        <f t="shared" si="0"/>
        <v>20700</v>
      </c>
      <c r="N10" s="55">
        <f t="shared" si="1"/>
        <v>23277.375</v>
      </c>
      <c r="O10" s="55">
        <f t="shared" si="2"/>
        <v>22886.820371644873</v>
      </c>
      <c r="P10" s="55">
        <f t="shared" si="3"/>
        <v>23075.611243119121</v>
      </c>
      <c r="Q10" s="55">
        <f t="shared" si="4"/>
        <v>3857.441596690091</v>
      </c>
      <c r="R10" s="56">
        <f t="shared" si="5"/>
        <v>0.16571634888771139</v>
      </c>
      <c r="S10" s="55">
        <f t="shared" si="6"/>
        <v>20700</v>
      </c>
      <c r="T10" s="62" t="str">
        <f t="shared" si="7"/>
        <v>MENOR VALOR</v>
      </c>
    </row>
    <row r="11" spans="1:22" ht="60" customHeight="1" x14ac:dyDescent="0.25">
      <c r="A11" s="76">
        <f>+COTIZACIONES!A10</f>
        <v>8</v>
      </c>
      <c r="B11" s="76" t="str">
        <f>+COTIZACIONES!C10</f>
        <v>DEMOLICIÓN DE ENCHAPE DE PISOS (INCLUYE CARGUE Y RETIRO DE ESCOMBROS)</v>
      </c>
      <c r="C11" s="76" t="str">
        <f>+COTIZACIONES!C10</f>
        <v>DEMOLICIÓN DE ENCHAPE DE PISOS (INCLUYE CARGUE Y RETIRO DE ESCOMBROS)</v>
      </c>
      <c r="D11" s="76" t="str">
        <f>+COTIZACIONES!D10</f>
        <v>M²</v>
      </c>
      <c r="E11" s="76">
        <f>+COTIZACIONES!E10</f>
        <v>1</v>
      </c>
      <c r="F11" s="58"/>
      <c r="G11" s="58"/>
      <c r="H11" s="58"/>
      <c r="I11" s="58"/>
      <c r="J11" s="77">
        <f>+COTIZACIONES!F10</f>
        <v>21850</v>
      </c>
      <c r="K11" s="77">
        <f>+COTIZACIONES!L10</f>
        <v>28991.672500000001</v>
      </c>
      <c r="L11" s="77">
        <f>+COTIZACIONES!R10</f>
        <v>22610</v>
      </c>
      <c r="M11" s="55">
        <f t="shared" si="0"/>
        <v>21850</v>
      </c>
      <c r="N11" s="55">
        <f t="shared" si="1"/>
        <v>24483.890833333335</v>
      </c>
      <c r="O11" s="55">
        <f t="shared" si="2"/>
        <v>24098.810645313239</v>
      </c>
      <c r="P11" s="55">
        <f t="shared" si="3"/>
        <v>24285.204108312981</v>
      </c>
      <c r="Q11" s="55">
        <f t="shared" si="4"/>
        <v>3922.3043820886787</v>
      </c>
      <c r="R11" s="56">
        <f t="shared" si="5"/>
        <v>0.16019939023534197</v>
      </c>
      <c r="S11" s="55">
        <f t="shared" si="6"/>
        <v>21850</v>
      </c>
      <c r="T11" s="62" t="str">
        <f t="shared" si="7"/>
        <v>MENOR VALOR</v>
      </c>
    </row>
    <row r="12" spans="1:22" ht="102" x14ac:dyDescent="0.25">
      <c r="A12" s="76">
        <f>+COTIZACIONES!A11</f>
        <v>9</v>
      </c>
      <c r="B12" s="76" t="str">
        <f>+COTIZACIONES!C11</f>
        <v>DEMOLICIÓN MANUAL DE SARDINEL EXISTENTE (INCLUYE CARGUE Y RETIRO DE ESCOMBROS)</v>
      </c>
      <c r="C12" s="76" t="str">
        <f>+COTIZACIONES!C11</f>
        <v>DEMOLICIÓN MANUAL DE SARDINEL EXISTENTE (INCLUYE CARGUE Y RETIRO DE ESCOMBROS)</v>
      </c>
      <c r="D12" s="76" t="str">
        <f>+COTIZACIONES!D11</f>
        <v>ML</v>
      </c>
      <c r="E12" s="76">
        <f>+COTIZACIONES!E11</f>
        <v>1</v>
      </c>
      <c r="F12" s="58"/>
      <c r="G12" s="58"/>
      <c r="H12" s="58"/>
      <c r="I12" s="58"/>
      <c r="J12" s="77">
        <f>+COTIZACIONES!F11</f>
        <v>17250</v>
      </c>
      <c r="K12" s="77">
        <f>+COTIZACIONES!L11</f>
        <v>23503.987499999999</v>
      </c>
      <c r="L12" s="77">
        <f>+COTIZACIONES!R11</f>
        <v>17850</v>
      </c>
      <c r="M12" s="55">
        <f t="shared" si="0"/>
        <v>17250</v>
      </c>
      <c r="N12" s="55">
        <f t="shared" si="1"/>
        <v>19534.662500000002</v>
      </c>
      <c r="O12" s="55">
        <f t="shared" si="2"/>
        <v>19164.504797108144</v>
      </c>
      <c r="P12" s="55">
        <f t="shared" si="3"/>
        <v>19342.960982307835</v>
      </c>
      <c r="Q12" s="55">
        <f t="shared" si="4"/>
        <v>3450.6022252236889</v>
      </c>
      <c r="R12" s="56">
        <f t="shared" si="5"/>
        <v>0.1766399713956506</v>
      </c>
      <c r="S12" s="55">
        <f t="shared" si="6"/>
        <v>17250</v>
      </c>
      <c r="T12" s="62" t="str">
        <f t="shared" si="7"/>
        <v>MENOR VALOR</v>
      </c>
    </row>
    <row r="13" spans="1:22" ht="120" customHeight="1" x14ac:dyDescent="0.25">
      <c r="A13" s="76">
        <f>+COTIZACIONES!A12</f>
        <v>10</v>
      </c>
      <c r="B13" s="76" t="str">
        <f>+COTIZACIONES!C12</f>
        <v xml:space="preserve">DEMOLICIÓN MURO DE CEMENTO. </v>
      </c>
      <c r="C13" s="76" t="str">
        <f>+COTIZACIONES!C12</f>
        <v xml:space="preserve">DEMOLICIÓN MURO DE CEMENTO. </v>
      </c>
      <c r="D13" s="76" t="str">
        <f>+COTIZACIONES!D12</f>
        <v>M²</v>
      </c>
      <c r="E13" s="76">
        <f>+COTIZACIONES!E12</f>
        <v>1</v>
      </c>
      <c r="F13" s="58"/>
      <c r="G13" s="58"/>
      <c r="H13" s="58"/>
      <c r="I13" s="58"/>
      <c r="J13" s="77">
        <f>+COTIZACIONES!F12</f>
        <v>11900</v>
      </c>
      <c r="K13" s="77">
        <f>+COTIZACIONES!L12</f>
        <v>18409.3</v>
      </c>
      <c r="L13" s="77">
        <f>+COTIZACIONES!R12</f>
        <v>17850</v>
      </c>
      <c r="M13" s="55">
        <f t="shared" si="0"/>
        <v>11900</v>
      </c>
      <c r="N13" s="55">
        <f t="shared" si="1"/>
        <v>16053.1</v>
      </c>
      <c r="O13" s="55">
        <f t="shared" si="2"/>
        <v>15433.972985561248</v>
      </c>
      <c r="P13" s="55">
        <f t="shared" si="3"/>
        <v>15754.603789964554</v>
      </c>
      <c r="Q13" s="55">
        <f t="shared" si="4"/>
        <v>3607.5454023476937</v>
      </c>
      <c r="R13" s="56">
        <f t="shared" si="5"/>
        <v>0.22472577896778154</v>
      </c>
      <c r="S13" s="55">
        <f t="shared" si="6"/>
        <v>11900</v>
      </c>
      <c r="T13" s="62" t="str">
        <f t="shared" si="7"/>
        <v>MEDIA ARMONICA</v>
      </c>
    </row>
    <row r="14" spans="1:22" ht="76.5" x14ac:dyDescent="0.25">
      <c r="A14" s="76">
        <f>+COTIZACIONES!A13</f>
        <v>11</v>
      </c>
      <c r="B14" s="76" t="str">
        <f>+COTIZACIONES!C13</f>
        <v xml:space="preserve">DEMOLICIÓN MURO DE LADRILLO DE ESPESOR MENOR A 0.15 METROS. </v>
      </c>
      <c r="C14" s="76" t="str">
        <f>+COTIZACIONES!C13</f>
        <v xml:space="preserve">DEMOLICIÓN MURO DE LADRILLO DE ESPESOR MENOR A 0.15 METROS. </v>
      </c>
      <c r="D14" s="76" t="str">
        <f>+COTIZACIONES!D13</f>
        <v>M²</v>
      </c>
      <c r="E14" s="76">
        <f>+COTIZACIONES!E13</f>
        <v>1</v>
      </c>
      <c r="F14" s="60">
        <f>+'VALOR INDEXADO'!$I$12</f>
        <v>18170.738999999998</v>
      </c>
      <c r="G14" s="58"/>
      <c r="H14" s="58"/>
      <c r="I14" s="58"/>
      <c r="J14" s="77">
        <f>+COTIZACIONES!F13</f>
        <v>11900</v>
      </c>
      <c r="K14" s="77">
        <f>+COTIZACIONES!L13</f>
        <v>16993.2</v>
      </c>
      <c r="L14" s="77">
        <f>+COTIZACIONES!R13</f>
        <v>21420</v>
      </c>
      <c r="M14" s="55">
        <f>MIN(F14:L14)</f>
        <v>11900</v>
      </c>
      <c r="N14" s="55">
        <f>AVERAGE(F14:L14)</f>
        <v>17120.98475</v>
      </c>
      <c r="O14" s="55">
        <f>HARMEAN(F14:L14)</f>
        <v>16353.259350703167</v>
      </c>
      <c r="P14" s="55">
        <f>GEOMEAN(F14:L14)</f>
        <v>16749.565548762028</v>
      </c>
      <c r="Q14" s="55">
        <f>_xlfn.STDEV.S(F14:L14)</f>
        <v>3952.1524433819882</v>
      </c>
      <c r="R14" s="56">
        <f>+Q14/N14</f>
        <v>0.23083674806625759</v>
      </c>
      <c r="S14" s="55">
        <f t="shared" si="6"/>
        <v>11900</v>
      </c>
      <c r="T14" s="62" t="str">
        <f t="shared" si="7"/>
        <v>MEDIA ARMONICA</v>
      </c>
    </row>
    <row r="15" spans="1:22" ht="51" x14ac:dyDescent="0.25">
      <c r="A15" s="76">
        <f>+COTIZACIONES!A14</f>
        <v>12</v>
      </c>
      <c r="B15" s="76" t="str">
        <f>+COTIZACIONES!C14</f>
        <v>DEMOLICIÓN PLACA PISO.   A TODO COSTO</v>
      </c>
      <c r="C15" s="76" t="str">
        <f>+COTIZACIONES!C14</f>
        <v>DEMOLICIÓN PLACA PISO.   A TODO COSTO</v>
      </c>
      <c r="D15" s="76" t="str">
        <f>+COTIZACIONES!D14</f>
        <v>M²</v>
      </c>
      <c r="E15" s="76">
        <f>+COTIZACIONES!E14</f>
        <v>1</v>
      </c>
      <c r="F15" s="58"/>
      <c r="G15" s="58"/>
      <c r="H15" s="58"/>
      <c r="I15" s="58"/>
      <c r="J15" s="77">
        <f>+COTIZACIONES!F14</f>
        <v>17250</v>
      </c>
      <c r="K15" s="77">
        <f>+COTIZACIONES!L14</f>
        <v>21759.15</v>
      </c>
      <c r="L15" s="77">
        <f>+COTIZACIONES!R14</f>
        <v>17850</v>
      </c>
      <c r="M15" s="55">
        <f>MIN(J15:L15)</f>
        <v>17250</v>
      </c>
      <c r="N15" s="55">
        <f t="shared" si="1"/>
        <v>18953.05</v>
      </c>
      <c r="O15" s="55">
        <f t="shared" si="2"/>
        <v>18755.732099758647</v>
      </c>
      <c r="P15" s="55">
        <f t="shared" si="3"/>
        <v>18851.955906752752</v>
      </c>
      <c r="Q15" s="55">
        <f t="shared" si="4"/>
        <v>2448.6012144691977</v>
      </c>
      <c r="R15" s="56">
        <f t="shared" si="5"/>
        <v>0.12919299080988009</v>
      </c>
      <c r="S15" s="55">
        <f t="shared" si="6"/>
        <v>17250</v>
      </c>
      <c r="T15" s="62" t="str">
        <f t="shared" si="7"/>
        <v>MENOR VALOR</v>
      </c>
    </row>
    <row r="16" spans="1:22" ht="76.5" x14ac:dyDescent="0.25">
      <c r="A16" s="76">
        <f>+COTIZACIONES!A15</f>
        <v>13</v>
      </c>
      <c r="B16" s="76" t="str">
        <f>+COTIZACIONES!C15</f>
        <v xml:space="preserve">DEMOLICIÓN PLACAS MACIZAS DE ESPESOR MAYOR A 0.15 METROS. </v>
      </c>
      <c r="C16" s="76" t="str">
        <f>+COTIZACIONES!C15</f>
        <v xml:space="preserve">DEMOLICIÓN PLACAS MACIZAS DE ESPESOR MAYOR A 0.15 METROS. </v>
      </c>
      <c r="D16" s="76" t="str">
        <f>+COTIZACIONES!D15</f>
        <v>M²</v>
      </c>
      <c r="E16" s="76">
        <f>+COTIZACIONES!E15</f>
        <v>1</v>
      </c>
      <c r="F16" s="58"/>
      <c r="G16" s="58"/>
      <c r="H16" s="58"/>
      <c r="I16" s="58"/>
      <c r="J16" s="77">
        <f>+COTIZACIONES!F15</f>
        <v>23000</v>
      </c>
      <c r="K16" s="77">
        <f>+COTIZACIONES!L15</f>
        <v>28191.099999999995</v>
      </c>
      <c r="L16" s="77">
        <f>+COTIZACIONES!R15</f>
        <v>23800</v>
      </c>
      <c r="M16" s="55">
        <f>MIN(J16:L16)</f>
        <v>23000</v>
      </c>
      <c r="N16" s="55">
        <f t="shared" si="1"/>
        <v>24997.033333333329</v>
      </c>
      <c r="O16" s="55">
        <f t="shared" si="2"/>
        <v>24800.099700897306</v>
      </c>
      <c r="P16" s="55">
        <f t="shared" si="3"/>
        <v>24896.536746224669</v>
      </c>
      <c r="Q16" s="55">
        <f t="shared" si="4"/>
        <v>2794.9143821114303</v>
      </c>
      <c r="R16" s="56">
        <f t="shared" si="5"/>
        <v>0.11180984338587235</v>
      </c>
      <c r="S16" s="55">
        <f t="shared" si="6"/>
        <v>23000</v>
      </c>
      <c r="T16" s="62" t="str">
        <f t="shared" si="7"/>
        <v>MENOR VALOR</v>
      </c>
      <c r="V16" s="35" t="s">
        <v>1131</v>
      </c>
    </row>
    <row r="17" spans="1:22" s="59" customFormat="1" ht="76.5" x14ac:dyDescent="0.25">
      <c r="A17" s="76">
        <f>+COTIZACIONES!A16</f>
        <v>14</v>
      </c>
      <c r="B17" s="76" t="str">
        <f>+COTIZACIONES!C16</f>
        <v xml:space="preserve">DEMOLICIÓN PLACAS MACIZAS DE ESPESOR MENOR A 0.15 METROS.  </v>
      </c>
      <c r="C17" s="76" t="str">
        <f>+COTIZACIONES!C16</f>
        <v xml:space="preserve">DEMOLICIÓN PLACAS MACIZAS DE ESPESOR MENOR A 0.15 METROS.  </v>
      </c>
      <c r="D17" s="76" t="str">
        <f>+COTIZACIONES!D16</f>
        <v>M²</v>
      </c>
      <c r="E17" s="76">
        <f>+COTIZACIONES!E16</f>
        <v>1</v>
      </c>
      <c r="F17" s="58"/>
      <c r="G17" s="58"/>
      <c r="H17" s="58"/>
      <c r="I17" s="58"/>
      <c r="J17" s="77">
        <f>+COTIZACIONES!F16</f>
        <v>20700</v>
      </c>
      <c r="K17" s="77">
        <f>+COTIZACIONES!L16</f>
        <v>25248.825000000004</v>
      </c>
      <c r="L17" s="77">
        <f>+COTIZACIONES!R16</f>
        <v>21420</v>
      </c>
      <c r="M17" s="55">
        <f>MIN(J17:L17)</f>
        <v>20700</v>
      </c>
      <c r="N17" s="55">
        <f t="shared" si="1"/>
        <v>22456.275000000005</v>
      </c>
      <c r="O17" s="55">
        <f t="shared" si="2"/>
        <v>22288.208032955717</v>
      </c>
      <c r="P17" s="55">
        <f t="shared" si="3"/>
        <v>22370.567152084004</v>
      </c>
      <c r="Q17" s="55">
        <f t="shared" si="4"/>
        <v>2445.0667939496075</v>
      </c>
      <c r="R17" s="56">
        <f t="shared" si="5"/>
        <v>0.10888122780601889</v>
      </c>
      <c r="S17" s="55">
        <f t="shared" si="6"/>
        <v>20700</v>
      </c>
      <c r="T17" s="62" t="str">
        <f t="shared" si="7"/>
        <v>MENOR VALOR</v>
      </c>
      <c r="V17" s="59" t="s">
        <v>1131</v>
      </c>
    </row>
    <row r="18" spans="1:22" ht="114.75" x14ac:dyDescent="0.25">
      <c r="A18" s="76">
        <f>+COTIZACIONES!A17</f>
        <v>15</v>
      </c>
      <c r="B18" s="76" t="str">
        <f>+COTIZACIONES!C17</f>
        <v>DESMONTE MURO EN DRY WALL   (INCLUYE CARGUE Y RETIRO DE MATERIAL DESMONTADO)</v>
      </c>
      <c r="C18" s="76" t="str">
        <f>+COTIZACIONES!C17</f>
        <v>DESMONTE MURO EN DRY WALL   (INCLUYE CARGUE Y RETIRO DE MATERIAL DESMONTADO)</v>
      </c>
      <c r="D18" s="76" t="str">
        <f>+COTIZACIONES!D17</f>
        <v>M²</v>
      </c>
      <c r="E18" s="76">
        <f>+COTIZACIONES!E17</f>
        <v>1</v>
      </c>
      <c r="F18" s="60">
        <f>+'VALOR INDEXADO'!$I$16</f>
        <v>15142.282499999999</v>
      </c>
      <c r="G18" s="58"/>
      <c r="H18" s="58"/>
      <c r="I18" s="58"/>
      <c r="J18" s="77">
        <f>+COTIZACIONES!F17</f>
        <v>17250</v>
      </c>
      <c r="K18" s="77">
        <f>+COTIZACIONES!L17</f>
        <v>14161</v>
      </c>
      <c r="L18" s="77">
        <f>+COTIZACIONES!R17</f>
        <v>17850</v>
      </c>
      <c r="M18" s="55">
        <f>MIN(F18:L18)</f>
        <v>14161</v>
      </c>
      <c r="N18" s="55">
        <f>AVERAGE(F18:L18)</f>
        <v>16100.820625</v>
      </c>
      <c r="O18" s="55">
        <f>HARMEAN(F18:L18)</f>
        <v>15958.49850147785</v>
      </c>
      <c r="P18" s="55">
        <f>GEOMEAN(F18:L18)</f>
        <v>16029.801584619454</v>
      </c>
      <c r="Q18" s="55">
        <f>_xlfn.STDEV.S(F18:L18)</f>
        <v>1738.0008741947061</v>
      </c>
      <c r="R18" s="56">
        <f>+Q18/N18</f>
        <v>0.10794486285351719</v>
      </c>
      <c r="S18" s="55">
        <f t="shared" si="6"/>
        <v>14161</v>
      </c>
      <c r="T18" s="62" t="str">
        <f t="shared" si="7"/>
        <v>MENOR VALOR</v>
      </c>
    </row>
    <row r="19" spans="1:22" ht="114.75" x14ac:dyDescent="0.25">
      <c r="A19" s="76">
        <f>+COTIZACIONES!A18</f>
        <v>16</v>
      </c>
      <c r="B19" s="76" t="str">
        <f>+COTIZACIONES!C18</f>
        <v>DESMONTE  DE PISOS DE MADERA (INCLUYE CARGUE Y RETIRO DE MATERIAL DESMONTADO)</v>
      </c>
      <c r="C19" s="76" t="str">
        <f>+COTIZACIONES!C18</f>
        <v>DESMONTE  DE PISOS DE MADERA (INCLUYE CARGUE Y RETIRO DE MATERIAL DESMONTADO)</v>
      </c>
      <c r="D19" s="76" t="str">
        <f>+COTIZACIONES!D18</f>
        <v>M²</v>
      </c>
      <c r="E19" s="76">
        <f>+COTIZACIONES!E18</f>
        <v>1</v>
      </c>
      <c r="F19" s="58"/>
      <c r="G19" s="58"/>
      <c r="H19" s="58"/>
      <c r="I19" s="58"/>
      <c r="J19" s="77">
        <f>+COTIZACIONES!F18</f>
        <v>16100</v>
      </c>
      <c r="K19" s="77">
        <f>+COTIZACIONES!L18</f>
        <v>15577.1</v>
      </c>
      <c r="L19" s="77">
        <f>+COTIZACIONES!R18</f>
        <v>16660</v>
      </c>
      <c r="M19" s="55">
        <f t="shared" ref="M19:M56" si="8">MIN(J19:L19)</f>
        <v>15577.1</v>
      </c>
      <c r="N19" s="55">
        <f>AVERAGE(J19:L19)</f>
        <v>16112.366666666667</v>
      </c>
      <c r="O19" s="55">
        <f t="shared" si="2"/>
        <v>16100.241169597652</v>
      </c>
      <c r="P19" s="55">
        <f t="shared" si="3"/>
        <v>16106.301591186395</v>
      </c>
      <c r="Q19" s="55">
        <f t="shared" si="4"/>
        <v>541.55590970215906</v>
      </c>
      <c r="R19" s="56">
        <f t="shared" si="5"/>
        <v>3.3611195729708179E-2</v>
      </c>
      <c r="S19" s="55">
        <f t="shared" si="6"/>
        <v>15577</v>
      </c>
      <c r="T19" s="62" t="str">
        <f t="shared" si="7"/>
        <v>MENOR VALOR</v>
      </c>
    </row>
    <row r="20" spans="1:22" ht="45" customHeight="1" x14ac:dyDescent="0.25">
      <c r="A20" s="76">
        <f>+COTIZACIONES!A19</f>
        <v>17</v>
      </c>
      <c r="B20" s="76" t="str">
        <f>+COTIZACIONES!C19</f>
        <v xml:space="preserve">EXCAVACIÓN EN MATERIAL COMÚN CON RETIRO, PROFUNDIDAD DE 0.1 - 2.9 M. </v>
      </c>
      <c r="C20" s="76" t="str">
        <f>+COTIZACIONES!C19</f>
        <v xml:space="preserve">EXCAVACIÓN EN MATERIAL COMÚN CON RETIRO, PROFUNDIDAD DE 0.1 - 2.9 M. </v>
      </c>
      <c r="D20" s="76" t="str">
        <f>+COTIZACIONES!D19</f>
        <v>M³</v>
      </c>
      <c r="E20" s="76">
        <f>+COTIZACIONES!E19</f>
        <v>1</v>
      </c>
      <c r="F20" s="58"/>
      <c r="G20" s="58"/>
      <c r="H20" s="58"/>
      <c r="I20" s="58"/>
      <c r="J20" s="77">
        <f>+COTIZACIONES!F19</f>
        <v>28750</v>
      </c>
      <c r="K20" s="77">
        <f>+COTIZACIONES!L19</f>
        <v>38146.9375</v>
      </c>
      <c r="L20" s="77">
        <f>+COTIZACIONES!R19</f>
        <v>29750</v>
      </c>
      <c r="M20" s="55">
        <f t="shared" si="8"/>
        <v>28750</v>
      </c>
      <c r="N20" s="55">
        <f>AVERAGE(J20:L20)</f>
        <v>32215.645833333332</v>
      </c>
      <c r="O20" s="55">
        <f t="shared" si="2"/>
        <v>31708.961375412153</v>
      </c>
      <c r="P20" s="55">
        <f t="shared" si="3"/>
        <v>31954.215931990759</v>
      </c>
      <c r="Q20" s="55">
        <f t="shared" si="4"/>
        <v>5160.9268185377332</v>
      </c>
      <c r="R20" s="56">
        <f t="shared" si="5"/>
        <v>0.16019939023534191</v>
      </c>
      <c r="S20" s="55">
        <f t="shared" si="6"/>
        <v>28750</v>
      </c>
      <c r="T20" s="62" t="str">
        <f t="shared" si="7"/>
        <v>MENOR VALOR</v>
      </c>
    </row>
    <row r="21" spans="1:22" s="57" customFormat="1" ht="135" customHeight="1" x14ac:dyDescent="0.25">
      <c r="A21" s="62">
        <f>+COTIZACIONES!A20</f>
        <v>18</v>
      </c>
      <c r="B21" s="62" t="str">
        <f>+COTIZACIONES!C20</f>
        <v>EXCAVACIÓN MANUAL PARA REDES HIDROSANITARIAS INFRAESTRUCTURA h=2.00 m. como máximo (Incluye cargue y retiro de material excavado).</v>
      </c>
      <c r="C21" s="62" t="str">
        <f>+COTIZACIONES!C20</f>
        <v>EXCAVACIÓN MANUAL PARA REDES HIDROSANITARIAS INFRAESTRUCTURA h=2.00 m. como máximo (Incluye cargue y retiro de material excavado).</v>
      </c>
      <c r="D21" s="62" t="str">
        <f>+COTIZACIONES!D20</f>
        <v>M³</v>
      </c>
      <c r="E21" s="62">
        <f>+COTIZACIONES!E20</f>
        <v>1</v>
      </c>
      <c r="F21" s="61"/>
      <c r="G21" s="61">
        <v>67227.3</v>
      </c>
      <c r="H21" s="61">
        <v>50729</v>
      </c>
      <c r="I21" s="61">
        <v>35327</v>
      </c>
      <c r="J21" s="55">
        <f>+COTIZACIONES!F20</f>
        <v>29750</v>
      </c>
      <c r="K21" s="55">
        <f>+COTIZACIONES!L20</f>
        <v>35402.5</v>
      </c>
      <c r="L21" s="55">
        <f>+COTIZACIONES!R20</f>
        <v>23681</v>
      </c>
      <c r="M21" s="55">
        <f t="shared" si="8"/>
        <v>23681</v>
      </c>
      <c r="N21" s="55">
        <f t="shared" si="1"/>
        <v>29611.166666666668</v>
      </c>
      <c r="O21" s="55">
        <f t="shared" si="2"/>
        <v>28821.770465423899</v>
      </c>
      <c r="P21" s="55">
        <f t="shared" si="3"/>
        <v>29217.315691576387</v>
      </c>
      <c r="Q21" s="55">
        <f t="shared" si="4"/>
        <v>5861.9831612973139</v>
      </c>
      <c r="R21" s="56">
        <f t="shared" si="5"/>
        <v>0.19796528881437681</v>
      </c>
      <c r="S21" s="55">
        <f t="shared" si="6"/>
        <v>23681</v>
      </c>
      <c r="T21" s="62" t="str">
        <f t="shared" si="7"/>
        <v>MENOR VALOR</v>
      </c>
    </row>
    <row r="22" spans="1:22" s="57" customFormat="1" ht="114.75" x14ac:dyDescent="0.25">
      <c r="A22" s="62">
        <f>+COTIZACIONES!A21</f>
        <v>19</v>
      </c>
      <c r="B22" s="62" t="str">
        <f>+COTIZACIONES!C21</f>
        <v>EXCAVACIÓN MANUAL DE MATERIAL HETEROGENEO (Incluye cargue y retiro del material excavado a botadero.)</v>
      </c>
      <c r="C22" s="62" t="str">
        <f>+COTIZACIONES!C21</f>
        <v>EXCAVACIÓN MANUAL DE MATERIAL HETEROGENEO (Incluye cargue y retiro del material excavado a botadero.)</v>
      </c>
      <c r="D22" s="62" t="str">
        <f>+COTIZACIONES!D21</f>
        <v>M³</v>
      </c>
      <c r="E22" s="62">
        <f>+COTIZACIONES!E21</f>
        <v>1</v>
      </c>
      <c r="F22" s="61"/>
      <c r="G22" s="61">
        <v>67227.3</v>
      </c>
      <c r="H22" s="61">
        <v>50729</v>
      </c>
      <c r="I22" s="61">
        <v>75008</v>
      </c>
      <c r="J22" s="55">
        <f>+COTIZACIONES!F21</f>
        <v>116620</v>
      </c>
      <c r="K22" s="55">
        <f>+COTIZACIONES!L21</f>
        <v>110455.8</v>
      </c>
      <c r="L22" s="55">
        <f>+COTIZACIONES!R21</f>
        <v>82110</v>
      </c>
      <c r="M22" s="55">
        <f t="shared" si="8"/>
        <v>82110</v>
      </c>
      <c r="N22" s="55">
        <f t="shared" si="1"/>
        <v>103061.93333333333</v>
      </c>
      <c r="O22" s="55">
        <f t="shared" si="2"/>
        <v>100647.36997000394</v>
      </c>
      <c r="P22" s="55">
        <f t="shared" si="3"/>
        <v>101887.10087991584</v>
      </c>
      <c r="Q22" s="55">
        <f t="shared" si="4"/>
        <v>18404.808426423057</v>
      </c>
      <c r="R22" s="56">
        <f t="shared" si="5"/>
        <v>0.17858008123034488</v>
      </c>
      <c r="S22" s="55">
        <f t="shared" si="6"/>
        <v>82110</v>
      </c>
      <c r="T22" s="62" t="str">
        <f t="shared" si="7"/>
        <v>MENOR VALOR</v>
      </c>
    </row>
    <row r="23" spans="1:22" s="57" customFormat="1" ht="114.75" x14ac:dyDescent="0.25">
      <c r="A23" s="62">
        <f>+COTIZACIONES!A22</f>
        <v>20</v>
      </c>
      <c r="B23" s="62" t="str">
        <f>+COTIZACIONES!C22</f>
        <v>EXCAVACIÓN MANUAL DE MATERIAL ROCOSO (Incluye cargue y retiro del material excavado a botadero.)</v>
      </c>
      <c r="C23" s="62" t="str">
        <f>+COTIZACIONES!C22</f>
        <v>EXCAVACIÓN MANUAL DE MATERIAL ROCOSO (Incluye cargue y retiro del material excavado a botadero.)</v>
      </c>
      <c r="D23" s="62" t="str">
        <f>+COTIZACIONES!D22</f>
        <v>M³</v>
      </c>
      <c r="E23" s="62">
        <f>+COTIZACIONES!E22</f>
        <v>1</v>
      </c>
      <c r="F23" s="61"/>
      <c r="G23" s="61"/>
      <c r="H23" s="61"/>
      <c r="I23" s="61"/>
      <c r="J23" s="77">
        <f>+COTIZACIONES!F22</f>
        <v>650000</v>
      </c>
      <c r="K23" s="77">
        <f>+COTIZACIONES!L22</f>
        <v>808307.50000000012</v>
      </c>
      <c r="L23" s="77">
        <f>+COTIZACIONES!R22</f>
        <v>684250</v>
      </c>
      <c r="M23" s="55">
        <f t="shared" si="8"/>
        <v>650000</v>
      </c>
      <c r="N23" s="55">
        <f t="shared" si="1"/>
        <v>714185.83333333337</v>
      </c>
      <c r="O23" s="55">
        <f t="shared" si="2"/>
        <v>708036.6794398746</v>
      </c>
      <c r="P23" s="55">
        <f t="shared" si="3"/>
        <v>711052.37343772489</v>
      </c>
      <c r="Q23" s="55">
        <f t="shared" si="4"/>
        <v>83291.246401307653</v>
      </c>
      <c r="R23" s="56">
        <f t="shared" si="5"/>
        <v>0.11662405289189343</v>
      </c>
      <c r="S23" s="55">
        <f t="shared" si="6"/>
        <v>650000</v>
      </c>
      <c r="T23" s="62" t="str">
        <f t="shared" si="7"/>
        <v>MENOR VALOR</v>
      </c>
    </row>
    <row r="24" spans="1:22" s="57" customFormat="1" ht="114.75" x14ac:dyDescent="0.25">
      <c r="A24" s="62">
        <f>+COTIZACIONES!A23</f>
        <v>21</v>
      </c>
      <c r="B24" s="62" t="str">
        <f>+COTIZACIONES!C23</f>
        <v>EXCAVACIÓN MECANICA EN MATERIAL COMUN (Incluye cargue y retiro del material excavado a botadero.)</v>
      </c>
      <c r="C24" s="62" t="str">
        <f>+COTIZACIONES!C23</f>
        <v>EXCAVACIÓN MECANICA EN MATERIAL COMUN (Incluye cargue y retiro del material excavado a botadero.)</v>
      </c>
      <c r="D24" s="62" t="str">
        <f>+COTIZACIONES!D23</f>
        <v>M³</v>
      </c>
      <c r="E24" s="62">
        <f>+COTIZACIONES!E23</f>
        <v>1</v>
      </c>
      <c r="F24" s="61"/>
      <c r="G24" s="61"/>
      <c r="H24" s="61"/>
      <c r="I24" s="61"/>
      <c r="J24" s="77">
        <f>+COTIZACIONES!F23</f>
        <v>850000</v>
      </c>
      <c r="K24" s="77">
        <f>+COTIZACIONES!L23</f>
        <v>1072190</v>
      </c>
      <c r="L24" s="77">
        <f>+COTIZACIONES!R23</f>
        <v>916300</v>
      </c>
      <c r="M24" s="55">
        <f t="shared" si="8"/>
        <v>850000</v>
      </c>
      <c r="N24" s="55">
        <f t="shared" si="1"/>
        <v>946163.33333333337</v>
      </c>
      <c r="O24" s="55">
        <f t="shared" si="2"/>
        <v>937357.42416202999</v>
      </c>
      <c r="P24" s="55">
        <f t="shared" si="3"/>
        <v>941693.24446909281</v>
      </c>
      <c r="Q24" s="55">
        <f t="shared" si="4"/>
        <v>114065.60845992684</v>
      </c>
      <c r="R24" s="56">
        <f t="shared" si="5"/>
        <v>0.12055593832628633</v>
      </c>
      <c r="S24" s="55">
        <f t="shared" si="6"/>
        <v>850000</v>
      </c>
      <c r="T24" s="62" t="str">
        <f t="shared" si="7"/>
        <v>MENOR VALOR</v>
      </c>
    </row>
    <row r="25" spans="1:22" ht="51" x14ac:dyDescent="0.25">
      <c r="A25" s="76">
        <f>+COTIZACIONES!A24</f>
        <v>22</v>
      </c>
      <c r="B25" s="76" t="str">
        <f>+COTIZACIONES!C24</f>
        <v>LOCALIZACIÓN Y REPLANTEO CERRAMIENTO</v>
      </c>
      <c r="C25" s="76" t="str">
        <f>+COTIZACIONES!C24</f>
        <v>LOCALIZACIÓN Y REPLANTEO CERRAMIENTO</v>
      </c>
      <c r="D25" s="76" t="str">
        <f>+COTIZACIONES!D24</f>
        <v>M³</v>
      </c>
      <c r="E25" s="76">
        <f>+COTIZACIONES!E24</f>
        <v>1</v>
      </c>
      <c r="F25" s="58"/>
      <c r="G25" s="58"/>
      <c r="H25" s="58"/>
      <c r="I25" s="58"/>
      <c r="J25" s="77">
        <f>+COTIZACIONES!F24</f>
        <v>595000</v>
      </c>
      <c r="K25" s="77">
        <f>+COTIZACIONES!L24</f>
        <v>665283.78</v>
      </c>
      <c r="L25" s="77">
        <f>+COTIZACIONES!R24</f>
        <v>827050</v>
      </c>
      <c r="M25" s="55">
        <f>MIN(F25:L25)</f>
        <v>595000</v>
      </c>
      <c r="N25" s="55">
        <f>AVERAGE(F25:L25)</f>
        <v>695777.92666666664</v>
      </c>
      <c r="O25" s="55">
        <f>HARMEAN(F25:L25)</f>
        <v>682919.08279639739</v>
      </c>
      <c r="P25" s="55">
        <f>GEOMEAN(F25:L25)</f>
        <v>689210.50595638051</v>
      </c>
      <c r="Q25" s="55">
        <f>_xlfn.STDEV.S(F25:L25)</f>
        <v>118992.52228899162</v>
      </c>
      <c r="R25" s="56">
        <f t="shared" si="5"/>
        <v>0.17102083542526431</v>
      </c>
      <c r="S25" s="55">
        <f t="shared" si="6"/>
        <v>595000</v>
      </c>
      <c r="T25" s="62" t="str">
        <f t="shared" si="7"/>
        <v>MENOR VALOR</v>
      </c>
    </row>
    <row r="26" spans="1:22" s="57" customFormat="1" ht="89.25" x14ac:dyDescent="0.25">
      <c r="A26" s="62">
        <f>+COTIZACIONES!A25</f>
        <v>23</v>
      </c>
      <c r="B26" s="62" t="str">
        <f>+COTIZACIONES!C25</f>
        <v>LOCALIZACIÓN Y REPLANTEO DE REDES PARA INFRAESTRUCTURA HIDRÁULICA</v>
      </c>
      <c r="C26" s="62" t="str">
        <f>+COTIZACIONES!C25</f>
        <v>LOCALIZACIÓN Y REPLANTEO DE REDES PARA INFRAESTRUCTURA HIDRÁULICA</v>
      </c>
      <c r="D26" s="62" t="str">
        <f>+COTIZACIONES!D25</f>
        <v>M³</v>
      </c>
      <c r="E26" s="62">
        <f>+COTIZACIONES!E25</f>
        <v>1</v>
      </c>
      <c r="F26" s="61"/>
      <c r="G26" s="61"/>
      <c r="H26" s="61"/>
      <c r="I26" s="61">
        <v>2075.89</v>
      </c>
      <c r="J26" s="55">
        <f>+COTIZACIONES!F25</f>
        <v>970000</v>
      </c>
      <c r="K26" s="55">
        <f>+COTIZACIONES!L25</f>
        <v>1183157.5</v>
      </c>
      <c r="L26" s="55">
        <f>+COTIZACIONES!R25</f>
        <v>975800</v>
      </c>
      <c r="M26" s="55">
        <f t="shared" si="8"/>
        <v>970000</v>
      </c>
      <c r="N26" s="55">
        <f t="shared" si="1"/>
        <v>1042985.8333333334</v>
      </c>
      <c r="O26" s="55">
        <f t="shared" si="2"/>
        <v>1034153.2522397845</v>
      </c>
      <c r="P26" s="55">
        <f t="shared" si="3"/>
        <v>1038464.6154952917</v>
      </c>
      <c r="Q26" s="55">
        <f t="shared" si="4"/>
        <v>121426.85906373158</v>
      </c>
      <c r="R26" s="56">
        <f t="shared" si="5"/>
        <v>0.11642234744038381</v>
      </c>
      <c r="S26" s="55">
        <f t="shared" si="6"/>
        <v>970000</v>
      </c>
      <c r="T26" s="62" t="str">
        <f t="shared" si="7"/>
        <v>MENOR VALOR</v>
      </c>
    </row>
    <row r="27" spans="1:22" s="57" customFormat="1" ht="89.25" x14ac:dyDescent="0.25">
      <c r="A27" s="62">
        <f>+COTIZACIONES!A26</f>
        <v>24</v>
      </c>
      <c r="B27" s="62" t="str">
        <f>+COTIZACIONES!C26</f>
        <v>DESCAPOTE MANUAL e=0.20 m. (Incluye cargue y retiro del material a botadero.)</v>
      </c>
      <c r="C27" s="62" t="str">
        <f>+COTIZACIONES!C26</f>
        <v>DESCAPOTE MANUAL e=0.20 m. (Incluye cargue y retiro del material a botadero.)</v>
      </c>
      <c r="D27" s="62" t="str">
        <f>+COTIZACIONES!D26</f>
        <v>M³</v>
      </c>
      <c r="E27" s="62">
        <f>+COTIZACIONES!E26</f>
        <v>1</v>
      </c>
      <c r="F27" s="61"/>
      <c r="G27" s="61"/>
      <c r="H27" s="61"/>
      <c r="I27" s="61">
        <v>6658</v>
      </c>
      <c r="J27" s="55">
        <f>+COTIZACIONES!F26</f>
        <v>1200000</v>
      </c>
      <c r="K27" s="55">
        <f>+COTIZACIONES!L26</f>
        <v>1477980</v>
      </c>
      <c r="L27" s="55">
        <f>+COTIZACIONES!R26</f>
        <v>1309000</v>
      </c>
      <c r="M27" s="55">
        <f t="shared" si="8"/>
        <v>1200000</v>
      </c>
      <c r="N27" s="55">
        <f t="shared" si="1"/>
        <v>1328993.3333333333</v>
      </c>
      <c r="O27" s="55">
        <f t="shared" si="2"/>
        <v>1319334.0754135656</v>
      </c>
      <c r="P27" s="55">
        <f t="shared" si="3"/>
        <v>1324127.5346217002</v>
      </c>
      <c r="Q27" s="55">
        <f t="shared" si="4"/>
        <v>140064.3428333326</v>
      </c>
      <c r="R27" s="56">
        <f t="shared" si="5"/>
        <v>0.10539130582546133</v>
      </c>
      <c r="S27" s="55">
        <f t="shared" si="6"/>
        <v>1200000</v>
      </c>
      <c r="T27" s="62" t="str">
        <f t="shared" si="7"/>
        <v>MENOR VALOR</v>
      </c>
    </row>
    <row r="28" spans="1:22" s="57" customFormat="1" ht="165.75" x14ac:dyDescent="0.25">
      <c r="A28" s="62">
        <f>+COTIZACIONES!A27</f>
        <v>25</v>
      </c>
      <c r="B28" s="62" t="str">
        <f>+COTIZACIONES!C27</f>
        <v>RELLENO, CONFORMACIÓN Y COMPACTACIÓN MANUAL DE MATERIAL PROVENIENTE DE EXCAVACIÓN. (Incluye cargue y retiro de sobrantes a botadero.)</v>
      </c>
      <c r="C28" s="62" t="str">
        <f>+COTIZACIONES!C27</f>
        <v>RELLENO, CONFORMACIÓN Y COMPACTACIÓN MANUAL DE MATERIAL PROVENIENTE DE EXCAVACIÓN. (Incluye cargue y retiro de sobrantes a botadero.)</v>
      </c>
      <c r="D28" s="62" t="str">
        <f>+COTIZACIONES!D27</f>
        <v>M³</v>
      </c>
      <c r="E28" s="62">
        <f>+COTIZACIONES!E27</f>
        <v>1</v>
      </c>
      <c r="F28" s="61"/>
      <c r="G28" s="61"/>
      <c r="H28" s="61"/>
      <c r="I28" s="61">
        <v>9392</v>
      </c>
      <c r="J28" s="55">
        <f>+COTIZACIONES!F27</f>
        <v>1500000</v>
      </c>
      <c r="K28" s="55">
        <f>+COTIZACIONES!L27</f>
        <v>2008125</v>
      </c>
      <c r="L28" s="55">
        <f>+COTIZACIONES!R27</f>
        <v>1844500</v>
      </c>
      <c r="M28" s="55">
        <f t="shared" si="8"/>
        <v>1500000</v>
      </c>
      <c r="N28" s="55">
        <f t="shared" si="1"/>
        <v>1784208.3333333333</v>
      </c>
      <c r="O28" s="55">
        <f t="shared" si="2"/>
        <v>1757679.3214197482</v>
      </c>
      <c r="P28" s="55">
        <f t="shared" si="3"/>
        <v>1771142.7015051616</v>
      </c>
      <c r="Q28" s="55">
        <f t="shared" si="4"/>
        <v>259372.44978665913</v>
      </c>
      <c r="R28" s="56">
        <f t="shared" si="5"/>
        <v>0.14537116823240512</v>
      </c>
      <c r="S28" s="55">
        <f t="shared" si="6"/>
        <v>1500000</v>
      </c>
      <c r="T28" s="62" t="str">
        <f t="shared" si="7"/>
        <v>MENOR VALOR</v>
      </c>
    </row>
    <row r="29" spans="1:22" s="57" customFormat="1" ht="165.75" x14ac:dyDescent="0.25">
      <c r="A29" s="62">
        <f>+COTIZACIONES!A28</f>
        <v>26</v>
      </c>
      <c r="B29" s="62" t="str">
        <f>+COTIZACIONES!C28</f>
        <v>RELLENO, CONFORMACIÓN Y COMPACTACIÓN A MAQUINA CON MATERIAL DE PRESTAMO (Incluye explotación, cargue, descargue, conformación.)</v>
      </c>
      <c r="C29" s="62" t="str">
        <f>+COTIZACIONES!C28</f>
        <v>RELLENO, CONFORMACIÓN Y COMPACTACIÓN A MAQUINA CON MATERIAL DE PRESTAMO (Incluye explotación, cargue, descargue, conformación.)</v>
      </c>
      <c r="D29" s="62" t="str">
        <f>+COTIZACIONES!D28</f>
        <v>M³</v>
      </c>
      <c r="E29" s="62">
        <f>+COTIZACIONES!E28</f>
        <v>1</v>
      </c>
      <c r="F29" s="61"/>
      <c r="G29" s="61"/>
      <c r="H29" s="61"/>
      <c r="I29" s="61"/>
      <c r="J29" s="55">
        <f>+COTIZACIONES!F28</f>
        <v>1300000</v>
      </c>
      <c r="K29" s="55">
        <f>+COTIZACIONES!L28</f>
        <v>1724905.0000000002</v>
      </c>
      <c r="L29" s="55">
        <f>+COTIZACIONES!R28</f>
        <v>1570800</v>
      </c>
      <c r="M29" s="55">
        <f t="shared" si="8"/>
        <v>1300000</v>
      </c>
      <c r="N29" s="55">
        <f t="shared" si="1"/>
        <v>1531901.6666666667</v>
      </c>
      <c r="O29" s="55">
        <f t="shared" si="2"/>
        <v>1510885.0766057165</v>
      </c>
      <c r="P29" s="55">
        <f t="shared" si="3"/>
        <v>1521515.830593796</v>
      </c>
      <c r="Q29" s="55">
        <f t="shared" si="4"/>
        <v>215106.65960944581</v>
      </c>
      <c r="R29" s="56">
        <f t="shared" si="5"/>
        <v>0.14041805965098661</v>
      </c>
      <c r="S29" s="55">
        <f t="shared" si="6"/>
        <v>1300000</v>
      </c>
      <c r="T29" s="62" t="str">
        <f t="shared" si="7"/>
        <v>MENOR VALOR</v>
      </c>
    </row>
    <row r="30" spans="1:22" s="57" customFormat="1" ht="89.25" x14ac:dyDescent="0.25">
      <c r="A30" s="62">
        <f>+COTIZACIONES!A29</f>
        <v>27</v>
      </c>
      <c r="B30" s="62" t="str">
        <f>+COTIZACIONES!C29</f>
        <v>DEMOLICIÓN ENCHAPE DE MUROS (INCLUYE CARGUE Y RETIRO DE ESCOMBROS)</v>
      </c>
      <c r="C30" s="62" t="str">
        <f>+COTIZACIONES!C29</f>
        <v>DEMOLICIÓN ENCHAPE DE MUROS (INCLUYE CARGUE Y RETIRO DE ESCOMBROS)</v>
      </c>
      <c r="D30" s="62" t="str">
        <f>+COTIZACIONES!D29</f>
        <v>M²</v>
      </c>
      <c r="E30" s="62">
        <f>+COTIZACIONES!E29</f>
        <v>1</v>
      </c>
      <c r="F30" s="61"/>
      <c r="G30" s="61"/>
      <c r="H30" s="61"/>
      <c r="I30" s="61"/>
      <c r="J30" s="55">
        <f>+COTIZACIONES!F29</f>
        <v>28750</v>
      </c>
      <c r="K30" s="55">
        <f>+COTIZACIONES!L29</f>
        <v>39173.3125</v>
      </c>
      <c r="L30" s="55">
        <f>+COTIZACIONES!R29</f>
        <v>29750</v>
      </c>
      <c r="M30" s="55">
        <f t="shared" si="8"/>
        <v>28750</v>
      </c>
      <c r="N30" s="55">
        <f>AVERAGE(J30:L30)</f>
        <v>32557.770833333332</v>
      </c>
      <c r="O30" s="55">
        <f t="shared" si="2"/>
        <v>31940.841328513579</v>
      </c>
      <c r="P30" s="55">
        <f t="shared" si="3"/>
        <v>32238.268303846391</v>
      </c>
      <c r="Q30" s="55">
        <f t="shared" si="4"/>
        <v>5751.0037087061601</v>
      </c>
      <c r="R30" s="56">
        <f t="shared" si="5"/>
        <v>0.17663997139565099</v>
      </c>
      <c r="S30" s="55">
        <f t="shared" si="6"/>
        <v>28750</v>
      </c>
      <c r="T30" s="62" t="str">
        <f t="shared" si="7"/>
        <v>MENOR VALOR</v>
      </c>
    </row>
    <row r="31" spans="1:22" s="57" customFormat="1" ht="51" x14ac:dyDescent="0.25">
      <c r="A31" s="62">
        <f>+COTIZACIONES!A30</f>
        <v>28</v>
      </c>
      <c r="B31" s="62" t="str">
        <f>+COTIZACIONES!C30</f>
        <v>INSTALACIÓN DE MURO EN SUPERBOARD A UNA CARA</v>
      </c>
      <c r="C31" s="62" t="str">
        <f>+COTIZACIONES!C30</f>
        <v>INSTALACIÓN DE MURO EN SUPERBOARD A UNA CARA</v>
      </c>
      <c r="D31" s="62" t="str">
        <f>+COTIZACIONES!D30</f>
        <v>M²</v>
      </c>
      <c r="E31" s="62">
        <f>+COTIZACIONES!E30</f>
        <v>1</v>
      </c>
      <c r="F31" s="61"/>
      <c r="G31" s="61"/>
      <c r="H31" s="61"/>
      <c r="I31" s="61"/>
      <c r="J31" s="55">
        <v>13000</v>
      </c>
      <c r="K31" s="55">
        <f>+COTIZACIONES!L30</f>
        <v>15435.49</v>
      </c>
      <c r="L31" s="55">
        <f>+COTIZACIONES!R30</f>
        <v>11781</v>
      </c>
      <c r="M31" s="55">
        <f t="shared" si="8"/>
        <v>11781</v>
      </c>
      <c r="N31" s="55">
        <f t="shared" si="1"/>
        <v>13405.496666666666</v>
      </c>
      <c r="O31" s="55">
        <f t="shared" si="2"/>
        <v>13239.697605304509</v>
      </c>
      <c r="P31" s="55">
        <f t="shared" si="3"/>
        <v>13321.362394295547</v>
      </c>
      <c r="Q31" s="55">
        <f t="shared" si="4"/>
        <v>1860.6840005850984</v>
      </c>
      <c r="R31" s="56">
        <f t="shared" si="5"/>
        <v>0.13880007931461188</v>
      </c>
      <c r="S31" s="55">
        <f t="shared" si="6"/>
        <v>11781</v>
      </c>
      <c r="T31" s="62" t="str">
        <f t="shared" si="7"/>
        <v>MENOR VALOR</v>
      </c>
    </row>
    <row r="32" spans="1:22" s="57" customFormat="1" ht="63.75" x14ac:dyDescent="0.25">
      <c r="A32" s="62">
        <f>+COTIZACIONES!A31</f>
        <v>29</v>
      </c>
      <c r="B32" s="62" t="str">
        <f>+COTIZACIONES!C31</f>
        <v xml:space="preserve">MONTAJE ESTRUCTURA METÁLICA (ACERO AL CARBÓN). </v>
      </c>
      <c r="C32" s="62" t="str">
        <f>+COTIZACIONES!C31</f>
        <v xml:space="preserve">MONTAJE ESTRUCTURA METÁLICA (ACERO AL CARBÓN). </v>
      </c>
      <c r="D32" s="62" t="str">
        <f>+COTIZACIONES!D31</f>
        <v>Ml</v>
      </c>
      <c r="E32" s="62">
        <f>+COTIZACIONES!E31</f>
        <v>1</v>
      </c>
      <c r="F32" s="61"/>
      <c r="G32" s="61"/>
      <c r="H32" s="61"/>
      <c r="I32" s="61"/>
      <c r="J32" s="55">
        <f>+COTIZACIONES!F31</f>
        <v>17250</v>
      </c>
      <c r="K32" s="55">
        <f>+COTIZACIONES!L31</f>
        <v>21451.237499999999</v>
      </c>
      <c r="L32" s="55">
        <f>+COTIZACIONES!R31</f>
        <v>17850</v>
      </c>
      <c r="M32" s="55">
        <f t="shared" si="8"/>
        <v>17250</v>
      </c>
      <c r="N32" s="55">
        <f t="shared" si="1"/>
        <v>18850.412500000002</v>
      </c>
      <c r="O32" s="55">
        <f t="shared" si="2"/>
        <v>18678.696339941369</v>
      </c>
      <c r="P32" s="55">
        <f t="shared" si="3"/>
        <v>18762.608803063918</v>
      </c>
      <c r="Q32" s="55">
        <f t="shared" si="4"/>
        <v>2272.271552977053</v>
      </c>
      <c r="R32" s="56">
        <f t="shared" si="5"/>
        <v>0.1205422721108651</v>
      </c>
      <c r="S32" s="55">
        <f t="shared" si="6"/>
        <v>17250</v>
      </c>
      <c r="T32" s="62" t="str">
        <f t="shared" si="7"/>
        <v>MENOR VALOR</v>
      </c>
    </row>
    <row r="33" spans="1:20" s="57" customFormat="1" ht="127.5" x14ac:dyDescent="0.25">
      <c r="A33" s="62">
        <f>+COTIZACIONES!A32</f>
        <v>30</v>
      </c>
      <c r="B33" s="62" t="str">
        <f>+COTIZACIONES!C32</f>
        <v>INSTALACIÓN DE CUBIERTA EN TEJA ONDULADA DE FIBROCEMENTO PERFIL 7 # 10. INCLUYE ACCESORIOS (AMARRES Y GANCHOS)</v>
      </c>
      <c r="C33" s="62" t="str">
        <f>+COTIZACIONES!C32</f>
        <v>INSTALACIÓN DE CUBIERTA EN TEJA ONDULADA DE FIBROCEMENTO PERFIL 7 # 10. INCLUYE ACCESORIOS (AMARRES Y GANCHOS)</v>
      </c>
      <c r="D33" s="62" t="str">
        <f>+COTIZACIONES!D32</f>
        <v>M²</v>
      </c>
      <c r="E33" s="62">
        <f>+COTIZACIONES!E32</f>
        <v>1</v>
      </c>
      <c r="F33" s="61"/>
      <c r="G33" s="61"/>
      <c r="H33" s="61"/>
      <c r="I33" s="61"/>
      <c r="J33" s="55">
        <f>+COTIZACIONES!F32</f>
        <v>17250</v>
      </c>
      <c r="K33" s="55">
        <f>+COTIZACIONES!L32</f>
        <v>21759.15</v>
      </c>
      <c r="L33" s="55">
        <f>+COTIZACIONES!R32</f>
        <v>17850</v>
      </c>
      <c r="M33" s="55">
        <f t="shared" si="8"/>
        <v>17250</v>
      </c>
      <c r="N33" s="55">
        <f t="shared" si="1"/>
        <v>18953.05</v>
      </c>
      <c r="O33" s="55">
        <f t="shared" si="2"/>
        <v>18755.732099758647</v>
      </c>
      <c r="P33" s="55">
        <f t="shared" si="3"/>
        <v>18851.955906752752</v>
      </c>
      <c r="Q33" s="55">
        <f t="shared" si="4"/>
        <v>2448.6012144691977</v>
      </c>
      <c r="R33" s="56">
        <f t="shared" si="5"/>
        <v>0.12919299080988009</v>
      </c>
      <c r="S33" s="55">
        <f t="shared" si="6"/>
        <v>17250</v>
      </c>
      <c r="T33" s="62" t="str">
        <f t="shared" si="7"/>
        <v>MENOR VALOR</v>
      </c>
    </row>
    <row r="34" spans="1:20" s="57" customFormat="1" ht="127.5" x14ac:dyDescent="0.25">
      <c r="A34" s="62">
        <f>+COTIZACIONES!A33</f>
        <v>31</v>
      </c>
      <c r="B34" s="62" t="str">
        <f>+COTIZACIONES!C33</f>
        <v>INSTALACIÓN DE CUBIERTA EN TEJA ONDULADA DE FIBROCEMENTO PERFIL 7 # 8. INCLUYE ACCESORIOS (AMARRES Y GANCHOS)</v>
      </c>
      <c r="C34" s="62" t="str">
        <f>+COTIZACIONES!C33</f>
        <v>INSTALACIÓN DE CUBIERTA EN TEJA ONDULADA DE FIBROCEMENTO PERFIL 7 # 8. INCLUYE ACCESORIOS (AMARRES Y GANCHOS)</v>
      </c>
      <c r="D34" s="62" t="str">
        <f>+COTIZACIONES!D33</f>
        <v>M²</v>
      </c>
      <c r="E34" s="62">
        <f>+COTIZACIONES!E33</f>
        <v>1</v>
      </c>
      <c r="F34" s="61"/>
      <c r="G34" s="61">
        <v>120000</v>
      </c>
      <c r="H34" s="55">
        <v>290000</v>
      </c>
      <c r="I34" s="55"/>
      <c r="J34" s="55">
        <f>+COTIZACIONES!F33</f>
        <v>476000</v>
      </c>
      <c r="K34" s="55">
        <f>+COTIZACIONES!L33</f>
        <v>532453.6</v>
      </c>
      <c r="L34" s="55">
        <f>+COTIZACIONES!R33</f>
        <v>404600</v>
      </c>
      <c r="M34" s="55">
        <f t="shared" si="8"/>
        <v>404600</v>
      </c>
      <c r="N34" s="55">
        <f>AVERAGE(J34:L34)</f>
        <v>471017.8666666667</v>
      </c>
      <c r="O34" s="55">
        <f t="shared" si="2"/>
        <v>465079.13585279218</v>
      </c>
      <c r="P34" s="55">
        <f t="shared" si="3"/>
        <v>468063.59754124051</v>
      </c>
      <c r="Q34" s="55">
        <f t="shared" si="4"/>
        <v>64072.240460696077</v>
      </c>
      <c r="R34" s="56">
        <f t="shared" si="5"/>
        <v>0.13602932074345109</v>
      </c>
      <c r="S34" s="55">
        <f t="shared" si="6"/>
        <v>404600</v>
      </c>
      <c r="T34" s="62" t="str">
        <f t="shared" si="7"/>
        <v>MENOR VALOR</v>
      </c>
    </row>
    <row r="35" spans="1:20" s="57" customFormat="1" ht="127.5" x14ac:dyDescent="0.25">
      <c r="A35" s="62">
        <f>+COTIZACIONES!A34</f>
        <v>32</v>
      </c>
      <c r="B35" s="78" t="str">
        <f>+COTIZACIONES!C34</f>
        <v>INSTALACIÓN DE CUBIERTA EN TEJA ONDULADA DE FIBROCEMENTO PERFIL 7 # 6. INCLUYE ACCESORIOS (AMARRES Y GANCHOS)</v>
      </c>
      <c r="C35" s="62" t="str">
        <f>+COTIZACIONES!C34</f>
        <v>INSTALACIÓN DE CUBIERTA EN TEJA ONDULADA DE FIBROCEMENTO PERFIL 7 # 6. INCLUYE ACCESORIOS (AMARRES Y GANCHOS)</v>
      </c>
      <c r="D35" s="62" t="str">
        <f>+COTIZACIONES!D34</f>
        <v>M²</v>
      </c>
      <c r="E35" s="62">
        <f>+COTIZACIONES!E34</f>
        <v>1</v>
      </c>
      <c r="F35" s="61"/>
      <c r="G35" s="79">
        <v>120000</v>
      </c>
      <c r="H35" s="79">
        <v>290000</v>
      </c>
      <c r="I35" s="79"/>
      <c r="J35" s="55">
        <f>+COTIZACIONES!F34</f>
        <v>476000</v>
      </c>
      <c r="K35" s="55">
        <f>+COTIZACIONES!L34</f>
        <v>532453.6</v>
      </c>
      <c r="L35" s="55">
        <f>+COTIZACIONES!R34</f>
        <v>404600</v>
      </c>
      <c r="M35" s="55">
        <f t="shared" si="8"/>
        <v>404600</v>
      </c>
      <c r="N35" s="55">
        <f>AVERAGE(J35:L35)</f>
        <v>471017.8666666667</v>
      </c>
      <c r="O35" s="55">
        <f t="shared" si="2"/>
        <v>465079.13585279218</v>
      </c>
      <c r="P35" s="55">
        <f t="shared" si="3"/>
        <v>468063.59754124051</v>
      </c>
      <c r="Q35" s="55">
        <f t="shared" si="4"/>
        <v>64072.240460696077</v>
      </c>
      <c r="R35" s="56">
        <f t="shared" si="5"/>
        <v>0.13602932074345109</v>
      </c>
      <c r="S35" s="55">
        <f t="shared" si="6"/>
        <v>404600</v>
      </c>
      <c r="T35" s="62" t="str">
        <f t="shared" si="7"/>
        <v>MENOR VALOR</v>
      </c>
    </row>
    <row r="36" spans="1:20" s="57" customFormat="1" ht="127.5" x14ac:dyDescent="0.25">
      <c r="A36" s="62">
        <f>+COTIZACIONES!A35</f>
        <v>33</v>
      </c>
      <c r="B36" s="78" t="str">
        <f>+COTIZACIONES!C35</f>
        <v>INSTALACIÓN DE CUBIERTA EN TEJA ONDULADA DE FIBROCEMENTO PERFIL 7 # 5. INCLUYE ACCESORIOS (AMARRES Y GANCHOS)</v>
      </c>
      <c r="C36" s="62" t="str">
        <f>+COTIZACIONES!C35</f>
        <v>INSTALACIÓN DE CUBIERTA EN TEJA ONDULADA DE FIBROCEMENTO PERFIL 7 # 5. INCLUYE ACCESORIOS (AMARRES Y GANCHOS)</v>
      </c>
      <c r="D36" s="62" t="str">
        <f>+COTIZACIONES!D35</f>
        <v>M²</v>
      </c>
      <c r="E36" s="62">
        <f>+COTIZACIONES!E35</f>
        <v>1</v>
      </c>
      <c r="F36" s="61"/>
      <c r="G36" s="79">
        <v>120000</v>
      </c>
      <c r="H36" s="79">
        <v>290000</v>
      </c>
      <c r="I36" s="79"/>
      <c r="J36" s="55">
        <f>+COTIZACIONES!F35</f>
        <v>476000</v>
      </c>
      <c r="K36" s="55">
        <f>+COTIZACIONES!L35</f>
        <v>532453.6</v>
      </c>
      <c r="L36" s="55">
        <f>+COTIZACIONES!R35</f>
        <v>404600</v>
      </c>
      <c r="M36" s="55">
        <f t="shared" si="8"/>
        <v>404600</v>
      </c>
      <c r="N36" s="55">
        <f>AVERAGE(J36:L36)</f>
        <v>471017.8666666667</v>
      </c>
      <c r="O36" s="55">
        <f t="shared" si="2"/>
        <v>465079.13585279218</v>
      </c>
      <c r="P36" s="55">
        <f t="shared" si="3"/>
        <v>468063.59754124051</v>
      </c>
      <c r="Q36" s="55">
        <f t="shared" si="4"/>
        <v>64072.240460696077</v>
      </c>
      <c r="R36" s="56">
        <f t="shared" si="5"/>
        <v>0.13602932074345109</v>
      </c>
      <c r="S36" s="55">
        <f t="shared" si="6"/>
        <v>404600</v>
      </c>
      <c r="T36" s="62" t="str">
        <f t="shared" si="7"/>
        <v>MENOR VALOR</v>
      </c>
    </row>
    <row r="37" spans="1:20" ht="114.75" x14ac:dyDescent="0.25">
      <c r="A37" s="76">
        <f>+COTIZACIONES!A36</f>
        <v>34</v>
      </c>
      <c r="B37" s="76" t="str">
        <f>+COTIZACIONES!C36</f>
        <v xml:space="preserve">INSTALACIÓN DE CUBIERTA EN TEJA TIPO ESPAÑOLA EN FIBROCEMENTO. INCLUYE ACCESORIOS (AMARRES Y GANCHOS) </v>
      </c>
      <c r="C37" s="76" t="str">
        <f>+COTIZACIONES!C36</f>
        <v xml:space="preserve">INSTALACIÓN DE CUBIERTA EN TEJA TIPO ESPAÑOLA EN FIBROCEMENTO. INCLUYE ACCESORIOS (AMARRES Y GANCHOS) </v>
      </c>
      <c r="D37" s="76" t="str">
        <f>+COTIZACIONES!D36</f>
        <v>M²</v>
      </c>
      <c r="E37" s="76">
        <f>+COTIZACIONES!E36</f>
        <v>1</v>
      </c>
      <c r="F37" s="58"/>
      <c r="G37" s="58"/>
      <c r="H37" s="58"/>
      <c r="I37" s="58"/>
      <c r="J37" s="77">
        <f>+COTIZACIONES!F36</f>
        <v>17250</v>
      </c>
      <c r="K37" s="77">
        <f>+COTIZACIONES!L36</f>
        <v>23093.4375</v>
      </c>
      <c r="L37" s="77">
        <f>+COTIZACIONES!R36</f>
        <v>17850</v>
      </c>
      <c r="M37" s="55">
        <f t="shared" si="8"/>
        <v>17250</v>
      </c>
      <c r="N37" s="55">
        <f>AVERAGE(J37:L37)</f>
        <v>19397.8125</v>
      </c>
      <c r="O37" s="55">
        <f t="shared" si="2"/>
        <v>19072.350309704063</v>
      </c>
      <c r="P37" s="55">
        <f t="shared" si="3"/>
        <v>19229.6760359326</v>
      </c>
      <c r="Q37" s="55">
        <f t="shared" si="4"/>
        <v>3214.5346639084091</v>
      </c>
      <c r="R37" s="56">
        <f t="shared" si="5"/>
        <v>0.16571634888771139</v>
      </c>
      <c r="S37" s="55">
        <f t="shared" si="6"/>
        <v>17250</v>
      </c>
      <c r="T37" s="62" t="str">
        <f t="shared" si="7"/>
        <v>MENOR VALOR</v>
      </c>
    </row>
    <row r="38" spans="1:20" s="57" customFormat="1" ht="127.5" x14ac:dyDescent="0.25">
      <c r="A38" s="62">
        <f>+COTIZACIONES!A37</f>
        <v>35</v>
      </c>
      <c r="B38" s="62" t="str">
        <f>+COTIZACIONES!C37</f>
        <v>INSTALACIÓN DE CUBIERTA EN TEJA ONDULADA DE FIBROCEMENTO PERFIL 7 # 4. INCLUYE ACCESORIOS (AMARRES Y GANCHOS)</v>
      </c>
      <c r="C38" s="62" t="str">
        <f>+COTIZACIONES!C37</f>
        <v>INSTALACIÓN DE CUBIERTA EN TEJA ONDULADA DE FIBROCEMENTO PERFIL 7 # 4. INCLUYE ACCESORIOS (AMARRES Y GANCHOS)</v>
      </c>
      <c r="D38" s="62" t="str">
        <f>+COTIZACIONES!D37</f>
        <v>M²</v>
      </c>
      <c r="E38" s="62">
        <f>+COTIZACIONES!E37</f>
        <v>1</v>
      </c>
      <c r="F38" s="61"/>
      <c r="G38" s="61"/>
      <c r="H38" s="61"/>
      <c r="I38" s="61"/>
      <c r="J38" s="55">
        <f>+COTIZACIONES!F37</f>
        <v>17250</v>
      </c>
      <c r="K38" s="55">
        <f>+COTIZACIONES!L37</f>
        <v>22888.162500000006</v>
      </c>
      <c r="L38" s="55">
        <f>+COTIZACIONES!R37</f>
        <v>17850</v>
      </c>
      <c r="M38" s="55">
        <f t="shared" si="8"/>
        <v>17250</v>
      </c>
      <c r="N38" s="55">
        <f t="shared" si="1"/>
        <v>19329.387500000001</v>
      </c>
      <c r="O38" s="55">
        <f t="shared" si="2"/>
        <v>19025.376825247291</v>
      </c>
      <c r="P38" s="55">
        <f t="shared" si="3"/>
        <v>19172.52955919446</v>
      </c>
      <c r="Q38" s="55">
        <f t="shared" si="4"/>
        <v>3096.5560911226412</v>
      </c>
      <c r="R38" s="56">
        <f t="shared" si="5"/>
        <v>0.16019939023534197</v>
      </c>
      <c r="S38" s="55">
        <f t="shared" si="6"/>
        <v>17250</v>
      </c>
      <c r="T38" s="62" t="str">
        <f t="shared" si="7"/>
        <v>MENOR VALOR</v>
      </c>
    </row>
    <row r="39" spans="1:20" s="57" customFormat="1" ht="127.5" x14ac:dyDescent="0.25">
      <c r="A39" s="62">
        <f>+COTIZACIONES!A38</f>
        <v>36</v>
      </c>
      <c r="B39" s="62" t="str">
        <f>+COTIZACIONES!C38</f>
        <v>MANTENIMIENTO DE CABALLETE (INCLUYE REVISIÓN, AJUSTE, LIMPIEZA MANUAL, RESANE DE GOTERAS)</v>
      </c>
      <c r="C39" s="62" t="str">
        <f>+COTIZACIONES!C38</f>
        <v>MANTENIMIENTO DE CABALLETE (INCLUYE REVISIÓN, AJUSTE, LIMPIEZA MANUAL, RESANE DE GOTERAS)</v>
      </c>
      <c r="D39" s="62" t="str">
        <f>+COTIZACIONES!D38</f>
        <v>UND</v>
      </c>
      <c r="E39" s="62">
        <f>+COTIZACIONES!E38</f>
        <v>1</v>
      </c>
      <c r="F39" s="61"/>
      <c r="G39" s="61"/>
      <c r="H39" s="61"/>
      <c r="I39" s="61"/>
      <c r="J39" s="55">
        <f>+COTIZACIONES!F38</f>
        <v>17250</v>
      </c>
      <c r="K39" s="55">
        <f>+COTIZACIONES!L38</f>
        <v>23503.987499999999</v>
      </c>
      <c r="L39" s="55">
        <f>+COTIZACIONES!R38</f>
        <v>17850</v>
      </c>
      <c r="M39" s="55">
        <f t="shared" si="8"/>
        <v>17250</v>
      </c>
      <c r="N39" s="55">
        <f t="shared" si="1"/>
        <v>19534.662500000002</v>
      </c>
      <c r="O39" s="55">
        <f t="shared" si="2"/>
        <v>19164.504797108144</v>
      </c>
      <c r="P39" s="55">
        <f t="shared" si="3"/>
        <v>19342.960982307835</v>
      </c>
      <c r="Q39" s="55">
        <f t="shared" si="4"/>
        <v>3450.6022252236889</v>
      </c>
      <c r="R39" s="56">
        <f t="shared" si="5"/>
        <v>0.1766399713956506</v>
      </c>
      <c r="S39" s="55">
        <f t="shared" si="6"/>
        <v>17250</v>
      </c>
      <c r="T39" s="62" t="str">
        <f t="shared" si="7"/>
        <v>MENOR VALOR</v>
      </c>
    </row>
    <row r="40" spans="1:20" s="57" customFormat="1" ht="178.5" x14ac:dyDescent="0.25">
      <c r="A40" s="62">
        <f>+COTIZACIONES!A39</f>
        <v>37</v>
      </c>
      <c r="B40" s="62" t="str">
        <f>+COTIZACIONES!C39</f>
        <v>INSTALACION DE CABALLETE TIPO CINDURIB O SIMILAR REF. 1921 INCLUYE TODOS LOS ACCESORIOS PARA FIJACION E INSTALACION SEGÚN DISEÑO</v>
      </c>
      <c r="C40" s="62" t="str">
        <f>+COTIZACIONES!C39</f>
        <v>INSTALACION DE CABALLETE TIPO CINDURIB O SIMILAR REF. 1921 INCLUYE TODOS LOS ACCESORIOS PARA FIJACION E INSTALACION SEGÚN DISEÑO</v>
      </c>
      <c r="D40" s="62" t="str">
        <f>+COTIZACIONES!D39</f>
        <v>M²</v>
      </c>
      <c r="E40" s="62">
        <f>+COTIZACIONES!E39</f>
        <v>1</v>
      </c>
      <c r="F40" s="61"/>
      <c r="G40" s="61"/>
      <c r="H40" s="61"/>
      <c r="I40" s="61"/>
      <c r="J40" s="55">
        <f>+COTIZACIONES!F39</f>
        <v>92000</v>
      </c>
      <c r="K40" s="55">
        <f>+COTIZACIONES!L39</f>
        <v>113859.2</v>
      </c>
      <c r="L40" s="55">
        <f>+COTIZACIONES!R39</f>
        <v>95200</v>
      </c>
      <c r="M40" s="55">
        <f t="shared" si="8"/>
        <v>92000</v>
      </c>
      <c r="N40" s="55">
        <f t="shared" si="1"/>
        <v>100353.06666666667</v>
      </c>
      <c r="O40" s="55">
        <f t="shared" si="2"/>
        <v>99480.894687791239</v>
      </c>
      <c r="P40" s="55">
        <f t="shared" si="3"/>
        <v>99907.394845325121</v>
      </c>
      <c r="Q40" s="55">
        <f t="shared" si="4"/>
        <v>11805.580384434019</v>
      </c>
      <c r="R40" s="56">
        <f t="shared" si="5"/>
        <v>0.11764045461258801</v>
      </c>
      <c r="S40" s="55">
        <f t="shared" si="6"/>
        <v>92000</v>
      </c>
      <c r="T40" s="62" t="str">
        <f t="shared" si="7"/>
        <v>MENOR VALOR</v>
      </c>
    </row>
    <row r="41" spans="1:20" s="57" customFormat="1" ht="178.5" x14ac:dyDescent="0.25">
      <c r="A41" s="62">
        <f>+COTIZACIONES!A40</f>
        <v>38</v>
      </c>
      <c r="B41" s="62" t="str">
        <f>+COTIZACIONES!C40</f>
        <v>MANTENIMIENTO A TODO COSTO SUMINISTRO E INSTALACION CABALLETE TEJA FIBROCEMENTO ARTICULADO, TIPO ETERNIT O SIMILAR,INCLUYE TORNILLOS</v>
      </c>
      <c r="C41" s="62" t="str">
        <f>+COTIZACIONES!C40</f>
        <v>MANTENIMIENTO A TODO COSTO SUMINISTRO E INSTALACION CABALLETE TEJA FIBROCEMENTO ARTICULADO, TIPO ETERNIT O SIMILAR,INCLUYE TORNILLOS</v>
      </c>
      <c r="D41" s="62" t="str">
        <f>+COTIZACIONES!D40</f>
        <v>M²</v>
      </c>
      <c r="E41" s="62">
        <f>+COTIZACIONES!E40</f>
        <v>1</v>
      </c>
      <c r="F41" s="61"/>
      <c r="G41" s="61"/>
      <c r="H41" s="61">
        <v>500000</v>
      </c>
      <c r="I41" s="61"/>
      <c r="J41" s="55">
        <f>+COTIZACIONES!F40</f>
        <v>440300</v>
      </c>
      <c r="K41" s="55">
        <f>+COTIZACIONES!L40</f>
        <v>490678.65</v>
      </c>
      <c r="L41" s="55">
        <f>+COTIZACIONES!R40</f>
        <v>404600</v>
      </c>
      <c r="M41" s="55">
        <f t="shared" si="8"/>
        <v>404600</v>
      </c>
      <c r="N41" s="55">
        <f t="shared" si="1"/>
        <v>445192.8833333333</v>
      </c>
      <c r="O41" s="55">
        <f t="shared" si="2"/>
        <v>442428.97967389692</v>
      </c>
      <c r="P41" s="55">
        <f t="shared" si="3"/>
        <v>443803.34905713057</v>
      </c>
      <c r="Q41" s="55">
        <f t="shared" si="4"/>
        <v>43247.41295084406</v>
      </c>
      <c r="R41" s="56">
        <f t="shared" si="5"/>
        <v>9.7143091387790745E-2</v>
      </c>
      <c r="S41" s="55">
        <f t="shared" si="6"/>
        <v>404600</v>
      </c>
      <c r="T41" s="62" t="str">
        <f t="shared" si="7"/>
        <v>MENOR VALOR</v>
      </c>
    </row>
    <row r="42" spans="1:20" s="57" customFormat="1" ht="153" x14ac:dyDescent="0.25">
      <c r="A42" s="62">
        <f>+COTIZACIONES!A41</f>
        <v>39</v>
      </c>
      <c r="B42" s="62" t="str">
        <f>+COTIZACIONES!C41</f>
        <v>MANTENIMIENTO A TODO COSTO SUMINISTRO E INSTALACION CABALLETE TEJA FIBROCEMENTO FIJO, TIPO ETERNIT O SIMILAR,INCLUYE TORNILLOS</v>
      </c>
      <c r="C42" s="62" t="str">
        <f>+COTIZACIONES!C41</f>
        <v>MANTENIMIENTO A TODO COSTO SUMINISTRO E INSTALACION CABALLETE TEJA FIBROCEMENTO FIJO, TIPO ETERNIT O SIMILAR,INCLUYE TORNILLOS</v>
      </c>
      <c r="D42" s="62" t="str">
        <f>+COTIZACIONES!D41</f>
        <v>M²</v>
      </c>
      <c r="E42" s="62">
        <f>+COTIZACIONES!E41</f>
        <v>1</v>
      </c>
      <c r="F42" s="61"/>
      <c r="G42" s="61"/>
      <c r="H42" s="61">
        <v>500000</v>
      </c>
      <c r="I42" s="61"/>
      <c r="J42" s="55">
        <f>+COTIZACIONES!F41</f>
        <v>440300</v>
      </c>
      <c r="K42" s="55">
        <f>+COTIZACIONES!L41</f>
        <v>490678.65</v>
      </c>
      <c r="L42" s="55">
        <f>+COTIZACIONES!R41</f>
        <v>404600</v>
      </c>
      <c r="M42" s="55">
        <f t="shared" si="8"/>
        <v>404600</v>
      </c>
      <c r="N42" s="55">
        <f t="shared" si="1"/>
        <v>445192.8833333333</v>
      </c>
      <c r="O42" s="55">
        <f t="shared" si="2"/>
        <v>442428.97967389692</v>
      </c>
      <c r="P42" s="55">
        <f t="shared" si="3"/>
        <v>443803.34905713057</v>
      </c>
      <c r="Q42" s="55">
        <f t="shared" si="4"/>
        <v>43247.41295084406</v>
      </c>
      <c r="R42" s="56">
        <f t="shared" si="5"/>
        <v>9.7143091387790745E-2</v>
      </c>
      <c r="S42" s="55">
        <f t="shared" si="6"/>
        <v>404600</v>
      </c>
      <c r="T42" s="62" t="str">
        <f t="shared" si="7"/>
        <v>MENOR VALOR</v>
      </c>
    </row>
    <row r="43" spans="1:20" s="57" customFormat="1" ht="178.5" x14ac:dyDescent="0.25">
      <c r="A43" s="62">
        <f>+COTIZACIONES!A42</f>
        <v>40</v>
      </c>
      <c r="B43" s="62" t="str">
        <f>+COTIZACIONES!C42</f>
        <v>MANTENIMIENTO A TODO COSTO SUMINISTRO E INSTALACION CLARABOYA TEJA FIBROCEMENTO, TIPO ETERNIT NO6,O SIMILAR,INCLUYE GANCHOS DE FIJACIÓN</v>
      </c>
      <c r="C43" s="62" t="str">
        <f>+COTIZACIONES!C42</f>
        <v>MANTENIMIENTO A TODO COSTO SUMINISTRO E INSTALACION CLARABOYA TEJA FIBROCEMENTO, TIPO ETERNIT NO6,O SIMILAR,INCLUYE GANCHOS DE FIJACIÓN</v>
      </c>
      <c r="D43" s="62" t="str">
        <f>+COTIZACIONES!D42</f>
        <v>UND</v>
      </c>
      <c r="E43" s="62">
        <f>+COTIZACIONES!E42</f>
        <v>1</v>
      </c>
      <c r="F43" s="61"/>
      <c r="G43" s="61"/>
      <c r="H43" s="61"/>
      <c r="I43" s="61"/>
      <c r="J43" s="55">
        <f>+COTIZACIONES!F42</f>
        <v>59500</v>
      </c>
      <c r="K43" s="55">
        <f>+COTIZACIONES!L42</f>
        <v>63724.5</v>
      </c>
      <c r="L43" s="55">
        <f>+COTIZACIONES!R42</f>
        <v>55930</v>
      </c>
      <c r="M43" s="55">
        <f t="shared" si="8"/>
        <v>55930</v>
      </c>
      <c r="N43" s="55">
        <f t="shared" si="1"/>
        <v>59718.166666666664</v>
      </c>
      <c r="O43" s="55">
        <f t="shared" si="2"/>
        <v>59548.897519335653</v>
      </c>
      <c r="P43" s="55">
        <f t="shared" si="3"/>
        <v>59633.37745928482</v>
      </c>
      <c r="Q43" s="55">
        <f t="shared" si="4"/>
        <v>3901.8271467779468</v>
      </c>
      <c r="R43" s="56">
        <f t="shared" si="5"/>
        <v>6.533735652932994E-2</v>
      </c>
      <c r="S43" s="55">
        <f t="shared" si="6"/>
        <v>55930</v>
      </c>
      <c r="T43" s="62" t="str">
        <f t="shared" si="7"/>
        <v>MENOR VALOR</v>
      </c>
    </row>
    <row r="44" spans="1:20" s="57" customFormat="1" ht="165.75" x14ac:dyDescent="0.25">
      <c r="A44" s="62">
        <f>+COTIZACIONES!A43</f>
        <v>41</v>
      </c>
      <c r="B44" s="62" t="str">
        <f>+COTIZACIONES!C43</f>
        <v>MANTENIMIENTO A TODO COSTO SUMINISTRO E INSTALACION LIMATESA TEJA FIBROCEMENTO, TIPO ETERNIT O SIMILAR,INCLUYE GANCHO DE FIJACIÓN</v>
      </c>
      <c r="C44" s="62" t="str">
        <f>+COTIZACIONES!C43</f>
        <v>MANTENIMIENTO A TODO COSTO SUMINISTRO E INSTALACION LIMATESA TEJA FIBROCEMENTO, TIPO ETERNIT O SIMILAR,INCLUYE GANCHO DE FIJACIÓN</v>
      </c>
      <c r="D44" s="62" t="str">
        <f>+COTIZACIONES!D43</f>
        <v>ML</v>
      </c>
      <c r="E44" s="62">
        <f>+COTIZACIONES!E43</f>
        <v>1</v>
      </c>
      <c r="F44" s="61"/>
      <c r="G44" s="61"/>
      <c r="H44" s="61"/>
      <c r="I44" s="61"/>
      <c r="J44" s="55">
        <f>+COTIZACIONES!F43</f>
        <v>36800</v>
      </c>
      <c r="K44" s="55">
        <f>+COTIZACIONES!L43</f>
        <v>44886.8</v>
      </c>
      <c r="L44" s="55">
        <f>+COTIZACIONES!R43</f>
        <v>38080</v>
      </c>
      <c r="M44" s="55">
        <f t="shared" si="8"/>
        <v>36800</v>
      </c>
      <c r="N44" s="55">
        <f t="shared" si="1"/>
        <v>39922.26666666667</v>
      </c>
      <c r="O44" s="55">
        <f t="shared" si="2"/>
        <v>39623.480947476826</v>
      </c>
      <c r="P44" s="55">
        <f t="shared" si="3"/>
        <v>39769.89715926045</v>
      </c>
      <c r="Q44" s="55">
        <f t="shared" si="4"/>
        <v>4346.7854114659658</v>
      </c>
      <c r="R44" s="56">
        <f t="shared" si="5"/>
        <v>0.10888122780601883</v>
      </c>
      <c r="S44" s="55">
        <f t="shared" si="6"/>
        <v>36800</v>
      </c>
      <c r="T44" s="62" t="str">
        <f t="shared" si="7"/>
        <v>MENOR VALOR</v>
      </c>
    </row>
    <row r="45" spans="1:20" s="57" customFormat="1" ht="165.75" x14ac:dyDescent="0.25">
      <c r="A45" s="62">
        <f>+COTIZACIONES!A44</f>
        <v>42</v>
      </c>
      <c r="B45" s="62" t="str">
        <f>+COTIZACIONES!C44</f>
        <v>MANTENIMIENTO A TODO COSTO SUMINISTRO E INSTALACION LIMAHOYA TEJA FIBROCEMENTO, TIPO ETERNIT O SIMILAR,INCLUYE GANCHO DE FIJACIÓN</v>
      </c>
      <c r="C45" s="62" t="str">
        <f>+COTIZACIONES!C44</f>
        <v>MANTENIMIENTO A TODO COSTO SUMINISTRO E INSTALACION LIMAHOYA TEJA FIBROCEMENTO, TIPO ETERNIT O SIMILAR,INCLUYE GANCHO DE FIJACIÓN</v>
      </c>
      <c r="D45" s="62" t="str">
        <f>+COTIZACIONES!D44</f>
        <v>ML</v>
      </c>
      <c r="E45" s="62">
        <f>+COTIZACIONES!E44</f>
        <v>1</v>
      </c>
      <c r="F45" s="61"/>
      <c r="G45" s="61"/>
      <c r="H45" s="61"/>
      <c r="I45" s="61"/>
      <c r="J45" s="55">
        <f>+COTIZACIONES!F44</f>
        <v>92000</v>
      </c>
      <c r="K45" s="55">
        <f>+COTIZACIONES!L44</f>
        <v>113311.8</v>
      </c>
      <c r="L45" s="55">
        <f>+COTIZACIONES!R44</f>
        <v>95200</v>
      </c>
      <c r="M45" s="55">
        <f t="shared" si="8"/>
        <v>92000</v>
      </c>
      <c r="N45" s="55">
        <f t="shared" si="1"/>
        <v>100170.59999999999</v>
      </c>
      <c r="O45" s="55">
        <f t="shared" si="2"/>
        <v>99341.126274876515</v>
      </c>
      <c r="P45" s="55">
        <f t="shared" si="3"/>
        <v>99747.029569901599</v>
      </c>
      <c r="Q45" s="55">
        <f t="shared" si="4"/>
        <v>11492.534667339492</v>
      </c>
      <c r="R45" s="56">
        <f t="shared" si="5"/>
        <v>0.11472961794518045</v>
      </c>
      <c r="S45" s="55">
        <f t="shared" si="6"/>
        <v>92000</v>
      </c>
      <c r="T45" s="62" t="str">
        <f t="shared" si="7"/>
        <v>MENOR VALOR</v>
      </c>
    </row>
    <row r="46" spans="1:20" s="57" customFormat="1" ht="140.25" x14ac:dyDescent="0.25">
      <c r="A46" s="62">
        <f>+COTIZACIONES!A45</f>
        <v>43</v>
      </c>
      <c r="B46" s="62" t="str">
        <f>+COTIZACIONES!C45</f>
        <v>DESMONTE DE TEJAS DE CUBIERTA - TODO TIPO DE TEJAS (INCLUYE CARGUE Y RETIRO DE MATERIAL DESMONTADO)</v>
      </c>
      <c r="C46" s="62" t="str">
        <f>+COTIZACIONES!C45</f>
        <v>DESMONTE DE TEJAS DE CUBIERTA - TODO TIPO DE TEJAS (INCLUYE CARGUE Y RETIRO DE MATERIAL DESMONTADO)</v>
      </c>
      <c r="D46" s="62" t="str">
        <f>+COTIZACIONES!D45</f>
        <v>M²</v>
      </c>
      <c r="E46" s="62">
        <f>+COTIZACIONES!E45</f>
        <v>1</v>
      </c>
      <c r="F46" s="61"/>
      <c r="G46" s="61"/>
      <c r="H46" s="61">
        <v>200000</v>
      </c>
      <c r="I46" s="61"/>
      <c r="J46" s="55">
        <f>+COTIZACIONES!F45</f>
        <v>202300</v>
      </c>
      <c r="K46" s="55">
        <f>+COTIZACIONES!L45</f>
        <v>185367.49</v>
      </c>
      <c r="L46" s="55">
        <f>+COTIZACIONES!R45</f>
        <v>232050</v>
      </c>
      <c r="M46" s="55">
        <f t="shared" si="8"/>
        <v>185367.49</v>
      </c>
      <c r="N46" s="55">
        <f t="shared" si="1"/>
        <v>206572.49666666667</v>
      </c>
      <c r="O46" s="55">
        <f t="shared" si="2"/>
        <v>204816.47758662538</v>
      </c>
      <c r="P46" s="55">
        <f t="shared" si="3"/>
        <v>205685.49914432524</v>
      </c>
      <c r="Q46" s="55">
        <f t="shared" si="4"/>
        <v>23632.707331155132</v>
      </c>
      <c r="R46" s="56">
        <f t="shared" si="5"/>
        <v>0.11440393911339407</v>
      </c>
      <c r="S46" s="55">
        <f t="shared" si="6"/>
        <v>185367</v>
      </c>
      <c r="T46" s="62" t="str">
        <f t="shared" si="7"/>
        <v>MENOR VALOR</v>
      </c>
    </row>
    <row r="47" spans="1:20" s="57" customFormat="1" ht="216.75" x14ac:dyDescent="0.25">
      <c r="A47" s="62">
        <f>+COTIZACIONES!A46</f>
        <v>44</v>
      </c>
      <c r="B47" s="62" t="str">
        <f>+COTIZACIONES!C46</f>
        <v>MANTENIMIENTO DE ESTRUCTURA METÁLICA DE CUBIERTA TECHO ALOJAMIENTO TIPO K SPAM (INCLUYE REVISIÓN, AJUSTE, LIMPIEZA MANUAL, ANTICORROSIVO Y APLICACIÓN DE ESMALTE)</v>
      </c>
      <c r="C47" s="62" t="str">
        <f>+COTIZACIONES!C46</f>
        <v>MANTENIMIENTO DE ESTRUCTURA METÁLICA DE CUBIERTA TECHO ALOJAMIENTO TIPO K SPAM (INCLUYE REVISIÓN, AJUSTE, LIMPIEZA MANUAL, ANTICORROSIVO Y APLICACIÓN DE ESMALTE)</v>
      </c>
      <c r="D47" s="62" t="str">
        <f>+COTIZACIONES!D46</f>
        <v>M²</v>
      </c>
      <c r="E47" s="62">
        <f>+COTIZACIONES!E46</f>
        <v>1</v>
      </c>
      <c r="F47" s="61"/>
      <c r="G47" s="61"/>
      <c r="H47" s="61"/>
      <c r="I47" s="61"/>
      <c r="J47" s="55">
        <f>+COTIZACIONES!F46</f>
        <v>57500</v>
      </c>
      <c r="K47" s="55">
        <f>+COTIZACIONES!L46</f>
        <v>76293.875</v>
      </c>
      <c r="L47" s="55">
        <f>+COTIZACIONES!R46</f>
        <v>59500</v>
      </c>
      <c r="M47" s="55">
        <f t="shared" si="8"/>
        <v>57500</v>
      </c>
      <c r="N47" s="55">
        <f t="shared" si="1"/>
        <v>64431.291666666664</v>
      </c>
      <c r="O47" s="55">
        <f t="shared" si="2"/>
        <v>63417.922750824306</v>
      </c>
      <c r="P47" s="55">
        <f t="shared" si="3"/>
        <v>63908.431863981517</v>
      </c>
      <c r="Q47" s="55">
        <f t="shared" si="4"/>
        <v>10321.853637075466</v>
      </c>
      <c r="R47" s="56">
        <f t="shared" si="5"/>
        <v>0.16019939023534191</v>
      </c>
      <c r="S47" s="55">
        <f t="shared" si="6"/>
        <v>57500</v>
      </c>
      <c r="T47" s="62" t="str">
        <f t="shared" si="7"/>
        <v>MENOR VALOR</v>
      </c>
    </row>
    <row r="48" spans="1:20" s="57" customFormat="1" ht="140.25" x14ac:dyDescent="0.25">
      <c r="A48" s="62">
        <f>+COTIZACIONES!A47</f>
        <v>45</v>
      </c>
      <c r="B48" s="62" t="str">
        <f>+COTIZACIONES!C47</f>
        <v xml:space="preserve">DESMONTE ESTRUCTURA DE CUBIERTA (INCLUYE EQUIPO DE OXIACETILENO CARGUE Y RETIRO DE MATERIAL DESMONTADO) </v>
      </c>
      <c r="C48" s="62" t="str">
        <f>+COTIZACIONES!C47</f>
        <v xml:space="preserve">DESMONTE ESTRUCTURA DE CUBIERTA (INCLUYE EQUIPO DE OXIACETILENO CARGUE Y RETIRO DE MATERIAL DESMONTADO) </v>
      </c>
      <c r="D48" s="62" t="str">
        <f>+COTIZACIONES!D47</f>
        <v>M²</v>
      </c>
      <c r="E48" s="62">
        <f>+COTIZACIONES!E47</f>
        <v>1</v>
      </c>
      <c r="F48" s="61"/>
      <c r="G48" s="61"/>
      <c r="H48" s="61"/>
      <c r="I48" s="61"/>
      <c r="J48" s="55">
        <f>+COTIZACIONES!F47</f>
        <v>43700</v>
      </c>
      <c r="K48" s="55">
        <f>+COTIZACIONES!L47</f>
        <v>59543.434999999998</v>
      </c>
      <c r="L48" s="55">
        <f>+COTIZACIONES!R47</f>
        <v>45220</v>
      </c>
      <c r="M48" s="55">
        <f t="shared" si="8"/>
        <v>43700</v>
      </c>
      <c r="N48" s="55">
        <f t="shared" si="1"/>
        <v>49487.811666666668</v>
      </c>
      <c r="O48" s="55">
        <f t="shared" si="2"/>
        <v>48550.078819340633</v>
      </c>
      <c r="P48" s="55">
        <f t="shared" si="3"/>
        <v>49002.167821846509</v>
      </c>
      <c r="Q48" s="55">
        <f t="shared" si="4"/>
        <v>8741.5256372333406</v>
      </c>
      <c r="R48" s="56">
        <f t="shared" si="5"/>
        <v>0.17663997139565052</v>
      </c>
      <c r="S48" s="55">
        <f t="shared" si="6"/>
        <v>43700</v>
      </c>
      <c r="T48" s="62" t="str">
        <f t="shared" si="7"/>
        <v>MENOR VALOR</v>
      </c>
    </row>
    <row r="49" spans="1:20" s="57" customFormat="1" ht="153" x14ac:dyDescent="0.25">
      <c r="A49" s="62">
        <f>+COTIZACIONES!A48</f>
        <v>46</v>
      </c>
      <c r="B49" s="62" t="str">
        <f>+COTIZACIONES!C48</f>
        <v>DESMONTE DE IMPERMEABILIZACIÓN EN PLACA DE CUBIERTA (INCLUYE RETIRO DE MANTOS CARGUE Y RETIRO DE ESCOMBROS)</v>
      </c>
      <c r="C49" s="62" t="str">
        <f>+COTIZACIONES!C48</f>
        <v>DESMONTE DE IMPERMEABILIZACIÓN EN PLACA DE CUBIERTA (INCLUYE RETIRO DE MANTOS CARGUE Y RETIRO DE ESCOMBROS)</v>
      </c>
      <c r="D49" s="62" t="str">
        <f>+COTIZACIONES!D48</f>
        <v>M²</v>
      </c>
      <c r="E49" s="62">
        <f>+COTIZACIONES!E48</f>
        <v>1</v>
      </c>
      <c r="F49" s="61"/>
      <c r="G49" s="61"/>
      <c r="H49" s="61">
        <v>70000</v>
      </c>
      <c r="I49" s="61"/>
      <c r="J49" s="55">
        <f>+COTIZACIONES!F48</f>
        <v>66640</v>
      </c>
      <c r="K49" s="55">
        <f>+COTIZACIONES!L48</f>
        <v>65140.6</v>
      </c>
      <c r="L49" s="55">
        <f>+COTIZACIONES!R48</f>
        <v>59262</v>
      </c>
      <c r="M49" s="55">
        <f t="shared" si="8"/>
        <v>59262</v>
      </c>
      <c r="N49" s="55">
        <f t="shared" si="1"/>
        <v>63680.866666666669</v>
      </c>
      <c r="O49" s="55">
        <f t="shared" si="2"/>
        <v>63516.756287548254</v>
      </c>
      <c r="P49" s="55">
        <f t="shared" si="3"/>
        <v>63599.594841950449</v>
      </c>
      <c r="Q49" s="55">
        <f t="shared" si="4"/>
        <v>3899.5944729334783</v>
      </c>
      <c r="R49" s="56">
        <f t="shared" si="5"/>
        <v>6.1236516979984751E-2</v>
      </c>
      <c r="S49" s="55">
        <f t="shared" si="6"/>
        <v>59262</v>
      </c>
      <c r="T49" s="62" t="str">
        <f t="shared" si="7"/>
        <v>MENOR VALOR</v>
      </c>
    </row>
    <row r="50" spans="1:20" s="57" customFormat="1" ht="102" x14ac:dyDescent="0.25">
      <c r="A50" s="62">
        <f>+COTIZACIONES!A49</f>
        <v>47</v>
      </c>
      <c r="B50" s="62" t="str">
        <f>+COTIZACIONES!C49</f>
        <v>IMPERMEABILIZACION FIBER GLASS P-3  con refuerzo en poliester. (Remates, emulsión asfaltica)</v>
      </c>
      <c r="C50" s="62" t="str">
        <f>+COTIZACIONES!C49</f>
        <v>IMPERMEABILIZACION FIBER GLASS P-3  con refuerzo en poliester. (Remates, emulsión asfaltica)</v>
      </c>
      <c r="D50" s="62" t="str">
        <f>+COTIZACIONES!D49</f>
        <v>M²</v>
      </c>
      <c r="E50" s="62">
        <f>+COTIZACIONES!E49</f>
        <v>1</v>
      </c>
      <c r="F50" s="61"/>
      <c r="G50" s="61"/>
      <c r="H50" s="61">
        <v>180000</v>
      </c>
      <c r="I50" s="61"/>
      <c r="J50" s="55">
        <f>+COTIZACIONES!F49</f>
        <v>154700</v>
      </c>
      <c r="K50" s="55">
        <f>+COTIZACIONES!L49</f>
        <v>169932</v>
      </c>
      <c r="L50" s="55">
        <f>+COTIZACIONES!R49</f>
        <v>143633</v>
      </c>
      <c r="M50" s="55">
        <f t="shared" si="8"/>
        <v>143633</v>
      </c>
      <c r="N50" s="55">
        <f t="shared" si="1"/>
        <v>156088.33333333334</v>
      </c>
      <c r="O50" s="55">
        <f t="shared" si="2"/>
        <v>155351.71680621221</v>
      </c>
      <c r="P50" s="55">
        <f t="shared" si="3"/>
        <v>155718.38994699475</v>
      </c>
      <c r="Q50" s="55">
        <f t="shared" si="4"/>
        <v>13204.353537123025</v>
      </c>
      <c r="R50" s="56">
        <f t="shared" si="5"/>
        <v>8.4595390668465664E-2</v>
      </c>
      <c r="S50" s="55">
        <f t="shared" si="6"/>
        <v>143633</v>
      </c>
      <c r="T50" s="62" t="str">
        <f t="shared" si="7"/>
        <v>MENOR VALOR</v>
      </c>
    </row>
    <row r="51" spans="1:20" s="57" customFormat="1" ht="204" x14ac:dyDescent="0.25">
      <c r="A51" s="62">
        <f>+COTIZACIONES!A50</f>
        <v>48</v>
      </c>
      <c r="B51" s="62" t="str">
        <f>+COTIZACIONES!C50</f>
        <v>IMPERMEABILIZACION Tipo Manto Morter Plas AL-80 de 3.5 mm con foil de aluminio o equivalente. INCLUYE MORTERO AFINADO PENDIENTADO 1:4 (Canales y/o cubiertas planas, incluye media cañas, remates,)</v>
      </c>
      <c r="C51" s="62" t="str">
        <f>+COTIZACIONES!C50</f>
        <v>IMPERMEABILIZACION Tipo Manto Morter Plas AL-80 de 3.5 mm con foil de aluminio o equivalente. INCLUYE MORTERO AFINADO PENDIENTADO 1:4 (Canales y/o cubiertas planas, incluye media cañas, remates,)</v>
      </c>
      <c r="D51" s="62" t="str">
        <f>+COTIZACIONES!D50</f>
        <v>M²</v>
      </c>
      <c r="E51" s="62">
        <f>+COTIZACIONES!E50</f>
        <v>1</v>
      </c>
      <c r="F51" s="61"/>
      <c r="G51" s="61"/>
      <c r="H51" s="61">
        <v>1000000</v>
      </c>
      <c r="I51" s="61"/>
      <c r="J51" s="55">
        <f>+COTIZACIONES!F50</f>
        <v>940100</v>
      </c>
      <c r="K51" s="55">
        <f>+COTIZACIONES!L50</f>
        <v>1132880</v>
      </c>
      <c r="L51" s="55">
        <f>+COTIZACIONES!R50</f>
        <v>773500</v>
      </c>
      <c r="M51" s="55">
        <f t="shared" si="8"/>
        <v>773500</v>
      </c>
      <c r="N51" s="55">
        <f t="shared" si="1"/>
        <v>948826.66666666663</v>
      </c>
      <c r="O51" s="55">
        <f t="shared" si="2"/>
        <v>926141.03312495362</v>
      </c>
      <c r="P51" s="55">
        <f t="shared" si="3"/>
        <v>937431.24970183207</v>
      </c>
      <c r="Q51" s="55">
        <f t="shared" si="4"/>
        <v>179848.85913825879</v>
      </c>
      <c r="R51" s="56">
        <f t="shared" si="5"/>
        <v>0.1895486978354938</v>
      </c>
      <c r="S51" s="55">
        <f t="shared" si="6"/>
        <v>773500</v>
      </c>
      <c r="T51" s="62" t="str">
        <f t="shared" si="7"/>
        <v>MENOR VALOR</v>
      </c>
    </row>
    <row r="52" spans="1:20" s="57" customFormat="1" ht="216.75" x14ac:dyDescent="0.25">
      <c r="A52" s="62">
        <f>+COTIZACIONES!A51</f>
        <v>49</v>
      </c>
      <c r="B52" s="62" t="str">
        <f>+COTIZACIONES!C51</f>
        <v>IMPERMEABILIZACION Tipo Manto Morter Plas AL-300 de 3 mm con foil de aluminio o equivalente. INCLUYE MORTERO AFINADO 1:4 (Canales y/o cubiertas planas, incluye medias cañas, remates, pintura bituminosa)</v>
      </c>
      <c r="C52" s="62" t="str">
        <f>+COTIZACIONES!C51</f>
        <v>IMPERMEABILIZACION Tipo Manto Morter Plas AL-300 de 3 mm con foil de aluminio o equivalente. INCLUYE MORTERO AFINADO 1:4 (Canales y/o cubiertas planas, incluye medias cañas, remates, pintura bituminosa)</v>
      </c>
      <c r="D52" s="62" t="str">
        <f>+COTIZACIONES!D51</f>
        <v>M²</v>
      </c>
      <c r="E52" s="62">
        <f>+COTIZACIONES!E51</f>
        <v>1</v>
      </c>
      <c r="F52" s="61"/>
      <c r="G52" s="61"/>
      <c r="H52" s="61">
        <v>1000000</v>
      </c>
      <c r="I52" s="61"/>
      <c r="J52" s="55">
        <f>+COTIZACIONES!F51</f>
        <v>940100</v>
      </c>
      <c r="K52" s="55">
        <f>+COTIZACIONES!L51</f>
        <v>1132880</v>
      </c>
      <c r="L52" s="55">
        <f>+COTIZACIONES!R51</f>
        <v>773500</v>
      </c>
      <c r="M52" s="55">
        <f t="shared" si="8"/>
        <v>773500</v>
      </c>
      <c r="N52" s="55">
        <f t="shared" si="1"/>
        <v>948826.66666666663</v>
      </c>
      <c r="O52" s="55">
        <f t="shared" si="2"/>
        <v>926141.03312495362</v>
      </c>
      <c r="P52" s="55">
        <f t="shared" si="3"/>
        <v>937431.24970183207</v>
      </c>
      <c r="Q52" s="55">
        <f t="shared" si="4"/>
        <v>179848.85913825879</v>
      </c>
      <c r="R52" s="56">
        <f t="shared" si="5"/>
        <v>0.1895486978354938</v>
      </c>
      <c r="S52" s="55">
        <f t="shared" si="6"/>
        <v>773500</v>
      </c>
      <c r="T52" s="62" t="str">
        <f t="shared" si="7"/>
        <v>MENOR VALOR</v>
      </c>
    </row>
    <row r="53" spans="1:20" s="57" customFormat="1" ht="76.5" x14ac:dyDescent="0.25">
      <c r="A53" s="62">
        <f>+COTIZACIONES!A52</f>
        <v>50</v>
      </c>
      <c r="B53" s="62" t="str">
        <f>+COTIZACIONES!C52</f>
        <v>IMPERMEABILIZACIÓN TIPO INMUNIZANTE PARA CUBIERTA. A TODO COSTO</v>
      </c>
      <c r="C53" s="62" t="str">
        <f>+COTIZACIONES!C52</f>
        <v>IMPERMEABILIZACIÓN TIPO INMUNIZANTE PARA CUBIERTA. A TODO COSTO</v>
      </c>
      <c r="D53" s="62" t="str">
        <f>+COTIZACIONES!D52</f>
        <v>M²</v>
      </c>
      <c r="E53" s="62">
        <f>+COTIZACIONES!E52</f>
        <v>1</v>
      </c>
      <c r="F53" s="61"/>
      <c r="G53" s="61"/>
      <c r="H53" s="61">
        <v>1000000</v>
      </c>
      <c r="I53" s="61"/>
      <c r="J53" s="55">
        <f>+COTIZACIONES!F52</f>
        <v>856800</v>
      </c>
      <c r="K53" s="55">
        <f>+COTIZACIONES!L52</f>
        <v>1132880</v>
      </c>
      <c r="L53" s="55">
        <f>+COTIZACIONES!R52</f>
        <v>773500</v>
      </c>
      <c r="M53" s="55">
        <f t="shared" si="8"/>
        <v>773500</v>
      </c>
      <c r="N53" s="55">
        <f t="shared" si="1"/>
        <v>921060</v>
      </c>
      <c r="O53" s="55">
        <f t="shared" si="2"/>
        <v>897487.6540423421</v>
      </c>
      <c r="P53" s="55">
        <f t="shared" si="3"/>
        <v>908882.82185759384</v>
      </c>
      <c r="Q53" s="55">
        <f t="shared" si="4"/>
        <v>188110.35803485144</v>
      </c>
      <c r="R53" s="56">
        <f t="shared" si="5"/>
        <v>0.20423246914951407</v>
      </c>
      <c r="S53" s="55">
        <f t="shared" si="6"/>
        <v>773500</v>
      </c>
      <c r="T53" s="62" t="str">
        <f t="shared" si="7"/>
        <v>MEDIA ARMONICA</v>
      </c>
    </row>
    <row r="54" spans="1:20" s="57" customFormat="1" ht="216.75" x14ac:dyDescent="0.25">
      <c r="A54" s="62">
        <f>+COTIZACIONES!A53</f>
        <v>51</v>
      </c>
      <c r="B54" s="62" t="str">
        <f>+COTIZACIONES!C53</f>
        <v>MANTENIMIENTO DE CUBIERTA   (INCLUYE DESMONTE, REINSTALACIÓN, LIMPIEZA, CARGUE Y RETIRO DE TEJAS, CABALLETES. REVISIÓN GENERAL, AJUSTE FILTRACIONES Y  LIMPIEZA MANUAL)</v>
      </c>
      <c r="C54" s="62" t="str">
        <f>+COTIZACIONES!C53</f>
        <v>MANTENIMIENTO DE CUBIERTA   (INCLUYE DESMONTE, REINSTALACIÓN, LIMPIEZA, CARGUE Y RETIRO DE TEJAS, CABALLETES. REVISIÓN GENERAL, AJUSTE FILTRACIONES Y  LIMPIEZA MANUAL)</v>
      </c>
      <c r="D54" s="62" t="str">
        <f>+COTIZACIONES!D53</f>
        <v>M²</v>
      </c>
      <c r="E54" s="62">
        <f>+COTIZACIONES!E53</f>
        <v>1</v>
      </c>
      <c r="F54" s="61"/>
      <c r="G54" s="61"/>
      <c r="H54" s="61"/>
      <c r="I54" s="61"/>
      <c r="J54" s="55">
        <f>+COTIZACIONES!F53</f>
        <v>17250</v>
      </c>
      <c r="K54" s="55">
        <f>+COTIZACIONES!L53</f>
        <v>21245.962500000001</v>
      </c>
      <c r="L54" s="55">
        <f>+COTIZACIONES!R53</f>
        <v>17850</v>
      </c>
      <c r="M54" s="55">
        <f t="shared" si="8"/>
        <v>17250</v>
      </c>
      <c r="N54" s="55">
        <f t="shared" si="1"/>
        <v>18781.987499999999</v>
      </c>
      <c r="O54" s="55">
        <f t="shared" si="2"/>
        <v>18626.461176539349</v>
      </c>
      <c r="P54" s="55">
        <f t="shared" si="3"/>
        <v>18702.568044356551</v>
      </c>
      <c r="Q54" s="55">
        <f t="shared" si="4"/>
        <v>2154.8502501261551</v>
      </c>
      <c r="R54" s="56">
        <f t="shared" si="5"/>
        <v>0.11472961794518047</v>
      </c>
      <c r="S54" s="55">
        <f t="shared" si="6"/>
        <v>17250</v>
      </c>
      <c r="T54" s="62" t="str">
        <f t="shared" si="7"/>
        <v>MENOR VALOR</v>
      </c>
    </row>
    <row r="55" spans="1:20" s="57" customFormat="1" ht="89.25" x14ac:dyDescent="0.25">
      <c r="A55" s="62">
        <f>+COTIZACIONES!A54</f>
        <v>52</v>
      </c>
      <c r="B55" s="62" t="str">
        <f>+COTIZACIONES!C54</f>
        <v>PICADO ELEMENTO EN CONCRETO EXISTENTE PARA APLICACIÓN DE ALISTADO.</v>
      </c>
      <c r="C55" s="62" t="str">
        <f>+COTIZACIONES!C54</f>
        <v>PICADO ELEMENTO EN CONCRETO EXISTENTE PARA APLICACIÓN DE ALISTADO.</v>
      </c>
      <c r="D55" s="62" t="str">
        <f>+COTIZACIONES!D54</f>
        <v>M²</v>
      </c>
      <c r="E55" s="62">
        <f>+COTIZACIONES!E54</f>
        <v>1</v>
      </c>
      <c r="F55" s="61"/>
      <c r="G55" s="61"/>
      <c r="H55" s="61"/>
      <c r="I55" s="61"/>
      <c r="J55" s="55">
        <f>+COTIZACIONES!F54</f>
        <v>59500</v>
      </c>
      <c r="K55" s="55">
        <f>+COTIZACIONES!L54</f>
        <v>69388.899999999994</v>
      </c>
      <c r="L55" s="55">
        <f>+COTIZACIONES!R54</f>
        <v>55953.8</v>
      </c>
      <c r="M55" s="55">
        <f t="shared" si="8"/>
        <v>55953.8</v>
      </c>
      <c r="N55" s="55">
        <f t="shared" si="1"/>
        <v>61614.233333333337</v>
      </c>
      <c r="O55" s="55">
        <f t="shared" si="2"/>
        <v>61112.072556001782</v>
      </c>
      <c r="P55" s="55">
        <f t="shared" si="3"/>
        <v>61359.08173335193</v>
      </c>
      <c r="Q55" s="55">
        <f t="shared" si="4"/>
        <v>6962.6119339895185</v>
      </c>
      <c r="R55" s="56">
        <f t="shared" si="5"/>
        <v>0.11300330390093065</v>
      </c>
      <c r="S55" s="55">
        <f t="shared" si="6"/>
        <v>55954</v>
      </c>
      <c r="T55" s="62" t="str">
        <f t="shared" si="7"/>
        <v>MENOR VALOR</v>
      </c>
    </row>
    <row r="56" spans="1:20" s="57" customFormat="1" ht="242.25" x14ac:dyDescent="0.25">
      <c r="A56" s="62">
        <f>+COTIZACIONES!A55</f>
        <v>53</v>
      </c>
      <c r="B56" s="62" t="str">
        <f>+COTIZACIONES!C55</f>
        <v>MANTENIMIENTO DE CUBIERTA (INCLUYE DESMONTE  CARGUE Y RETIRO DE TEJAS CABALLETES,  REVISIÓN AJUSTE LIMPIEZA MANUAL  ANTICORROSIVO Y PINTURA ESMALTE  PARA CERCHAS Y CORREAS)</v>
      </c>
      <c r="C56" s="62" t="str">
        <f>+COTIZACIONES!C55</f>
        <v>MANTENIMIENTO DE CUBIERTA (INCLUYE DESMONTE  CARGUE Y RETIRO DE TEJAS CABALLETES,  REVISIÓN AJUSTE LIMPIEZA MANUAL  ANTICORROSIVO Y PINTURA ESMALTE  PARA CERCHAS Y CORREAS)</v>
      </c>
      <c r="D56" s="62" t="str">
        <f>+COTIZACIONES!D55</f>
        <v>M²</v>
      </c>
      <c r="E56" s="62">
        <f>+COTIZACIONES!E55</f>
        <v>1</v>
      </c>
      <c r="F56" s="61"/>
      <c r="G56" s="61"/>
      <c r="H56" s="61"/>
      <c r="I56" s="61"/>
      <c r="J56" s="55">
        <f>+COTIZACIONES!F55</f>
        <v>17250</v>
      </c>
      <c r="K56" s="55">
        <f>+COTIZACIONES!L55</f>
        <v>22888.162500000006</v>
      </c>
      <c r="L56" s="55">
        <f>+COTIZACIONES!R55</f>
        <v>17850</v>
      </c>
      <c r="M56" s="55">
        <f t="shared" si="8"/>
        <v>17250</v>
      </c>
      <c r="N56" s="55">
        <f>AVERAGE(J56:L56)</f>
        <v>19329.387500000001</v>
      </c>
      <c r="O56" s="55">
        <f t="shared" si="2"/>
        <v>19025.376825247291</v>
      </c>
      <c r="P56" s="55">
        <f t="shared" si="3"/>
        <v>19172.52955919446</v>
      </c>
      <c r="Q56" s="55">
        <f t="shared" si="4"/>
        <v>3096.5560911226412</v>
      </c>
      <c r="R56" s="56">
        <f t="shared" si="5"/>
        <v>0.16019939023534197</v>
      </c>
      <c r="S56" s="55">
        <f t="shared" si="6"/>
        <v>17250</v>
      </c>
      <c r="T56" s="62" t="str">
        <f t="shared" si="7"/>
        <v>MENOR VALOR</v>
      </c>
    </row>
    <row r="57" spans="1:20" s="57" customFormat="1" ht="102" x14ac:dyDescent="0.25">
      <c r="A57" s="62">
        <f>+COTIZACIONES!A56</f>
        <v>54</v>
      </c>
      <c r="B57" s="62" t="str">
        <f>+COTIZACIONES!C56</f>
        <v>MANTENIMIENTO A TODO COSTO ALISTADO PISOS MORTERO 1:4 IMPERMEABILIZADO E 0,03 M</v>
      </c>
      <c r="C57" s="62" t="str">
        <f>+COTIZACIONES!C56</f>
        <v>MANTENIMIENTO A TODO COSTO ALISTADO PISOS MORTERO 1:4 IMPERMEABILIZADO E 0,03 M</v>
      </c>
      <c r="D57" s="62" t="str">
        <f>+COTIZACIONES!D56</f>
        <v>M²</v>
      </c>
      <c r="E57" s="62">
        <f>+COTIZACIONES!E56</f>
        <v>1</v>
      </c>
      <c r="F57" s="61"/>
      <c r="G57" s="61"/>
      <c r="H57" s="61"/>
      <c r="I57" s="61"/>
      <c r="J57" s="55">
        <f>+COTIZACIONES!F56</f>
        <v>28560</v>
      </c>
      <c r="K57" s="55">
        <f>+COTIZACIONES!L56</f>
        <v>29738.1</v>
      </c>
      <c r="L57" s="55">
        <f>+COTIZACIONES!R56</f>
        <v>33320</v>
      </c>
      <c r="M57" s="55">
        <f t="shared" ref="M57:M68" si="9">MIN(J57:L57)</f>
        <v>28560</v>
      </c>
      <c r="N57" s="55">
        <f>AVERAGE(J57:L57)</f>
        <v>30539.366666666669</v>
      </c>
      <c r="O57" s="55">
        <f t="shared" si="2"/>
        <v>30409.646357051552</v>
      </c>
      <c r="P57" s="55">
        <f t="shared" si="3"/>
        <v>30473.719880204426</v>
      </c>
      <c r="Q57" s="55">
        <f t="shared" si="4"/>
        <v>2479.0968523503343</v>
      </c>
      <c r="R57" s="56">
        <f t="shared" si="5"/>
        <v>8.1177087901309924E-2</v>
      </c>
      <c r="S57" s="55">
        <f t="shared" si="6"/>
        <v>28560</v>
      </c>
      <c r="T57" s="62" t="str">
        <f t="shared" si="7"/>
        <v>MENOR VALOR</v>
      </c>
    </row>
    <row r="58" spans="1:20" s="57" customFormat="1" ht="140.25" x14ac:dyDescent="0.25">
      <c r="A58" s="62">
        <f>+COTIZACIONES!A57</f>
        <v>55</v>
      </c>
      <c r="B58" s="62" t="str">
        <f>+COTIZACIONES!C57</f>
        <v>MANTENIMIENTO DE ESTRUCTURA DE CUBIERTA (INCLUYE REVISIÓN, AJUSTE, LIMPIEZA MANUAL, RESANE DE GOTERAS)</v>
      </c>
      <c r="C58" s="62" t="str">
        <f>+COTIZACIONES!C57</f>
        <v>MANTENIMIENTO DE ESTRUCTURA DE CUBIERTA (INCLUYE REVISIÓN, AJUSTE, LIMPIEZA MANUAL, RESANE DE GOTERAS)</v>
      </c>
      <c r="D58" s="62" t="str">
        <f>+COTIZACIONES!D57</f>
        <v>M²</v>
      </c>
      <c r="E58" s="62">
        <f>+COTIZACIONES!E57</f>
        <v>1</v>
      </c>
      <c r="F58" s="61"/>
      <c r="G58" s="61"/>
      <c r="H58" s="61"/>
      <c r="I58" s="61"/>
      <c r="J58" s="55">
        <f>+COTIZACIONES!F57</f>
        <v>16100</v>
      </c>
      <c r="K58" s="55">
        <f>+COTIZACIONES!L57</f>
        <v>19925.36</v>
      </c>
      <c r="L58" s="55">
        <f>+COTIZACIONES!R57</f>
        <v>16660</v>
      </c>
      <c r="M58" s="55">
        <f t="shared" si="9"/>
        <v>16100</v>
      </c>
      <c r="N58" s="55">
        <f t="shared" si="1"/>
        <v>17561.786666666667</v>
      </c>
      <c r="O58" s="55">
        <f t="shared" si="2"/>
        <v>17409.156570363466</v>
      </c>
      <c r="P58" s="55">
        <f t="shared" si="3"/>
        <v>17483.794097931896</v>
      </c>
      <c r="Q58" s="55">
        <f t="shared" si="4"/>
        <v>2065.976567275954</v>
      </c>
      <c r="R58" s="56">
        <f t="shared" si="5"/>
        <v>0.11764045461258806</v>
      </c>
      <c r="S58" s="55">
        <f t="shared" si="6"/>
        <v>16100</v>
      </c>
      <c r="T58" s="62" t="str">
        <f t="shared" si="7"/>
        <v>MENOR VALOR</v>
      </c>
    </row>
    <row r="59" spans="1:20" s="57" customFormat="1" ht="216.75" x14ac:dyDescent="0.25">
      <c r="A59" s="62">
        <f>+COTIZACIONES!A58</f>
        <v>56</v>
      </c>
      <c r="B59" s="62" t="str">
        <f>+COTIZACIONES!C58</f>
        <v>MANTENIMIENTO DE ESTRUCTURA METÁLICA DE CUBIERTA TECHO ALOJAMIENTO TIPO K SPAM  (INCLUYE REVISIÓN, AJUSTE, LIMPIEZA MANUAL, ANTICORROSIVO Y APLICACIÓN DE ESMALTE)</v>
      </c>
      <c r="C59" s="62" t="str">
        <f>+COTIZACIONES!C58</f>
        <v>MANTENIMIENTO DE ESTRUCTURA METÁLICA DE CUBIERTA TECHO ALOJAMIENTO TIPO K SPAM  (INCLUYE REVISIÓN, AJUSTE, LIMPIEZA MANUAL, ANTICORROSIVO Y APLICACIÓN DE ESMALTE)</v>
      </c>
      <c r="D59" s="62" t="str">
        <f>+COTIZACIONES!D58</f>
        <v>ML</v>
      </c>
      <c r="E59" s="62">
        <f>+COTIZACIONES!E58</f>
        <v>1</v>
      </c>
      <c r="F59" s="61"/>
      <c r="G59" s="61"/>
      <c r="H59" s="61"/>
      <c r="I59" s="61"/>
      <c r="J59" s="55">
        <f>+COTIZACIONES!F58</f>
        <v>57500</v>
      </c>
      <c r="K59" s="55">
        <f>+COTIZACIONES!L58</f>
        <v>71504.125</v>
      </c>
      <c r="L59" s="55">
        <f>+COTIZACIONES!R58</f>
        <v>59500</v>
      </c>
      <c r="M59" s="55">
        <f t="shared" si="9"/>
        <v>57500</v>
      </c>
      <c r="N59" s="55">
        <f t="shared" si="1"/>
        <v>62834.708333333336</v>
      </c>
      <c r="O59" s="55">
        <f t="shared" si="2"/>
        <v>62262.321133137899</v>
      </c>
      <c r="P59" s="55">
        <f t="shared" si="3"/>
        <v>62542.02934354639</v>
      </c>
      <c r="Q59" s="55">
        <f t="shared" si="4"/>
        <v>7574.2385099235107</v>
      </c>
      <c r="R59" s="56">
        <f t="shared" si="5"/>
        <v>0.12054227211086511</v>
      </c>
      <c r="S59" s="55">
        <f t="shared" si="6"/>
        <v>57500</v>
      </c>
      <c r="T59" s="62" t="str">
        <f t="shared" si="7"/>
        <v>MENOR VALOR</v>
      </c>
    </row>
    <row r="60" spans="1:20" s="57" customFormat="1" ht="102" x14ac:dyDescent="0.25">
      <c r="A60" s="62">
        <f>+COTIZACIONES!A59</f>
        <v>57</v>
      </c>
      <c r="B60" s="62" t="str">
        <f>+COTIZACIONES!C59</f>
        <v>MANTENIMIENTO E INSTALACIÓN DE VIGUETAS EN MADERA PARA ESTRUCTURA DE CUBIERTA</v>
      </c>
      <c r="C60" s="62" t="str">
        <f>+COTIZACIONES!C59</f>
        <v>MANTENIMIENTO E INSTALACIÓN DE VIGUETAS EN MADERA PARA ESTRUCTURA DE CUBIERTA</v>
      </c>
      <c r="D60" s="62" t="str">
        <f>+COTIZACIONES!D59</f>
        <v>ML</v>
      </c>
      <c r="E60" s="62">
        <f>+COTIZACIONES!E59</f>
        <v>1</v>
      </c>
      <c r="F60" s="61"/>
      <c r="G60" s="61"/>
      <c r="H60" s="61"/>
      <c r="I60" s="61"/>
      <c r="J60" s="55">
        <f>+COTIZACIONES!F59</f>
        <v>57500</v>
      </c>
      <c r="K60" s="55">
        <f>+COTIZACIONES!L59</f>
        <v>72530.5</v>
      </c>
      <c r="L60" s="55">
        <f>+COTIZACIONES!R59</f>
        <v>59500</v>
      </c>
      <c r="M60" s="55">
        <f t="shared" si="9"/>
        <v>57500</v>
      </c>
      <c r="N60" s="55">
        <f t="shared" si="1"/>
        <v>63176.833333333336</v>
      </c>
      <c r="O60" s="55">
        <f t="shared" si="2"/>
        <v>62519.106999195494</v>
      </c>
      <c r="P60" s="55">
        <f t="shared" si="3"/>
        <v>62839.853022509174</v>
      </c>
      <c r="Q60" s="55">
        <f t="shared" si="4"/>
        <v>8162.0040482306194</v>
      </c>
      <c r="R60" s="56">
        <f t="shared" si="5"/>
        <v>0.12919299080987945</v>
      </c>
      <c r="S60" s="55">
        <f t="shared" si="6"/>
        <v>57500</v>
      </c>
      <c r="T60" s="62" t="str">
        <f t="shared" si="7"/>
        <v>MENOR VALOR</v>
      </c>
    </row>
    <row r="61" spans="1:20" s="57" customFormat="1" ht="140.25" x14ac:dyDescent="0.25">
      <c r="A61" s="62">
        <f>+COTIZACIONES!A60</f>
        <v>58</v>
      </c>
      <c r="B61" s="62" t="str">
        <f>+COTIZACIONES!C60</f>
        <v>DESMONTE  DE TEJAS  DE CUBIERTA- TODO TIPO DE TEJAS  (INCLUYE CARGUE Y RETIRO DE MATERIAL DESMONTADO)</v>
      </c>
      <c r="C61" s="62" t="str">
        <f>+COTIZACIONES!C60</f>
        <v>DESMONTE  DE TEJAS  DE CUBIERTA- TODO TIPO DE TEJAS  (INCLUYE CARGUE Y RETIRO DE MATERIAL DESMONTADO)</v>
      </c>
      <c r="D61" s="62" t="str">
        <f>+COTIZACIONES!D60</f>
        <v>M²</v>
      </c>
      <c r="E61" s="62">
        <f>+COTIZACIONES!E60</f>
        <v>1</v>
      </c>
      <c r="F61" s="61"/>
      <c r="G61" s="61"/>
      <c r="H61" s="61"/>
      <c r="I61" s="61"/>
      <c r="J61" s="55">
        <f>+COTIZACIONES!F60</f>
        <v>43700</v>
      </c>
      <c r="K61" s="55">
        <f>+COTIZACIONES!L60</f>
        <v>53563.09</v>
      </c>
      <c r="L61" s="55">
        <f>+COTIZACIONES!R60</f>
        <v>45220</v>
      </c>
      <c r="M61" s="55">
        <f t="shared" si="9"/>
        <v>43700</v>
      </c>
      <c r="N61" s="55">
        <f t="shared" si="1"/>
        <v>47494.363333333335</v>
      </c>
      <c r="O61" s="55">
        <f t="shared" si="2"/>
        <v>47120.189431704879</v>
      </c>
      <c r="P61" s="55">
        <f t="shared" si="3"/>
        <v>47303.419817826871</v>
      </c>
      <c r="Q61" s="55">
        <f t="shared" si="4"/>
        <v>5310.3373260117205</v>
      </c>
      <c r="R61" s="56">
        <f t="shared" si="5"/>
        <v>0.1118098433858724</v>
      </c>
      <c r="S61" s="55">
        <f t="shared" si="6"/>
        <v>43700</v>
      </c>
      <c r="T61" s="62" t="str">
        <f t="shared" si="7"/>
        <v>MENOR VALOR</v>
      </c>
    </row>
    <row r="62" spans="1:20" s="57" customFormat="1" ht="140.25" x14ac:dyDescent="0.25">
      <c r="A62" s="62">
        <f>+COTIZACIONES!A61</f>
        <v>59</v>
      </c>
      <c r="B62" s="62" t="str">
        <f>+COTIZACIONES!C61</f>
        <v>DESMONTE  ESTRUCTURA  DE  CUBIERTA  (INCLUYE  EQUIPO  DE  OXIACETILENO  CARGUE  Y  RETIRO  DE MATERIAL DESMONTADO)</v>
      </c>
      <c r="C62" s="62" t="str">
        <f>+COTIZACIONES!C61</f>
        <v>DESMONTE  ESTRUCTURA  DE  CUBIERTA  (INCLUYE  EQUIPO  DE  OXIACETILENO  CARGUE  Y  RETIRO  DE MATERIAL DESMONTADO)</v>
      </c>
      <c r="D62" s="62" t="str">
        <f>+COTIZACIONES!D61</f>
        <v>M²</v>
      </c>
      <c r="E62" s="62">
        <f>+COTIZACIONES!E61</f>
        <v>1</v>
      </c>
      <c r="F62" s="61"/>
      <c r="G62" s="61"/>
      <c r="H62" s="61"/>
      <c r="I62" s="61"/>
      <c r="J62" s="55">
        <f>+COTIZACIONES!F61</f>
        <v>43700</v>
      </c>
      <c r="K62" s="55">
        <f>+COTIZACIONES!L61</f>
        <v>53303.074999999997</v>
      </c>
      <c r="L62" s="55">
        <f>+COTIZACIONES!R61</f>
        <v>45220</v>
      </c>
      <c r="M62" s="55">
        <f t="shared" si="9"/>
        <v>43700</v>
      </c>
      <c r="N62" s="55">
        <f t="shared" si="1"/>
        <v>47407.691666666673</v>
      </c>
      <c r="O62" s="55">
        <f t="shared" si="2"/>
        <v>47052.883625128736</v>
      </c>
      <c r="P62" s="55">
        <f t="shared" si="3"/>
        <v>47226.75287662178</v>
      </c>
      <c r="Q62" s="55">
        <f t="shared" si="4"/>
        <v>5161.8076761158309</v>
      </c>
      <c r="R62" s="56">
        <f t="shared" si="5"/>
        <v>0.10888122780601875</v>
      </c>
      <c r="S62" s="55">
        <f t="shared" si="6"/>
        <v>43700</v>
      </c>
      <c r="T62" s="62" t="str">
        <f t="shared" si="7"/>
        <v>MENOR VALOR</v>
      </c>
    </row>
    <row r="63" spans="1:20" ht="191.25" x14ac:dyDescent="0.25">
      <c r="A63" s="76">
        <f>+COTIZACIONES!A62</f>
        <v>60</v>
      </c>
      <c r="B63" s="76" t="str">
        <f>+COTIZACIONES!C62</f>
        <v>DESMONTE  ALERO  EN  TEJA  DE  ASBESTO  CEMENTO  Y  ESTRUCTURA   EN  TUBULARES METÁLICOS (INCLUYE CARGUE Y RETIRO DE MATERIAL DESMONTADO)</v>
      </c>
      <c r="C63" s="76" t="str">
        <f>+COTIZACIONES!C62</f>
        <v>DESMONTE  ALERO  EN  TEJA  DE  ASBESTO  CEMENTO  Y  ESTRUCTURA   EN  TUBULARES METÁLICOS (INCLUYE CARGUE Y RETIRO DE MATERIAL DESMONTADO)</v>
      </c>
      <c r="D63" s="76" t="str">
        <f>+COTIZACIONES!D62</f>
        <v>M²</v>
      </c>
      <c r="E63" s="76">
        <f>+COTIZACIONES!E62</f>
        <v>1</v>
      </c>
      <c r="F63" s="58"/>
      <c r="G63" s="58"/>
      <c r="H63" s="58"/>
      <c r="I63" s="58"/>
      <c r="J63" s="77">
        <f>+COTIZACIONES!F62</f>
        <v>17250</v>
      </c>
      <c r="K63" s="77">
        <f>+COTIZACIONES!L62</f>
        <v>21245.962500000001</v>
      </c>
      <c r="L63" s="77">
        <f>+COTIZACIONES!R62</f>
        <v>17850</v>
      </c>
      <c r="M63" s="55">
        <f t="shared" si="9"/>
        <v>17250</v>
      </c>
      <c r="N63" s="55">
        <f t="shared" si="1"/>
        <v>18781.987499999999</v>
      </c>
      <c r="O63" s="55">
        <f t="shared" si="2"/>
        <v>18626.461176539349</v>
      </c>
      <c r="P63" s="55">
        <f t="shared" si="3"/>
        <v>18702.568044356551</v>
      </c>
      <c r="Q63" s="55">
        <f t="shared" si="4"/>
        <v>2154.8502501261551</v>
      </c>
      <c r="R63" s="56">
        <f t="shared" si="5"/>
        <v>0.11472961794518047</v>
      </c>
      <c r="S63" s="55">
        <f t="shared" si="6"/>
        <v>17250</v>
      </c>
      <c r="T63" s="62" t="str">
        <f t="shared" si="7"/>
        <v>MENOR VALOR</v>
      </c>
    </row>
    <row r="64" spans="1:20" ht="76.5" x14ac:dyDescent="0.25">
      <c r="A64" s="76">
        <f>+COTIZACIONES!A63</f>
        <v>61</v>
      </c>
      <c r="B64" s="76" t="str">
        <f>+COTIZACIONES!C63</f>
        <v xml:space="preserve">DESMONTE DE CUBIERTA EN TEJA ONDULADA DE FIBROCEMENTO  </v>
      </c>
      <c r="C64" s="76" t="str">
        <f>+COTIZACIONES!C63</f>
        <v xml:space="preserve">DESMONTE DE CUBIERTA EN TEJA ONDULADA DE FIBROCEMENTO  </v>
      </c>
      <c r="D64" s="76" t="str">
        <f>+COTIZACIONES!D63</f>
        <v>M²</v>
      </c>
      <c r="E64" s="76">
        <f>+COTIZACIONES!E63</f>
        <v>1</v>
      </c>
      <c r="F64" s="58"/>
      <c r="G64" s="58"/>
      <c r="H64" s="58"/>
      <c r="I64" s="58"/>
      <c r="J64" s="77">
        <f>+COTIZACIONES!F63</f>
        <v>9200</v>
      </c>
      <c r="K64" s="77">
        <f>+COTIZACIONES!L63</f>
        <v>12316.5</v>
      </c>
      <c r="L64" s="77">
        <f>+COTIZACIONES!R63</f>
        <v>9520</v>
      </c>
      <c r="M64" s="55">
        <f t="shared" si="9"/>
        <v>9200</v>
      </c>
      <c r="N64" s="55">
        <f t="shared" si="1"/>
        <v>10345.5</v>
      </c>
      <c r="O64" s="55">
        <f t="shared" si="2"/>
        <v>10171.920165175497</v>
      </c>
      <c r="P64" s="55">
        <f t="shared" si="3"/>
        <v>10255.827219164054</v>
      </c>
      <c r="Q64" s="55">
        <f t="shared" si="4"/>
        <v>1714.4184874178184</v>
      </c>
      <c r="R64" s="56">
        <f t="shared" si="5"/>
        <v>0.16571634888771142</v>
      </c>
      <c r="S64" s="55">
        <f t="shared" si="6"/>
        <v>9200</v>
      </c>
      <c r="T64" s="62" t="str">
        <f t="shared" si="7"/>
        <v>MENOR VALOR</v>
      </c>
    </row>
    <row r="65" spans="1:20" ht="102" x14ac:dyDescent="0.25">
      <c r="A65" s="76">
        <f>+COTIZACIONES!A64</f>
        <v>62</v>
      </c>
      <c r="B65" s="76" t="str">
        <f>+COTIZACIONES!C64</f>
        <v>DESMONTE DE CUBIERTA EN TELA PLASTIFICADA. (INCLUYE CARGUE Y RETIRO DEL MATERIAL)</v>
      </c>
      <c r="C65" s="76" t="str">
        <f>+COTIZACIONES!C64</f>
        <v>DESMONTE DE CUBIERTA EN TELA PLASTIFICADA. (INCLUYE CARGUE Y RETIRO DEL MATERIAL)</v>
      </c>
      <c r="D65" s="76" t="str">
        <f>+COTIZACIONES!D64</f>
        <v>M²</v>
      </c>
      <c r="E65" s="76">
        <f>+COTIZACIONES!E64</f>
        <v>1</v>
      </c>
      <c r="F65" s="58"/>
      <c r="G65" s="58"/>
      <c r="H65" s="58"/>
      <c r="I65" s="58"/>
      <c r="J65" s="77">
        <f>+COTIZACIONES!F64</f>
        <v>13800.000000000002</v>
      </c>
      <c r="K65" s="77">
        <f>+COTIZACIONES!L64</f>
        <v>18310.530000000006</v>
      </c>
      <c r="L65" s="77">
        <f>+COTIZACIONES!R64</f>
        <v>14280</v>
      </c>
      <c r="M65" s="55">
        <f t="shared" si="9"/>
        <v>13800.000000000002</v>
      </c>
      <c r="N65" s="55">
        <f t="shared" si="1"/>
        <v>15463.510000000002</v>
      </c>
      <c r="O65" s="55">
        <f t="shared" si="2"/>
        <v>15220.301460197838</v>
      </c>
      <c r="P65" s="55">
        <f t="shared" si="3"/>
        <v>15338.023647355569</v>
      </c>
      <c r="Q65" s="55">
        <f t="shared" si="4"/>
        <v>2477.2448728981185</v>
      </c>
      <c r="R65" s="56">
        <f t="shared" si="5"/>
        <v>0.1601993902353423</v>
      </c>
      <c r="S65" s="55">
        <f t="shared" si="6"/>
        <v>13800</v>
      </c>
      <c r="T65" s="62" t="str">
        <f t="shared" si="7"/>
        <v>MENOR VALOR</v>
      </c>
    </row>
    <row r="66" spans="1:20" ht="331.5" x14ac:dyDescent="0.25">
      <c r="A66" s="76">
        <f>+COTIZACIONES!A65</f>
        <v>63</v>
      </c>
      <c r="B66" s="76" t="str">
        <f>+COTIZACIONES!C65</f>
        <v xml:space="preserve">APLICACIÓN DE REVESTIMIENTO PLÁSTICO DE ACABADO TEXTURIZADO ELABORADO CON LIGANTES ACRÍLICOS BASE AGUA Y GRANOS DE CUARZO DE GRANULOMETRÍA QUE FORMA UNA BARRERA IMPERMEABLE A LLUVIA CON BLOQUEADOR SOLAR QUE LA PROTEGE DE LOS RAYOS DEL SOL. </v>
      </c>
      <c r="C66" s="76" t="str">
        <f>+COTIZACIONES!C65</f>
        <v xml:space="preserve">APLICACIÓN DE REVESTIMIENTO PLÁSTICO DE ACABADO TEXTURIZADO ELABORADO CON LIGANTES ACRÍLICOS BASE AGUA Y GRANOS DE CUARZO DE GRANULOMETRÍA QUE FORMA UNA BARRERA IMPERMEABLE A LLUVIA CON BLOQUEADOR SOLAR QUE LA PROTEGE DE LOS RAYOS DEL SOL. </v>
      </c>
      <c r="D66" s="76" t="str">
        <f>+COTIZACIONES!D65</f>
        <v>M²</v>
      </c>
      <c r="E66" s="76">
        <f>+COTIZACIONES!E65</f>
        <v>1</v>
      </c>
      <c r="F66" s="58"/>
      <c r="G66" s="58"/>
      <c r="H66" s="58"/>
      <c r="I66" s="58"/>
      <c r="J66" s="77">
        <f>+COTIZACIONES!F65</f>
        <v>17250</v>
      </c>
      <c r="K66" s="77">
        <f>+COTIZACIONES!L65</f>
        <v>23503.987499999999</v>
      </c>
      <c r="L66" s="77">
        <f>+COTIZACIONES!R65</f>
        <v>17850</v>
      </c>
      <c r="M66" s="55">
        <f t="shared" si="9"/>
        <v>17250</v>
      </c>
      <c r="N66" s="55">
        <f t="shared" si="1"/>
        <v>19534.662500000002</v>
      </c>
      <c r="O66" s="55">
        <f t="shared" si="2"/>
        <v>19164.504797108144</v>
      </c>
      <c r="P66" s="55">
        <f t="shared" si="3"/>
        <v>19342.960982307835</v>
      </c>
      <c r="Q66" s="55">
        <f t="shared" si="4"/>
        <v>3450.6022252236889</v>
      </c>
      <c r="R66" s="56">
        <f t="shared" si="5"/>
        <v>0.1766399713956506</v>
      </c>
      <c r="S66" s="55">
        <f t="shared" si="6"/>
        <v>17250</v>
      </c>
      <c r="T66" s="62" t="str">
        <f t="shared" si="7"/>
        <v>MENOR VALOR</v>
      </c>
    </row>
    <row r="67" spans="1:20" ht="153" x14ac:dyDescent="0.25">
      <c r="A67" s="76">
        <f>+COTIZACIONES!A66</f>
        <v>64</v>
      </c>
      <c r="B67" s="76" t="str">
        <f>+COTIZACIONES!C66</f>
        <v>DEMOLICIÓN DE IMPERMEABILIZACIÓN  EN  PLACA DE CUBIERTA (INCLUYE RETIRO DE MANTOS CARGUE Y RETIRO  DE ESCOMBROS)</v>
      </c>
      <c r="C67" s="76" t="str">
        <f>+COTIZACIONES!C66</f>
        <v>DEMOLICIÓN DE IMPERMEABILIZACIÓN  EN  PLACA DE CUBIERTA (INCLUYE RETIRO DE MANTOS CARGUE Y RETIRO  DE ESCOMBROS)</v>
      </c>
      <c r="D67" s="76" t="str">
        <f>+COTIZACIONES!D66</f>
        <v>M²</v>
      </c>
      <c r="E67" s="76">
        <f>+COTIZACIONES!E66</f>
        <v>1</v>
      </c>
      <c r="F67" s="58"/>
      <c r="G67" s="58"/>
      <c r="H67" s="58"/>
      <c r="I67" s="58"/>
      <c r="J67" s="77">
        <f>+COTIZACIONES!F66</f>
        <v>9200</v>
      </c>
      <c r="K67" s="77">
        <f>+COTIZACIONES!L66</f>
        <v>11385.92</v>
      </c>
      <c r="L67" s="77">
        <f>+COTIZACIONES!R66</f>
        <v>9520</v>
      </c>
      <c r="M67" s="55">
        <f t="shared" si="9"/>
        <v>9200</v>
      </c>
      <c r="N67" s="55">
        <f t="shared" si="1"/>
        <v>10035.306666666665</v>
      </c>
      <c r="O67" s="55">
        <f t="shared" si="2"/>
        <v>9948.0894687791224</v>
      </c>
      <c r="P67" s="55">
        <f t="shared" si="3"/>
        <v>9990.7394845325125</v>
      </c>
      <c r="Q67" s="55">
        <f t="shared" si="4"/>
        <v>1180.5580384434022</v>
      </c>
      <c r="R67" s="56">
        <f t="shared" si="5"/>
        <v>0.11764045461258806</v>
      </c>
      <c r="S67" s="55">
        <f t="shared" si="6"/>
        <v>9200</v>
      </c>
      <c r="T67" s="62" t="str">
        <f t="shared" si="7"/>
        <v>MENOR VALOR</v>
      </c>
    </row>
    <row r="68" spans="1:20" ht="63.75" x14ac:dyDescent="0.25">
      <c r="A68" s="76">
        <f>+COTIZACIONES!A67</f>
        <v>65</v>
      </c>
      <c r="B68" s="76" t="str">
        <f>+COTIZACIONES!C67</f>
        <v xml:space="preserve">IMPERMEABILIZACIÓN TIPO INMUNIZANTE PARA CUBIERTA. </v>
      </c>
      <c r="C68" s="76" t="str">
        <f>+COTIZACIONES!C67</f>
        <v xml:space="preserve">IMPERMEABILIZACIÓN TIPO INMUNIZANTE PARA CUBIERTA. </v>
      </c>
      <c r="D68" s="76" t="str">
        <f>+COTIZACIONES!D67</f>
        <v>M²</v>
      </c>
      <c r="E68" s="76">
        <f>+COTIZACIONES!E67</f>
        <v>1</v>
      </c>
      <c r="F68" s="58"/>
      <c r="G68" s="58"/>
      <c r="H68" s="58"/>
      <c r="I68" s="58"/>
      <c r="J68" s="77">
        <f>+COTIZACIONES!F67</f>
        <v>9200</v>
      </c>
      <c r="K68" s="77">
        <f>+COTIZACIONES!L67</f>
        <v>11440.66</v>
      </c>
      <c r="L68" s="77">
        <f>+COTIZACIONES!R67</f>
        <v>9520</v>
      </c>
      <c r="M68" s="55">
        <f t="shared" si="9"/>
        <v>9200</v>
      </c>
      <c r="N68" s="55">
        <f t="shared" si="1"/>
        <v>10053.553333333333</v>
      </c>
      <c r="O68" s="55">
        <f t="shared" si="2"/>
        <v>9961.9713813020644</v>
      </c>
      <c r="P68" s="55">
        <f t="shared" si="3"/>
        <v>10006.724694967423</v>
      </c>
      <c r="Q68" s="55">
        <f t="shared" si="4"/>
        <v>1211.8781615877617</v>
      </c>
      <c r="R68" s="56">
        <f t="shared" si="5"/>
        <v>0.12054227211086511</v>
      </c>
      <c r="S68" s="55">
        <f t="shared" si="6"/>
        <v>9200</v>
      </c>
      <c r="T68" s="62" t="str">
        <f t="shared" si="7"/>
        <v>MENOR VALOR</v>
      </c>
    </row>
    <row r="69" spans="1:20" ht="89.25" x14ac:dyDescent="0.25">
      <c r="A69" s="76">
        <f>+COTIZACIONES!A68</f>
        <v>66</v>
      </c>
      <c r="B69" s="76" t="str">
        <f>+COTIZACIONES!C68</f>
        <v xml:space="preserve">INSTALACIÓN DE TELA ASFÁLTICA PARA IMPERMEABILIZACIÓN DE CUBIERTAS </v>
      </c>
      <c r="C69" s="76" t="str">
        <f>+COTIZACIONES!C68</f>
        <v xml:space="preserve">INSTALACIÓN DE TELA ASFÁLTICA PARA IMPERMEABILIZACIÓN DE CUBIERTAS </v>
      </c>
      <c r="D69" s="76" t="str">
        <f>+COTIZACIONES!D68</f>
        <v>M²</v>
      </c>
      <c r="E69" s="76">
        <f>+COTIZACIONES!E68</f>
        <v>1</v>
      </c>
      <c r="F69" s="58"/>
      <c r="G69" s="58"/>
      <c r="H69" s="58"/>
      <c r="I69" s="58"/>
      <c r="J69" s="77">
        <f>+COTIZACIONES!F68</f>
        <v>35700</v>
      </c>
      <c r="K69" s="77">
        <f>+COTIZACIONES!L68</f>
        <v>42483</v>
      </c>
      <c r="L69" s="77">
        <f>+COTIZACIONES!R68</f>
        <v>35700</v>
      </c>
      <c r="M69" s="55">
        <f>MIN(F69:L69)</f>
        <v>35700</v>
      </c>
      <c r="N69" s="55">
        <f>AVERAGE(J69:L69)</f>
        <v>37961</v>
      </c>
      <c r="O69" s="55">
        <f>HARMEAN(F69:L69)</f>
        <v>37706.804733727811</v>
      </c>
      <c r="P69" s="55">
        <f>GEOMEAN(F69:L69)</f>
        <v>37831.236525855893</v>
      </c>
      <c r="Q69" s="55">
        <f>_xlfn.STDEV.S(F69:L69)</f>
        <v>3916.1668759132317</v>
      </c>
      <c r="R69" s="56">
        <f t="shared" ref="R69:R132" si="10">+Q69/N69</f>
        <v>0.10316290076429051</v>
      </c>
      <c r="S69" s="55">
        <f t="shared" ref="S69:S132" si="11">ROUND(+IF(R69&lt;=25%,M69,IF(R69&lt;=60%,O69,IF(R69&lt;=90%,P69,IF(R69&lt;=100%,N69)))),0)</f>
        <v>35700</v>
      </c>
      <c r="T69" s="62" t="str">
        <f t="shared" ref="T69:T132" si="12">+IF(R69&lt;=20%,"MENOR VALOR",IF(R69&lt;=60%,"MEDIA ARMONICA",IF(R69&lt;=90%,"MEDIA GEOMETRICA","MENOR VALOR")))</f>
        <v>MENOR VALOR</v>
      </c>
    </row>
    <row r="70" spans="1:20" ht="51" x14ac:dyDescent="0.25">
      <c r="A70" s="76">
        <f>+COTIZACIONES!A69</f>
        <v>67</v>
      </c>
      <c r="B70" s="76" t="str">
        <f>+COTIZACIONES!C69</f>
        <v>ALISTADO PISOS MORTERO 1:4  E= 0.03 M</v>
      </c>
      <c r="C70" s="76" t="str">
        <f>+COTIZACIONES!C69</f>
        <v>ALISTADO PISOS MORTERO 1:4  E= 0.03 M</v>
      </c>
      <c r="D70" s="76" t="str">
        <f>+COTIZACIONES!D69</f>
        <v>M²</v>
      </c>
      <c r="E70" s="76">
        <f>+COTIZACIONES!E69</f>
        <v>1</v>
      </c>
      <c r="F70" s="58"/>
      <c r="G70" s="58"/>
      <c r="H70" s="58"/>
      <c r="I70" s="58"/>
      <c r="J70" s="77">
        <f>+COTIZACIONES!F69</f>
        <v>20700</v>
      </c>
      <c r="K70" s="77">
        <f>+COTIZACIONES!L69</f>
        <v>25371.990000000005</v>
      </c>
      <c r="L70" s="77">
        <f>+COTIZACIONES!R69</f>
        <v>21420</v>
      </c>
      <c r="M70" s="55">
        <f t="shared" ref="M70:M80" si="13">MIN(J70:L70)</f>
        <v>20700</v>
      </c>
      <c r="N70" s="55">
        <f t="shared" ref="N70:N132" si="14">AVERAGE(J70:L70)</f>
        <v>22497.33</v>
      </c>
      <c r="O70" s="55">
        <f t="shared" ref="O70:O132" si="15">HARMEAN(J70:L70)</f>
        <v>22320.089730807576</v>
      </c>
      <c r="P70" s="55">
        <f t="shared" ref="P70:P132" si="16">GEOMEAN(J70:L70)</f>
        <v>22406.883071602202</v>
      </c>
      <c r="Q70" s="55">
        <f t="shared" ref="Q70:Q132" si="17">_xlfn.STDEV.S(J70:L70)</f>
        <v>2515.4229439002925</v>
      </c>
      <c r="R70" s="56">
        <f t="shared" si="10"/>
        <v>0.11180984338587256</v>
      </c>
      <c r="S70" s="55">
        <f t="shared" si="11"/>
        <v>20700</v>
      </c>
      <c r="T70" s="62" t="str">
        <f t="shared" si="12"/>
        <v>MENOR VALOR</v>
      </c>
    </row>
    <row r="71" spans="1:20" ht="89.25" x14ac:dyDescent="0.25">
      <c r="A71" s="76">
        <f>+COTIZACIONES!A70</f>
        <v>68</v>
      </c>
      <c r="B71" s="76" t="str">
        <f>+COTIZACIONES!C70</f>
        <v>APLICACIÓN DE PLACA PARA PISO RÍGIDO DE 7 X 8 MTS X 15 CMS DE ESPESOR</v>
      </c>
      <c r="C71" s="76" t="str">
        <f>+COTIZACIONES!C70</f>
        <v>APLICACIÓN DE PLACA PARA PISO RÍGIDO DE 7 X 8 MTS X 15 CMS DE ESPESOR</v>
      </c>
      <c r="D71" s="76" t="str">
        <f>+COTIZACIONES!D70</f>
        <v>M²</v>
      </c>
      <c r="E71" s="76">
        <f>+COTIZACIONES!E70</f>
        <v>1</v>
      </c>
      <c r="F71" s="58"/>
      <c r="G71" s="58"/>
      <c r="H71" s="58"/>
      <c r="I71" s="58"/>
      <c r="J71" s="77">
        <f>+COTIZACIONES!F70</f>
        <v>36800</v>
      </c>
      <c r="K71" s="77">
        <f>+COTIZACIONES!L70</f>
        <v>44886.8</v>
      </c>
      <c r="L71" s="77">
        <f>+COTIZACIONES!R70</f>
        <v>38080</v>
      </c>
      <c r="M71" s="55">
        <f t="shared" si="13"/>
        <v>36800</v>
      </c>
      <c r="N71" s="55">
        <f t="shared" si="14"/>
        <v>39922.26666666667</v>
      </c>
      <c r="O71" s="55">
        <f t="shared" si="15"/>
        <v>39623.480947476826</v>
      </c>
      <c r="P71" s="55">
        <f t="shared" si="16"/>
        <v>39769.89715926045</v>
      </c>
      <c r="Q71" s="55">
        <f t="shared" si="17"/>
        <v>4346.7854114659658</v>
      </c>
      <c r="R71" s="56">
        <f t="shared" si="10"/>
        <v>0.10888122780601883</v>
      </c>
      <c r="S71" s="55">
        <f t="shared" si="11"/>
        <v>36800</v>
      </c>
      <c r="T71" s="62" t="str">
        <f t="shared" si="12"/>
        <v>MENOR VALOR</v>
      </c>
    </row>
    <row r="72" spans="1:20" ht="127.5" x14ac:dyDescent="0.25">
      <c r="A72" s="76">
        <f>+COTIZACIONES!A71</f>
        <v>69</v>
      </c>
      <c r="B72" s="76" t="str">
        <f>+COTIZACIONES!C71</f>
        <v>MANTENIMIENTO ANDEN  CONCRETO  2,500  PSI   REFORZADO   E=  0,10M,   ACABADO:   ESCOBIADO,  (INCLUYE  MALLA</v>
      </c>
      <c r="C72" s="76" t="str">
        <f>+COTIZACIONES!C71</f>
        <v>MANTENIMIENTO ANDEN  CONCRETO  2,500  PSI   REFORZADO   E=  0,10M,   ACABADO:   ESCOBIADO,  (INCLUYE  MALLA</v>
      </c>
      <c r="D72" s="76" t="str">
        <f>+COTIZACIONES!D71</f>
        <v>M²</v>
      </c>
      <c r="E72" s="76">
        <f>+COTIZACIONES!E71</f>
        <v>1</v>
      </c>
      <c r="F72" s="58"/>
      <c r="G72" s="58"/>
      <c r="H72" s="58"/>
      <c r="I72" s="58"/>
      <c r="J72" s="77">
        <f>+COTIZACIONES!F71</f>
        <v>46000</v>
      </c>
      <c r="K72" s="77">
        <f>+COTIZACIONES!L71</f>
        <v>56655.9</v>
      </c>
      <c r="L72" s="77">
        <f>+COTIZACIONES!R71</f>
        <v>47600</v>
      </c>
      <c r="M72" s="55">
        <f t="shared" si="13"/>
        <v>46000</v>
      </c>
      <c r="N72" s="55">
        <f t="shared" si="14"/>
        <v>50085.299999999996</v>
      </c>
      <c r="O72" s="55">
        <f t="shared" si="15"/>
        <v>49670.563137438257</v>
      </c>
      <c r="P72" s="55">
        <f t="shared" si="16"/>
        <v>49873.514784950799</v>
      </c>
      <c r="Q72" s="55">
        <f t="shared" si="17"/>
        <v>5746.2673336697462</v>
      </c>
      <c r="R72" s="56">
        <f t="shared" si="10"/>
        <v>0.11472961794518045</v>
      </c>
      <c r="S72" s="55">
        <f t="shared" si="11"/>
        <v>46000</v>
      </c>
      <c r="T72" s="62" t="str">
        <f t="shared" si="12"/>
        <v>MENOR VALOR</v>
      </c>
    </row>
    <row r="73" spans="1:20" ht="216.75" x14ac:dyDescent="0.25">
      <c r="A73" s="76">
        <f>+COTIZACIONES!A72</f>
        <v>70</v>
      </c>
      <c r="B73" s="76" t="str">
        <f>+COTIZACIONES!C72</f>
        <v>MANTENIMIENTO ANDEN CONCRETO  3,000  PSI  REFORZADO   E= 0,10M,  ACABADO:  ADOQUÍN 1/4 26  + ESCOBIADO, (INCLUYE MALLA ELECTRO SOLDADA M-084 Y RECEBO COMPACTADO,)</v>
      </c>
      <c r="C73" s="76" t="str">
        <f>+COTIZACIONES!C72</f>
        <v>MANTENIMIENTO ANDEN CONCRETO  3,000  PSI  REFORZADO   E= 0,10M,  ACABADO:  ADOQUÍN 1/4 26  + ESCOBIADO, (INCLUYE MALLA ELECTRO SOLDADA M-084 Y RECEBO COMPACTADO,)</v>
      </c>
      <c r="D73" s="76" t="str">
        <f>+COTIZACIONES!D72</f>
        <v>M²</v>
      </c>
      <c r="E73" s="76">
        <f>+COTIZACIONES!E72</f>
        <v>1</v>
      </c>
      <c r="F73" s="58"/>
      <c r="G73" s="58"/>
      <c r="H73" s="58"/>
      <c r="I73" s="58"/>
      <c r="J73" s="77">
        <f>+COTIZACIONES!F72</f>
        <v>25300</v>
      </c>
      <c r="K73" s="77">
        <f>+COTIZACIONES!L72</f>
        <v>33870.375000000007</v>
      </c>
      <c r="L73" s="77">
        <f>+COTIZACIONES!R72</f>
        <v>26180</v>
      </c>
      <c r="M73" s="55">
        <f t="shared" si="13"/>
        <v>25300</v>
      </c>
      <c r="N73" s="55">
        <f t="shared" si="14"/>
        <v>28450.125</v>
      </c>
      <c r="O73" s="55">
        <f t="shared" si="15"/>
        <v>27972.780454232623</v>
      </c>
      <c r="P73" s="55">
        <f t="shared" si="16"/>
        <v>28203.52485270115</v>
      </c>
      <c r="Q73" s="55">
        <f t="shared" si="17"/>
        <v>4714.6508403990256</v>
      </c>
      <c r="R73" s="56">
        <f t="shared" si="10"/>
        <v>0.16571634888771228</v>
      </c>
      <c r="S73" s="55">
        <f t="shared" si="11"/>
        <v>25300</v>
      </c>
      <c r="T73" s="62" t="str">
        <f t="shared" si="12"/>
        <v>MENOR VALOR</v>
      </c>
    </row>
    <row r="74" spans="1:20" ht="127.5" x14ac:dyDescent="0.25">
      <c r="A74" s="76">
        <f>+COTIZACIONES!A73</f>
        <v>71</v>
      </c>
      <c r="B74" s="76" t="str">
        <f>+COTIZACIONES!C73</f>
        <v>MANTENIMIENTO ANDEN CONCRETO 2500 PSI  REFORZADO  E= 0,10M,  ACABADO: ADOQUÍN DE 24 X 6 X 8 CM, Y PIEZA</v>
      </c>
      <c r="C74" s="76" t="str">
        <f>+COTIZACIONES!C73</f>
        <v>MANTENIMIENTO ANDEN CONCRETO 2500 PSI  REFORZADO  E= 0,10M,  ACABADO: ADOQUÍN DE 24 X 6 X 8 CM, Y PIEZA</v>
      </c>
      <c r="D74" s="76" t="str">
        <f>+COTIZACIONES!D73</f>
        <v>M²</v>
      </c>
      <c r="E74" s="76">
        <f>+COTIZACIONES!E73</f>
        <v>1</v>
      </c>
      <c r="F74" s="58"/>
      <c r="G74" s="58"/>
      <c r="H74" s="58"/>
      <c r="I74" s="58"/>
      <c r="J74" s="77">
        <f>+COTIZACIONES!F73</f>
        <v>25300</v>
      </c>
      <c r="K74" s="77">
        <f>+COTIZACIONES!L73</f>
        <v>33569.305000000008</v>
      </c>
      <c r="L74" s="77">
        <f>+COTIZACIONES!R73</f>
        <v>26180</v>
      </c>
      <c r="M74" s="55">
        <f t="shared" si="13"/>
        <v>25300</v>
      </c>
      <c r="N74" s="55">
        <f t="shared" si="14"/>
        <v>28349.768333333337</v>
      </c>
      <c r="O74" s="55">
        <f t="shared" si="15"/>
        <v>27903.886010362698</v>
      </c>
      <c r="P74" s="55">
        <f t="shared" si="16"/>
        <v>28119.710020151873</v>
      </c>
      <c r="Q74" s="55">
        <f t="shared" si="17"/>
        <v>4541.6156003132037</v>
      </c>
      <c r="R74" s="56">
        <f t="shared" si="10"/>
        <v>0.16019939023534183</v>
      </c>
      <c r="S74" s="55">
        <f t="shared" si="11"/>
        <v>25300</v>
      </c>
      <c r="T74" s="62" t="str">
        <f t="shared" si="12"/>
        <v>MENOR VALOR</v>
      </c>
    </row>
    <row r="75" spans="1:20" ht="127.5" x14ac:dyDescent="0.25">
      <c r="A75" s="76">
        <f>+COTIZACIONES!A74</f>
        <v>72</v>
      </c>
      <c r="B75" s="76" t="str">
        <f>+COTIZACIONES!C74</f>
        <v>MANTENIMIENTO ANDEN CONCRETO 3,000 PSI  REFORZADO  E= 0,10M,  ACABADO: ADOQUÍN DE 24 X 6 X 8 CM, Y PIEZA</v>
      </c>
      <c r="C75" s="76" t="str">
        <f>+COTIZACIONES!C74</f>
        <v>MANTENIMIENTO ANDEN CONCRETO 3,000 PSI  REFORZADO  E= 0,10M,  ACABADO: ADOQUÍN DE 24 X 6 X 8 CM, Y PIEZA</v>
      </c>
      <c r="D75" s="76" t="str">
        <f>+COTIZACIONES!D74</f>
        <v>M²</v>
      </c>
      <c r="E75" s="76">
        <f>+COTIZACIONES!E74</f>
        <v>1</v>
      </c>
      <c r="F75" s="58"/>
      <c r="G75" s="58"/>
      <c r="H75" s="58"/>
      <c r="I75" s="58"/>
      <c r="J75" s="77">
        <f>+COTIZACIONES!F74</f>
        <v>66640</v>
      </c>
      <c r="K75" s="77">
        <f>+COTIZACIONES!L74</f>
        <v>72079.490000000005</v>
      </c>
      <c r="L75" s="77">
        <f>+COTIZACIONES!R74</f>
        <v>66640</v>
      </c>
      <c r="M75" s="55">
        <f t="shared" si="13"/>
        <v>66640</v>
      </c>
      <c r="N75" s="55">
        <f t="shared" si="14"/>
        <v>68453.16333333333</v>
      </c>
      <c r="O75" s="55">
        <f t="shared" si="15"/>
        <v>68359.589030269504</v>
      </c>
      <c r="P75" s="55">
        <f t="shared" si="16"/>
        <v>68405.952418663917</v>
      </c>
      <c r="Q75" s="55">
        <f t="shared" si="17"/>
        <v>3140.4910157542804</v>
      </c>
      <c r="R75" s="56">
        <f t="shared" si="10"/>
        <v>4.5877953082483998E-2</v>
      </c>
      <c r="S75" s="55">
        <f t="shared" si="11"/>
        <v>66640</v>
      </c>
      <c r="T75" s="62" t="str">
        <f t="shared" si="12"/>
        <v>MENOR VALOR</v>
      </c>
    </row>
    <row r="76" spans="1:20" s="57" customFormat="1" ht="127.5" x14ac:dyDescent="0.25">
      <c r="A76" s="62">
        <f>+COTIZACIONES!A75</f>
        <v>73</v>
      </c>
      <c r="B76" s="78" t="str">
        <f>+COTIZACIONES!C75</f>
        <v>MANTENIMIENTO CONCRETO ESTAMPADO COLOR ARENA FORMATO MADERA TEKA (VER DETALLE)</v>
      </c>
      <c r="C76" s="62" t="str">
        <f>+COTIZACIONES!C75</f>
        <v>MANTENIMIENTO CONCRETO ESTAMPADO COLOR ARENA FORMATO MADERA TEKA (VER DETALLE)</v>
      </c>
      <c r="D76" s="62" t="str">
        <f>+COTIZACIONES!D75</f>
        <v>M²</v>
      </c>
      <c r="E76" s="62">
        <f>+COTIZACIONES!E75</f>
        <v>1</v>
      </c>
      <c r="F76" s="61"/>
      <c r="G76" s="79"/>
      <c r="H76" s="79"/>
      <c r="I76" s="79"/>
      <c r="J76" s="55">
        <f>+COTIZACIONES!F75</f>
        <v>143750</v>
      </c>
      <c r="K76" s="55">
        <f>+COTIZACIONES!L75</f>
        <v>177905</v>
      </c>
      <c r="L76" s="55">
        <f>+COTIZACIONES!R75</f>
        <v>148750</v>
      </c>
      <c r="M76" s="55">
        <f t="shared" si="13"/>
        <v>143750</v>
      </c>
      <c r="N76" s="55">
        <f t="shared" si="14"/>
        <v>156801.66666666666</v>
      </c>
      <c r="O76" s="55">
        <f t="shared" si="15"/>
        <v>155438.89794967382</v>
      </c>
      <c r="P76" s="55">
        <f t="shared" si="16"/>
        <v>156105.30444582051</v>
      </c>
      <c r="Q76" s="55">
        <f t="shared" si="17"/>
        <v>18446.219350678159</v>
      </c>
      <c r="R76" s="56">
        <f t="shared" si="10"/>
        <v>0.11764045461258804</v>
      </c>
      <c r="S76" s="55">
        <f t="shared" si="11"/>
        <v>143750</v>
      </c>
      <c r="T76" s="62" t="str">
        <f t="shared" si="12"/>
        <v>MENOR VALOR</v>
      </c>
    </row>
    <row r="77" spans="1:20" ht="140.25" x14ac:dyDescent="0.25">
      <c r="A77" s="76">
        <f>+COTIZACIONES!A76</f>
        <v>74</v>
      </c>
      <c r="B77" s="76" t="str">
        <f>+COTIZACIONES!C76</f>
        <v>MANTENIMIENTO DE CANAL EN CONCRETO, INCLUYE REMOCIÓN DE CONCRETO DETERIORADO Y MEDIA CAÑA EN MORTERO</v>
      </c>
      <c r="C77" s="76" t="str">
        <f>+COTIZACIONES!C76</f>
        <v>MANTENIMIENTO DE CANAL EN CONCRETO, INCLUYE REMOCIÓN DE CONCRETO DETERIORADO Y MEDIA CAÑA EN MORTERO</v>
      </c>
      <c r="D77" s="76" t="str">
        <f>+COTIZACIONES!D76</f>
        <v>ML</v>
      </c>
      <c r="E77" s="76">
        <f>+COTIZACIONES!E76</f>
        <v>1</v>
      </c>
      <c r="F77" s="58">
        <f>+'VALOR INDEXADO'!I45</f>
        <v>86008.164600000004</v>
      </c>
      <c r="G77" s="58"/>
      <c r="H77" s="58"/>
      <c r="I77" s="58"/>
      <c r="J77" s="77">
        <f>+COTIZACIONES!F76</f>
        <v>53550</v>
      </c>
      <c r="K77" s="77">
        <f>+COTIZACIONES!L76</f>
        <v>92046.5</v>
      </c>
      <c r="L77" s="77">
        <f>+COTIZACIONES!R76</f>
        <v>58310</v>
      </c>
      <c r="M77" s="55">
        <f t="shared" si="13"/>
        <v>53550</v>
      </c>
      <c r="N77" s="55">
        <f t="shared" si="14"/>
        <v>67968.833333333328</v>
      </c>
      <c r="O77" s="55">
        <f t="shared" si="15"/>
        <v>64256.439757701119</v>
      </c>
      <c r="P77" s="55">
        <f t="shared" si="16"/>
        <v>65993.819613593907</v>
      </c>
      <c r="Q77" s="55">
        <f t="shared" si="17"/>
        <v>20987.25623046836</v>
      </c>
      <c r="R77" s="56">
        <f t="shared" si="10"/>
        <v>0.3087776441231892</v>
      </c>
      <c r="S77" s="55">
        <f t="shared" si="11"/>
        <v>64256</v>
      </c>
      <c r="T77" s="62" t="str">
        <f t="shared" si="12"/>
        <v>MEDIA ARMONICA</v>
      </c>
    </row>
    <row r="78" spans="1:20" ht="127.5" x14ac:dyDescent="0.25">
      <c r="A78" s="76">
        <f>+COTIZACIONES!A77</f>
        <v>75</v>
      </c>
      <c r="B78" s="76" t="str">
        <f>+COTIZACIONES!C77</f>
        <v xml:space="preserve">CERRAMIENTO EN MALLA GALVANIZADA CON POSTES METÁLICOS, A UNA SEPARACIÓN DE 2.5 M Y UNA ALTURA DE 2 M.   </v>
      </c>
      <c r="C78" s="76" t="str">
        <f>+COTIZACIONES!C77</f>
        <v xml:space="preserve">CERRAMIENTO EN MALLA GALVANIZADA CON POSTES METÁLICOS, A UNA SEPARACIÓN DE 2.5 M Y UNA ALTURA DE 2 M.   </v>
      </c>
      <c r="D78" s="76" t="str">
        <f>+COTIZACIONES!D77</f>
        <v>M²</v>
      </c>
      <c r="E78" s="76">
        <f>+COTIZACIONES!E77</f>
        <v>1</v>
      </c>
      <c r="F78" s="58"/>
      <c r="G78" s="58"/>
      <c r="H78" s="58"/>
      <c r="I78" s="58"/>
      <c r="J78" s="77">
        <f>+COTIZACIONES!F77</f>
        <v>143750</v>
      </c>
      <c r="K78" s="77">
        <f>+COTIZACIONES!L77</f>
        <v>181326.25</v>
      </c>
      <c r="L78" s="77">
        <f>+COTIZACIONES!R77</f>
        <v>148750</v>
      </c>
      <c r="M78" s="55">
        <f t="shared" si="13"/>
        <v>143750</v>
      </c>
      <c r="N78" s="55">
        <f t="shared" si="14"/>
        <v>157942.08333333334</v>
      </c>
      <c r="O78" s="55">
        <f t="shared" si="15"/>
        <v>156297.76749798874</v>
      </c>
      <c r="P78" s="55">
        <f t="shared" si="16"/>
        <v>157099.63255627293</v>
      </c>
      <c r="Q78" s="55">
        <f t="shared" si="17"/>
        <v>20405.010120576659</v>
      </c>
      <c r="R78" s="56">
        <f t="shared" si="10"/>
        <v>0.12919299080988014</v>
      </c>
      <c r="S78" s="55">
        <f t="shared" si="11"/>
        <v>143750</v>
      </c>
      <c r="T78" s="62" t="str">
        <f t="shared" si="12"/>
        <v>MENOR VALOR</v>
      </c>
    </row>
    <row r="79" spans="1:20" ht="127.5" x14ac:dyDescent="0.25">
      <c r="A79" s="76">
        <f>+COTIZACIONES!A78</f>
        <v>76</v>
      </c>
      <c r="B79" s="76" t="str">
        <f>+COTIZACIONES!C78</f>
        <v xml:space="preserve">CERRAMIENTO EN MALLA GALVANIZADA Y POSTES DE CONCRETO, A UNA SEPARACIÓN DE 2.5 M Y UNA ALTURA DE 2 M.  </v>
      </c>
      <c r="C79" s="76" t="str">
        <f>+COTIZACIONES!C78</f>
        <v xml:space="preserve">CERRAMIENTO EN MALLA GALVANIZADA Y POSTES DE CONCRETO, A UNA SEPARACIÓN DE 2.5 M Y UNA ALTURA DE 2 M.  </v>
      </c>
      <c r="D79" s="76" t="str">
        <f>+COTIZACIONES!D78</f>
        <v>M²</v>
      </c>
      <c r="E79" s="76">
        <f>+COTIZACIONES!E78</f>
        <v>1</v>
      </c>
      <c r="F79" s="58"/>
      <c r="G79" s="58"/>
      <c r="H79" s="58"/>
      <c r="I79" s="58"/>
      <c r="J79" s="77">
        <f>+COTIZACIONES!F78</f>
        <v>101200</v>
      </c>
      <c r="K79" s="77">
        <f>+COTIZACIONES!L78</f>
        <v>124040.84</v>
      </c>
      <c r="L79" s="77">
        <f>+COTIZACIONES!R78</f>
        <v>104720</v>
      </c>
      <c r="M79" s="55">
        <f t="shared" si="13"/>
        <v>101200</v>
      </c>
      <c r="N79" s="55">
        <f t="shared" si="14"/>
        <v>109986.94666666666</v>
      </c>
      <c r="O79" s="55">
        <f t="shared" si="15"/>
        <v>109120.43868394813</v>
      </c>
      <c r="P79" s="55">
        <f t="shared" si="16"/>
        <v>109544.76168338854</v>
      </c>
      <c r="Q79" s="55">
        <f t="shared" si="17"/>
        <v>12297.623281290304</v>
      </c>
      <c r="R79" s="56">
        <f t="shared" si="10"/>
        <v>0.11180984338587244</v>
      </c>
      <c r="S79" s="55">
        <f t="shared" si="11"/>
        <v>101200</v>
      </c>
      <c r="T79" s="62" t="str">
        <f t="shared" si="12"/>
        <v>MENOR VALOR</v>
      </c>
    </row>
    <row r="80" spans="1:20" s="57" customFormat="1" ht="204" x14ac:dyDescent="0.25">
      <c r="A80" s="62">
        <f>+COTIZACIONES!A79</f>
        <v>77</v>
      </c>
      <c r="B80" s="80" t="str">
        <f>+COTIZACIONES!C79</f>
        <v>CANAL EN CONCRETO 3.000 PSI ALTURA VARIABLE ENTRE 0.10 Y 0.25 m Y ANCHO ENTRE 0.40 Y 0.60 m Y ESPESOR DE 0,1M (Incluye excavación, base granular B-200, formaleta y refuerzo.)</v>
      </c>
      <c r="C80" s="62" t="str">
        <f>+COTIZACIONES!C79</f>
        <v>CANAL EN CONCRETO 3.000 PSI ALTURA VARIABLE ENTRE 0.10 Y 0.25 m Y ANCHO ENTRE 0.40 Y 0.60 m Y ESPESOR DE 0,1M (Incluye excavación, base granular B-200, formaleta y refuerzo.)</v>
      </c>
      <c r="D80" s="62" t="str">
        <f>+COTIZACIONES!D79</f>
        <v>ML</v>
      </c>
      <c r="E80" s="62">
        <f>+COTIZACIONES!E79</f>
        <v>1</v>
      </c>
      <c r="F80" s="61"/>
      <c r="G80" s="81"/>
      <c r="H80" s="81"/>
      <c r="I80" s="81"/>
      <c r="J80" s="55">
        <f>+COTIZACIONES!F79</f>
        <v>666400</v>
      </c>
      <c r="K80" s="55">
        <f>+COTIZACIONES!L79</f>
        <v>773473.82000000007</v>
      </c>
      <c r="L80" s="55">
        <f>+COTIZACIONES!R79</f>
        <v>595000</v>
      </c>
      <c r="M80" s="55">
        <f t="shared" si="13"/>
        <v>595000</v>
      </c>
      <c r="N80" s="55">
        <f t="shared" si="14"/>
        <v>678291.27333333332</v>
      </c>
      <c r="O80" s="55">
        <f t="shared" si="15"/>
        <v>670519.75781295379</v>
      </c>
      <c r="P80" s="55">
        <f t="shared" si="16"/>
        <v>674371.47339832573</v>
      </c>
      <c r="Q80" s="55">
        <f t="shared" si="17"/>
        <v>89829.159477667563</v>
      </c>
      <c r="R80" s="56">
        <f t="shared" si="10"/>
        <v>0.13243449091747747</v>
      </c>
      <c r="S80" s="55">
        <f t="shared" si="11"/>
        <v>595000</v>
      </c>
      <c r="T80" s="62" t="str">
        <f t="shared" si="12"/>
        <v>MENOR VALOR</v>
      </c>
    </row>
    <row r="81" spans="1:20" s="57" customFormat="1" ht="165.75" x14ac:dyDescent="0.25">
      <c r="A81" s="62">
        <f>+COTIZACIONES!A80</f>
        <v>78</v>
      </c>
      <c r="B81" s="62" t="str">
        <f>+COTIZACIONES!C80</f>
        <v>DESMONTE CONCERTINA SENCILLA, (incluye estructura de soporte en tubería de aguas negras Ø2" y guaya; Incluye cargue y retiro de material desmontado).</v>
      </c>
      <c r="C81" s="62" t="str">
        <f>+COTIZACIONES!C80</f>
        <v>DESMONTE CONCERTINA SENCILLA, (incluye estructura de soporte en tubería de aguas negras Ø2" y guaya; Incluye cargue y retiro de material desmontado).</v>
      </c>
      <c r="D81" s="62" t="str">
        <f>+COTIZACIONES!D80</f>
        <v>ML</v>
      </c>
      <c r="E81" s="62">
        <f>+COTIZACIONES!E80</f>
        <v>1</v>
      </c>
      <c r="F81" s="61"/>
      <c r="G81" s="61"/>
      <c r="H81" s="61"/>
      <c r="I81" s="61"/>
      <c r="J81" s="55">
        <f>+COTIZACIONES!F80</f>
        <v>190400</v>
      </c>
      <c r="K81" s="55">
        <f>+COTIZACIONES!L80</f>
        <v>269059</v>
      </c>
      <c r="L81" s="55">
        <f>+COTIZACIONES!R80</f>
        <v>202300</v>
      </c>
      <c r="M81" s="55">
        <f t="shared" ref="M81:M132" si="18">MIN(J81:L81)</f>
        <v>190400</v>
      </c>
      <c r="N81" s="55">
        <f t="shared" si="14"/>
        <v>220586.33333333334</v>
      </c>
      <c r="O81" s="55">
        <f t="shared" si="15"/>
        <v>215642.54466521958</v>
      </c>
      <c r="P81" s="55">
        <f t="shared" si="16"/>
        <v>218023.57176644835</v>
      </c>
      <c r="Q81" s="55">
        <f t="shared" si="17"/>
        <v>42398.13746302222</v>
      </c>
      <c r="R81" s="56">
        <f t="shared" si="10"/>
        <v>0.19220654707992887</v>
      </c>
      <c r="S81" s="55">
        <f t="shared" si="11"/>
        <v>190400</v>
      </c>
      <c r="T81" s="62" t="str">
        <f t="shared" si="12"/>
        <v>MENOR VALOR</v>
      </c>
    </row>
    <row r="82" spans="1:20" ht="127.5" x14ac:dyDescent="0.25">
      <c r="A82" s="76">
        <f>+COTIZACIONES!A81</f>
        <v>79</v>
      </c>
      <c r="B82" s="76" t="str">
        <f>+COTIZACIONES!C81</f>
        <v>DESMONTE  DE  ELEMENTOS  PREFABRICADOS  EN  FACHADA  (INCLUYE  CARGUE  Y  RETIRO  DE ESCOMBROS)</v>
      </c>
      <c r="C82" s="76" t="str">
        <f>+COTIZACIONES!C81</f>
        <v>DESMONTE  DE  ELEMENTOS  PREFABRICADOS  EN  FACHADA  (INCLUYE  CARGUE  Y  RETIRO  DE ESCOMBROS)</v>
      </c>
      <c r="D82" s="76" t="str">
        <f>+COTIZACIONES!D81</f>
        <v>M²</v>
      </c>
      <c r="E82" s="76">
        <f>+COTIZACIONES!E81</f>
        <v>1</v>
      </c>
      <c r="F82" s="58">
        <f>+'VALOR INDEXADO'!I48</f>
        <v>85806.267500000002</v>
      </c>
      <c r="G82" s="58"/>
      <c r="H82" s="58"/>
      <c r="I82" s="58"/>
      <c r="J82" s="77">
        <f>+COTIZACIONES!F81</f>
        <v>64260</v>
      </c>
      <c r="K82" s="77">
        <f>+COTIZACIONES!L81</f>
        <v>75053.3</v>
      </c>
      <c r="L82" s="77">
        <f>+COTIZACIONES!R81</f>
        <v>64260</v>
      </c>
      <c r="M82" s="55">
        <f>MIN(F82:L82)</f>
        <v>64260</v>
      </c>
      <c r="N82" s="55">
        <f>AVERAGE(F82:L82)</f>
        <v>72344.891875000001</v>
      </c>
      <c r="O82" s="55">
        <f>HARMEAN(F82:L82)</f>
        <v>71299.23285464065</v>
      </c>
      <c r="P82" s="55">
        <f>GEOMEAN(F82:L82)</f>
        <v>71811.2624003253</v>
      </c>
      <c r="Q82" s="55">
        <f>_xlfn.STDEV.S(F82:L82)</f>
        <v>10316.250312812135</v>
      </c>
      <c r="R82" s="56">
        <f>+Q82/N82</f>
        <v>0.1425981855171877</v>
      </c>
      <c r="S82" s="55">
        <f t="shared" si="11"/>
        <v>64260</v>
      </c>
      <c r="T82" s="62" t="str">
        <f t="shared" si="12"/>
        <v>MENOR VALOR</v>
      </c>
    </row>
    <row r="83" spans="1:20" s="57" customFormat="1" ht="153" x14ac:dyDescent="0.25">
      <c r="A83" s="62">
        <f>+COTIZACIONES!A82</f>
        <v>80</v>
      </c>
      <c r="B83" s="62" t="str">
        <f>+COTIZACIONES!C82</f>
        <v>DESMONTE  DE  ESTRUCTURA  METÁLICA, (INCLUYE  EQUIPO  DE  OXIACETILENO  CARGUE  Y  RETIRO  DE MATERIAL DESMONTADO)</v>
      </c>
      <c r="C83" s="62" t="str">
        <f>+COTIZACIONES!C82</f>
        <v>DESMONTE  DE  ESTRUCTURA  METÁLICA, (INCLUYE  EQUIPO  DE  OXIACETILENO  CARGUE  Y  RETIRO  DE MATERIAL DESMONTADO)</v>
      </c>
      <c r="D83" s="62" t="str">
        <f>+COTIZACIONES!D82</f>
        <v>KG</v>
      </c>
      <c r="E83" s="62">
        <f>+COTIZACIONES!E82</f>
        <v>1</v>
      </c>
      <c r="F83" s="61"/>
      <c r="G83" s="61">
        <v>12887</v>
      </c>
      <c r="H83" s="63">
        <v>8396</v>
      </c>
      <c r="I83" s="63"/>
      <c r="J83" s="77">
        <f>+COTIZACIONES!F82</f>
        <v>53550</v>
      </c>
      <c r="K83" s="77">
        <f>+COTIZACIONES!L82</f>
        <v>62166.79</v>
      </c>
      <c r="L83" s="77">
        <f>+COTIZACIONES!R82</f>
        <v>54740</v>
      </c>
      <c r="M83" s="55">
        <f>MIN(J83:L83)</f>
        <v>53550</v>
      </c>
      <c r="N83" s="55">
        <f t="shared" si="14"/>
        <v>56818.93</v>
      </c>
      <c r="O83" s="55">
        <f t="shared" si="15"/>
        <v>56573.808542319661</v>
      </c>
      <c r="P83" s="55">
        <f t="shared" si="16"/>
        <v>56694.496636865435</v>
      </c>
      <c r="Q83" s="55">
        <f t="shared" si="17"/>
        <v>4669.4464270082381</v>
      </c>
      <c r="R83" s="56">
        <f t="shared" si="10"/>
        <v>8.2181174953633196E-2</v>
      </c>
      <c r="S83" s="55">
        <f t="shared" si="11"/>
        <v>53550</v>
      </c>
      <c r="T83" s="62" t="str">
        <f t="shared" si="12"/>
        <v>MENOR VALOR</v>
      </c>
    </row>
    <row r="84" spans="1:20" ht="114.75" x14ac:dyDescent="0.25">
      <c r="A84" s="76">
        <f>+COTIZACIONES!A83</f>
        <v>81</v>
      </c>
      <c r="B84" s="76" t="str">
        <f>+COTIZACIONES!C83</f>
        <v>DESMONTE  DE PISOS DE CAUCHO (INCLUYE CARGUE Y RETIRO DE MATERIAL DESMONTADO)</v>
      </c>
      <c r="C84" s="76" t="str">
        <f>+COTIZACIONES!C83</f>
        <v>DESMONTE  DE PISOS DE CAUCHO (INCLUYE CARGUE Y RETIRO DE MATERIAL DESMONTADO)</v>
      </c>
      <c r="D84" s="76" t="str">
        <f>+COTIZACIONES!D83</f>
        <v>M²</v>
      </c>
      <c r="E84" s="76">
        <f>+COTIZACIONES!E83</f>
        <v>1</v>
      </c>
      <c r="F84" s="58"/>
      <c r="G84" s="58"/>
      <c r="H84" s="58"/>
      <c r="I84" s="58"/>
      <c r="J84" s="77">
        <f>+COTIZACIONES!F83</f>
        <v>95200</v>
      </c>
      <c r="K84" s="77">
        <f>+COTIZACIONES!L83</f>
        <v>99127</v>
      </c>
      <c r="L84" s="77">
        <f>+COTIZACIONES!R83</f>
        <v>83300</v>
      </c>
      <c r="M84" s="55">
        <f>MIN(J84:L84)</f>
        <v>83300</v>
      </c>
      <c r="N84" s="55">
        <f t="shared" si="14"/>
        <v>92542.333333333328</v>
      </c>
      <c r="O84" s="55">
        <f t="shared" si="15"/>
        <v>92032.804642166346</v>
      </c>
      <c r="P84" s="55">
        <f t="shared" si="16"/>
        <v>92290.706557529367</v>
      </c>
      <c r="Q84" s="55">
        <f t="shared" si="17"/>
        <v>8241.412277840087</v>
      </c>
      <c r="R84" s="56">
        <f t="shared" si="10"/>
        <v>8.9055591975997522E-2</v>
      </c>
      <c r="S84" s="55">
        <f t="shared" si="11"/>
        <v>83300</v>
      </c>
      <c r="T84" s="62" t="str">
        <f t="shared" si="12"/>
        <v>MENOR VALOR</v>
      </c>
    </row>
    <row r="85" spans="1:20" ht="114.75" x14ac:dyDescent="0.25">
      <c r="A85" s="76">
        <f>+COTIZACIONES!A84</f>
        <v>82</v>
      </c>
      <c r="B85" s="76" t="str">
        <f>+COTIZACIONES!C84</f>
        <v>DESMONTE BAJANTE EXISTENTE  (INCLUYE CARGUE Y RETIRO DE MATERIAL DESMONTADO)</v>
      </c>
      <c r="C85" s="76" t="str">
        <f>+COTIZACIONES!C84</f>
        <v>DESMONTE BAJANTE EXISTENTE  (INCLUYE CARGUE Y RETIRO DE MATERIAL DESMONTADO)</v>
      </c>
      <c r="D85" s="76" t="str">
        <f>+COTIZACIONES!D84</f>
        <v>ML</v>
      </c>
      <c r="E85" s="76">
        <f>+COTIZACIONES!E84</f>
        <v>1</v>
      </c>
      <c r="F85" s="58"/>
      <c r="G85" s="58"/>
      <c r="H85" s="58"/>
      <c r="I85" s="58"/>
      <c r="J85" s="77">
        <f>+COTIZACIONES!F84</f>
        <v>25300</v>
      </c>
      <c r="K85" s="77">
        <f>+COTIZACIONES!L84</f>
        <v>31311.279999999999</v>
      </c>
      <c r="L85" s="77">
        <f>+COTIZACIONES!R84</f>
        <v>26180</v>
      </c>
      <c r="M85" s="55">
        <f>MIN(J85:L85)</f>
        <v>25300</v>
      </c>
      <c r="N85" s="55">
        <f t="shared" si="14"/>
        <v>27597.093333333334</v>
      </c>
      <c r="O85" s="55">
        <f t="shared" si="15"/>
        <v>27357.246039142588</v>
      </c>
      <c r="P85" s="55">
        <f t="shared" si="16"/>
        <v>27474.533582464406</v>
      </c>
      <c r="Q85" s="55">
        <f t="shared" si="17"/>
        <v>3246.5346057193551</v>
      </c>
      <c r="R85" s="56">
        <f t="shared" si="10"/>
        <v>0.117640454612588</v>
      </c>
      <c r="S85" s="55">
        <f t="shared" si="11"/>
        <v>25300</v>
      </c>
      <c r="T85" s="62" t="str">
        <f t="shared" si="12"/>
        <v>MENOR VALOR</v>
      </c>
    </row>
    <row r="86" spans="1:20" ht="127.5" x14ac:dyDescent="0.25">
      <c r="A86" s="76">
        <f>+COTIZACIONES!A85</f>
        <v>83</v>
      </c>
      <c r="B86" s="76" t="str">
        <f>+COTIZACIONES!C85</f>
        <v>DESMONTE CANAL EN LAMINA EXISTENTE  (INCLUYE CARGUE Y RETIRO DE MATERIAL DESMONTADO)</v>
      </c>
      <c r="C86" s="76" t="str">
        <f>+COTIZACIONES!C85</f>
        <v>DESMONTE CANAL EN LAMINA EXISTENTE  (INCLUYE CARGUE Y RETIRO DE MATERIAL DESMONTADO)</v>
      </c>
      <c r="D86" s="76" t="str">
        <f>+COTIZACIONES!D85</f>
        <v>ML</v>
      </c>
      <c r="E86" s="76">
        <f>+COTIZACIONES!E85</f>
        <v>1</v>
      </c>
      <c r="F86" s="58"/>
      <c r="G86" s="58"/>
      <c r="H86" s="58"/>
      <c r="I86" s="58"/>
      <c r="J86" s="77">
        <f>+COTIZACIONES!F85</f>
        <v>17250</v>
      </c>
      <c r="K86" s="77">
        <f>+COTIZACIONES!L85</f>
        <v>21451.237499999999</v>
      </c>
      <c r="L86" s="77">
        <f>+COTIZACIONES!R85</f>
        <v>17850</v>
      </c>
      <c r="M86" s="55">
        <f>MIN(J86:L86)</f>
        <v>17250</v>
      </c>
      <c r="N86" s="55">
        <f t="shared" si="14"/>
        <v>18850.412500000002</v>
      </c>
      <c r="O86" s="55">
        <f t="shared" si="15"/>
        <v>18678.696339941369</v>
      </c>
      <c r="P86" s="55">
        <f t="shared" si="16"/>
        <v>18762.608803063918</v>
      </c>
      <c r="Q86" s="55">
        <f t="shared" si="17"/>
        <v>2272.271552977053</v>
      </c>
      <c r="R86" s="56">
        <f t="shared" si="10"/>
        <v>0.1205422721108651</v>
      </c>
      <c r="S86" s="55">
        <f t="shared" si="11"/>
        <v>17250</v>
      </c>
      <c r="T86" s="62" t="str">
        <f t="shared" si="12"/>
        <v>MENOR VALOR</v>
      </c>
    </row>
    <row r="87" spans="1:20" ht="127.5" x14ac:dyDescent="0.25">
      <c r="A87" s="76">
        <f>+COTIZACIONES!A86</f>
        <v>84</v>
      </c>
      <c r="B87" s="76" t="str">
        <f>+COTIZACIONES!C86</f>
        <v>DESMONTE DE TANQUE PLASTICO DE 500 A 1000 Lts (incluye cargue y retiro de material desmontado, según disponga la unidad).</v>
      </c>
      <c r="C87" s="76" t="str">
        <f>+COTIZACIONES!C86</f>
        <v>DESMONTE DE TANQUE PLASTICO DE 500 A 1000 Lts (incluye cargue y retiro de material desmontado, según disponga la unidad).</v>
      </c>
      <c r="D87" s="76" t="str">
        <f>+COTIZACIONES!D86</f>
        <v>UND</v>
      </c>
      <c r="E87" s="76">
        <f>+COTIZACIONES!E86</f>
        <v>1</v>
      </c>
      <c r="F87" s="58"/>
      <c r="G87" s="58" t="s">
        <v>1134</v>
      </c>
      <c r="H87" s="58">
        <v>45000</v>
      </c>
      <c r="I87" s="58"/>
      <c r="J87" s="77">
        <f>+COTIZACIONES!F86</f>
        <v>226100</v>
      </c>
      <c r="K87" s="77">
        <f>+COTIZACIONES!L86</f>
        <v>184093</v>
      </c>
      <c r="L87" s="77">
        <f>+COTIZACIONES!R86</f>
        <v>160650</v>
      </c>
      <c r="M87" s="55">
        <f>MIN(J87:L87)</f>
        <v>160650</v>
      </c>
      <c r="N87" s="55">
        <f t="shared" si="14"/>
        <v>190281</v>
      </c>
      <c r="O87" s="55">
        <f t="shared" si="15"/>
        <v>186572.14250436268</v>
      </c>
      <c r="P87" s="55">
        <f t="shared" si="16"/>
        <v>188396.51106033367</v>
      </c>
      <c r="Q87" s="55">
        <f t="shared" si="17"/>
        <v>33160.88257269399</v>
      </c>
      <c r="R87" s="56">
        <f t="shared" si="10"/>
        <v>0.174273219988827</v>
      </c>
      <c r="S87" s="55">
        <f t="shared" si="11"/>
        <v>160650</v>
      </c>
      <c r="T87" s="62" t="str">
        <f t="shared" si="12"/>
        <v>MENOR VALOR</v>
      </c>
    </row>
    <row r="88" spans="1:20" ht="153" x14ac:dyDescent="0.25">
      <c r="A88" s="76">
        <f>+COTIZACIONES!A87</f>
        <v>85</v>
      </c>
      <c r="B88" s="76" t="str">
        <f>+COTIZACIONES!C87</f>
        <v>DESMONTE DE ESTRUCTURA METÁLICA. (INCLUYE EQUIPO DE OXIACETILENO, CARGUE Y RETIRO DE MATERIAL DESMONTADO).</v>
      </c>
      <c r="C88" s="76" t="str">
        <f>+COTIZACIONES!C87</f>
        <v>DESMONTE DE ESTRUCTURA METÁLICA. (INCLUYE EQUIPO DE OXIACETILENO, CARGUE Y RETIRO DE MATERIAL DESMONTADO).</v>
      </c>
      <c r="D88" s="76" t="str">
        <f>+COTIZACIONES!D87</f>
        <v>M²</v>
      </c>
      <c r="E88" s="76">
        <f>+COTIZACIONES!E87</f>
        <v>1</v>
      </c>
      <c r="F88" s="58"/>
      <c r="G88" s="58">
        <v>12887</v>
      </c>
      <c r="H88" s="58"/>
      <c r="I88" s="58"/>
      <c r="J88" s="77">
        <f>+COTIZACIONES!F87</f>
        <v>6900.0000000000009</v>
      </c>
      <c r="K88" s="77">
        <f>+COTIZACIONES!L87</f>
        <v>8457.3300000000017</v>
      </c>
      <c r="L88" s="77">
        <f>+COTIZACIONES!R87</f>
        <v>7140</v>
      </c>
      <c r="M88" s="55">
        <f t="shared" si="18"/>
        <v>6900.0000000000009</v>
      </c>
      <c r="N88" s="55">
        <f t="shared" si="14"/>
        <v>7499.1100000000006</v>
      </c>
      <c r="O88" s="55">
        <f t="shared" si="15"/>
        <v>7440.0299102691934</v>
      </c>
      <c r="P88" s="55">
        <f t="shared" si="16"/>
        <v>7468.9610238674013</v>
      </c>
      <c r="Q88" s="55">
        <f t="shared" si="17"/>
        <v>838.47431463343059</v>
      </c>
      <c r="R88" s="56">
        <f t="shared" si="10"/>
        <v>0.11180984338587253</v>
      </c>
      <c r="S88" s="55">
        <f t="shared" si="11"/>
        <v>6900</v>
      </c>
      <c r="T88" s="62" t="str">
        <f t="shared" si="12"/>
        <v>MENOR VALOR</v>
      </c>
    </row>
    <row r="89" spans="1:20" ht="153" x14ac:dyDescent="0.25">
      <c r="A89" s="76">
        <f>+COTIZACIONES!A88</f>
        <v>86</v>
      </c>
      <c r="B89" s="76" t="str">
        <f>+COTIZACIONES!C88</f>
        <v>DESMONTE Y REINSTALACIÓN DE TANQUE DE ALMACENAMIENTO DE AGUA ENTRE 1000 Lts y 2000lts, (incluye reconexión a la tubería)</v>
      </c>
      <c r="C89" s="76" t="str">
        <f>+COTIZACIONES!C88</f>
        <v>DESMONTE Y REINSTALACIÓN DE TANQUE DE ALMACENAMIENTO DE AGUA ENTRE 1000 Lts y 2000lts, (incluye reconexión a la tubería)</v>
      </c>
      <c r="D89" s="76" t="str">
        <f>+COTIZACIONES!D88</f>
        <v>UND</v>
      </c>
      <c r="E89" s="76">
        <f>+COTIZACIONES!E88</f>
        <v>1</v>
      </c>
      <c r="F89" s="82"/>
      <c r="G89" s="82">
        <v>102684.04</v>
      </c>
      <c r="H89" s="58">
        <v>50000</v>
      </c>
      <c r="I89" s="58"/>
      <c r="J89" s="77">
        <f>+COTIZACIONES!F88</f>
        <v>196350</v>
      </c>
      <c r="K89" s="77">
        <f>+COTIZACIONES!L88</f>
        <v>269059</v>
      </c>
      <c r="L89" s="77">
        <f>+COTIZACIONES!R88</f>
        <v>172550</v>
      </c>
      <c r="M89" s="55">
        <f t="shared" si="18"/>
        <v>172550</v>
      </c>
      <c r="N89" s="55">
        <f t="shared" si="14"/>
        <v>212653</v>
      </c>
      <c r="O89" s="55">
        <f t="shared" si="15"/>
        <v>205408.75728599387</v>
      </c>
      <c r="P89" s="55">
        <f t="shared" si="16"/>
        <v>208896.48433225977</v>
      </c>
      <c r="Q89" s="55">
        <f t="shared" si="17"/>
        <v>50277.605621190829</v>
      </c>
      <c r="R89" s="56">
        <f t="shared" si="10"/>
        <v>0.23643026724847913</v>
      </c>
      <c r="S89" s="55">
        <f t="shared" si="11"/>
        <v>172550</v>
      </c>
      <c r="T89" s="62" t="str">
        <f t="shared" si="12"/>
        <v>MEDIA ARMONICA</v>
      </c>
    </row>
    <row r="90" spans="1:20" ht="102" x14ac:dyDescent="0.25">
      <c r="A90" s="76">
        <f>+COTIZACIONES!A89</f>
        <v>87</v>
      </c>
      <c r="B90" s="76" t="str">
        <f>+COTIZACIONES!C89</f>
        <v>DESMONTE DE REJAS (INCLUYE CARGUE Y RETIRO DE MATERIAL DESMONTADO)</v>
      </c>
      <c r="C90" s="76" t="str">
        <f>+COTIZACIONES!C89</f>
        <v>DESMONTE DE REJAS (INCLUYE CARGUE Y RETIRO DE MATERIAL DESMONTADO)</v>
      </c>
      <c r="D90" s="76" t="str">
        <f>+COTIZACIONES!D89</f>
        <v>M²</v>
      </c>
      <c r="E90" s="76">
        <f>+COTIZACIONES!E89</f>
        <v>1</v>
      </c>
      <c r="F90" s="58"/>
      <c r="G90" s="58"/>
      <c r="H90" s="58"/>
      <c r="I90" s="58"/>
      <c r="J90" s="77">
        <f>+COTIZACIONES!F89</f>
        <v>4370</v>
      </c>
      <c r="K90" s="77">
        <f>+COTIZACIONES!L89</f>
        <v>5382.3105000000005</v>
      </c>
      <c r="L90" s="77">
        <f>+COTIZACIONES!R89</f>
        <v>4522</v>
      </c>
      <c r="M90" s="55">
        <f t="shared" ref="M90:M107" si="19">MIN(J90:L90)</f>
        <v>4370</v>
      </c>
      <c r="N90" s="55">
        <f t="shared" si="14"/>
        <v>4758.1035000000002</v>
      </c>
      <c r="O90" s="55">
        <f t="shared" si="15"/>
        <v>4718.703498056635</v>
      </c>
      <c r="P90" s="55">
        <f t="shared" si="16"/>
        <v>4737.9839045703266</v>
      </c>
      <c r="Q90" s="55">
        <f t="shared" si="17"/>
        <v>545.89539669862609</v>
      </c>
      <c r="R90" s="56">
        <f t="shared" si="10"/>
        <v>0.11472961794518048</v>
      </c>
      <c r="S90" s="55">
        <f t="shared" si="11"/>
        <v>4370</v>
      </c>
      <c r="T90" s="62" t="str">
        <f t="shared" si="12"/>
        <v>MENOR VALOR</v>
      </c>
    </row>
    <row r="91" spans="1:20" ht="165.75" x14ac:dyDescent="0.25">
      <c r="A91" s="76">
        <f>+COTIZACIONES!A90</f>
        <v>88</v>
      </c>
      <c r="B91" s="76" t="str">
        <f>+COTIZACIONES!C90</f>
        <v>DESMONTE DE TANQUES EN ASBESTO-CEMENTO DE 500 A 1000 LTS (INCLUYE CARGUE Y RETIRO DE MATERIAL DESMONTADO SEGÚN DISPONGA LA UNIDAD)</v>
      </c>
      <c r="C91" s="76" t="str">
        <f>+COTIZACIONES!C90</f>
        <v>DESMONTE DE TANQUES EN ASBESTO-CEMENTO DE 500 A 1000 LTS (INCLUYE CARGUE Y RETIRO DE MATERIAL DESMONTADO SEGÚN DISPONGA LA UNIDAD)</v>
      </c>
      <c r="D91" s="76" t="str">
        <f>+COTIZACIONES!D90</f>
        <v>UND</v>
      </c>
      <c r="E91" s="76">
        <f>+COTIZACIONES!E90</f>
        <v>1</v>
      </c>
      <c r="F91" s="58"/>
      <c r="G91" s="58"/>
      <c r="H91" s="58">
        <v>7900</v>
      </c>
      <c r="I91" s="58"/>
      <c r="J91" s="77">
        <f>+COTIZACIONES!F90</f>
        <v>5980</v>
      </c>
      <c r="K91" s="77">
        <f>+COTIZACIONES!L90</f>
        <v>6366.5</v>
      </c>
      <c r="L91" s="77">
        <f>+COTIZACIONES!R90</f>
        <v>5950</v>
      </c>
      <c r="M91" s="55">
        <f t="shared" si="19"/>
        <v>5950</v>
      </c>
      <c r="N91" s="55">
        <f t="shared" si="14"/>
        <v>6098.833333333333</v>
      </c>
      <c r="O91" s="55">
        <f t="shared" si="15"/>
        <v>6093.0595195544429</v>
      </c>
      <c r="P91" s="55">
        <f t="shared" si="16"/>
        <v>6095.925223668165</v>
      </c>
      <c r="Q91" s="55">
        <f t="shared" si="17"/>
        <v>232.290945439837</v>
      </c>
      <c r="R91" s="56">
        <f t="shared" si="10"/>
        <v>3.8087767404668162E-2</v>
      </c>
      <c r="S91" s="55">
        <f t="shared" si="11"/>
        <v>5950</v>
      </c>
      <c r="T91" s="62" t="str">
        <f t="shared" si="12"/>
        <v>MENOR VALOR</v>
      </c>
    </row>
    <row r="92" spans="1:20" s="57" customFormat="1" ht="165.75" x14ac:dyDescent="0.25">
      <c r="A92" s="62">
        <f>+COTIZACIONES!A91</f>
        <v>89</v>
      </c>
      <c r="B92" s="78" t="str">
        <f>+COTIZACIONES!C91</f>
        <v>DESMONTE MATENIMIENTO Y REINSTALACION DE VENTANERIA INCLUYE LIMPIEZA LIJADADA PINTURA ESMALTE Y REINSTALACIÓN,</v>
      </c>
      <c r="C92" s="62" t="str">
        <f>+COTIZACIONES!C91</f>
        <v>DESMONTE MATENIMIENTO Y REINSTALACION DE VENTANERIA INCLUYE LIMPIEZA LIJADADA PINTURA ESMALTE Y REINSTALACIÓN,</v>
      </c>
      <c r="D92" s="62" t="str">
        <f>+COTIZACIONES!D91</f>
        <v>M²</v>
      </c>
      <c r="E92" s="62">
        <f>+COTIZACIONES!E91</f>
        <v>1</v>
      </c>
      <c r="F92" s="61"/>
      <c r="G92" s="79"/>
      <c r="H92" s="79"/>
      <c r="I92" s="79"/>
      <c r="J92" s="55">
        <f>+COTIZACIONES!F91</f>
        <v>200000</v>
      </c>
      <c r="K92" s="55">
        <f>+COTIZACIONES!L91</f>
        <v>261800</v>
      </c>
      <c r="L92" s="55">
        <f>+COTIZACIONES!R91</f>
        <v>238000</v>
      </c>
      <c r="M92" s="55">
        <f t="shared" si="19"/>
        <v>200000</v>
      </c>
      <c r="N92" s="55">
        <f>AVERAGE(F92:L92)</f>
        <v>233266.66666666666</v>
      </c>
      <c r="O92" s="55">
        <f t="shared" si="15"/>
        <v>230390.14373716631</v>
      </c>
      <c r="P92" s="55">
        <f t="shared" si="16"/>
        <v>231842.04468157119</v>
      </c>
      <c r="Q92" s="55">
        <f t="shared" si="17"/>
        <v>31170.712749844657</v>
      </c>
      <c r="R92" s="56">
        <f t="shared" si="10"/>
        <v>0.13362694805592165</v>
      </c>
      <c r="S92" s="55">
        <f t="shared" si="11"/>
        <v>200000</v>
      </c>
      <c r="T92" s="62" t="str">
        <f t="shared" si="12"/>
        <v>MENOR VALOR</v>
      </c>
    </row>
    <row r="93" spans="1:20" ht="114.75" x14ac:dyDescent="0.25">
      <c r="A93" s="76">
        <f>+COTIZACIONES!A92</f>
        <v>90</v>
      </c>
      <c r="B93" s="76" t="str">
        <f>+COTIZACIONES!C92</f>
        <v>DESMONTE DE VENTANERIA (INCLUYE CARGUE Y RETIRO DE MATERIAL DESMONTADO).</v>
      </c>
      <c r="C93" s="76" t="str">
        <f>+COTIZACIONES!C92</f>
        <v>DESMONTE DE VENTANERIA (INCLUYE CARGUE Y RETIRO DE MATERIAL DESMONTADO).</v>
      </c>
      <c r="D93" s="76" t="str">
        <f>+COTIZACIONES!D92</f>
        <v>M²</v>
      </c>
      <c r="E93" s="76">
        <f>+COTIZACIONES!E92</f>
        <v>1</v>
      </c>
      <c r="F93" s="58"/>
      <c r="G93" s="58"/>
      <c r="H93" s="58"/>
      <c r="I93" s="58"/>
      <c r="J93" s="77">
        <f>+COTIZACIONES!F92</f>
        <v>26450</v>
      </c>
      <c r="K93" s="77">
        <f>+COTIZACIONES!L92</f>
        <v>36039.447500000002</v>
      </c>
      <c r="L93" s="77">
        <f>+COTIZACIONES!R92</f>
        <v>27370</v>
      </c>
      <c r="M93" s="55">
        <f t="shared" si="19"/>
        <v>26450</v>
      </c>
      <c r="N93" s="55">
        <f t="shared" si="14"/>
        <v>29953.14916666667</v>
      </c>
      <c r="O93" s="55">
        <f t="shared" si="15"/>
        <v>29385.574022232497</v>
      </c>
      <c r="P93" s="55">
        <f t="shared" si="16"/>
        <v>29659.206839538678</v>
      </c>
      <c r="Q93" s="55">
        <f t="shared" si="17"/>
        <v>5290.9234120096517</v>
      </c>
      <c r="R93" s="56">
        <f t="shared" si="10"/>
        <v>0.17663997139565046</v>
      </c>
      <c r="S93" s="55">
        <f t="shared" si="11"/>
        <v>26450</v>
      </c>
      <c r="T93" s="62" t="str">
        <f t="shared" si="12"/>
        <v>MENOR VALOR</v>
      </c>
    </row>
    <row r="94" spans="1:20" ht="127.5" x14ac:dyDescent="0.25">
      <c r="A94" s="76">
        <f>+COTIZACIONES!A93</f>
        <v>91</v>
      </c>
      <c r="B94" s="76" t="str">
        <f>+COTIZACIONES!C93</f>
        <v>MANTENIMIENTO A TODO COSTO SUMINISTRO E INSTALACION GRAVILLA LAVADA N 2 INCLUYE DILATACIÓN EN BRONCE</v>
      </c>
      <c r="C94" s="76" t="str">
        <f>+COTIZACIONES!C93</f>
        <v>MANTENIMIENTO A TODO COSTO SUMINISTRO E INSTALACION GRAVILLA LAVADA N 2 INCLUYE DILATACIÓN EN BRONCE</v>
      </c>
      <c r="D94" s="76" t="str">
        <f>+COTIZACIONES!D93</f>
        <v>M²</v>
      </c>
      <c r="E94" s="76">
        <f>+COTIZACIONES!E93</f>
        <v>1</v>
      </c>
      <c r="F94" s="58"/>
      <c r="G94" s="58"/>
      <c r="H94" s="58"/>
      <c r="I94" s="58"/>
      <c r="J94" s="77">
        <f>+COTIZACIONES!F93</f>
        <v>28750</v>
      </c>
      <c r="K94" s="77">
        <f>+COTIZACIONES!L93</f>
        <v>35581</v>
      </c>
      <c r="L94" s="77">
        <f>+COTIZACIONES!R93</f>
        <v>29750</v>
      </c>
      <c r="M94" s="55">
        <f t="shared" si="19"/>
        <v>28750</v>
      </c>
      <c r="N94" s="55">
        <f t="shared" si="14"/>
        <v>31360.333333333332</v>
      </c>
      <c r="O94" s="55">
        <f t="shared" si="15"/>
        <v>31087.779589934762</v>
      </c>
      <c r="P94" s="55">
        <f t="shared" si="16"/>
        <v>31221.060889164099</v>
      </c>
      <c r="Q94" s="55">
        <f t="shared" si="17"/>
        <v>3689.2438701356318</v>
      </c>
      <c r="R94" s="56">
        <f t="shared" si="10"/>
        <v>0.11764045461258804</v>
      </c>
      <c r="S94" s="55">
        <f t="shared" si="11"/>
        <v>28750</v>
      </c>
      <c r="T94" s="62" t="str">
        <f t="shared" si="12"/>
        <v>MENOR VALOR</v>
      </c>
    </row>
    <row r="95" spans="1:20" ht="89.25" x14ac:dyDescent="0.25">
      <c r="A95" s="76">
        <f>+COTIZACIONES!A94</f>
        <v>92</v>
      </c>
      <c r="B95" s="76" t="str">
        <f>+COTIZACIONES!C94</f>
        <v>INSTALACIÓN GRAVILLA LAVADA No. 2  (INCLUYE VARILLA PLÁTICA DE DILATACIÓN)</v>
      </c>
      <c r="C95" s="76" t="str">
        <f>+COTIZACIONES!C94</f>
        <v>INSTALACIÓN GRAVILLA LAVADA No. 2  (INCLUYE VARILLA PLÁTICA DE DILATACIÓN)</v>
      </c>
      <c r="D95" s="76" t="str">
        <f>+COTIZACIONES!D94</f>
        <v>M²</v>
      </c>
      <c r="E95" s="76">
        <f>+COTIZACIONES!E94</f>
        <v>1</v>
      </c>
      <c r="F95" s="58"/>
      <c r="G95" s="58"/>
      <c r="H95" s="58"/>
      <c r="I95" s="58"/>
      <c r="J95" s="77">
        <f>+COTIZACIONES!F94</f>
        <v>80500</v>
      </c>
      <c r="K95" s="77">
        <f>+COTIZACIONES!L94</f>
        <v>100105.77499999999</v>
      </c>
      <c r="L95" s="77">
        <f>+COTIZACIONES!R94</f>
        <v>83300</v>
      </c>
      <c r="M95" s="55">
        <f t="shared" si="19"/>
        <v>80500</v>
      </c>
      <c r="N95" s="55">
        <f t="shared" si="14"/>
        <v>87968.591666666674</v>
      </c>
      <c r="O95" s="55">
        <f t="shared" si="15"/>
        <v>87167.249586393053</v>
      </c>
      <c r="P95" s="55">
        <f t="shared" si="16"/>
        <v>87558.84108096495</v>
      </c>
      <c r="Q95" s="55">
        <f t="shared" si="17"/>
        <v>10603.933913892912</v>
      </c>
      <c r="R95" s="56">
        <f t="shared" si="10"/>
        <v>0.12054227211086507</v>
      </c>
      <c r="S95" s="55">
        <f t="shared" si="11"/>
        <v>80500</v>
      </c>
      <c r="T95" s="62" t="str">
        <f t="shared" si="12"/>
        <v>MENOR VALOR</v>
      </c>
    </row>
    <row r="96" spans="1:20" ht="165.75" x14ac:dyDescent="0.25">
      <c r="A96" s="76">
        <f>+COTIZACIONES!A95</f>
        <v>93</v>
      </c>
      <c r="B96" s="76" t="str">
        <f>+COTIZACIONES!C95</f>
        <v>MANTENIMIENTO ANDEN  CONCRETO  2,500  PSI   REFORZADO   E=  0,07M,   ACABADO:   ESCOBIADO,  (INCLUYE  MALLA ELECTRO SOLDADA M-084)</v>
      </c>
      <c r="C96" s="76" t="str">
        <f>+COTIZACIONES!C95</f>
        <v>MANTENIMIENTO ANDEN  CONCRETO  2,500  PSI   REFORZADO   E=  0,07M,   ACABADO:   ESCOBIADO,  (INCLUYE  MALLA ELECTRO SOLDADA M-084)</v>
      </c>
      <c r="D96" s="76" t="str">
        <f>+COTIZACIONES!D95</f>
        <v>M²</v>
      </c>
      <c r="E96" s="76">
        <f>+COTIZACIONES!E95</f>
        <v>1</v>
      </c>
      <c r="F96" s="58"/>
      <c r="G96" s="58"/>
      <c r="H96" s="58"/>
      <c r="I96" s="58"/>
      <c r="J96" s="77">
        <f>+COTIZACIONES!F95</f>
        <v>23000</v>
      </c>
      <c r="K96" s="77">
        <f>+COTIZACIONES!L95</f>
        <v>29012.2</v>
      </c>
      <c r="L96" s="77">
        <f>+COTIZACIONES!R95</f>
        <v>23800</v>
      </c>
      <c r="M96" s="55">
        <f t="shared" si="19"/>
        <v>23000</v>
      </c>
      <c r="N96" s="55">
        <f t="shared" si="14"/>
        <v>25270.733333333334</v>
      </c>
      <c r="O96" s="55">
        <f t="shared" si="15"/>
        <v>25007.642799678193</v>
      </c>
      <c r="P96" s="55">
        <f t="shared" si="16"/>
        <v>25135.941209003668</v>
      </c>
      <c r="Q96" s="55">
        <f t="shared" si="17"/>
        <v>3264.8016192922937</v>
      </c>
      <c r="R96" s="56">
        <f t="shared" si="10"/>
        <v>0.12919299080988128</v>
      </c>
      <c r="S96" s="55">
        <f t="shared" si="11"/>
        <v>23000</v>
      </c>
      <c r="T96" s="62" t="str">
        <f t="shared" si="12"/>
        <v>MENOR VALOR</v>
      </c>
    </row>
    <row r="97" spans="1:20" ht="153" x14ac:dyDescent="0.25">
      <c r="A97" s="76">
        <f>+COTIZACIONES!A96</f>
        <v>94</v>
      </c>
      <c r="B97" s="76" t="str">
        <f>+COTIZACIONES!C96</f>
        <v>MANTENIMIENTO  E INSTALACIÓN REJILLA  ALUMINIO  6" X 4"  CÚPULA TRADICIONAL CON SOSCO - REF, C-6"X4" TIPO COLREJILLAS O SIMILAR</v>
      </c>
      <c r="C97" s="76" t="str">
        <f>+COTIZACIONES!C96</f>
        <v>MANTENIMIENTO  E INSTALACIÓN REJILLA  ALUMINIO  6" X 4"  CÚPULA TRADICIONAL CON SOSCO - REF, C-6"X4" TIPO COLREJILLAS O SIMILAR</v>
      </c>
      <c r="D97" s="76" t="str">
        <f>+COTIZACIONES!D96</f>
        <v>UND</v>
      </c>
      <c r="E97" s="76">
        <f>+COTIZACIONES!E96</f>
        <v>1</v>
      </c>
      <c r="F97" s="58"/>
      <c r="G97" s="58"/>
      <c r="H97" s="58"/>
      <c r="I97" s="58"/>
      <c r="J97" s="77">
        <f>+COTIZACIONES!F96</f>
        <v>25300</v>
      </c>
      <c r="K97" s="77">
        <f>+COTIZACIONES!L96</f>
        <v>31010.21</v>
      </c>
      <c r="L97" s="77">
        <f>+COTIZACIONES!R96</f>
        <v>26180</v>
      </c>
      <c r="M97" s="55">
        <f t="shared" si="19"/>
        <v>25300</v>
      </c>
      <c r="N97" s="55">
        <f t="shared" si="14"/>
        <v>27496.736666666664</v>
      </c>
      <c r="O97" s="55">
        <f t="shared" si="15"/>
        <v>27280.109670987033</v>
      </c>
      <c r="P97" s="55">
        <f t="shared" si="16"/>
        <v>27386.190420847135</v>
      </c>
      <c r="Q97" s="55">
        <f t="shared" si="17"/>
        <v>3074.4058203225759</v>
      </c>
      <c r="R97" s="56">
        <f t="shared" si="10"/>
        <v>0.11180984338587244</v>
      </c>
      <c r="S97" s="55">
        <f t="shared" si="11"/>
        <v>25300</v>
      </c>
      <c r="T97" s="62" t="str">
        <f t="shared" si="12"/>
        <v>MENOR VALOR</v>
      </c>
    </row>
    <row r="98" spans="1:20" ht="114.75" x14ac:dyDescent="0.25">
      <c r="A98" s="76">
        <f>+COTIZACIONES!A97</f>
        <v>95</v>
      </c>
      <c r="B98" s="76" t="str">
        <f>+COTIZACIONES!C97</f>
        <v>MANTENIMIENTO CERRAMIENTO EN POLISOMBRA NEGRA 80% RETENCIÓN DE LA LUZ, H=2M,</v>
      </c>
      <c r="C98" s="76" t="str">
        <f>+COTIZACIONES!C97</f>
        <v>MANTENIMIENTO CERRAMIENTO EN POLISOMBRA NEGRA 80% RETENCIÓN DE LA LUZ, H=2M,</v>
      </c>
      <c r="D98" s="76" t="str">
        <f>+COTIZACIONES!D97</f>
        <v>M²</v>
      </c>
      <c r="E98" s="76">
        <f>+COTIZACIONES!E97</f>
        <v>1</v>
      </c>
      <c r="F98" s="58"/>
      <c r="G98" s="58"/>
      <c r="H98" s="58"/>
      <c r="I98" s="58"/>
      <c r="J98" s="77">
        <f>+COTIZACIONES!F97</f>
        <v>23000</v>
      </c>
      <c r="K98" s="77">
        <f>+COTIZACIONES!L97</f>
        <v>28054.25</v>
      </c>
      <c r="L98" s="77">
        <f>+COTIZACIONES!R97</f>
        <v>23800</v>
      </c>
      <c r="M98" s="55">
        <f t="shared" si="19"/>
        <v>23000</v>
      </c>
      <c r="N98" s="55">
        <f t="shared" si="14"/>
        <v>24951.416666666668</v>
      </c>
      <c r="O98" s="55">
        <f t="shared" si="15"/>
        <v>24764.675592173015</v>
      </c>
      <c r="P98" s="55">
        <f t="shared" si="16"/>
        <v>24856.18572453778</v>
      </c>
      <c r="Q98" s="55">
        <f t="shared" si="17"/>
        <v>2716.7408821662275</v>
      </c>
      <c r="R98" s="56">
        <f t="shared" si="10"/>
        <v>0.10888122780601879</v>
      </c>
      <c r="S98" s="55">
        <f t="shared" si="11"/>
        <v>23000</v>
      </c>
      <c r="T98" s="62" t="str">
        <f t="shared" si="12"/>
        <v>MENOR VALOR</v>
      </c>
    </row>
    <row r="99" spans="1:20" ht="114.75" x14ac:dyDescent="0.25">
      <c r="A99" s="76">
        <f>+COTIZACIONES!A98</f>
        <v>96</v>
      </c>
      <c r="B99" s="76" t="str">
        <f>+COTIZACIONES!C98</f>
        <v>MANTENIMIENTO RETIRO DE CAPAS DE PINTURA DETERIORADA POR HUMEDAD (RASPADO Y LIJADO)</v>
      </c>
      <c r="C99" s="76" t="str">
        <f>+COTIZACIONES!C98</f>
        <v>MANTENIMIENTO RETIRO DE CAPAS DE PINTURA DETERIORADA POR HUMEDAD (RASPADO Y LIJADO)</v>
      </c>
      <c r="D99" s="76" t="str">
        <f>+COTIZACIONES!D98</f>
        <v>M²</v>
      </c>
      <c r="E99" s="76">
        <f>+COTIZACIONES!E98</f>
        <v>1</v>
      </c>
      <c r="F99" s="58"/>
      <c r="G99" s="58"/>
      <c r="H99" s="58"/>
      <c r="I99" s="58"/>
      <c r="J99" s="77">
        <f>+COTIZACIONES!F98</f>
        <v>29750</v>
      </c>
      <c r="K99" s="77">
        <f>+COTIZACIONES!L98</f>
        <v>28054.243811999997</v>
      </c>
      <c r="L99" s="77">
        <f>+COTIZACIONES!R98</f>
        <v>23800</v>
      </c>
      <c r="M99" s="55">
        <f t="shared" si="19"/>
        <v>23800</v>
      </c>
      <c r="N99" s="55">
        <f t="shared" si="14"/>
        <v>27201.414604000001</v>
      </c>
      <c r="O99" s="55">
        <f t="shared" si="15"/>
        <v>26960.116618350152</v>
      </c>
      <c r="P99" s="55">
        <f t="shared" si="16"/>
        <v>27082.421814981037</v>
      </c>
      <c r="Q99" s="55">
        <f t="shared" si="17"/>
        <v>3065.3080177224324</v>
      </c>
      <c r="R99" s="56">
        <f t="shared" si="10"/>
        <v>0.11268928702228873</v>
      </c>
      <c r="S99" s="55">
        <f t="shared" si="11"/>
        <v>23800</v>
      </c>
      <c r="T99" s="62" t="str">
        <f t="shared" si="12"/>
        <v>MENOR VALOR</v>
      </c>
    </row>
    <row r="100" spans="1:20" ht="127.5" x14ac:dyDescent="0.25">
      <c r="A100" s="76">
        <f>+COTIZACIONES!A99</f>
        <v>97</v>
      </c>
      <c r="B100" s="76" t="str">
        <f>+COTIZACIONES!C99</f>
        <v>MANTENIMIENTO RETIRO MANUAL DE ADOQUÍN SOBRE ARENA (INCLUYE CARGUE Y RETIRO DE ESCOMBROS)</v>
      </c>
      <c r="C100" s="76" t="str">
        <f>+COTIZACIONES!C99</f>
        <v>MANTENIMIENTO RETIRO MANUAL DE ADOQUÍN SOBRE ARENA (INCLUYE CARGUE Y RETIRO DE ESCOMBROS)</v>
      </c>
      <c r="D100" s="76" t="str">
        <f>+COTIZACIONES!D99</f>
        <v>M²</v>
      </c>
      <c r="E100" s="76">
        <f>+COTIZACIONES!E99</f>
        <v>1</v>
      </c>
      <c r="F100" s="58"/>
      <c r="G100" s="58"/>
      <c r="H100" s="58"/>
      <c r="I100" s="58"/>
      <c r="J100" s="77">
        <f>+COTIZACIONES!F99</f>
        <v>50600</v>
      </c>
      <c r="K100" s="77">
        <f>+COTIZACIONES!L99</f>
        <v>67740.750000000015</v>
      </c>
      <c r="L100" s="77">
        <f>+COTIZACIONES!R99</f>
        <v>52360</v>
      </c>
      <c r="M100" s="55">
        <f t="shared" si="19"/>
        <v>50600</v>
      </c>
      <c r="N100" s="55">
        <f t="shared" si="14"/>
        <v>56900.25</v>
      </c>
      <c r="O100" s="55">
        <f t="shared" si="15"/>
        <v>55945.560908465246</v>
      </c>
      <c r="P100" s="55">
        <f t="shared" si="16"/>
        <v>56407.0497054023</v>
      </c>
      <c r="Q100" s="55">
        <f t="shared" si="17"/>
        <v>9429.3016807980512</v>
      </c>
      <c r="R100" s="56">
        <f t="shared" si="10"/>
        <v>0.16571634888771228</v>
      </c>
      <c r="S100" s="55">
        <f t="shared" si="11"/>
        <v>50600</v>
      </c>
      <c r="T100" s="62" t="str">
        <f t="shared" si="12"/>
        <v>MENOR VALOR</v>
      </c>
    </row>
    <row r="101" spans="1:20" ht="114.75" x14ac:dyDescent="0.25">
      <c r="A101" s="76">
        <f>+COTIZACIONES!A100</f>
        <v>98</v>
      </c>
      <c r="B101" s="76" t="str">
        <f>+COTIZACIONES!C100</f>
        <v>MANTENIMIENTO Y REINSTALACIÓN DE LUMINARIA LIMPIEZA Y PUESTA EN FUNCIONAMIENTO</v>
      </c>
      <c r="C101" s="76" t="str">
        <f>+COTIZACIONES!C100</f>
        <v>MANTENIMIENTO Y REINSTALACIÓN DE LUMINARIA LIMPIEZA Y PUESTA EN FUNCIONAMIENTO</v>
      </c>
      <c r="D101" s="76" t="str">
        <f>+COTIZACIONES!D100</f>
        <v>Servicio</v>
      </c>
      <c r="E101" s="76">
        <f>+COTIZACIONES!E100</f>
        <v>1</v>
      </c>
      <c r="F101" s="58"/>
      <c r="G101" s="58"/>
      <c r="H101" s="58"/>
      <c r="I101" s="58"/>
      <c r="J101" s="77">
        <f>+COTIZACIONES!F100</f>
        <v>20700</v>
      </c>
      <c r="K101" s="77">
        <f>+COTIZACIONES!L100</f>
        <v>27465.794999999998</v>
      </c>
      <c r="L101" s="77">
        <f>+COTIZACIONES!R100</f>
        <v>21420</v>
      </c>
      <c r="M101" s="55">
        <f t="shared" si="19"/>
        <v>20700</v>
      </c>
      <c r="N101" s="55">
        <f t="shared" si="14"/>
        <v>23195.264999999999</v>
      </c>
      <c r="O101" s="55">
        <f t="shared" si="15"/>
        <v>22830.452190296754</v>
      </c>
      <c r="P101" s="55">
        <f t="shared" si="16"/>
        <v>23007.035471033349</v>
      </c>
      <c r="Q101" s="55">
        <f t="shared" si="17"/>
        <v>3715.8673093471862</v>
      </c>
      <c r="R101" s="56">
        <f t="shared" si="10"/>
        <v>0.16019939023534269</v>
      </c>
      <c r="S101" s="55">
        <f t="shared" si="11"/>
        <v>20700</v>
      </c>
      <c r="T101" s="62" t="str">
        <f t="shared" si="12"/>
        <v>MENOR VALOR</v>
      </c>
    </row>
    <row r="102" spans="1:20" ht="114.75" x14ac:dyDescent="0.25">
      <c r="A102" s="76">
        <f>+COTIZACIONES!A101</f>
        <v>99</v>
      </c>
      <c r="B102" s="76" t="str">
        <f>+COTIZACIONES!C101</f>
        <v>DEMOLICIÓN - RETIRO PAÑETE DETERIORADO Y PAÑETADA (INCLUYE CARGUE Y RETIRO DE ESCOMBROS)</v>
      </c>
      <c r="C102" s="76" t="str">
        <f>+COTIZACIONES!C101</f>
        <v>DEMOLICIÓN - RETIRO PAÑETE DETERIORADO Y PAÑETADA (INCLUYE CARGUE Y RETIRO DE ESCOMBROS)</v>
      </c>
      <c r="D102" s="76" t="str">
        <f>+COTIZACIONES!D101</f>
        <v>M²</v>
      </c>
      <c r="E102" s="76">
        <f>+COTIZACIONES!E101</f>
        <v>1</v>
      </c>
      <c r="F102" s="58"/>
      <c r="G102" s="58"/>
      <c r="H102" s="58"/>
      <c r="I102" s="58"/>
      <c r="J102" s="77">
        <f>+COTIZACIONES!F101</f>
        <v>5175</v>
      </c>
      <c r="K102" s="77">
        <f>+COTIZACIONES!L101</f>
        <v>7051.1962500000009</v>
      </c>
      <c r="L102" s="77">
        <f>+COTIZACIONES!R101</f>
        <v>5355</v>
      </c>
      <c r="M102" s="55">
        <f t="shared" si="19"/>
        <v>5175</v>
      </c>
      <c r="N102" s="55">
        <f t="shared" si="14"/>
        <v>5860.3987500000003</v>
      </c>
      <c r="O102" s="55">
        <f t="shared" si="15"/>
        <v>5749.3514391324434</v>
      </c>
      <c r="P102" s="55">
        <f t="shared" si="16"/>
        <v>5802.8882946923504</v>
      </c>
      <c r="Q102" s="55">
        <f t="shared" si="17"/>
        <v>1035.1806675671094</v>
      </c>
      <c r="R102" s="56">
        <f t="shared" si="10"/>
        <v>0.17663997139565107</v>
      </c>
      <c r="S102" s="55">
        <f t="shared" si="11"/>
        <v>5175</v>
      </c>
      <c r="T102" s="62" t="str">
        <f t="shared" si="12"/>
        <v>MENOR VALOR</v>
      </c>
    </row>
    <row r="103" spans="1:20" ht="204" x14ac:dyDescent="0.25">
      <c r="A103" s="76">
        <f>+COTIZACIONES!A102</f>
        <v>100</v>
      </c>
      <c r="B103" s="76" t="str">
        <f>+COTIZACIONES!C102</f>
        <v>DESMONTE, MONTE E INSTALACIÓN LAMINA PVC CIELO RAZO COLOR BLANCO BRILLANTE A TODO COSTO
LAMINA PVC BLANCO BRILLANTE 7MM
LARGO: 5,95 CM
ANCHO: 25 CM</v>
      </c>
      <c r="C103" s="76" t="str">
        <f>+COTIZACIONES!C102</f>
        <v>DESMONTE, MONTE E INSTALACIÓN LAMINA PVC CIELO RAZO COLOR BLANCO BRILLANTE A TODO COSTO
LAMINA PVC BLANCO BRILLANTE 7MM
LARGO: 5,95 CM
ANCHO: 25 CM</v>
      </c>
      <c r="D103" s="76" t="str">
        <f>+COTIZACIONES!D102</f>
        <v>Unidad</v>
      </c>
      <c r="E103" s="76">
        <f>+COTIZACIONES!E102</f>
        <v>1</v>
      </c>
      <c r="F103" s="58"/>
      <c r="G103" s="58"/>
      <c r="H103" s="58"/>
      <c r="I103" s="58"/>
      <c r="J103" s="77">
        <f>+COTIZACIONES!F102</f>
        <v>13800.000000000002</v>
      </c>
      <c r="K103" s="77">
        <f>+COTIZACIONES!L102</f>
        <v>17078.88</v>
      </c>
      <c r="L103" s="77">
        <f>+COTIZACIONES!R102</f>
        <v>14280</v>
      </c>
      <c r="M103" s="55">
        <f t="shared" si="19"/>
        <v>13800.000000000002</v>
      </c>
      <c r="N103" s="55">
        <f t="shared" si="14"/>
        <v>15052.960000000001</v>
      </c>
      <c r="O103" s="55">
        <f t="shared" si="15"/>
        <v>14922.134203168687</v>
      </c>
      <c r="P103" s="55">
        <f t="shared" si="16"/>
        <v>14986.10922679877</v>
      </c>
      <c r="Q103" s="55">
        <f t="shared" si="17"/>
        <v>1770.8370576651032</v>
      </c>
      <c r="R103" s="56">
        <f t="shared" si="10"/>
        <v>0.11764045461258803</v>
      </c>
      <c r="S103" s="55">
        <f t="shared" si="11"/>
        <v>13800</v>
      </c>
      <c r="T103" s="62" t="str">
        <f t="shared" si="12"/>
        <v>MENOR VALOR</v>
      </c>
    </row>
    <row r="104" spans="1:20" ht="114.75" x14ac:dyDescent="0.25">
      <c r="A104" s="76">
        <f>+COTIZACIONES!A103</f>
        <v>101</v>
      </c>
      <c r="B104" s="76" t="str">
        <f>+COTIZACIONES!C103</f>
        <v>MANTENIMIENTO DE PUERTAS
METÁLICAS (INCLUYE LIJADA, RESANADA Y APLICACIÓN PINTURA)</v>
      </c>
      <c r="C104" s="76" t="str">
        <f>+COTIZACIONES!C103</f>
        <v>MANTENIMIENTO DE PUERTAS
METÁLICAS (INCLUYE LIJADA, RESANADA Y APLICACIÓN PINTURA)</v>
      </c>
      <c r="D104" s="76" t="str">
        <f>+COTIZACIONES!D103</f>
        <v>M²</v>
      </c>
      <c r="E104" s="76">
        <f>+COTIZACIONES!E103</f>
        <v>1</v>
      </c>
      <c r="F104" s="58"/>
      <c r="G104" s="58"/>
      <c r="H104" s="58"/>
      <c r="I104" s="58"/>
      <c r="J104" s="77">
        <f>+COTIZACIONES!F103</f>
        <v>40250</v>
      </c>
      <c r="K104" s="77">
        <f>+COTIZACIONES!L103</f>
        <v>50052.887499999997</v>
      </c>
      <c r="L104" s="77">
        <f>+COTIZACIONES!R103</f>
        <v>41650</v>
      </c>
      <c r="M104" s="55">
        <f t="shared" si="19"/>
        <v>40250</v>
      </c>
      <c r="N104" s="55">
        <f t="shared" si="14"/>
        <v>43984.295833333337</v>
      </c>
      <c r="O104" s="55">
        <f t="shared" si="15"/>
        <v>43583.624793196526</v>
      </c>
      <c r="P104" s="55">
        <f t="shared" si="16"/>
        <v>43779.420540482475</v>
      </c>
      <c r="Q104" s="55">
        <f t="shared" si="17"/>
        <v>5301.9669569464559</v>
      </c>
      <c r="R104" s="56">
        <f t="shared" si="10"/>
        <v>0.12054227211086507</v>
      </c>
      <c r="S104" s="55">
        <f t="shared" si="11"/>
        <v>40250</v>
      </c>
      <c r="T104" s="62" t="str">
        <f t="shared" si="12"/>
        <v>MENOR VALOR</v>
      </c>
    </row>
    <row r="105" spans="1:20" ht="76.5" x14ac:dyDescent="0.25">
      <c r="A105" s="76">
        <f>+COTIZACIONES!A104</f>
        <v>102</v>
      </c>
      <c r="B105" s="76" t="str">
        <f>+COTIZACIONES!C104</f>
        <v>MANTENIMIENTO DESMONTE Y REINSTALACIÓN DE DUCHA TIPO PUSH</v>
      </c>
      <c r="C105" s="76" t="str">
        <f>+COTIZACIONES!C104</f>
        <v>MANTENIMIENTO DESMONTE Y REINSTALACIÓN DE DUCHA TIPO PUSH</v>
      </c>
      <c r="D105" s="76" t="str">
        <f>+COTIZACIONES!D104</f>
        <v>Servicio</v>
      </c>
      <c r="E105" s="76">
        <f>+COTIZACIONES!E104</f>
        <v>1</v>
      </c>
      <c r="F105" s="58"/>
      <c r="G105" s="58"/>
      <c r="H105" s="58"/>
      <c r="I105" s="58"/>
      <c r="J105" s="77">
        <f>+COTIZACIONES!F104</f>
        <v>43700</v>
      </c>
      <c r="K105" s="77">
        <f>+COTIZACIONES!L104</f>
        <v>55123.18</v>
      </c>
      <c r="L105" s="77">
        <f>+COTIZACIONES!R104</f>
        <v>45220</v>
      </c>
      <c r="M105" s="55">
        <f t="shared" si="19"/>
        <v>43700</v>
      </c>
      <c r="N105" s="55">
        <f t="shared" si="14"/>
        <v>48014.393333333333</v>
      </c>
      <c r="O105" s="55">
        <f t="shared" si="15"/>
        <v>47514.521319388572</v>
      </c>
      <c r="P105" s="55">
        <f t="shared" si="16"/>
        <v>47758.28829710697</v>
      </c>
      <c r="Q105" s="55">
        <f t="shared" si="17"/>
        <v>6203.1230766553226</v>
      </c>
      <c r="R105" s="56">
        <f t="shared" si="10"/>
        <v>0.12919299080988053</v>
      </c>
      <c r="S105" s="55">
        <f t="shared" si="11"/>
        <v>43700</v>
      </c>
      <c r="T105" s="62" t="str">
        <f t="shared" si="12"/>
        <v>MENOR VALOR</v>
      </c>
    </row>
    <row r="106" spans="1:20" ht="89.25" x14ac:dyDescent="0.25">
      <c r="A106" s="76">
        <f>+COTIZACIONES!A105</f>
        <v>103</v>
      </c>
      <c r="B106" s="76" t="str">
        <f>+COTIZACIONES!C105</f>
        <v>MANTENIMIENTO,  E INSTALACIÓN CERRADURA CERROJO LLAVE VOLTEADOR</v>
      </c>
      <c r="C106" s="76" t="str">
        <f>+COTIZACIONES!C105</f>
        <v>MANTENIMIENTO,  E INSTALACIÓN CERRADURA CERROJO LLAVE VOLTEADOR</v>
      </c>
      <c r="D106" s="76" t="str">
        <f>+COTIZACIONES!D105</f>
        <v>Servicio</v>
      </c>
      <c r="E106" s="76">
        <f>+COTIZACIONES!E105</f>
        <v>1</v>
      </c>
      <c r="F106" s="58"/>
      <c r="G106" s="58"/>
      <c r="H106" s="58"/>
      <c r="I106" s="58"/>
      <c r="J106" s="77">
        <f>+COTIZACIONES!F105</f>
        <v>23800</v>
      </c>
      <c r="K106" s="77">
        <f>+COTIZACIONES!L105</f>
        <v>28038.78</v>
      </c>
      <c r="L106" s="77">
        <f>+COTIZACIONES!R105</f>
        <v>23800</v>
      </c>
      <c r="M106" s="55">
        <f t="shared" si="19"/>
        <v>23800</v>
      </c>
      <c r="N106" s="55">
        <f t="shared" si="14"/>
        <v>25212.926666666666</v>
      </c>
      <c r="O106" s="55">
        <f t="shared" si="15"/>
        <v>25062.970025624214</v>
      </c>
      <c r="P106" s="55">
        <f>GEOMEAN(J106:L106)</f>
        <v>25136.47313739036</v>
      </c>
      <c r="Q106" s="55">
        <f>_xlfn.STDEV.S(J106:L106)</f>
        <v>2447.2607740356011</v>
      </c>
      <c r="R106" s="56">
        <f>+Q106/N106</f>
        <v>9.7063732679279119E-2</v>
      </c>
      <c r="S106" s="55">
        <f t="shared" si="11"/>
        <v>23800</v>
      </c>
      <c r="T106" s="62" t="str">
        <f t="shared" si="12"/>
        <v>MENOR VALOR</v>
      </c>
    </row>
    <row r="107" spans="1:20" ht="63.75" x14ac:dyDescent="0.25">
      <c r="A107" s="76">
        <f>+COTIZACIONES!A106</f>
        <v>104</v>
      </c>
      <c r="B107" s="76" t="str">
        <f>+COTIZACIONES!C106</f>
        <v>MANTENIMIENTO, E INSTALACIÓN CERRADURA DE MANIJA</v>
      </c>
      <c r="C107" s="76" t="str">
        <f>+COTIZACIONES!C106</f>
        <v>MANTENIMIENTO, E INSTALACIÓN CERRADURA DE MANIJA</v>
      </c>
      <c r="D107" s="76" t="str">
        <f>+COTIZACIONES!D106</f>
        <v>Servicio</v>
      </c>
      <c r="E107" s="76">
        <f>+COTIZACIONES!E106</f>
        <v>1</v>
      </c>
      <c r="F107" s="58"/>
      <c r="G107" s="58"/>
      <c r="H107" s="58"/>
      <c r="I107" s="58"/>
      <c r="J107" s="77">
        <f>+COTIZACIONES!F106</f>
        <v>23800</v>
      </c>
      <c r="K107" s="77">
        <f>+COTIZACIONES!L106</f>
        <v>28038.78</v>
      </c>
      <c r="L107" s="77">
        <f>+COTIZACIONES!R106</f>
        <v>23800</v>
      </c>
      <c r="M107" s="55">
        <f t="shared" si="19"/>
        <v>23800</v>
      </c>
      <c r="N107" s="55">
        <f t="shared" si="14"/>
        <v>25212.926666666666</v>
      </c>
      <c r="O107" s="55">
        <f t="shared" si="15"/>
        <v>25062.970025624214</v>
      </c>
      <c r="P107" s="55">
        <f t="shared" si="16"/>
        <v>25136.47313739036</v>
      </c>
      <c r="Q107" s="55">
        <f t="shared" si="17"/>
        <v>2447.2607740356011</v>
      </c>
      <c r="R107" s="56">
        <f t="shared" si="10"/>
        <v>9.7063732679279119E-2</v>
      </c>
      <c r="S107" s="55">
        <f t="shared" si="11"/>
        <v>23800</v>
      </c>
      <c r="T107" s="62" t="str">
        <f t="shared" si="12"/>
        <v>MENOR VALOR</v>
      </c>
    </row>
    <row r="108" spans="1:20" ht="63.75" x14ac:dyDescent="0.25">
      <c r="A108" s="76">
        <f>+COTIZACIONES!A107</f>
        <v>105</v>
      </c>
      <c r="B108" s="76" t="str">
        <f>+COTIZACIONES!C107</f>
        <v>MANTENIMIENTO, E INSTALACIÓN DE FALLEBA PARA PUERTA</v>
      </c>
      <c r="C108" s="76" t="str">
        <f>+COTIZACIONES!C107</f>
        <v>MANTENIMIENTO, E INSTALACIÓN DE FALLEBA PARA PUERTA</v>
      </c>
      <c r="D108" s="76" t="str">
        <f>+COTIZACIONES!D107</f>
        <v>Servicio</v>
      </c>
      <c r="E108" s="76">
        <f>+COTIZACIONES!E107</f>
        <v>1</v>
      </c>
      <c r="F108" s="58">
        <f>+'VALOR INDEXADO'!I71</f>
        <v>50474.274999999994</v>
      </c>
      <c r="G108" s="58"/>
      <c r="H108" s="58"/>
      <c r="I108" s="58"/>
      <c r="J108" s="77">
        <f>+COTIZACIONES!F107</f>
        <v>35700</v>
      </c>
      <c r="K108" s="77">
        <f>+COTIZACIONES!L107</f>
        <v>69388.899999999994</v>
      </c>
      <c r="L108" s="77">
        <f>+COTIZACIONES!R107</f>
        <v>32844</v>
      </c>
      <c r="M108" s="55">
        <f>MIN(F108:L108)</f>
        <v>32844</v>
      </c>
      <c r="N108" s="55">
        <f>AVERAGE(F108:L108)</f>
        <v>47101.793749999997</v>
      </c>
      <c r="O108" s="55">
        <f>HARMEAN(F108:L110)</f>
        <v>47715.605637345798</v>
      </c>
      <c r="P108" s="55">
        <f>GEOMEAN(F108:L108)</f>
        <v>45016.433877723532</v>
      </c>
      <c r="Q108" s="55">
        <f>_xlfn.STDEV.S(F108:L108)</f>
        <v>16746.883472410293</v>
      </c>
      <c r="R108" s="56">
        <f>+Q108/N108</f>
        <v>0.35554661806080989</v>
      </c>
      <c r="S108" s="55">
        <f>ROUND(+IF(R108&lt;=25%,M108,IF(R108&lt;=60%,O108,IF(R108&lt;=90%,P108,IF(R108&lt;=100%,N108)))),0)</f>
        <v>47716</v>
      </c>
      <c r="T108" s="62" t="str">
        <f t="shared" si="12"/>
        <v>MEDIA ARMONICA</v>
      </c>
    </row>
    <row r="109" spans="1:20" ht="76.5" x14ac:dyDescent="0.25">
      <c r="A109" s="76">
        <f>+COTIZACIONES!A108</f>
        <v>106</v>
      </c>
      <c r="B109" s="76" t="str">
        <f>+COTIZACIONES!C108</f>
        <v xml:space="preserve">MANTENIMIENTO E INSTALACIÓN MANIJA DE ACERO INOXIDABLE </v>
      </c>
      <c r="C109" s="76" t="str">
        <f>+COTIZACIONES!C108</f>
        <v xml:space="preserve">MANTENIMIENTO E INSTALACIÓN MANIJA DE ACERO INOXIDABLE </v>
      </c>
      <c r="D109" s="76" t="str">
        <f>+COTIZACIONES!D108</f>
        <v>Servicio</v>
      </c>
      <c r="E109" s="76">
        <f>+COTIZACIONES!E108</f>
        <v>1</v>
      </c>
      <c r="F109" s="58"/>
      <c r="G109" s="58"/>
      <c r="H109" s="58"/>
      <c r="I109" s="58"/>
      <c r="J109" s="77">
        <f>+COTIZACIONES!F108</f>
        <v>59500</v>
      </c>
      <c r="K109" s="77">
        <f>+COTIZACIONES!L108</f>
        <v>56360.78</v>
      </c>
      <c r="L109" s="77">
        <f>+COTIZACIONES!R108</f>
        <v>55930</v>
      </c>
      <c r="M109" s="55">
        <f>MIN(J109:L109)</f>
        <v>55930</v>
      </c>
      <c r="N109" s="55">
        <f t="shared" si="14"/>
        <v>57263.593333333331</v>
      </c>
      <c r="O109" s="55">
        <f t="shared" si="15"/>
        <v>57220.18662136019</v>
      </c>
      <c r="P109" s="55">
        <f t="shared" si="16"/>
        <v>57241.753170850854</v>
      </c>
      <c r="Q109" s="55">
        <f t="shared" si="17"/>
        <v>1948.7249513806032</v>
      </c>
      <c r="R109" s="56">
        <f t="shared" si="10"/>
        <v>3.4030783573727352E-2</v>
      </c>
      <c r="S109" s="55">
        <f t="shared" si="11"/>
        <v>55930</v>
      </c>
      <c r="T109" s="62" t="str">
        <f t="shared" si="12"/>
        <v>MENOR VALOR</v>
      </c>
    </row>
    <row r="110" spans="1:20" ht="89.25" x14ac:dyDescent="0.25">
      <c r="A110" s="76">
        <f>+COTIZACIONES!A109</f>
        <v>107</v>
      </c>
      <c r="B110" s="76" t="str">
        <f>+COTIZACIONES!C109</f>
        <v xml:space="preserve">MANTENIMIENTO, DESMONTE Y MONTAJE ARCHIVADOR RODANTE 3 CUERPOS </v>
      </c>
      <c r="C110" s="76" t="str">
        <f>+COTIZACIONES!C109</f>
        <v xml:space="preserve">MANTENIMIENTO, DESMONTE Y MONTAJE ARCHIVADOR RODANTE 3 CUERPOS </v>
      </c>
      <c r="D110" s="76" t="str">
        <f>+COTIZACIONES!D109</f>
        <v>Servicio</v>
      </c>
      <c r="E110" s="76">
        <f>+COTIZACIONES!E109</f>
        <v>1</v>
      </c>
      <c r="F110" s="58"/>
      <c r="G110" s="58"/>
      <c r="H110" s="58"/>
      <c r="I110" s="58"/>
      <c r="J110" s="77">
        <f>+COTIZACIONES!F109</f>
        <v>41650</v>
      </c>
      <c r="K110" s="77">
        <f>+COTIZACIONES!L109</f>
        <v>56360.78</v>
      </c>
      <c r="L110" s="77">
        <f>+COTIZACIONES!R109</f>
        <v>44030</v>
      </c>
      <c r="M110" s="55">
        <f>MIN(J110:L110)</f>
        <v>41650</v>
      </c>
      <c r="N110" s="55">
        <f t="shared" si="14"/>
        <v>47346.926666666666</v>
      </c>
      <c r="O110" s="55">
        <f t="shared" si="15"/>
        <v>46537.439299444173</v>
      </c>
      <c r="P110" s="55">
        <f t="shared" si="16"/>
        <v>46929.604624218438</v>
      </c>
      <c r="Q110" s="55">
        <f t="shared" si="17"/>
        <v>7896.4082934036142</v>
      </c>
      <c r="R110" s="56">
        <f t="shared" si="10"/>
        <v>0.16677763160840742</v>
      </c>
      <c r="S110" s="55">
        <f t="shared" si="11"/>
        <v>41650</v>
      </c>
      <c r="T110" s="62" t="str">
        <f t="shared" si="12"/>
        <v>MENOR VALOR</v>
      </c>
    </row>
    <row r="111" spans="1:20" ht="89.25" x14ac:dyDescent="0.25">
      <c r="A111" s="76">
        <f>+COTIZACIONES!A110</f>
        <v>108</v>
      </c>
      <c r="B111" s="76" t="str">
        <f>+COTIZACIONES!C110</f>
        <v>APLICACIÓN DE TELA ASFÁLTICA PARA IMPERMEABILIZACIÓN DE CUBIERTAS</v>
      </c>
      <c r="C111" s="76" t="str">
        <f>+COTIZACIONES!C110</f>
        <v>APLICACIÓN DE TELA ASFÁLTICA PARA IMPERMEABILIZACIÓN DE CUBIERTAS</v>
      </c>
      <c r="D111" s="76" t="str">
        <f>+COTIZACIONES!D110</f>
        <v>M²</v>
      </c>
      <c r="E111" s="76">
        <f>+COTIZACIONES!E110</f>
        <v>1</v>
      </c>
      <c r="F111" s="58">
        <f>+'VALOR INDEXADO'!I604</f>
        <v>40379.42</v>
      </c>
      <c r="G111" s="58"/>
      <c r="H111" s="58"/>
      <c r="I111" s="58"/>
      <c r="J111" s="77">
        <f>+COTIZACIONES!F110</f>
        <v>41650</v>
      </c>
      <c r="K111" s="83"/>
      <c r="L111" s="77">
        <f>+COTIZACIONES!R110</f>
        <v>44030</v>
      </c>
      <c r="M111" s="55">
        <f>MIN(F111:L111)</f>
        <v>40379.42</v>
      </c>
      <c r="N111" s="55">
        <f>AVERAGE(F111:L111)</f>
        <v>42019.806666666664</v>
      </c>
      <c r="O111" s="55">
        <f>HARMEAN(F111:L113)</f>
        <v>88660.109961122478</v>
      </c>
      <c r="P111" s="55">
        <f>GEOMEAN(F111:L111)</f>
        <v>41992.776379988754</v>
      </c>
      <c r="Q111" s="55">
        <f>_xlfn.STDEV.S(F111:L111)</f>
        <v>1853.1733087149016</v>
      </c>
      <c r="R111" s="56">
        <f t="shared" si="10"/>
        <v>4.4102375896578817E-2</v>
      </c>
      <c r="S111" s="55">
        <f t="shared" si="11"/>
        <v>40379</v>
      </c>
      <c r="T111" s="62" t="str">
        <f t="shared" si="12"/>
        <v>MENOR VALOR</v>
      </c>
    </row>
    <row r="112" spans="1:20" ht="76.5" x14ac:dyDescent="0.25">
      <c r="A112" s="76">
        <f>+COTIZACIONES!A111</f>
        <v>109</v>
      </c>
      <c r="B112" s="76" t="str">
        <f>+COTIZACIONES!C111</f>
        <v xml:space="preserve">SERVICIO DE MANTENIMIENTO ESTRUCTURAL EXTERIOR DE EDIFICIOS </v>
      </c>
      <c r="C112" s="76" t="str">
        <f>+COTIZACIONES!C111</f>
        <v xml:space="preserve">SERVICIO DE MANTENIMIENTO ESTRUCTURAL EXTERIOR DE EDIFICIOS </v>
      </c>
      <c r="D112" s="76" t="str">
        <f>+COTIZACIONES!D111</f>
        <v>M²</v>
      </c>
      <c r="E112" s="76">
        <f>+COTIZACIONES!E111</f>
        <v>1</v>
      </c>
      <c r="F112" s="58"/>
      <c r="G112" s="58"/>
      <c r="H112" s="58"/>
      <c r="I112" s="58"/>
      <c r="J112" s="77">
        <f>+COTIZACIONES!F111</f>
        <v>276000</v>
      </c>
      <c r="K112" s="77">
        <f>+COTIZACIONES!L111</f>
        <v>341577.6</v>
      </c>
      <c r="L112" s="77">
        <f>+COTIZACIONES!R111</f>
        <v>285600</v>
      </c>
      <c r="M112" s="55">
        <f t="shared" ref="M112:M124" si="20">MIN(J112:L112)</f>
        <v>276000</v>
      </c>
      <c r="N112" s="55">
        <f t="shared" si="14"/>
        <v>301059.20000000001</v>
      </c>
      <c r="O112" s="55">
        <f t="shared" si="15"/>
        <v>298442.68406337372</v>
      </c>
      <c r="P112" s="55">
        <f t="shared" si="16"/>
        <v>299722.18453597534</v>
      </c>
      <c r="Q112" s="55">
        <f t="shared" si="17"/>
        <v>35416.741153302049</v>
      </c>
      <c r="R112" s="56">
        <f t="shared" si="10"/>
        <v>0.11764045461258799</v>
      </c>
      <c r="S112" s="55">
        <f t="shared" si="11"/>
        <v>276000</v>
      </c>
      <c r="T112" s="62" t="str">
        <f t="shared" si="12"/>
        <v>MENOR VALOR</v>
      </c>
    </row>
    <row r="113" spans="1:20" ht="127.5" x14ac:dyDescent="0.25">
      <c r="A113" s="76">
        <f>+COTIZACIONES!A112</f>
        <v>110</v>
      </c>
      <c r="B113" s="76" t="str">
        <f>+COTIZACIONES!C112</f>
        <v>MANTENIMIENTO DE CABALLETE
(INCLUYE REVISIÓN, AJUSTE, LIMPIEZA MANUAL, RESANE DE GOTERAS)</v>
      </c>
      <c r="C113" s="76" t="str">
        <f>+COTIZACIONES!C112</f>
        <v>MANTENIMIENTO DE CABALLETE
(INCLUYE REVISIÓN, AJUSTE, LIMPIEZA MANUAL, RESANE DE GOTERAS)</v>
      </c>
      <c r="D113" s="76" t="str">
        <f>+COTIZACIONES!D112</f>
        <v>ML</v>
      </c>
      <c r="E113" s="76">
        <f>+COTIZACIONES!E112</f>
        <v>1</v>
      </c>
      <c r="F113" s="58">
        <f>+'VALOR INDEXADO'!I76</f>
        <v>343225.07</v>
      </c>
      <c r="G113" s="58"/>
      <c r="H113" s="58"/>
      <c r="I113" s="58"/>
      <c r="J113" s="77">
        <f>+COTIZACIONES!F112</f>
        <v>101150</v>
      </c>
      <c r="K113" s="77">
        <f>+COTIZACIONES!L112</f>
        <v>126032.9</v>
      </c>
      <c r="L113" s="77">
        <f>+COTIZACIONES!R112</f>
        <v>95081</v>
      </c>
      <c r="M113" s="55">
        <f t="shared" si="20"/>
        <v>95081</v>
      </c>
      <c r="N113" s="55">
        <f t="shared" si="14"/>
        <v>107421.3</v>
      </c>
      <c r="O113" s="55">
        <f t="shared" si="15"/>
        <v>105864.5726847053</v>
      </c>
      <c r="P113" s="55">
        <f t="shared" si="16"/>
        <v>106622.25231103452</v>
      </c>
      <c r="Q113" s="55">
        <f t="shared" si="17"/>
        <v>16401.278339507393</v>
      </c>
      <c r="R113" s="56">
        <f t="shared" si="10"/>
        <v>0.15268180835185752</v>
      </c>
      <c r="S113" s="55">
        <f t="shared" si="11"/>
        <v>95081</v>
      </c>
      <c r="T113" s="62" t="str">
        <f t="shared" si="12"/>
        <v>MENOR VALOR</v>
      </c>
    </row>
    <row r="114" spans="1:20" ht="114.75" x14ac:dyDescent="0.25">
      <c r="A114" s="76">
        <f>+COTIZACIONES!A113</f>
        <v>111</v>
      </c>
      <c r="B114" s="76" t="str">
        <f>+COTIZACIONES!C113</f>
        <v xml:space="preserve">PAÑETE INTERIOR IMPERMEABILIZADO, PROPORCIÓN DE LA MEZCLA 1:4, ESPESOR 1.5 CM. </v>
      </c>
      <c r="C114" s="76" t="str">
        <f>+COTIZACIONES!C113</f>
        <v xml:space="preserve">PAÑETE INTERIOR IMPERMEABILIZADO, PROPORCIÓN DE LA MEZCLA 1:4, ESPESOR 1.5 CM. </v>
      </c>
      <c r="D114" s="76" t="str">
        <f>+COTIZACIONES!D113</f>
        <v>M²</v>
      </c>
      <c r="E114" s="76">
        <f>+COTIZACIONES!E113</f>
        <v>1</v>
      </c>
      <c r="F114" s="58">
        <f>+'VALOR INDEXADO'!I77</f>
        <v>48455.303999999996</v>
      </c>
      <c r="G114" s="58"/>
      <c r="H114" s="58"/>
      <c r="I114" s="58"/>
      <c r="J114" s="77">
        <f>+COTIZACIONES!F113</f>
        <v>55200.000000000007</v>
      </c>
      <c r="K114" s="77">
        <f>+COTIZACIONES!L113</f>
        <v>69629.279999999999</v>
      </c>
      <c r="L114" s="77">
        <f>+COTIZACIONES!R113</f>
        <v>57120</v>
      </c>
      <c r="M114" s="55">
        <f t="shared" si="20"/>
        <v>55200.000000000007</v>
      </c>
      <c r="N114" s="55">
        <f t="shared" si="14"/>
        <v>60649.760000000002</v>
      </c>
      <c r="O114" s="55">
        <f t="shared" si="15"/>
        <v>60018.342719227679</v>
      </c>
      <c r="P114" s="55">
        <f t="shared" si="16"/>
        <v>60326.258901608802</v>
      </c>
      <c r="Q114" s="55">
        <f t="shared" si="17"/>
        <v>7835.5238863014538</v>
      </c>
      <c r="R114" s="56">
        <f t="shared" si="10"/>
        <v>0.12919299080988042</v>
      </c>
      <c r="S114" s="55">
        <f t="shared" si="11"/>
        <v>55200</v>
      </c>
      <c r="T114" s="62" t="str">
        <f t="shared" si="12"/>
        <v>MENOR VALOR</v>
      </c>
    </row>
    <row r="115" spans="1:20" ht="76.5" x14ac:dyDescent="0.25">
      <c r="A115" s="76">
        <f>+COTIZACIONES!A114</f>
        <v>112</v>
      </c>
      <c r="B115" s="76" t="str">
        <f>+COTIZACIONES!C114</f>
        <v>SERVICIO DE CIMENTACIÓN Y NIVELACIÓN PARA CONSTRUCCIONES</v>
      </c>
      <c r="C115" s="76" t="str">
        <f>+COTIZACIONES!C114</f>
        <v>SERVICIO DE CIMENTACIÓN Y NIVELACIÓN PARA CONSTRUCCIONES</v>
      </c>
      <c r="D115" s="76" t="str">
        <f>+COTIZACIONES!D114</f>
        <v>M³</v>
      </c>
      <c r="E115" s="76">
        <f>+COTIZACIONES!E114</f>
        <v>1</v>
      </c>
      <c r="F115" s="58">
        <f>+'VALOR INDEXADO'!I78</f>
        <v>32303.535999999996</v>
      </c>
      <c r="G115" s="58"/>
      <c r="H115" s="58"/>
      <c r="I115" s="58"/>
      <c r="J115" s="77">
        <f>+COTIZACIONES!F114</f>
        <v>36800</v>
      </c>
      <c r="K115" s="77">
        <f>+COTIZACIONES!L114</f>
        <v>45105.760000000002</v>
      </c>
      <c r="L115" s="77">
        <f>+COTIZACIONES!R114</f>
        <v>38080</v>
      </c>
      <c r="M115" s="55">
        <f t="shared" si="20"/>
        <v>36800</v>
      </c>
      <c r="N115" s="55">
        <f t="shared" si="14"/>
        <v>39995.253333333334</v>
      </c>
      <c r="O115" s="55">
        <f t="shared" si="15"/>
        <v>39680.159521435693</v>
      </c>
      <c r="P115" s="55">
        <f t="shared" si="16"/>
        <v>39834.458793959471</v>
      </c>
      <c r="Q115" s="55">
        <f t="shared" si="17"/>
        <v>4471.8630113782938</v>
      </c>
      <c r="R115" s="56">
        <f t="shared" si="10"/>
        <v>0.11180984338587246</v>
      </c>
      <c r="S115" s="55">
        <f t="shared" si="11"/>
        <v>36800</v>
      </c>
      <c r="T115" s="62" t="str">
        <f t="shared" si="12"/>
        <v>MENOR VALOR</v>
      </c>
    </row>
    <row r="116" spans="1:20" ht="114.75" x14ac:dyDescent="0.25">
      <c r="A116" s="76">
        <f>+COTIZACIONES!A115</f>
        <v>113</v>
      </c>
      <c r="B116" s="76" t="str">
        <f>+COTIZACIONES!C115</f>
        <v>MANTENIMIENTO  E INSTALACIÓN ESPEJO  4 MM, BISELADO Y PULIDO CUATRO LADOS</v>
      </c>
      <c r="C116" s="76" t="str">
        <f>+COTIZACIONES!C115</f>
        <v>MANTENIMIENTO  E INSTALACIÓN ESPEJO  4 MM, BISELADO Y PULIDO CUATRO LADOS</v>
      </c>
      <c r="D116" s="76" t="str">
        <f>+COTIZACIONES!D115</f>
        <v>M²</v>
      </c>
      <c r="E116" s="76">
        <f>+COTIZACIONES!E115</f>
        <v>1</v>
      </c>
      <c r="F116" s="58">
        <f>+'VALOR INDEXADO'!I79</f>
        <v>8075.8839999999991</v>
      </c>
      <c r="G116" s="58"/>
      <c r="H116" s="58"/>
      <c r="I116" s="58"/>
      <c r="J116" s="77">
        <f>+COTIZACIONES!F115</f>
        <v>9200</v>
      </c>
      <c r="K116" s="77">
        <f>+COTIZACIONES!L115</f>
        <v>11221.7</v>
      </c>
      <c r="L116" s="77">
        <f>+COTIZACIONES!R115</f>
        <v>9520</v>
      </c>
      <c r="M116" s="55">
        <f t="shared" si="20"/>
        <v>9200</v>
      </c>
      <c r="N116" s="55">
        <f t="shared" si="14"/>
        <v>9980.5666666666675</v>
      </c>
      <c r="O116" s="55">
        <f t="shared" si="15"/>
        <v>9905.8702368692066</v>
      </c>
      <c r="P116" s="55">
        <f t="shared" si="16"/>
        <v>9942.4742898151126</v>
      </c>
      <c r="Q116" s="55">
        <f t="shared" si="17"/>
        <v>1086.6963528664915</v>
      </c>
      <c r="R116" s="56">
        <f t="shared" si="10"/>
        <v>0.10888122780601883</v>
      </c>
      <c r="S116" s="55">
        <f t="shared" si="11"/>
        <v>9200</v>
      </c>
      <c r="T116" s="62" t="str">
        <f t="shared" si="12"/>
        <v>MENOR VALOR</v>
      </c>
    </row>
    <row r="117" spans="1:20" ht="89.25" x14ac:dyDescent="0.25">
      <c r="A117" s="76">
        <f>+COTIZACIONES!A116</f>
        <v>114</v>
      </c>
      <c r="B117" s="76" t="str">
        <f>+COTIZACIONES!C116</f>
        <v xml:space="preserve">MANTENIMIENTO, E INSTALACIÓN ESPEJO  4 MM, FLOTADO SIN BISELAR Y SIN MARCO, </v>
      </c>
      <c r="C117" s="76" t="str">
        <f>+COTIZACIONES!C116</f>
        <v xml:space="preserve">MANTENIMIENTO, E INSTALACIÓN ESPEJO  4 MM, FLOTADO SIN BISELAR Y SIN MARCO, </v>
      </c>
      <c r="D117" s="76" t="str">
        <f>+COTIZACIONES!D116</f>
        <v>M²</v>
      </c>
      <c r="E117" s="76">
        <f>+COTIZACIONES!E116</f>
        <v>1</v>
      </c>
      <c r="F117" s="58">
        <f>+'VALOR INDEXADO'!I80</f>
        <v>19180.2245</v>
      </c>
      <c r="G117" s="58"/>
      <c r="H117" s="58"/>
      <c r="I117" s="58"/>
      <c r="J117" s="77">
        <f>+COTIZACIONES!F116</f>
        <v>21850</v>
      </c>
      <c r="K117" s="77">
        <f>+COTIZACIONES!L116</f>
        <v>26911.552499999998</v>
      </c>
      <c r="L117" s="77">
        <f>+COTIZACIONES!R116</f>
        <v>22610</v>
      </c>
      <c r="M117" s="55">
        <f t="shared" si="20"/>
        <v>21850</v>
      </c>
      <c r="N117" s="55">
        <f t="shared" si="14"/>
        <v>23790.517499999998</v>
      </c>
      <c r="O117" s="55">
        <f t="shared" si="15"/>
        <v>23593.517490283175</v>
      </c>
      <c r="P117" s="55">
        <f t="shared" si="16"/>
        <v>23689.919522851633</v>
      </c>
      <c r="Q117" s="55">
        <f t="shared" si="17"/>
        <v>2729.4769834931276</v>
      </c>
      <c r="R117" s="56">
        <f t="shared" si="10"/>
        <v>0.11472961794518037</v>
      </c>
      <c r="S117" s="55">
        <f t="shared" si="11"/>
        <v>21850</v>
      </c>
      <c r="T117" s="62" t="str">
        <f t="shared" si="12"/>
        <v>MENOR VALOR</v>
      </c>
    </row>
    <row r="118" spans="1:20" ht="76.5" x14ac:dyDescent="0.25">
      <c r="A118" s="76">
        <f>+COTIZACIONES!A117</f>
        <v>115</v>
      </c>
      <c r="B118" s="76" t="str">
        <f>+COTIZACIONES!C117</f>
        <v>MANTENIMIENTO, E INSTALACIÓN VIDRIO CRUDO 5MM PARA VENTANERÍA</v>
      </c>
      <c r="C118" s="76" t="str">
        <f>+COTIZACIONES!C117</f>
        <v>MANTENIMIENTO, E INSTALACIÓN VIDRIO CRUDO 5MM PARA VENTANERÍA</v>
      </c>
      <c r="D118" s="76" t="str">
        <f>+COTIZACIONES!D117</f>
        <v>M²</v>
      </c>
      <c r="E118" s="76">
        <f>+COTIZACIONES!E117</f>
        <v>1</v>
      </c>
      <c r="F118" s="58">
        <f>+'VALOR INDEXADO'!I81</f>
        <v>706639.85</v>
      </c>
      <c r="G118" s="58"/>
      <c r="H118" s="58"/>
      <c r="I118" s="58"/>
      <c r="J118" s="77">
        <f>+COTIZACIONES!F117</f>
        <v>440300</v>
      </c>
      <c r="K118" s="77">
        <f>+COTIZACIONES!L117</f>
        <v>523957</v>
      </c>
      <c r="L118" s="77">
        <f>+COTIZACIONES!R117</f>
        <v>464100</v>
      </c>
      <c r="M118" s="55">
        <f t="shared" si="20"/>
        <v>440300</v>
      </c>
      <c r="N118" s="55">
        <f t="shared" si="14"/>
        <v>476119</v>
      </c>
      <c r="O118" s="55">
        <f t="shared" si="15"/>
        <v>473601.42923362181</v>
      </c>
      <c r="P118" s="55">
        <f t="shared" si="16"/>
        <v>474845.10666859586</v>
      </c>
      <c r="Q118" s="55">
        <f t="shared" si="17"/>
        <v>43104.126055402165</v>
      </c>
      <c r="R118" s="56">
        <f t="shared" si="10"/>
        <v>9.0532253607611052E-2</v>
      </c>
      <c r="S118" s="55">
        <f t="shared" si="11"/>
        <v>440300</v>
      </c>
      <c r="T118" s="62" t="str">
        <f t="shared" si="12"/>
        <v>MENOR VALOR</v>
      </c>
    </row>
    <row r="119" spans="1:20" ht="76.5" x14ac:dyDescent="0.25">
      <c r="A119" s="76">
        <f>+COTIZACIONES!A118</f>
        <v>116</v>
      </c>
      <c r="B119" s="76" t="str">
        <f>+COTIZACIONES!C118</f>
        <v>MONTAJE ESTRUCTURA METÁLICA (PERFIL 6 MTS X 7 CM X 2 CM).</v>
      </c>
      <c r="C119" s="76" t="str">
        <f>+COTIZACIONES!C118</f>
        <v>MONTAJE ESTRUCTURA METÁLICA (PERFIL 6 MTS X 7 CM X 2 CM).</v>
      </c>
      <c r="D119" s="76" t="str">
        <f>+COTIZACIONES!D118</f>
        <v>Ml</v>
      </c>
      <c r="E119" s="76">
        <f>+COTIZACIONES!E118</f>
        <v>1</v>
      </c>
      <c r="F119" s="58">
        <f>+'VALOR INDEXADO'!I82</f>
        <v>111043.405</v>
      </c>
      <c r="G119" s="58"/>
      <c r="H119" s="58"/>
      <c r="I119" s="58"/>
      <c r="J119" s="77">
        <f>+COTIZACIONES!F118</f>
        <v>126500</v>
      </c>
      <c r="K119" s="77">
        <f>+COTIZACIONES!L118</f>
        <v>167846.52499999999</v>
      </c>
      <c r="L119" s="77">
        <f>+COTIZACIONES!R118</f>
        <v>130900</v>
      </c>
      <c r="M119" s="55">
        <f t="shared" si="20"/>
        <v>126500</v>
      </c>
      <c r="N119" s="55">
        <f t="shared" si="14"/>
        <v>141748.84166666667</v>
      </c>
      <c r="O119" s="55">
        <f t="shared" si="15"/>
        <v>139519.43005181348</v>
      </c>
      <c r="P119" s="55">
        <f t="shared" si="16"/>
        <v>140598.55010075937</v>
      </c>
      <c r="Q119" s="55">
        <f t="shared" si="17"/>
        <v>22708.078001565955</v>
      </c>
      <c r="R119" s="56">
        <f t="shared" si="10"/>
        <v>0.16019939023534138</v>
      </c>
      <c r="S119" s="55">
        <f t="shared" si="11"/>
        <v>126500</v>
      </c>
      <c r="T119" s="62" t="str">
        <f t="shared" si="12"/>
        <v>MENOR VALOR</v>
      </c>
    </row>
    <row r="120" spans="1:20" ht="140.25" x14ac:dyDescent="0.25">
      <c r="A120" s="76">
        <f>+COTIZACIONES!A119</f>
        <v>117</v>
      </c>
      <c r="B120" s="76" t="str">
        <f>+COTIZACIONES!C119</f>
        <v>MANTENIMIENTO DE PUERTAS EN MADERA (INCLUYE LIJADA, RESANADA Y APLICACIÓN DE  PINTURA ACEITE 2 MANOS)</v>
      </c>
      <c r="C120" s="76" t="str">
        <f>+COTIZACIONES!C119</f>
        <v>MANTENIMIENTO DE PUERTAS EN MADERA (INCLUYE LIJADA, RESANADA Y APLICACIÓN DE  PINTURA ACEITE 2 MANOS)</v>
      </c>
      <c r="D120" s="76" t="str">
        <f>+COTIZACIONES!D119</f>
        <v>M²</v>
      </c>
      <c r="E120" s="76">
        <f>+COTIZACIONES!E119</f>
        <v>1</v>
      </c>
      <c r="F120" s="58">
        <f>+'VALOR INDEXADO'!I83</f>
        <v>96910.607999999993</v>
      </c>
      <c r="G120" s="58"/>
      <c r="H120" s="58"/>
      <c r="I120" s="58"/>
      <c r="J120" s="77">
        <f>+COTIZACIONES!F119</f>
        <v>110400.00000000001</v>
      </c>
      <c r="K120" s="77">
        <f>+COTIZACIONES!L119</f>
        <v>150425.51999999999</v>
      </c>
      <c r="L120" s="77">
        <f>+COTIZACIONES!R119</f>
        <v>114240</v>
      </c>
      <c r="M120" s="55">
        <f t="shared" si="20"/>
        <v>110400.00000000001</v>
      </c>
      <c r="N120" s="55">
        <f t="shared" si="14"/>
        <v>125021.84000000001</v>
      </c>
      <c r="O120" s="55">
        <f t="shared" si="15"/>
        <v>122652.83070149216</v>
      </c>
      <c r="P120" s="55">
        <f t="shared" si="16"/>
        <v>123794.95028677014</v>
      </c>
      <c r="Q120" s="55">
        <f t="shared" si="17"/>
        <v>22083.854241431578</v>
      </c>
      <c r="R120" s="56">
        <f t="shared" si="10"/>
        <v>0.17663997139565035</v>
      </c>
      <c r="S120" s="55">
        <f t="shared" si="11"/>
        <v>110400</v>
      </c>
      <c r="T120" s="62" t="str">
        <f t="shared" si="12"/>
        <v>MENOR VALOR</v>
      </c>
    </row>
    <row r="121" spans="1:20" ht="409.5" x14ac:dyDescent="0.25">
      <c r="A121" s="76">
        <f>+COTIZACIONES!A120</f>
        <v>118</v>
      </c>
      <c r="B121" s="76" t="str">
        <f>+COTIZACIONES!C120</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 (Incluye instalación y el suministro de todos los accesorios requeridos para el correcto montaje.)</v>
      </c>
      <c r="C121" s="76" t="str">
        <f>+COTIZACIONES!C120</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 (Incluye instalación y el suministro de todos los accesorios requeridos para el correcto montaje.)</v>
      </c>
      <c r="D121" s="76" t="str">
        <f>+COTIZACIONES!D120</f>
        <v>M2</v>
      </c>
      <c r="E121" s="76">
        <f>+COTIZACIONES!E120</f>
        <v>1</v>
      </c>
      <c r="F121" s="58">
        <f>+'VALOR INDEXADO'!I84</f>
        <v>111043.405</v>
      </c>
      <c r="G121" s="58"/>
      <c r="H121" s="58"/>
      <c r="I121" s="58"/>
      <c r="J121" s="77">
        <f>+COTIZACIONES!F120</f>
        <v>126500</v>
      </c>
      <c r="K121" s="77">
        <f>+COTIZACIONES!L120</f>
        <v>156556.4</v>
      </c>
      <c r="L121" s="77">
        <f>+COTIZACIONES!R120</f>
        <v>130900</v>
      </c>
      <c r="M121" s="55">
        <f t="shared" si="20"/>
        <v>126500</v>
      </c>
      <c r="N121" s="55">
        <f t="shared" si="14"/>
        <v>137985.46666666667</v>
      </c>
      <c r="O121" s="55">
        <f t="shared" si="15"/>
        <v>136786.23019571297</v>
      </c>
      <c r="P121" s="55">
        <f t="shared" si="16"/>
        <v>137372.66791232204</v>
      </c>
      <c r="Q121" s="55">
        <f t="shared" si="17"/>
        <v>16232.673028596775</v>
      </c>
      <c r="R121" s="56">
        <f t="shared" si="10"/>
        <v>0.117640454612588</v>
      </c>
      <c r="S121" s="55">
        <f t="shared" si="11"/>
        <v>126500</v>
      </c>
      <c r="T121" s="62" t="str">
        <f t="shared" si="12"/>
        <v>MENOR VALOR</v>
      </c>
    </row>
    <row r="122" spans="1:20" ht="38.25" x14ac:dyDescent="0.25">
      <c r="A122" s="76">
        <f>+COTIZACIONES!A121</f>
        <v>119</v>
      </c>
      <c r="B122" s="76" t="str">
        <f>+COTIZACIONES!C121</f>
        <v>DESMONTE Y REINSTALACIÓN LUMINARIA</v>
      </c>
      <c r="C122" s="76" t="str">
        <f>+COTIZACIONES!C121</f>
        <v>DESMONTE Y REINSTALACIÓN LUMINARIA</v>
      </c>
      <c r="D122" s="76" t="str">
        <f>+COTIZACIONES!D121</f>
        <v>Unidad</v>
      </c>
      <c r="E122" s="76">
        <f>+COTIZACIONES!E121</f>
        <v>1</v>
      </c>
      <c r="F122" s="58">
        <f>+'VALOR INDEXADO'!I88</f>
        <v>30284.564999999999</v>
      </c>
      <c r="G122" s="58"/>
      <c r="H122" s="58"/>
      <c r="I122" s="58"/>
      <c r="J122" s="77">
        <f>+COTIZACIONES!F121</f>
        <v>34500</v>
      </c>
      <c r="K122" s="77">
        <f>+COTIZACIONES!L121</f>
        <v>42902.474999999999</v>
      </c>
      <c r="L122" s="77">
        <f>+COTIZACIONES!R121</f>
        <v>35700</v>
      </c>
      <c r="M122" s="55">
        <f t="shared" si="20"/>
        <v>34500</v>
      </c>
      <c r="N122" s="55">
        <f t="shared" si="14"/>
        <v>37700.825000000004</v>
      </c>
      <c r="O122" s="55">
        <f t="shared" si="15"/>
        <v>37357.392679882738</v>
      </c>
      <c r="P122" s="55">
        <f t="shared" si="16"/>
        <v>37525.217606127837</v>
      </c>
      <c r="Q122" s="55">
        <f t="shared" si="17"/>
        <v>4544.5431059541061</v>
      </c>
      <c r="R122" s="56">
        <f t="shared" si="10"/>
        <v>0.1205422721108651</v>
      </c>
      <c r="S122" s="55">
        <f t="shared" si="11"/>
        <v>34500</v>
      </c>
      <c r="T122" s="62" t="str">
        <f t="shared" si="12"/>
        <v>MENOR VALOR</v>
      </c>
    </row>
    <row r="123" spans="1:20" ht="102" x14ac:dyDescent="0.25">
      <c r="A123" s="76">
        <f>+COTIZACIONES!A122</f>
        <v>120</v>
      </c>
      <c r="B123" s="76" t="str">
        <f>+COTIZACIONES!C122</f>
        <v>INSTALACIÓN DE CUBIERTA EN TEJA TERMO ACÚSTICA (INCLUYE CABALLETE Y LIMAHOYA)</v>
      </c>
      <c r="C123" s="76" t="str">
        <f>+COTIZACIONES!C122</f>
        <v>INSTALACIÓN DE CUBIERTA EN TEJA TERMO ACÚSTICA (INCLUYE CABALLETE Y LIMAHOYA)</v>
      </c>
      <c r="D123" s="76" t="str">
        <f>+COTIZACIONES!D122</f>
        <v>M2</v>
      </c>
      <c r="E123" s="76">
        <f>+COTIZACIONES!E122</f>
        <v>1</v>
      </c>
      <c r="F123" s="58">
        <f>+'VALOR INDEXADO'!I22</f>
        <v>40379.42</v>
      </c>
      <c r="G123" s="58"/>
      <c r="H123" s="58"/>
      <c r="I123" s="58"/>
      <c r="J123" s="77">
        <f>+COTIZACIONES!F122</f>
        <v>46000</v>
      </c>
      <c r="K123" s="77">
        <f>+COTIZACIONES!L122</f>
        <v>58024.4</v>
      </c>
      <c r="L123" s="77">
        <f>+COTIZACIONES!R122</f>
        <v>47600</v>
      </c>
      <c r="M123" s="55">
        <f t="shared" si="20"/>
        <v>46000</v>
      </c>
      <c r="N123" s="55">
        <f t="shared" si="14"/>
        <v>50541.466666666667</v>
      </c>
      <c r="O123" s="55">
        <f t="shared" si="15"/>
        <v>50015.285599356386</v>
      </c>
      <c r="P123" s="55">
        <f t="shared" si="16"/>
        <v>50271.882418007335</v>
      </c>
      <c r="Q123" s="55">
        <f t="shared" si="17"/>
        <v>6529.6032385845874</v>
      </c>
      <c r="R123" s="56">
        <f t="shared" si="10"/>
        <v>0.12919299080988128</v>
      </c>
      <c r="S123" s="55">
        <f t="shared" si="11"/>
        <v>46000</v>
      </c>
      <c r="T123" s="62" t="str">
        <f t="shared" si="12"/>
        <v>MENOR VALOR</v>
      </c>
    </row>
    <row r="124" spans="1:20" s="57" customFormat="1" ht="409.5" x14ac:dyDescent="0.25">
      <c r="A124" s="62">
        <f>+COTIZACIONES!A123</f>
        <v>121</v>
      </c>
      <c r="B124" s="78" t="str">
        <f>+COTIZACIONES!C123</f>
        <v>INSTALACIÓN TEJA TERMOACUSTICA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TRANSMITANCIA TÉRMICA: 6.18 WM^2*°C - 1.09 BTU HR FT 2 F - MOMENTO DE INERCIA: 4.11 CM 4 M - MÓDULO DE SECCIÓN S MAYOR: 4.58 CM 3 M - MÓDULO DE SECCIÓN S MENOR: 1.61 CM 3 M O EQUIVALENTE SEGÚN DISEÑO COLOR VERDE, AZUL O ROJO. INCLUYE INSTALACIÓN Y EL SUMINISTRO DE TODOS LOS ACCESORIOS REQUERIDOS PARA EL CORRECTO MONTAJE.</v>
      </c>
      <c r="C124" s="62" t="str">
        <f>+COTIZACIONES!C123</f>
        <v>INSTALACIÓN TEJA TERMOACUSTICA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TRANSMITANCIA TÉRMICA: 6.18 WM^2*°C - 1.09 BTU HR FT 2 F - MOMENTO DE INERCIA: 4.11 CM 4 M - MÓDULO DE SECCIÓN S MAYOR: 4.58 CM 3 M - MÓDULO DE SECCIÓN S MENOR: 1.61 CM 3 M O EQUIVALENTE SEGÚN DISEÑO COLOR VERDE, AZUL O ROJO. INCLUYE INSTALACIÓN Y EL SUMINISTRO DE TODOS LOS ACCESORIOS REQUERIDOS PARA EL CORRECTO MONTAJE.</v>
      </c>
      <c r="D124" s="62" t="str">
        <f>+COTIZACIONES!D123</f>
        <v>M2</v>
      </c>
      <c r="E124" s="62">
        <f>+COTIZACIONES!E123</f>
        <v>1</v>
      </c>
      <c r="F124" s="61">
        <f>+'VALOR INDEXADO'!I440</f>
        <v>16151.767999999998</v>
      </c>
      <c r="G124" s="79">
        <v>112102.05</v>
      </c>
      <c r="H124" s="79"/>
      <c r="I124" s="79"/>
      <c r="J124" s="55">
        <f>+COTIZACIONES!F123</f>
        <v>833000</v>
      </c>
      <c r="K124" s="55">
        <f>+COTIZACIONES!L123</f>
        <v>1182443.5</v>
      </c>
      <c r="L124" s="55">
        <f>+COTIZACIONES!R123</f>
        <v>836677.1</v>
      </c>
      <c r="M124" s="55">
        <f t="shared" si="20"/>
        <v>833000</v>
      </c>
      <c r="N124" s="55">
        <f t="shared" si="14"/>
        <v>950706.8666666667</v>
      </c>
      <c r="O124" s="55">
        <f t="shared" si="15"/>
        <v>925528.63957345497</v>
      </c>
      <c r="P124" s="55">
        <f t="shared" si="16"/>
        <v>937549.97671653412</v>
      </c>
      <c r="Q124" s="55">
        <f t="shared" si="17"/>
        <v>200698.23289606531</v>
      </c>
      <c r="R124" s="56">
        <f t="shared" si="10"/>
        <v>0.21110422143025645</v>
      </c>
      <c r="S124" s="55">
        <f t="shared" si="11"/>
        <v>833000</v>
      </c>
      <c r="T124" s="62" t="str">
        <f t="shared" si="12"/>
        <v>MEDIA ARMONICA</v>
      </c>
    </row>
    <row r="125" spans="1:20" s="57" customFormat="1" ht="153" x14ac:dyDescent="0.25">
      <c r="A125" s="62">
        <f>+COTIZACIONES!A124</f>
        <v>122</v>
      </c>
      <c r="B125" s="62" t="str">
        <f>+COTIZACIONES!C124</f>
        <v>SUMINISTRO E INSTALACION DE FLANCHE O BRIDA METALICA CAL 26 (2.40 X 0.20). INCLUYE ACCESORIOS DE FIJACIÓN, ANTICORROSIVO Y ESMALTE</v>
      </c>
      <c r="C125" s="62" t="str">
        <f>+COTIZACIONES!C124</f>
        <v>SUMINISTRO E INSTALACION DE FLANCHE O BRIDA METALICA CAL 26 (2.40 X 0.20). INCLUYE ACCESORIOS DE FIJACIÓN, ANTICORROSIVO Y ESMALTE</v>
      </c>
      <c r="D125" s="62" t="str">
        <f>+COTIZACIONES!D124</f>
        <v>M2</v>
      </c>
      <c r="E125" s="62">
        <f>+COTIZACIONES!E124</f>
        <v>1</v>
      </c>
      <c r="F125" s="61"/>
      <c r="G125" s="61"/>
      <c r="H125" s="61"/>
      <c r="I125" s="61"/>
      <c r="J125" s="55">
        <f>+COTIZACIONES!F124</f>
        <v>833000</v>
      </c>
      <c r="K125" s="55">
        <f>+COTIZACIONES!L124</f>
        <v>1182443.5</v>
      </c>
      <c r="L125" s="55">
        <f>+COTIZACIONES!R124</f>
        <v>836677.1</v>
      </c>
      <c r="M125" s="55">
        <f t="shared" si="18"/>
        <v>833000</v>
      </c>
      <c r="N125" s="55">
        <f t="shared" si="14"/>
        <v>950706.8666666667</v>
      </c>
      <c r="O125" s="55">
        <f t="shared" si="15"/>
        <v>925528.63957345497</v>
      </c>
      <c r="P125" s="55">
        <f t="shared" si="16"/>
        <v>937549.97671653412</v>
      </c>
      <c r="Q125" s="55">
        <f t="shared" si="17"/>
        <v>200698.23289606531</v>
      </c>
      <c r="R125" s="56">
        <f t="shared" si="10"/>
        <v>0.21110422143025645</v>
      </c>
      <c r="S125" s="55">
        <f t="shared" si="11"/>
        <v>833000</v>
      </c>
      <c r="T125" s="62" t="str">
        <f t="shared" si="12"/>
        <v>MEDIA ARMONICA</v>
      </c>
    </row>
    <row r="126" spans="1:20" s="57" customFormat="1" ht="102" x14ac:dyDescent="0.25">
      <c r="A126" s="62">
        <f>+COTIZACIONES!A125</f>
        <v>123</v>
      </c>
      <c r="B126" s="76" t="str">
        <f>+COTIZACIONES!C125</f>
        <v>CUBIERTA EN TEJA TIPO ESPAÑOLA DE ARCILLA. Incluye suminitro e instalación, a todo costo.</v>
      </c>
      <c r="C126" s="62" t="str">
        <f>+COTIZACIONES!C125</f>
        <v>CUBIERTA EN TEJA TIPO ESPAÑOLA DE ARCILLA. Incluye suminitro e instalación, a todo costo.</v>
      </c>
      <c r="D126" s="62" t="str">
        <f>+COTIZACIONES!D125</f>
        <v>M2</v>
      </c>
      <c r="E126" s="62">
        <f>+COTIZACIONES!E125</f>
        <v>1</v>
      </c>
      <c r="F126" s="61">
        <f>+'VALOR INDEXADO'!I23</f>
        <v>15142.282499999999</v>
      </c>
      <c r="G126" s="58"/>
      <c r="H126" s="58"/>
      <c r="I126" s="58"/>
      <c r="J126" s="55">
        <f>+COTIZACIONES!F125</f>
        <v>16100</v>
      </c>
      <c r="K126" s="55">
        <f>+COTIZACIONES!L125</f>
        <v>19829.564999999999</v>
      </c>
      <c r="L126" s="55">
        <f>+COTIZACIONES!R125</f>
        <v>16660</v>
      </c>
      <c r="M126" s="55">
        <f>MIN(J126:L126)</f>
        <v>16100</v>
      </c>
      <c r="N126" s="55">
        <f t="shared" si="14"/>
        <v>17529.855</v>
      </c>
      <c r="O126" s="55">
        <f t="shared" si="15"/>
        <v>17384.697098103392</v>
      </c>
      <c r="P126" s="55">
        <f t="shared" si="16"/>
        <v>17455.73017473278</v>
      </c>
      <c r="Q126" s="55">
        <f t="shared" si="17"/>
        <v>2011.19356678441</v>
      </c>
      <c r="R126" s="56">
        <f t="shared" si="10"/>
        <v>0.11472961794518038</v>
      </c>
      <c r="S126" s="55">
        <f t="shared" si="11"/>
        <v>16100</v>
      </c>
      <c r="T126" s="62" t="str">
        <f t="shared" si="12"/>
        <v>MENOR VALOR</v>
      </c>
    </row>
    <row r="127" spans="1:20" s="57" customFormat="1" ht="191.25" x14ac:dyDescent="0.25">
      <c r="A127" s="62">
        <f>+COTIZACIONES!A126</f>
        <v>124</v>
      </c>
      <c r="B127" s="62" t="str">
        <f>+COTIZACIONES!C126</f>
        <v>SUMINISTRO E INSTALACION TEJA DE CRESTA ALTA UPVC DE 2 MM DE ESPESOR. INCLUYE TODOS LOS ELEMENTOS NECESARIOS PARA SU CORRECTO FUNCIONAMIENTO</v>
      </c>
      <c r="C127" s="62" t="str">
        <f>+COTIZACIONES!C126</f>
        <v>SUMINISTRO E INSTALACION TEJA DE CRESTA ALTA UPVC DE 2 MM DE ESPESOR. INCLUYE TODOS LOS ELEMENTOS NECESARIOS PARA SU CORRECTO FUNCIONAMIENTO</v>
      </c>
      <c r="D127" s="62" t="str">
        <f>+COTIZACIONES!D126</f>
        <v>M2</v>
      </c>
      <c r="E127" s="62">
        <f>+COTIZACIONES!E126</f>
        <v>1</v>
      </c>
      <c r="F127" s="61"/>
      <c r="G127" s="61"/>
      <c r="H127" s="61"/>
      <c r="I127" s="61"/>
      <c r="J127" s="55">
        <f>+COTIZACIONES!F126</f>
        <v>83300</v>
      </c>
      <c r="K127" s="55">
        <f>+COTIZACIONES!L126</f>
        <v>100401.49</v>
      </c>
      <c r="L127" s="55">
        <f>+COTIZACIONES!R126</f>
        <v>89250</v>
      </c>
      <c r="M127" s="55">
        <f t="shared" si="18"/>
        <v>83300</v>
      </c>
      <c r="N127" s="55">
        <f t="shared" si="14"/>
        <v>90983.83</v>
      </c>
      <c r="O127" s="55">
        <f t="shared" si="15"/>
        <v>90445.093156262694</v>
      </c>
      <c r="P127" s="55">
        <f t="shared" si="16"/>
        <v>90711.941327766108</v>
      </c>
      <c r="Q127" s="55">
        <f t="shared" si="17"/>
        <v>8681.5819357246201</v>
      </c>
      <c r="R127" s="56">
        <f t="shared" si="10"/>
        <v>9.5418954507901235E-2</v>
      </c>
      <c r="S127" s="55">
        <f t="shared" si="11"/>
        <v>83300</v>
      </c>
      <c r="T127" s="62" t="str">
        <f t="shared" si="12"/>
        <v>MENOR VALOR</v>
      </c>
    </row>
    <row r="128" spans="1:20" s="57" customFormat="1" ht="191.25" x14ac:dyDescent="0.25">
      <c r="A128" s="62">
        <f>+COTIZACIONES!A127</f>
        <v>125</v>
      </c>
      <c r="B128" s="62" t="str">
        <f>+COTIZACIONES!C127</f>
        <v>SUMINISTRO E INSTALACION CABALLETE PARA TEJA UPVC DE 2 MM DE ESPESOR. INCLUYE TODOS LOS ELEMENTOS NECESARIOS PARA SU CORRECTO FUNCIONAMIENTO</v>
      </c>
      <c r="C128" s="62" t="str">
        <f>+COTIZACIONES!C127</f>
        <v>SUMINISTRO E INSTALACION CABALLETE PARA TEJA UPVC DE 2 MM DE ESPESOR. INCLUYE TODOS LOS ELEMENTOS NECESARIOS PARA SU CORRECTO FUNCIONAMIENTO</v>
      </c>
      <c r="D128" s="62" t="str">
        <f>+COTIZACIONES!D127</f>
        <v>ML</v>
      </c>
      <c r="E128" s="62">
        <f>+COTIZACIONES!E127</f>
        <v>1</v>
      </c>
      <c r="F128" s="61"/>
      <c r="G128" s="61"/>
      <c r="H128" s="61"/>
      <c r="I128" s="61"/>
      <c r="J128" s="55">
        <f>+COTIZACIONES!F127</f>
        <v>166600</v>
      </c>
      <c r="K128" s="55">
        <f>+COTIZACIONES!L127</f>
        <v>185084.27</v>
      </c>
      <c r="L128" s="55">
        <f>+COTIZACIONES!R127</f>
        <v>172550</v>
      </c>
      <c r="M128" s="55">
        <f t="shared" si="18"/>
        <v>166600</v>
      </c>
      <c r="N128" s="55">
        <f t="shared" si="14"/>
        <v>174744.75666666668</v>
      </c>
      <c r="O128" s="55">
        <f t="shared" si="15"/>
        <v>174410.82847770597</v>
      </c>
      <c r="P128" s="55">
        <f t="shared" si="16"/>
        <v>174576.78462868257</v>
      </c>
      <c r="Q128" s="55">
        <f t="shared" si="17"/>
        <v>9435.5591767331534</v>
      </c>
      <c r="R128" s="56">
        <f t="shared" si="10"/>
        <v>5.3996236320451654E-2</v>
      </c>
      <c r="S128" s="55">
        <f t="shared" si="11"/>
        <v>166600</v>
      </c>
      <c r="T128" s="62" t="str">
        <f t="shared" si="12"/>
        <v>MENOR VALOR</v>
      </c>
    </row>
    <row r="129" spans="1:20" s="57" customFormat="1" ht="191.25" x14ac:dyDescent="0.25">
      <c r="A129" s="62">
        <f>+COTIZACIONES!A128</f>
        <v>126</v>
      </c>
      <c r="B129" s="62" t="str">
        <f>+COTIZACIONES!C128</f>
        <v>SUMINISTRO E INSTALACION TEJA TIPO COLONIAL UPVC DE 2 MM DE ESPESOR. INCLUYE TODOS LOS ELEMENTOS NECESARIOS PARA SU CORRECTO FUNCIONAMIENTO</v>
      </c>
      <c r="C129" s="62" t="str">
        <f>+COTIZACIONES!C128</f>
        <v>SUMINISTRO E INSTALACION TEJA TIPO COLONIAL UPVC DE 2 MM DE ESPESOR. INCLUYE TODOS LOS ELEMENTOS NECESARIOS PARA SU CORRECTO FUNCIONAMIENTO</v>
      </c>
      <c r="D129" s="62" t="str">
        <f>+COTIZACIONES!D128</f>
        <v>M2</v>
      </c>
      <c r="E129" s="62">
        <f>+COTIZACIONES!E128</f>
        <v>1</v>
      </c>
      <c r="F129" s="61"/>
      <c r="G129" s="61"/>
      <c r="H129" s="61"/>
      <c r="I129" s="61"/>
      <c r="J129" s="55">
        <f>+COTIZACIONES!F128</f>
        <v>1190000</v>
      </c>
      <c r="K129" s="55">
        <f>+COTIZACIONES!L128</f>
        <v>1416100</v>
      </c>
      <c r="L129" s="55">
        <f>+COTIZACIONES!R128</f>
        <v>1249500</v>
      </c>
      <c r="M129" s="55">
        <f t="shared" si="18"/>
        <v>1190000</v>
      </c>
      <c r="N129" s="55">
        <f t="shared" si="14"/>
        <v>1285200</v>
      </c>
      <c r="O129" s="55">
        <f t="shared" si="15"/>
        <v>1278324.9749247741</v>
      </c>
      <c r="P129" s="55">
        <f t="shared" si="16"/>
        <v>1281717.6992893645</v>
      </c>
      <c r="Q129" s="55">
        <f t="shared" si="17"/>
        <v>117201.40784137364</v>
      </c>
      <c r="R129" s="56">
        <f t="shared" si="10"/>
        <v>9.1193127794408371E-2</v>
      </c>
      <c r="S129" s="55">
        <f t="shared" si="11"/>
        <v>1190000</v>
      </c>
      <c r="T129" s="62" t="str">
        <f t="shared" si="12"/>
        <v>MENOR VALOR</v>
      </c>
    </row>
    <row r="130" spans="1:20" s="57" customFormat="1" ht="216.75" x14ac:dyDescent="0.25">
      <c r="A130" s="62">
        <f>+COTIZACIONES!A129</f>
        <v>127</v>
      </c>
      <c r="B130" s="62" t="str">
        <f>+COTIZACIONES!C129</f>
        <v>SUMINISTRO E INSTALACION CABALLETE PARA TEJA TIPO COLONIAL UPVC DE 2 MM DE ESPESOR. INCLUYE TODOS LOS ELEMENTOS NECESARIOS PARA SU CORRECTO FUNCIONAMIENTO</v>
      </c>
      <c r="C130" s="62" t="str">
        <f>+COTIZACIONES!C129</f>
        <v>SUMINISTRO E INSTALACION CABALLETE PARA TEJA TIPO COLONIAL UPVC DE 2 MM DE ESPESOR. INCLUYE TODOS LOS ELEMENTOS NECESARIOS PARA SU CORRECTO FUNCIONAMIENTO</v>
      </c>
      <c r="D130" s="62" t="str">
        <f>+COTIZACIONES!D129</f>
        <v>ML</v>
      </c>
      <c r="E130" s="62">
        <f>+COTIZACIONES!E129</f>
        <v>1</v>
      </c>
      <c r="F130" s="61"/>
      <c r="G130" s="61"/>
      <c r="H130" s="61"/>
      <c r="I130" s="61"/>
      <c r="J130" s="55">
        <f>+COTIZACIONES!F129</f>
        <v>630700</v>
      </c>
      <c r="K130" s="55">
        <f>+COTIZACIONES!L129</f>
        <v>707908.39</v>
      </c>
      <c r="L130" s="55">
        <f>+COTIZACIONES!R129</f>
        <v>631295</v>
      </c>
      <c r="M130" s="55">
        <f t="shared" si="18"/>
        <v>630700</v>
      </c>
      <c r="N130" s="55">
        <f t="shared" si="14"/>
        <v>656634.46333333338</v>
      </c>
      <c r="O130" s="55">
        <f t="shared" si="15"/>
        <v>654707.69869104563</v>
      </c>
      <c r="P130" s="55">
        <f t="shared" si="16"/>
        <v>655658.07363227615</v>
      </c>
      <c r="Q130" s="55">
        <f t="shared" si="17"/>
        <v>44405.519624411943</v>
      </c>
      <c r="R130" s="56">
        <f t="shared" si="10"/>
        <v>6.7625935134431048E-2</v>
      </c>
      <c r="S130" s="55">
        <f t="shared" si="11"/>
        <v>630700</v>
      </c>
      <c r="T130" s="62" t="str">
        <f t="shared" si="12"/>
        <v>MENOR VALOR</v>
      </c>
    </row>
    <row r="131" spans="1:20" s="57" customFormat="1" ht="216.75" x14ac:dyDescent="0.25">
      <c r="A131" s="62">
        <f>+COTIZACIONES!A130</f>
        <v>128</v>
      </c>
      <c r="B131" s="62" t="str">
        <f>+COTIZACIONES!C130</f>
        <v>MANTENIMIENTO DE CUBIERTA (INCLUYE DESMONTE, REINSTALACIÓN, LIMPIEZA, CARGUE Y RETIRO DE TEJAS, CABALLETES. REVISIÓN GENERAL, AJUSTE FILTRACIONES Y LIMPIEZA MANUAL)</v>
      </c>
      <c r="C131" s="62" t="str">
        <f>+COTIZACIONES!C130</f>
        <v>MANTENIMIENTO DE CUBIERTA (INCLUYE DESMONTE, REINSTALACIÓN, LIMPIEZA, CARGUE Y RETIRO DE TEJAS, CABALLETES. REVISIÓN GENERAL, AJUSTE FILTRACIONES Y LIMPIEZA MANUAL)</v>
      </c>
      <c r="D131" s="62" t="str">
        <f>+COTIZACIONES!D130</f>
        <v>M2</v>
      </c>
      <c r="E131" s="62">
        <f>+COTIZACIONES!E130</f>
        <v>1</v>
      </c>
      <c r="F131" s="61"/>
      <c r="G131" s="61"/>
      <c r="H131" s="61"/>
      <c r="I131" s="61"/>
      <c r="J131" s="55">
        <f>+COTIZACIONES!F130</f>
        <v>630700</v>
      </c>
      <c r="K131" s="55">
        <f>+COTIZACIONES!L130</f>
        <v>707908.39</v>
      </c>
      <c r="L131" s="55">
        <f>+COTIZACIONES!R130</f>
        <v>631295</v>
      </c>
      <c r="M131" s="55">
        <f t="shared" si="18"/>
        <v>630700</v>
      </c>
      <c r="N131" s="55">
        <f t="shared" si="14"/>
        <v>656634.46333333338</v>
      </c>
      <c r="O131" s="55">
        <f t="shared" si="15"/>
        <v>654707.69869104563</v>
      </c>
      <c r="P131" s="55">
        <f t="shared" si="16"/>
        <v>655658.07363227615</v>
      </c>
      <c r="Q131" s="55">
        <f t="shared" si="17"/>
        <v>44405.519624411943</v>
      </c>
      <c r="R131" s="56">
        <f t="shared" si="10"/>
        <v>6.7625935134431048E-2</v>
      </c>
      <c r="S131" s="55">
        <f t="shared" si="11"/>
        <v>630700</v>
      </c>
      <c r="T131" s="62" t="str">
        <f t="shared" si="12"/>
        <v>MENOR VALOR</v>
      </c>
    </row>
    <row r="132" spans="1:20" s="57" customFormat="1" ht="242.25" x14ac:dyDescent="0.25">
      <c r="A132" s="62">
        <f>+COTIZACIONES!A131</f>
        <v>129</v>
      </c>
      <c r="B132" s="62" t="str">
        <f>+COTIZACIONES!C131</f>
        <v>MANTENIMIENTO DE CUBIERTA (INCLUYE DESMONTE CARGUE Y RETIRO DE TEJAS CABALLETES, REVISIÓN AJUSTE LIMPIEZA MANUAL ANTICORROSIVO Y PINTURA ESMALTE PARA CERCHAS Y CORREAS)</v>
      </c>
      <c r="C132" s="62" t="str">
        <f>+COTIZACIONES!C131</f>
        <v>MANTENIMIENTO DE CUBIERTA (INCLUYE DESMONTE CARGUE Y RETIRO DE TEJAS CABALLETES, REVISIÓN AJUSTE LIMPIEZA MANUAL ANTICORROSIVO Y PINTURA ESMALTE PARA CERCHAS Y CORREAS)</v>
      </c>
      <c r="D132" s="62" t="str">
        <f>+COTIZACIONES!D131</f>
        <v>M2</v>
      </c>
      <c r="E132" s="62">
        <f>+COTIZACIONES!E131</f>
        <v>1</v>
      </c>
      <c r="F132" s="61"/>
      <c r="G132" s="61"/>
      <c r="H132" s="61"/>
      <c r="I132" s="61"/>
      <c r="J132" s="55">
        <f>+COTIZACIONES!F131</f>
        <v>630700</v>
      </c>
      <c r="K132" s="55">
        <f>+COTIZACIONES!L131</f>
        <v>707908.39</v>
      </c>
      <c r="L132" s="55">
        <f>+COTIZACIONES!R131</f>
        <v>631295</v>
      </c>
      <c r="M132" s="55">
        <f t="shared" si="18"/>
        <v>630700</v>
      </c>
      <c r="N132" s="55">
        <f t="shared" si="14"/>
        <v>656634.46333333338</v>
      </c>
      <c r="O132" s="55">
        <f t="shared" si="15"/>
        <v>654707.69869104563</v>
      </c>
      <c r="P132" s="55">
        <f t="shared" si="16"/>
        <v>655658.07363227615</v>
      </c>
      <c r="Q132" s="55">
        <f t="shared" si="17"/>
        <v>44405.519624411943</v>
      </c>
      <c r="R132" s="56">
        <f t="shared" si="10"/>
        <v>6.7625935134431048E-2</v>
      </c>
      <c r="S132" s="55">
        <f t="shared" si="11"/>
        <v>630700</v>
      </c>
      <c r="T132" s="62" t="str">
        <f t="shared" si="12"/>
        <v>MENOR VALOR</v>
      </c>
    </row>
    <row r="133" spans="1:20" s="57" customFormat="1" ht="114.75" x14ac:dyDescent="0.25">
      <c r="A133" s="62">
        <f>+COTIZACIONES!A132</f>
        <v>130</v>
      </c>
      <c r="B133" s="62" t="str">
        <f>+COTIZACIONES!C132</f>
        <v>DESMONTE DE CUBIERTA EN TELA PLASTIFICADA O LONA. (INCLUYE CARGUE Y RETIRO DEL MATERIAL)</v>
      </c>
      <c r="C133" s="62" t="str">
        <f>+COTIZACIONES!C132</f>
        <v>DESMONTE DE CUBIERTA EN TELA PLASTIFICADA O LONA. (INCLUYE CARGUE Y RETIRO DEL MATERIAL)</v>
      </c>
      <c r="D133" s="62" t="str">
        <f>+COTIZACIONES!D132</f>
        <v>M2</v>
      </c>
      <c r="E133" s="62">
        <f>+COTIZACIONES!E132</f>
        <v>1</v>
      </c>
      <c r="F133" s="61"/>
      <c r="G133" s="61"/>
      <c r="H133" s="61"/>
      <c r="I133" s="61"/>
      <c r="J133" s="55">
        <f>+COTIZACIONES!F132</f>
        <v>178500</v>
      </c>
      <c r="K133" s="55">
        <f>+COTIZACIONES!L132</f>
        <v>240737</v>
      </c>
      <c r="L133" s="55">
        <f>+COTIZACIONES!R132</f>
        <v>178500</v>
      </c>
      <c r="M133" s="55">
        <f t="shared" ref="M133:M187" si="21">MIN(J133:L133)</f>
        <v>178500</v>
      </c>
      <c r="N133" s="55">
        <f t="shared" ref="N133:N196" si="22">AVERAGE(J133:L133)</f>
        <v>199245.66666666666</v>
      </c>
      <c r="O133" s="55">
        <f t="shared" ref="O133:O196" si="23">HARMEAN(J133:L133)</f>
        <v>195332.9426613776</v>
      </c>
      <c r="P133" s="55">
        <f t="shared" ref="P133:P196" si="24">GEOMEAN(J133:L133)</f>
        <v>197214.91724749366</v>
      </c>
      <c r="Q133" s="55">
        <f t="shared" ref="Q133:Q196" si="25">_xlfn.STDEV.S(J133:L133)</f>
        <v>35932.548703554778</v>
      </c>
      <c r="R133" s="56">
        <f t="shared" ref="R133:R196" si="26">+Q133/N133</f>
        <v>0.18034293696168105</v>
      </c>
      <c r="S133" s="55">
        <f t="shared" ref="S133:S196" si="27">ROUND(+IF(R133&lt;=25%,M133,IF(R133&lt;=60%,O133,IF(R133&lt;=90%,P133,IF(R133&lt;=100%,N133)))),0)</f>
        <v>178500</v>
      </c>
      <c r="T133" s="62" t="str">
        <f t="shared" ref="T133:T196" si="28">+IF(R133&lt;=20%,"MENOR VALOR",IF(R133&lt;=60%,"MEDIA ARMONICA",IF(R133&lt;=90%,"MEDIA GEOMETRICA","MENOR VALOR")))</f>
        <v>MENOR VALOR</v>
      </c>
    </row>
    <row r="134" spans="1:20" s="57" customFormat="1" ht="102" x14ac:dyDescent="0.25">
      <c r="A134" s="62">
        <f>+COTIZACIONES!A133</f>
        <v>131</v>
      </c>
      <c r="B134" s="62" t="str">
        <f>+COTIZACIONES!C133</f>
        <v>SUMINISTRO Y APLICACIÓN DE TELA ASFÁLTICA PARA IMPERMEABILIZACIÓN DE CUBIERTAS</v>
      </c>
      <c r="C134" s="62" t="str">
        <f>+COTIZACIONES!C133</f>
        <v>SUMINISTRO Y APLICACIÓN DE TELA ASFÁLTICA PARA IMPERMEABILIZACIÓN DE CUBIERTAS</v>
      </c>
      <c r="D134" s="62" t="str">
        <f>+COTIZACIONES!D133</f>
        <v>M2</v>
      </c>
      <c r="E134" s="62">
        <f>+COTIZACIONES!E133</f>
        <v>1</v>
      </c>
      <c r="F134" s="61"/>
      <c r="G134" s="61"/>
      <c r="H134" s="61"/>
      <c r="I134" s="61"/>
      <c r="J134" s="55">
        <f>+COTIZACIONES!F133</f>
        <v>273700</v>
      </c>
      <c r="K134" s="55">
        <f>+COTIZACIONES!L133</f>
        <v>325703</v>
      </c>
      <c r="L134" s="55">
        <f>+COTIZACIONES!R133</f>
        <v>248710</v>
      </c>
      <c r="M134" s="55">
        <f t="shared" si="21"/>
        <v>248710</v>
      </c>
      <c r="N134" s="55">
        <f t="shared" si="22"/>
        <v>282704.33333333331</v>
      </c>
      <c r="O134" s="55">
        <f t="shared" si="23"/>
        <v>279208.3523605091</v>
      </c>
      <c r="P134" s="55">
        <f t="shared" si="24"/>
        <v>280929.01809180505</v>
      </c>
      <c r="Q134" s="55">
        <f t="shared" si="25"/>
        <v>39278.353152001269</v>
      </c>
      <c r="R134" s="56">
        <f t="shared" si="26"/>
        <v>0.13893792390401258</v>
      </c>
      <c r="S134" s="55">
        <f t="shared" si="27"/>
        <v>248710</v>
      </c>
      <c r="T134" s="62" t="str">
        <f t="shared" si="28"/>
        <v>MENOR VALOR</v>
      </c>
    </row>
    <row r="135" spans="1:20" s="57" customFormat="1" ht="409.5" x14ac:dyDescent="0.25">
      <c r="A135" s="62">
        <f>+COTIZACIONES!A134</f>
        <v>132</v>
      </c>
      <c r="B135" s="62" t="str">
        <f>+COTIZACIONES!C134</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v>
      </c>
      <c r="C135" s="62" t="str">
        <f>+COTIZACIONES!C134</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v>
      </c>
      <c r="D135" s="62" t="str">
        <f>+COTIZACIONES!D134</f>
        <v>M2</v>
      </c>
      <c r="E135" s="62">
        <f>+COTIZACIONES!E134</f>
        <v>1</v>
      </c>
      <c r="F135" s="61"/>
      <c r="G135" s="61"/>
      <c r="H135" s="61"/>
      <c r="I135" s="61"/>
      <c r="J135" s="55">
        <f>+COTIZACIONES!F134</f>
        <v>630700</v>
      </c>
      <c r="K135" s="55">
        <f>+COTIZACIONES!L134</f>
        <v>793016</v>
      </c>
      <c r="L135" s="55">
        <f>+COTIZACIONES!R134</f>
        <v>642600</v>
      </c>
      <c r="M135" s="55">
        <f t="shared" si="21"/>
        <v>630700</v>
      </c>
      <c r="N135" s="55">
        <f t="shared" si="22"/>
        <v>688772</v>
      </c>
      <c r="O135" s="55">
        <f t="shared" si="23"/>
        <v>681395.9473524089</v>
      </c>
      <c r="P135" s="55">
        <f t="shared" si="24"/>
        <v>684986.21874710498</v>
      </c>
      <c r="Q135" s="55">
        <f t="shared" si="25"/>
        <v>90473.814731114326</v>
      </c>
      <c r="R135" s="56">
        <f t="shared" si="26"/>
        <v>0.13135524488671771</v>
      </c>
      <c r="S135" s="55">
        <f t="shared" si="27"/>
        <v>630700</v>
      </c>
      <c r="T135" s="62" t="str">
        <f t="shared" si="28"/>
        <v>MENOR VALOR</v>
      </c>
    </row>
    <row r="136" spans="1:20" s="57" customFormat="1" ht="204" x14ac:dyDescent="0.25">
      <c r="A136" s="62">
        <f>+COTIZACIONES!A135</f>
        <v>133</v>
      </c>
      <c r="B136" s="62" t="str">
        <f>+COTIZACIONES!C135</f>
        <v xml:space="preserve">INSTALACIÓN ALAMBRE GALVANIZADO CON CALIBRE 12 AWG, DE RESISTENCIA A LA TRACCIÓN ENTRE 39 - 47 KGF/MM2 Y CON GALVANIZADO DE 70 G/M2. COMERCIALIZADO EN KILOGRAMOS.  </v>
      </c>
      <c r="C136" s="62" t="str">
        <f>+COTIZACIONES!C135</f>
        <v xml:space="preserve">INSTALACIÓN ALAMBRE GALVANIZADO CON CALIBRE 12 AWG, DE RESISTENCIA A LA TRACCIÓN ENTRE 39 - 47 KGF/MM2 Y CON GALVANIZADO DE 70 G/M2. COMERCIALIZADO EN KILOGRAMOS.  </v>
      </c>
      <c r="D136" s="62" t="str">
        <f>+COTIZACIONES!D135</f>
        <v>Metro</v>
      </c>
      <c r="E136" s="62">
        <f>+COTIZACIONES!E135</f>
        <v>1</v>
      </c>
      <c r="F136" s="61"/>
      <c r="G136" s="61"/>
      <c r="H136" s="61"/>
      <c r="I136" s="61"/>
      <c r="J136" s="55">
        <f>+COTIZACIONES!F135</f>
        <v>66640</v>
      </c>
      <c r="K136" s="55">
        <f>+COTIZACIONES!L135</f>
        <v>76469.399999999994</v>
      </c>
      <c r="L136" s="55">
        <f>+COTIZACIONES!R135</f>
        <v>63070</v>
      </c>
      <c r="M136" s="55">
        <f t="shared" si="21"/>
        <v>63070</v>
      </c>
      <c r="N136" s="55">
        <f t="shared" si="22"/>
        <v>68726.46666666666</v>
      </c>
      <c r="O136" s="55">
        <f t="shared" si="23"/>
        <v>68277.208518762884</v>
      </c>
      <c r="P136" s="55">
        <f t="shared" si="24"/>
        <v>68498.621874710501</v>
      </c>
      <c r="Q136" s="55">
        <f t="shared" si="25"/>
        <v>6939.091255584789</v>
      </c>
      <c r="R136" s="56">
        <f t="shared" si="26"/>
        <v>0.10096679768567747</v>
      </c>
      <c r="S136" s="55">
        <f t="shared" si="27"/>
        <v>63070</v>
      </c>
      <c r="T136" s="62" t="str">
        <f t="shared" si="28"/>
        <v>MENOR VALOR</v>
      </c>
    </row>
    <row r="137" spans="1:20" s="57" customFormat="1" ht="204" x14ac:dyDescent="0.25">
      <c r="A137" s="62">
        <f>+COTIZACIONES!A136</f>
        <v>134</v>
      </c>
      <c r="B137" s="62" t="str">
        <f>+COTIZACIONES!C136</f>
        <v>INSTALACION DE REMATE SUPERIOR EN DOBLE CONCERTINA DE DIAMETRO 18" ESPIRAL ESPACIADO CADA 20 cm. INCLUYE CABLE GALVANIZADO SUPER GX DE 1/8 Y PERNOS DE SUJECION 3/16</v>
      </c>
      <c r="C137" s="62" t="str">
        <f>+COTIZACIONES!C136</f>
        <v>INSTALACION DE REMATE SUPERIOR EN DOBLE CONCERTINA DE DIAMETRO 18" ESPIRAL ESPACIADO CADA 20 cm. INCLUYE CABLE GALVANIZADO SUPER GX DE 1/8 Y PERNOS DE SUJECION 3/16</v>
      </c>
      <c r="D137" s="62" t="str">
        <f>+COTIZACIONES!D136</f>
        <v>ML</v>
      </c>
      <c r="E137" s="62">
        <f>+COTIZACIONES!E136</f>
        <v>1</v>
      </c>
      <c r="F137" s="61"/>
      <c r="G137" s="61"/>
      <c r="H137" s="61"/>
      <c r="I137" s="61"/>
      <c r="J137" s="55">
        <f>+COTIZACIONES!F136</f>
        <v>202300</v>
      </c>
      <c r="K137" s="55">
        <f>+COTIZACIONES!L136</f>
        <v>212415</v>
      </c>
      <c r="L137" s="55">
        <f>+COTIZACIONES!R136</f>
        <v>213010</v>
      </c>
      <c r="M137" s="55">
        <f t="shared" si="21"/>
        <v>202300</v>
      </c>
      <c r="N137" s="55">
        <f t="shared" si="22"/>
        <v>209241.66666666666</v>
      </c>
      <c r="O137" s="55">
        <f t="shared" si="23"/>
        <v>209124.31020258501</v>
      </c>
      <c r="P137" s="55">
        <f t="shared" si="24"/>
        <v>209183.30433815377</v>
      </c>
      <c r="Q137" s="55">
        <f t="shared" si="25"/>
        <v>6019.0163925124289</v>
      </c>
      <c r="R137" s="56">
        <f t="shared" si="26"/>
        <v>2.8765859536480604E-2</v>
      </c>
      <c r="S137" s="55">
        <f t="shared" si="27"/>
        <v>202300</v>
      </c>
      <c r="T137" s="62" t="str">
        <f t="shared" si="28"/>
        <v>MENOR VALOR</v>
      </c>
    </row>
    <row r="138" spans="1:20" ht="153" x14ac:dyDescent="0.25">
      <c r="A138" s="76">
        <f>+COTIZACIONES!A137</f>
        <v>135</v>
      </c>
      <c r="B138" s="76" t="str">
        <f>+COTIZACIONES!C137</f>
        <v xml:space="preserve">INSTALACIÓN ALAMBRE PARA INSTALACIONES INTERNAS, RECOCIDO NEGRO, ROJO, BLANCO, VERDE, ETC; EN CALIBRE DE 12 AWG. </v>
      </c>
      <c r="C138" s="76" t="str">
        <f>+COTIZACIONES!C137</f>
        <v xml:space="preserve">INSTALACIÓN ALAMBRE PARA INSTALACIONES INTERNAS, RECOCIDO NEGRO, ROJO, BLANCO, VERDE, ETC; EN CALIBRE DE 12 AWG. </v>
      </c>
      <c r="D138" s="76" t="str">
        <f>+COTIZACIONES!D137</f>
        <v>Metro</v>
      </c>
      <c r="E138" s="76">
        <f>+COTIZACIONES!E137</f>
        <v>1</v>
      </c>
      <c r="F138" s="58"/>
      <c r="G138" s="58"/>
      <c r="H138" s="58"/>
      <c r="I138" s="58"/>
      <c r="J138" s="77">
        <f>+COTIZACIONES!F137</f>
        <v>3565.0000000000005</v>
      </c>
      <c r="K138" s="77">
        <f>+COTIZACIONES!L137</f>
        <v>4857.4907499999999</v>
      </c>
      <c r="L138" s="77">
        <f>+COTIZACIONES!R137</f>
        <v>3689</v>
      </c>
      <c r="M138" s="55">
        <f t="shared" si="21"/>
        <v>3565.0000000000005</v>
      </c>
      <c r="N138" s="55">
        <f t="shared" si="22"/>
        <v>4037.1635833333335</v>
      </c>
      <c r="O138" s="55">
        <f t="shared" si="23"/>
        <v>3960.6643247356833</v>
      </c>
      <c r="P138" s="55">
        <f t="shared" si="24"/>
        <v>3997.5452696769526</v>
      </c>
      <c r="Q138" s="55">
        <f t="shared" si="25"/>
        <v>713.12445987956312</v>
      </c>
      <c r="R138" s="56">
        <f t="shared" si="26"/>
        <v>0.1766399713956508</v>
      </c>
      <c r="S138" s="55">
        <f t="shared" si="27"/>
        <v>3565</v>
      </c>
      <c r="T138" s="62" t="str">
        <f t="shared" si="28"/>
        <v>MENOR VALOR</v>
      </c>
    </row>
    <row r="139" spans="1:20" ht="153" x14ac:dyDescent="0.25">
      <c r="A139" s="76">
        <f>+COTIZACIONES!A138</f>
        <v>136</v>
      </c>
      <c r="B139" s="76" t="str">
        <f>+COTIZACIONES!C138</f>
        <v xml:space="preserve">INSTALACIÓN ALAMBRE PARA INSTALACIONES INTERNAS, RECOCIDO NEGRO, ROJO, BLANCO, VERDE, ETC; EN CALIBRE DE 18 AWG. </v>
      </c>
      <c r="C139" s="76" t="str">
        <f>+COTIZACIONES!C138</f>
        <v xml:space="preserve">INSTALACIÓN ALAMBRE PARA INSTALACIONES INTERNAS, RECOCIDO NEGRO, ROJO, BLANCO, VERDE, ETC; EN CALIBRE DE 18 AWG. </v>
      </c>
      <c r="D139" s="76" t="str">
        <f>+COTIZACIONES!D138</f>
        <v>Metro</v>
      </c>
      <c r="E139" s="76">
        <f>+COTIZACIONES!E138</f>
        <v>1</v>
      </c>
      <c r="F139" s="58"/>
      <c r="G139" s="58"/>
      <c r="H139" s="58"/>
      <c r="I139" s="58"/>
      <c r="J139" s="77">
        <f>+COTIZACIONES!F138</f>
        <v>2760.0000000000005</v>
      </c>
      <c r="K139" s="77">
        <f>+COTIZACIONES!L138</f>
        <v>3415.7760000000007</v>
      </c>
      <c r="L139" s="77">
        <f>+COTIZACIONES!R138</f>
        <v>2856</v>
      </c>
      <c r="M139" s="55">
        <f t="shared" si="21"/>
        <v>2760.0000000000005</v>
      </c>
      <c r="N139" s="55">
        <f t="shared" si="22"/>
        <v>3010.5920000000006</v>
      </c>
      <c r="O139" s="55">
        <f t="shared" si="23"/>
        <v>2984.4268406337369</v>
      </c>
      <c r="P139" s="55">
        <f t="shared" si="24"/>
        <v>2997.2218453597538</v>
      </c>
      <c r="Q139" s="55">
        <f t="shared" si="25"/>
        <v>354.16741153302092</v>
      </c>
      <c r="R139" s="56">
        <f t="shared" si="26"/>
        <v>0.11764045461258811</v>
      </c>
      <c r="S139" s="55">
        <f t="shared" si="27"/>
        <v>2760</v>
      </c>
      <c r="T139" s="62" t="str">
        <f t="shared" si="28"/>
        <v>MENOR VALOR</v>
      </c>
    </row>
    <row r="140" spans="1:20" ht="153" x14ac:dyDescent="0.25">
      <c r="A140" s="76">
        <f>+COTIZACIONES!A139</f>
        <v>137</v>
      </c>
      <c r="B140" s="76" t="str">
        <f>+COTIZACIONES!C139</f>
        <v xml:space="preserve">INSTALACIÓN ALAMBRE PARA INSTALACIONES INTERNAS, RECOCIDO NEGRO, ROJO, BLANCO, VERDE, ETC; EN CALIBRE DE 8 AWG.  </v>
      </c>
      <c r="C140" s="76" t="str">
        <f>+COTIZACIONES!C139</f>
        <v xml:space="preserve">INSTALACIÓN ALAMBRE PARA INSTALACIONES INTERNAS, RECOCIDO NEGRO, ROJO, BLANCO, VERDE, ETC; EN CALIBRE DE 8 AWG.  </v>
      </c>
      <c r="D140" s="76" t="str">
        <f>+COTIZACIONES!D139</f>
        <v>Metro</v>
      </c>
      <c r="E140" s="76">
        <f>+COTIZACIONES!E139</f>
        <v>1</v>
      </c>
      <c r="F140" s="58"/>
      <c r="G140" s="58"/>
      <c r="H140" s="58"/>
      <c r="I140" s="58"/>
      <c r="J140" s="77">
        <f>+COTIZACIONES!F139</f>
        <v>8625</v>
      </c>
      <c r="K140" s="77">
        <f>+COTIZACIONES!L139</f>
        <v>10725.61875</v>
      </c>
      <c r="L140" s="77">
        <f>+COTIZACIONES!R139</f>
        <v>8925</v>
      </c>
      <c r="M140" s="55">
        <f t="shared" si="21"/>
        <v>8625</v>
      </c>
      <c r="N140" s="55">
        <f t="shared" si="22"/>
        <v>9425.2062500000011</v>
      </c>
      <c r="O140" s="55">
        <f t="shared" si="23"/>
        <v>9339.3481699706845</v>
      </c>
      <c r="P140" s="55">
        <f t="shared" si="24"/>
        <v>9381.3044015319592</v>
      </c>
      <c r="Q140" s="55">
        <f t="shared" si="25"/>
        <v>1136.1357764885265</v>
      </c>
      <c r="R140" s="56">
        <f t="shared" si="26"/>
        <v>0.1205422721108651</v>
      </c>
      <c r="S140" s="55">
        <f t="shared" si="27"/>
        <v>8625</v>
      </c>
      <c r="T140" s="62" t="str">
        <f t="shared" si="28"/>
        <v>MENOR VALOR</v>
      </c>
    </row>
    <row r="141" spans="1:20" ht="102" x14ac:dyDescent="0.25">
      <c r="A141" s="76">
        <f>+COTIZACIONES!A140</f>
        <v>138</v>
      </c>
      <c r="B141" s="76" t="str">
        <f>+COTIZACIONES!C140</f>
        <v xml:space="preserve">INSTALACIÓN ÁNGULO DE SOPORTE PARA ACOMETIDAS ELÉCTRICAS, TAMAÑO DE 1 1/2 X 30 CM. </v>
      </c>
      <c r="C141" s="76" t="str">
        <f>+COTIZACIONES!C140</f>
        <v xml:space="preserve">INSTALACIÓN ÁNGULO DE SOPORTE PARA ACOMETIDAS ELÉCTRICAS, TAMAÑO DE 1 1/2 X 30 CM. </v>
      </c>
      <c r="D141" s="76" t="str">
        <f>+COTIZACIONES!D140</f>
        <v>Unidad</v>
      </c>
      <c r="E141" s="76">
        <f>+COTIZACIONES!E140</f>
        <v>1</v>
      </c>
      <c r="F141" s="58"/>
      <c r="G141" s="58"/>
      <c r="H141" s="58"/>
      <c r="I141" s="58"/>
      <c r="J141" s="77">
        <f>+COTIZACIONES!F140</f>
        <v>11500</v>
      </c>
      <c r="K141" s="77">
        <f>+COTIZACIONES!L140</f>
        <v>14506.1</v>
      </c>
      <c r="L141" s="77">
        <f>+COTIZACIONES!R140</f>
        <v>11900</v>
      </c>
      <c r="M141" s="55">
        <f t="shared" si="21"/>
        <v>11500</v>
      </c>
      <c r="N141" s="55">
        <f t="shared" si="22"/>
        <v>12635.366666666667</v>
      </c>
      <c r="O141" s="55">
        <f t="shared" si="23"/>
        <v>12503.821399839097</v>
      </c>
      <c r="P141" s="55">
        <f t="shared" si="24"/>
        <v>12567.970604501834</v>
      </c>
      <c r="Q141" s="55">
        <f t="shared" si="25"/>
        <v>1632.4008096461469</v>
      </c>
      <c r="R141" s="56">
        <f t="shared" si="26"/>
        <v>0.12919299080988128</v>
      </c>
      <c r="S141" s="55">
        <f t="shared" si="27"/>
        <v>11500</v>
      </c>
      <c r="T141" s="62" t="str">
        <f t="shared" si="28"/>
        <v>MENOR VALOR</v>
      </c>
    </row>
    <row r="142" spans="1:20" ht="178.5" x14ac:dyDescent="0.25">
      <c r="A142" s="76">
        <f>+COTIZACIONES!A141</f>
        <v>139</v>
      </c>
      <c r="B142" s="76" t="str">
        <f>+COTIZACIONES!C141</f>
        <v>INSTALACIÓN DE  TOMACORRIENTE NORMAL DOBLE, POLO A TIERRA, 20A,125V. NEMA 5-20R, EN TUBERÍA CONDUIT PVC 3/4", ALAMBRE NO 12 AWG PROM 4M</v>
      </c>
      <c r="C142" s="76" t="str">
        <f>+COTIZACIONES!C141</f>
        <v>INSTALACIÓN DE  TOMACORRIENTE NORMAL DOBLE, POLO A TIERRA, 20A,125V. NEMA 5-20R, EN TUBERÍA CONDUIT PVC 3/4", ALAMBRE NO 12 AWG PROM 4M</v>
      </c>
      <c r="D142" s="76" t="str">
        <f>+COTIZACIONES!D141</f>
        <v>Unidad</v>
      </c>
      <c r="E142" s="76">
        <f>+COTIZACIONES!E141</f>
        <v>1</v>
      </c>
      <c r="F142" s="58"/>
      <c r="G142" s="58"/>
      <c r="H142" s="58"/>
      <c r="I142" s="58"/>
      <c r="J142" s="77">
        <f>+COTIZACIONES!F141</f>
        <v>20230</v>
      </c>
      <c r="K142" s="77">
        <f>+COTIZACIONES!L141</f>
        <v>26905.9</v>
      </c>
      <c r="L142" s="77">
        <f>+COTIZACIONES!R141</f>
        <v>20111</v>
      </c>
      <c r="M142" s="55">
        <f t="shared" si="21"/>
        <v>20111</v>
      </c>
      <c r="N142" s="55">
        <f t="shared" si="22"/>
        <v>22415.633333333331</v>
      </c>
      <c r="O142" s="55">
        <f t="shared" si="23"/>
        <v>22006.697049381324</v>
      </c>
      <c r="P142" s="55">
        <f t="shared" si="24"/>
        <v>22203.717383082017</v>
      </c>
      <c r="Q142" s="55">
        <f t="shared" si="25"/>
        <v>3889.1401753258265</v>
      </c>
      <c r="R142" s="56">
        <f t="shared" si="26"/>
        <v>0.17350123984863958</v>
      </c>
      <c r="S142" s="55">
        <f t="shared" si="27"/>
        <v>20111</v>
      </c>
      <c r="T142" s="62" t="str">
        <f t="shared" si="28"/>
        <v>MENOR VALOR</v>
      </c>
    </row>
    <row r="143" spans="1:20" s="57" customFormat="1" ht="89.25" x14ac:dyDescent="0.25">
      <c r="A143" s="62">
        <f>+COTIZACIONES!A142</f>
        <v>140</v>
      </c>
      <c r="B143" s="62" t="str">
        <f>+COTIZACIONES!C142</f>
        <v xml:space="preserve">SUMINISTRO E INSTALACION ALAMBRE DE COBRE AISLADO  THHN No 12 Amarillo </v>
      </c>
      <c r="C143" s="62" t="str">
        <f>+COTIZACIONES!C142</f>
        <v xml:space="preserve">SUMINISTRO E INSTALACION ALAMBRE DE COBRE AISLADO  THHN No 12 Amarillo </v>
      </c>
      <c r="D143" s="62" t="str">
        <f>+COTIZACIONES!D142</f>
        <v>ML</v>
      </c>
      <c r="E143" s="62">
        <f>+COTIZACIONES!E142</f>
        <v>1</v>
      </c>
      <c r="F143" s="61"/>
      <c r="G143" s="61"/>
      <c r="H143" s="61"/>
      <c r="I143" s="61"/>
      <c r="J143" s="55">
        <f>+COTIZACIONES!F142</f>
        <v>41650</v>
      </c>
      <c r="K143" s="55">
        <f>+COTIZACIONES!L142</f>
        <v>53670.19</v>
      </c>
      <c r="L143" s="55">
        <f>+COTIZACIONES!R142</f>
        <v>41055</v>
      </c>
      <c r="M143" s="55">
        <f t="shared" si="21"/>
        <v>41055</v>
      </c>
      <c r="N143" s="55">
        <f t="shared" si="22"/>
        <v>45458.396666666667</v>
      </c>
      <c r="O143" s="55">
        <f t="shared" si="23"/>
        <v>44776.460187477278</v>
      </c>
      <c r="P143" s="55">
        <f t="shared" si="24"/>
        <v>45106.389417522638</v>
      </c>
      <c r="Q143" s="55">
        <f t="shared" si="25"/>
        <v>7117.8415662357347</v>
      </c>
      <c r="R143" s="56">
        <f t="shared" si="26"/>
        <v>0.15657924801943229</v>
      </c>
      <c r="S143" s="55">
        <f t="shared" si="27"/>
        <v>41055</v>
      </c>
      <c r="T143" s="62" t="str">
        <f t="shared" si="28"/>
        <v>MENOR VALOR</v>
      </c>
    </row>
    <row r="144" spans="1:20" s="57" customFormat="1" ht="89.25" x14ac:dyDescent="0.25">
      <c r="A144" s="62">
        <f>+COTIZACIONES!A143</f>
        <v>141</v>
      </c>
      <c r="B144" s="62" t="str">
        <f>+COTIZACIONES!C143</f>
        <v>SUMINISTRO E INSTALACION ALAMBRE DE COBRE AISLADO  THHN No 12 Azul</v>
      </c>
      <c r="C144" s="62" t="str">
        <f>+COTIZACIONES!C143</f>
        <v>SUMINISTRO E INSTALACION ALAMBRE DE COBRE AISLADO  THHN No 12 Azul</v>
      </c>
      <c r="D144" s="62" t="str">
        <f>+COTIZACIONES!D143</f>
        <v>ML</v>
      </c>
      <c r="E144" s="62">
        <f>+COTIZACIONES!E143</f>
        <v>1</v>
      </c>
      <c r="F144" s="61"/>
      <c r="G144" s="61"/>
      <c r="H144" s="61"/>
      <c r="I144" s="61"/>
      <c r="J144" s="55">
        <f>+COTIZACIONES!F143</f>
        <v>41650</v>
      </c>
      <c r="K144" s="55">
        <f>+COTIZACIONES!L143</f>
        <v>53670.19</v>
      </c>
      <c r="L144" s="55">
        <f>+COTIZACIONES!R143</f>
        <v>41055</v>
      </c>
      <c r="M144" s="55">
        <f t="shared" si="21"/>
        <v>41055</v>
      </c>
      <c r="N144" s="55">
        <f t="shared" si="22"/>
        <v>45458.396666666667</v>
      </c>
      <c r="O144" s="55">
        <f t="shared" si="23"/>
        <v>44776.460187477278</v>
      </c>
      <c r="P144" s="55">
        <f t="shared" si="24"/>
        <v>45106.389417522638</v>
      </c>
      <c r="Q144" s="55">
        <f t="shared" si="25"/>
        <v>7117.8415662357347</v>
      </c>
      <c r="R144" s="56">
        <f t="shared" si="26"/>
        <v>0.15657924801943229</v>
      </c>
      <c r="S144" s="55">
        <f t="shared" si="27"/>
        <v>41055</v>
      </c>
      <c r="T144" s="62" t="str">
        <f t="shared" si="28"/>
        <v>MENOR VALOR</v>
      </c>
    </row>
    <row r="145" spans="1:20" s="57" customFormat="1" ht="89.25" x14ac:dyDescent="0.25">
      <c r="A145" s="62">
        <f>+COTIZACIONES!A144</f>
        <v>142</v>
      </c>
      <c r="B145" s="62" t="str">
        <f>+COTIZACIONES!C144</f>
        <v xml:space="preserve">SUMINISTRO E INSTALACION ALAMBRE DE COBRE AISLADO  THHN No 12 Blanco </v>
      </c>
      <c r="C145" s="62" t="str">
        <f>+COTIZACIONES!C144</f>
        <v xml:space="preserve">SUMINISTRO E INSTALACION ALAMBRE DE COBRE AISLADO  THHN No 12 Blanco </v>
      </c>
      <c r="D145" s="62" t="str">
        <f>+COTIZACIONES!D144</f>
        <v>ML</v>
      </c>
      <c r="E145" s="62">
        <f>+COTIZACIONES!E144</f>
        <v>1</v>
      </c>
      <c r="F145" s="61"/>
      <c r="G145" s="61"/>
      <c r="H145" s="61"/>
      <c r="I145" s="61"/>
      <c r="J145" s="55">
        <f>+COTIZACIONES!F144</f>
        <v>41650</v>
      </c>
      <c r="K145" s="55">
        <f>+COTIZACIONES!L144</f>
        <v>53670.19</v>
      </c>
      <c r="L145" s="55">
        <f>+COTIZACIONES!R144</f>
        <v>41055</v>
      </c>
      <c r="M145" s="55">
        <f t="shared" si="21"/>
        <v>41055</v>
      </c>
      <c r="N145" s="55">
        <f t="shared" si="22"/>
        <v>45458.396666666667</v>
      </c>
      <c r="O145" s="55">
        <f t="shared" si="23"/>
        <v>44776.460187477278</v>
      </c>
      <c r="P145" s="55">
        <f t="shared" si="24"/>
        <v>45106.389417522638</v>
      </c>
      <c r="Q145" s="55">
        <f t="shared" si="25"/>
        <v>7117.8415662357347</v>
      </c>
      <c r="R145" s="56">
        <f t="shared" si="26"/>
        <v>0.15657924801943229</v>
      </c>
      <c r="S145" s="55">
        <f t="shared" si="27"/>
        <v>41055</v>
      </c>
      <c r="T145" s="62" t="str">
        <f t="shared" si="28"/>
        <v>MENOR VALOR</v>
      </c>
    </row>
    <row r="146" spans="1:20" s="57" customFormat="1" ht="89.25" x14ac:dyDescent="0.25">
      <c r="A146" s="62">
        <f>+COTIZACIONES!A145</f>
        <v>143</v>
      </c>
      <c r="B146" s="62" t="str">
        <f>+COTIZACIONES!C145</f>
        <v>SUMINISTRO E INSTALACION ALAMBRE DE COBRE AISLADO  THHN No 12 Negro</v>
      </c>
      <c r="C146" s="62" t="str">
        <f>+COTIZACIONES!C145</f>
        <v>SUMINISTRO E INSTALACION ALAMBRE DE COBRE AISLADO  THHN No 12 Negro</v>
      </c>
      <c r="D146" s="62" t="str">
        <f>+COTIZACIONES!D145</f>
        <v>ML</v>
      </c>
      <c r="E146" s="62">
        <f>+COTIZACIONES!E145</f>
        <v>1</v>
      </c>
      <c r="F146" s="61"/>
      <c r="G146" s="61"/>
      <c r="H146" s="61"/>
      <c r="I146" s="61"/>
      <c r="J146" s="55">
        <f>+COTIZACIONES!F145</f>
        <v>41650</v>
      </c>
      <c r="K146" s="55">
        <f>+COTIZACIONES!L145</f>
        <v>53670.19</v>
      </c>
      <c r="L146" s="55">
        <f>+COTIZACIONES!R145</f>
        <v>41055</v>
      </c>
      <c r="M146" s="55">
        <f t="shared" si="21"/>
        <v>41055</v>
      </c>
      <c r="N146" s="55">
        <f t="shared" si="22"/>
        <v>45458.396666666667</v>
      </c>
      <c r="O146" s="55">
        <f t="shared" si="23"/>
        <v>44776.460187477278</v>
      </c>
      <c r="P146" s="55">
        <f t="shared" si="24"/>
        <v>45106.389417522638</v>
      </c>
      <c r="Q146" s="55">
        <f t="shared" si="25"/>
        <v>7117.8415662357347</v>
      </c>
      <c r="R146" s="56">
        <f t="shared" si="26"/>
        <v>0.15657924801943229</v>
      </c>
      <c r="S146" s="55">
        <f t="shared" si="27"/>
        <v>41055</v>
      </c>
      <c r="T146" s="62" t="str">
        <f t="shared" si="28"/>
        <v>MENOR VALOR</v>
      </c>
    </row>
    <row r="147" spans="1:20" s="57" customFormat="1" ht="89.25" x14ac:dyDescent="0.25">
      <c r="A147" s="62">
        <f>+COTIZACIONES!A146</f>
        <v>144</v>
      </c>
      <c r="B147" s="62" t="str">
        <f>+COTIZACIONES!C146</f>
        <v>SUMINISTRO E INSTALACION ALAMBRE DE COBRE AISLADO  THHN No 12 Rojo</v>
      </c>
      <c r="C147" s="62" t="str">
        <f>+COTIZACIONES!C146</f>
        <v>SUMINISTRO E INSTALACION ALAMBRE DE COBRE AISLADO  THHN No 12 Rojo</v>
      </c>
      <c r="D147" s="62" t="str">
        <f>+COTIZACIONES!D146</f>
        <v>ML</v>
      </c>
      <c r="E147" s="62">
        <f>+COTIZACIONES!E146</f>
        <v>1</v>
      </c>
      <c r="F147" s="61"/>
      <c r="G147" s="61"/>
      <c r="H147" s="61"/>
      <c r="I147" s="61"/>
      <c r="J147" s="55">
        <f>+COTIZACIONES!F146</f>
        <v>41650</v>
      </c>
      <c r="K147" s="55">
        <f>+COTIZACIONES!L146</f>
        <v>53670.19</v>
      </c>
      <c r="L147" s="55">
        <f>+COTIZACIONES!R146</f>
        <v>41055</v>
      </c>
      <c r="M147" s="55">
        <f t="shared" si="21"/>
        <v>41055</v>
      </c>
      <c r="N147" s="55">
        <f t="shared" si="22"/>
        <v>45458.396666666667</v>
      </c>
      <c r="O147" s="55">
        <f t="shared" si="23"/>
        <v>44776.460187477278</v>
      </c>
      <c r="P147" s="55">
        <f t="shared" si="24"/>
        <v>45106.389417522638</v>
      </c>
      <c r="Q147" s="55">
        <f t="shared" si="25"/>
        <v>7117.8415662357347</v>
      </c>
      <c r="R147" s="56">
        <f t="shared" si="26"/>
        <v>0.15657924801943229</v>
      </c>
      <c r="S147" s="55">
        <f t="shared" si="27"/>
        <v>41055</v>
      </c>
      <c r="T147" s="62" t="str">
        <f t="shared" si="28"/>
        <v>MENOR VALOR</v>
      </c>
    </row>
    <row r="148" spans="1:20" s="57" customFormat="1" ht="89.25" x14ac:dyDescent="0.25">
      <c r="A148" s="62">
        <f>+COTIZACIONES!A147</f>
        <v>145</v>
      </c>
      <c r="B148" s="62" t="str">
        <f>+COTIZACIONES!C147</f>
        <v>SUMINISTRO E INSTALACION ALAMBRE DE COBRE AISLADO  THHN No 12 Verde</v>
      </c>
      <c r="C148" s="62" t="str">
        <f>+COTIZACIONES!C147</f>
        <v>SUMINISTRO E INSTALACION ALAMBRE DE COBRE AISLADO  THHN No 12 Verde</v>
      </c>
      <c r="D148" s="62" t="str">
        <f>+COTIZACIONES!D147</f>
        <v>ML</v>
      </c>
      <c r="E148" s="62">
        <f>+COTIZACIONES!E147</f>
        <v>1</v>
      </c>
      <c r="F148" s="61"/>
      <c r="G148" s="61"/>
      <c r="H148" s="61"/>
      <c r="I148" s="61"/>
      <c r="J148" s="55">
        <f>+COTIZACIONES!F147</f>
        <v>41650</v>
      </c>
      <c r="K148" s="55">
        <f>+COTIZACIONES!L147</f>
        <v>53670.19</v>
      </c>
      <c r="L148" s="55">
        <f>+COTIZACIONES!R147</f>
        <v>41055</v>
      </c>
      <c r="M148" s="55">
        <f t="shared" si="21"/>
        <v>41055</v>
      </c>
      <c r="N148" s="55">
        <f t="shared" si="22"/>
        <v>45458.396666666667</v>
      </c>
      <c r="O148" s="55">
        <f t="shared" si="23"/>
        <v>44776.460187477278</v>
      </c>
      <c r="P148" s="55">
        <f t="shared" si="24"/>
        <v>45106.389417522638</v>
      </c>
      <c r="Q148" s="55">
        <f t="shared" si="25"/>
        <v>7117.8415662357347</v>
      </c>
      <c r="R148" s="56">
        <f t="shared" si="26"/>
        <v>0.15657924801943229</v>
      </c>
      <c r="S148" s="55">
        <f t="shared" si="27"/>
        <v>41055</v>
      </c>
      <c r="T148" s="62" t="str">
        <f t="shared" si="28"/>
        <v>MENOR VALOR</v>
      </c>
    </row>
    <row r="149" spans="1:20" s="57" customFormat="1" ht="89.25" x14ac:dyDescent="0.25">
      <c r="A149" s="62">
        <f>+COTIZACIONES!A148</f>
        <v>146</v>
      </c>
      <c r="B149" s="62" t="str">
        <f>+COTIZACIONES!C148</f>
        <v>SUMINISTRO E INSTALACION ALAMBRE DE COBRE AISLADO  THHN No 10 Amarillo</v>
      </c>
      <c r="C149" s="62" t="str">
        <f>+COTIZACIONES!C148</f>
        <v>SUMINISTRO E INSTALACION ALAMBRE DE COBRE AISLADO  THHN No 10 Amarillo</v>
      </c>
      <c r="D149" s="62" t="str">
        <f>+COTIZACIONES!D148</f>
        <v>ML</v>
      </c>
      <c r="E149" s="62">
        <f>+COTIZACIONES!E148</f>
        <v>1</v>
      </c>
      <c r="F149" s="61"/>
      <c r="G149" s="61"/>
      <c r="H149" s="61"/>
      <c r="I149" s="61"/>
      <c r="J149" s="55">
        <f>+COTIZACIONES!F148</f>
        <v>59500</v>
      </c>
      <c r="K149" s="55">
        <f>+COTIZACIONES!L148</f>
        <v>71371.44</v>
      </c>
      <c r="L149" s="55">
        <f>+COTIZACIONES!R148</f>
        <v>58905</v>
      </c>
      <c r="M149" s="55">
        <f t="shared" si="21"/>
        <v>58905</v>
      </c>
      <c r="N149" s="55">
        <f t="shared" si="22"/>
        <v>63258.813333333332</v>
      </c>
      <c r="O149" s="55">
        <f t="shared" si="23"/>
        <v>62768.837653560295</v>
      </c>
      <c r="P149" s="55">
        <f t="shared" si="24"/>
        <v>63008.314435985914</v>
      </c>
      <c r="Q149" s="55">
        <f t="shared" si="25"/>
        <v>7032.0366768478507</v>
      </c>
      <c r="R149" s="56">
        <f t="shared" si="26"/>
        <v>0.11116295589981323</v>
      </c>
      <c r="S149" s="55">
        <f t="shared" si="27"/>
        <v>58905</v>
      </c>
      <c r="T149" s="62" t="str">
        <f t="shared" si="28"/>
        <v>MENOR VALOR</v>
      </c>
    </row>
    <row r="150" spans="1:20" s="57" customFormat="1" ht="89.25" x14ac:dyDescent="0.25">
      <c r="A150" s="62">
        <f>+COTIZACIONES!A149</f>
        <v>147</v>
      </c>
      <c r="B150" s="62" t="str">
        <f>+COTIZACIONES!C149</f>
        <v>SUMINISTRO E INSTALACION ALAMBRE DE COBRE AISLADO  THHN No 10 Azul</v>
      </c>
      <c r="C150" s="62" t="str">
        <f>+COTIZACIONES!C149</f>
        <v>SUMINISTRO E INSTALACION ALAMBRE DE COBRE AISLADO  THHN No 10 Azul</v>
      </c>
      <c r="D150" s="62" t="str">
        <f>+COTIZACIONES!D149</f>
        <v>ML</v>
      </c>
      <c r="E150" s="62">
        <f>+COTIZACIONES!E149</f>
        <v>1</v>
      </c>
      <c r="F150" s="61"/>
      <c r="G150" s="61"/>
      <c r="H150" s="61"/>
      <c r="I150" s="61"/>
      <c r="J150" s="55">
        <f>+COTIZACIONES!F149</f>
        <v>59500</v>
      </c>
      <c r="K150" s="55">
        <f>+COTIZACIONES!L149</f>
        <v>71371.44</v>
      </c>
      <c r="L150" s="55">
        <f>+COTIZACIONES!R149</f>
        <v>58905</v>
      </c>
      <c r="M150" s="55">
        <f t="shared" si="21"/>
        <v>58905</v>
      </c>
      <c r="N150" s="55">
        <f t="shared" si="22"/>
        <v>63258.813333333332</v>
      </c>
      <c r="O150" s="55">
        <f t="shared" si="23"/>
        <v>62768.837653560295</v>
      </c>
      <c r="P150" s="55">
        <f t="shared" si="24"/>
        <v>63008.314435985914</v>
      </c>
      <c r="Q150" s="55">
        <f t="shared" si="25"/>
        <v>7032.0366768478507</v>
      </c>
      <c r="R150" s="56">
        <f t="shared" si="26"/>
        <v>0.11116295589981323</v>
      </c>
      <c r="S150" s="55">
        <f t="shared" si="27"/>
        <v>58905</v>
      </c>
      <c r="T150" s="62" t="str">
        <f t="shared" si="28"/>
        <v>MENOR VALOR</v>
      </c>
    </row>
    <row r="151" spans="1:20" s="57" customFormat="1" ht="89.25" x14ac:dyDescent="0.25">
      <c r="A151" s="62">
        <f>+COTIZACIONES!A150</f>
        <v>148</v>
      </c>
      <c r="B151" s="62" t="str">
        <f>+COTIZACIONES!C150</f>
        <v>SUMINISTRO E INSTALACION ALAMBRE DE COBRE AISLADO  THHN No 10 Blanco</v>
      </c>
      <c r="C151" s="62" t="str">
        <f>+COTIZACIONES!C150</f>
        <v>SUMINISTRO E INSTALACION ALAMBRE DE COBRE AISLADO  THHN No 10 Blanco</v>
      </c>
      <c r="D151" s="62" t="str">
        <f>+COTIZACIONES!D150</f>
        <v>ML</v>
      </c>
      <c r="E151" s="62">
        <f>+COTIZACIONES!E150</f>
        <v>1</v>
      </c>
      <c r="F151" s="61"/>
      <c r="G151" s="61"/>
      <c r="H151" s="61"/>
      <c r="I151" s="61"/>
      <c r="J151" s="55">
        <f>+COTIZACIONES!F150</f>
        <v>59500</v>
      </c>
      <c r="K151" s="55">
        <f>+COTIZACIONES!L150</f>
        <v>71371.44</v>
      </c>
      <c r="L151" s="55">
        <f>+COTIZACIONES!R150</f>
        <v>58905</v>
      </c>
      <c r="M151" s="55">
        <f t="shared" si="21"/>
        <v>58905</v>
      </c>
      <c r="N151" s="55">
        <f t="shared" si="22"/>
        <v>63258.813333333332</v>
      </c>
      <c r="O151" s="55">
        <f t="shared" si="23"/>
        <v>62768.837653560295</v>
      </c>
      <c r="P151" s="55">
        <f t="shared" si="24"/>
        <v>63008.314435985914</v>
      </c>
      <c r="Q151" s="55">
        <f t="shared" si="25"/>
        <v>7032.0366768478507</v>
      </c>
      <c r="R151" s="56">
        <f t="shared" si="26"/>
        <v>0.11116295589981323</v>
      </c>
      <c r="S151" s="55">
        <f t="shared" si="27"/>
        <v>58905</v>
      </c>
      <c r="T151" s="62" t="str">
        <f t="shared" si="28"/>
        <v>MENOR VALOR</v>
      </c>
    </row>
    <row r="152" spans="1:20" s="57" customFormat="1" ht="89.25" x14ac:dyDescent="0.25">
      <c r="A152" s="62">
        <f>+COTIZACIONES!A151</f>
        <v>149</v>
      </c>
      <c r="B152" s="62" t="str">
        <f>+COTIZACIONES!C151</f>
        <v>SUMINISTRO E INSTALACION ALAMBRE DE COBRE AISLADO  THHN No 10 Negro</v>
      </c>
      <c r="C152" s="62" t="str">
        <f>+COTIZACIONES!C151</f>
        <v>SUMINISTRO E INSTALACION ALAMBRE DE COBRE AISLADO  THHN No 10 Negro</v>
      </c>
      <c r="D152" s="62" t="str">
        <f>+COTIZACIONES!D151</f>
        <v>ML</v>
      </c>
      <c r="E152" s="62">
        <f>+COTIZACIONES!E151</f>
        <v>1</v>
      </c>
      <c r="F152" s="61"/>
      <c r="G152" s="61"/>
      <c r="H152" s="61"/>
      <c r="I152" s="61"/>
      <c r="J152" s="55">
        <f>+COTIZACIONES!F151</f>
        <v>59500</v>
      </c>
      <c r="K152" s="55">
        <f>+COTIZACIONES!L151</f>
        <v>71371.44</v>
      </c>
      <c r="L152" s="55">
        <f>+COTIZACIONES!R151</f>
        <v>58905</v>
      </c>
      <c r="M152" s="55">
        <f t="shared" si="21"/>
        <v>58905</v>
      </c>
      <c r="N152" s="55">
        <f t="shared" si="22"/>
        <v>63258.813333333332</v>
      </c>
      <c r="O152" s="55">
        <f t="shared" si="23"/>
        <v>62768.837653560295</v>
      </c>
      <c r="P152" s="55">
        <f t="shared" si="24"/>
        <v>63008.314435985914</v>
      </c>
      <c r="Q152" s="55">
        <f t="shared" si="25"/>
        <v>7032.0366768478507</v>
      </c>
      <c r="R152" s="56">
        <f t="shared" si="26"/>
        <v>0.11116295589981323</v>
      </c>
      <c r="S152" s="55">
        <f t="shared" si="27"/>
        <v>58905</v>
      </c>
      <c r="T152" s="62" t="str">
        <f t="shared" si="28"/>
        <v>MENOR VALOR</v>
      </c>
    </row>
    <row r="153" spans="1:20" s="57" customFormat="1" ht="89.25" x14ac:dyDescent="0.25">
      <c r="A153" s="62">
        <f>+COTIZACIONES!A152</f>
        <v>150</v>
      </c>
      <c r="B153" s="62" t="str">
        <f>+COTIZACIONES!C152</f>
        <v>SUMINISTRO E INSTALACION ALAMBRE DE COBRE AISLADO  THHN No 10 Rojo</v>
      </c>
      <c r="C153" s="62" t="str">
        <f>+COTIZACIONES!C152</f>
        <v>SUMINISTRO E INSTALACION ALAMBRE DE COBRE AISLADO  THHN No 10 Rojo</v>
      </c>
      <c r="D153" s="62" t="str">
        <f>+COTIZACIONES!D152</f>
        <v>ML</v>
      </c>
      <c r="E153" s="62">
        <f>+COTIZACIONES!E152</f>
        <v>1</v>
      </c>
      <c r="F153" s="61"/>
      <c r="G153" s="61"/>
      <c r="H153" s="61"/>
      <c r="I153" s="61"/>
      <c r="J153" s="55">
        <f>+COTIZACIONES!F152</f>
        <v>59500</v>
      </c>
      <c r="K153" s="55">
        <f>+COTIZACIONES!L152</f>
        <v>71371.44</v>
      </c>
      <c r="L153" s="55">
        <f>+COTIZACIONES!R152</f>
        <v>58905</v>
      </c>
      <c r="M153" s="55">
        <f t="shared" si="21"/>
        <v>58905</v>
      </c>
      <c r="N153" s="55">
        <f t="shared" si="22"/>
        <v>63258.813333333332</v>
      </c>
      <c r="O153" s="55">
        <f t="shared" si="23"/>
        <v>62768.837653560295</v>
      </c>
      <c r="P153" s="55">
        <f t="shared" si="24"/>
        <v>63008.314435985914</v>
      </c>
      <c r="Q153" s="55">
        <f t="shared" si="25"/>
        <v>7032.0366768478507</v>
      </c>
      <c r="R153" s="56">
        <f t="shared" si="26"/>
        <v>0.11116295589981323</v>
      </c>
      <c r="S153" s="55">
        <f t="shared" si="27"/>
        <v>58905</v>
      </c>
      <c r="T153" s="62" t="str">
        <f t="shared" si="28"/>
        <v>MENOR VALOR</v>
      </c>
    </row>
    <row r="154" spans="1:20" s="57" customFormat="1" ht="89.25" x14ac:dyDescent="0.25">
      <c r="A154" s="62">
        <f>+COTIZACIONES!A153</f>
        <v>151</v>
      </c>
      <c r="B154" s="62" t="str">
        <f>+COTIZACIONES!C153</f>
        <v>SUMINISTRO E INSTALACION ALAMBRE DE COBRE AISLADO  THHN No 10 Verde</v>
      </c>
      <c r="C154" s="62" t="str">
        <f>+COTIZACIONES!C153</f>
        <v>SUMINISTRO E INSTALACION ALAMBRE DE COBRE AISLADO  THHN No 10 Verde</v>
      </c>
      <c r="D154" s="62" t="str">
        <f>+COTIZACIONES!D153</f>
        <v>ML</v>
      </c>
      <c r="E154" s="62">
        <f>+COTIZACIONES!E153</f>
        <v>1</v>
      </c>
      <c r="F154" s="61"/>
      <c r="G154" s="61"/>
      <c r="H154" s="61"/>
      <c r="I154" s="61"/>
      <c r="J154" s="55">
        <f>+COTIZACIONES!F153</f>
        <v>59500</v>
      </c>
      <c r="K154" s="55">
        <f>+COTIZACIONES!L153</f>
        <v>71371.44</v>
      </c>
      <c r="L154" s="55">
        <f>+COTIZACIONES!R153</f>
        <v>58905</v>
      </c>
      <c r="M154" s="55">
        <f t="shared" si="21"/>
        <v>58905</v>
      </c>
      <c r="N154" s="55">
        <f t="shared" si="22"/>
        <v>63258.813333333332</v>
      </c>
      <c r="O154" s="55">
        <f t="shared" si="23"/>
        <v>62768.837653560295</v>
      </c>
      <c r="P154" s="55">
        <f t="shared" si="24"/>
        <v>63008.314435985914</v>
      </c>
      <c r="Q154" s="55">
        <f t="shared" si="25"/>
        <v>7032.0366768478507</v>
      </c>
      <c r="R154" s="56">
        <f t="shared" si="26"/>
        <v>0.11116295589981323</v>
      </c>
      <c r="S154" s="55">
        <f t="shared" si="27"/>
        <v>58905</v>
      </c>
      <c r="T154" s="62" t="str">
        <f t="shared" si="28"/>
        <v>MENOR VALOR</v>
      </c>
    </row>
    <row r="155" spans="1:20" s="57" customFormat="1" ht="76.5" x14ac:dyDescent="0.25">
      <c r="A155" s="62">
        <f>+COTIZACIONES!A154</f>
        <v>152</v>
      </c>
      <c r="B155" s="62" t="str">
        <f>+COTIZACIONES!C154</f>
        <v>SUMINISTRO E INSTALACIÓN DE CABLE AISLADO No 4 COBRE THHN COLORES</v>
      </c>
      <c r="C155" s="62" t="str">
        <f>+COTIZACIONES!C154</f>
        <v>SUMINISTRO E INSTALACIÓN DE CABLE AISLADO No 4 COBRE THHN COLORES</v>
      </c>
      <c r="D155" s="62" t="str">
        <f>+COTIZACIONES!D154</f>
        <v>ML</v>
      </c>
      <c r="E155" s="62">
        <f>+COTIZACIONES!E154</f>
        <v>1</v>
      </c>
      <c r="F155" s="61"/>
      <c r="G155" s="61"/>
      <c r="H155" s="61"/>
      <c r="I155" s="61"/>
      <c r="J155" s="55">
        <f>+COTIZACIONES!F154</f>
        <v>107100</v>
      </c>
      <c r="K155" s="55">
        <f>+COTIZACIONES!L154</f>
        <v>113429.61</v>
      </c>
      <c r="L155" s="55">
        <f>+COTIZACIONES!R154</f>
        <v>100674</v>
      </c>
      <c r="M155" s="55">
        <f t="shared" si="21"/>
        <v>100674</v>
      </c>
      <c r="N155" s="55">
        <f t="shared" si="22"/>
        <v>107067.87</v>
      </c>
      <c r="O155" s="55">
        <f t="shared" si="23"/>
        <v>106814.17626209906</v>
      </c>
      <c r="P155" s="55">
        <f t="shared" si="24"/>
        <v>106941.0419909629</v>
      </c>
      <c r="Q155" s="55">
        <f t="shared" si="25"/>
        <v>6377.8656987036029</v>
      </c>
      <c r="R155" s="56">
        <f t="shared" si="26"/>
        <v>5.9568437279116537E-2</v>
      </c>
      <c r="S155" s="55">
        <f t="shared" si="27"/>
        <v>100674</v>
      </c>
      <c r="T155" s="62" t="str">
        <f t="shared" si="28"/>
        <v>MENOR VALOR</v>
      </c>
    </row>
    <row r="156" spans="1:20" s="57" customFormat="1" ht="89.25" x14ac:dyDescent="0.25">
      <c r="A156" s="62">
        <f>+COTIZACIONES!A155</f>
        <v>153</v>
      </c>
      <c r="B156" s="62" t="str">
        <f>+COTIZACIONES!C155</f>
        <v xml:space="preserve">SUMINISTRO E INSTALACION ALAMBRE DE COBRE AISLADO  THHN No 8 Amarillo </v>
      </c>
      <c r="C156" s="62" t="str">
        <f>+COTIZACIONES!C155</f>
        <v xml:space="preserve">SUMINISTRO E INSTALACION ALAMBRE DE COBRE AISLADO  THHN No 8 Amarillo </v>
      </c>
      <c r="D156" s="62" t="str">
        <f>+COTIZACIONES!D155</f>
        <v>ML</v>
      </c>
      <c r="E156" s="62">
        <f>+COTIZACIONES!E155</f>
        <v>1</v>
      </c>
      <c r="F156" s="61"/>
      <c r="G156" s="61"/>
      <c r="H156" s="61"/>
      <c r="I156" s="61"/>
      <c r="J156" s="55">
        <f>+COTIZACIONES!F155</f>
        <v>107100</v>
      </c>
      <c r="K156" s="55">
        <f>+COTIZACIONES!L155</f>
        <v>113429.61</v>
      </c>
      <c r="L156" s="55">
        <f>+COTIZACIONES!R155</f>
        <v>100674</v>
      </c>
      <c r="M156" s="55">
        <f t="shared" si="21"/>
        <v>100674</v>
      </c>
      <c r="N156" s="55">
        <f t="shared" si="22"/>
        <v>107067.87</v>
      </c>
      <c r="O156" s="55">
        <f t="shared" si="23"/>
        <v>106814.17626209906</v>
      </c>
      <c r="P156" s="55">
        <f t="shared" si="24"/>
        <v>106941.0419909629</v>
      </c>
      <c r="Q156" s="55">
        <f t="shared" si="25"/>
        <v>6377.8656987036029</v>
      </c>
      <c r="R156" s="56">
        <f t="shared" si="26"/>
        <v>5.9568437279116537E-2</v>
      </c>
      <c r="S156" s="55">
        <f t="shared" si="27"/>
        <v>100674</v>
      </c>
      <c r="T156" s="62" t="str">
        <f t="shared" si="28"/>
        <v>MENOR VALOR</v>
      </c>
    </row>
    <row r="157" spans="1:20" s="57" customFormat="1" ht="89.25" x14ac:dyDescent="0.25">
      <c r="A157" s="62">
        <f>+COTIZACIONES!A156</f>
        <v>154</v>
      </c>
      <c r="B157" s="62" t="str">
        <f>+COTIZACIONES!C156</f>
        <v>SUMINISTRO E INSTALACION ALAMBRE DE COBRE AISLADO  THHN No 8 Azul</v>
      </c>
      <c r="C157" s="62" t="str">
        <f>+COTIZACIONES!C156</f>
        <v>SUMINISTRO E INSTALACION ALAMBRE DE COBRE AISLADO  THHN No 8 Azul</v>
      </c>
      <c r="D157" s="62" t="str">
        <f>+COTIZACIONES!D156</f>
        <v>ML</v>
      </c>
      <c r="E157" s="62">
        <f>+COTIZACIONES!E156</f>
        <v>1</v>
      </c>
      <c r="F157" s="61"/>
      <c r="G157" s="61"/>
      <c r="H157" s="61"/>
      <c r="I157" s="61"/>
      <c r="J157" s="55">
        <f>+COTIZACIONES!F156</f>
        <v>107100</v>
      </c>
      <c r="K157" s="55">
        <f>+COTIZACIONES!L156</f>
        <v>113429.61</v>
      </c>
      <c r="L157" s="55">
        <f>+COTIZACIONES!R156</f>
        <v>100674</v>
      </c>
      <c r="M157" s="55">
        <f t="shared" si="21"/>
        <v>100674</v>
      </c>
      <c r="N157" s="55">
        <f t="shared" si="22"/>
        <v>107067.87</v>
      </c>
      <c r="O157" s="55">
        <f t="shared" si="23"/>
        <v>106814.17626209906</v>
      </c>
      <c r="P157" s="55">
        <f t="shared" si="24"/>
        <v>106941.0419909629</v>
      </c>
      <c r="Q157" s="55">
        <f t="shared" si="25"/>
        <v>6377.8656987036029</v>
      </c>
      <c r="R157" s="56">
        <f t="shared" si="26"/>
        <v>5.9568437279116537E-2</v>
      </c>
      <c r="S157" s="55">
        <f t="shared" si="27"/>
        <v>100674</v>
      </c>
      <c r="T157" s="62" t="str">
        <f t="shared" si="28"/>
        <v>MENOR VALOR</v>
      </c>
    </row>
    <row r="158" spans="1:20" s="57" customFormat="1" ht="89.25" x14ac:dyDescent="0.25">
      <c r="A158" s="62">
        <f>+COTIZACIONES!A157</f>
        <v>155</v>
      </c>
      <c r="B158" s="62" t="str">
        <f>+COTIZACIONES!C157</f>
        <v>SUMINISTRO E INSTALACION ALAMBRE DE COBRE AISLADO  THHN No 8 Blanco</v>
      </c>
      <c r="C158" s="62" t="str">
        <f>+COTIZACIONES!C157</f>
        <v>SUMINISTRO E INSTALACION ALAMBRE DE COBRE AISLADO  THHN No 8 Blanco</v>
      </c>
      <c r="D158" s="62" t="str">
        <f>+COTIZACIONES!D157</f>
        <v>ML</v>
      </c>
      <c r="E158" s="62">
        <f>+COTIZACIONES!E157</f>
        <v>1</v>
      </c>
      <c r="F158" s="61"/>
      <c r="G158" s="61"/>
      <c r="H158" s="61"/>
      <c r="I158" s="61"/>
      <c r="J158" s="55">
        <f>+COTIZACIONES!F157</f>
        <v>107100</v>
      </c>
      <c r="K158" s="55">
        <f>+COTIZACIONES!L157</f>
        <v>113429.61</v>
      </c>
      <c r="L158" s="55">
        <f>+COTIZACIONES!R157</f>
        <v>100674</v>
      </c>
      <c r="M158" s="55">
        <f t="shared" si="21"/>
        <v>100674</v>
      </c>
      <c r="N158" s="55">
        <f t="shared" si="22"/>
        <v>107067.87</v>
      </c>
      <c r="O158" s="55">
        <f t="shared" si="23"/>
        <v>106814.17626209906</v>
      </c>
      <c r="P158" s="55">
        <f t="shared" si="24"/>
        <v>106941.0419909629</v>
      </c>
      <c r="Q158" s="55">
        <f t="shared" si="25"/>
        <v>6377.8656987036029</v>
      </c>
      <c r="R158" s="56">
        <f t="shared" si="26"/>
        <v>5.9568437279116537E-2</v>
      </c>
      <c r="S158" s="55">
        <f t="shared" si="27"/>
        <v>100674</v>
      </c>
      <c r="T158" s="62" t="str">
        <f t="shared" si="28"/>
        <v>MENOR VALOR</v>
      </c>
    </row>
    <row r="159" spans="1:20" s="57" customFormat="1" ht="89.25" x14ac:dyDescent="0.25">
      <c r="A159" s="62">
        <f>+COTIZACIONES!A158</f>
        <v>156</v>
      </c>
      <c r="B159" s="62" t="str">
        <f>+COTIZACIONES!C158</f>
        <v>SUMINISTRO E INSTALACION ALAMBRE DE COBRE AISLADO  THHN No 8 Negro</v>
      </c>
      <c r="C159" s="62" t="str">
        <f>+COTIZACIONES!C158</f>
        <v>SUMINISTRO E INSTALACION ALAMBRE DE COBRE AISLADO  THHN No 8 Negro</v>
      </c>
      <c r="D159" s="62" t="str">
        <f>+COTIZACIONES!D158</f>
        <v>ML</v>
      </c>
      <c r="E159" s="62">
        <f>+COTIZACIONES!E158</f>
        <v>1</v>
      </c>
      <c r="F159" s="61"/>
      <c r="G159" s="61"/>
      <c r="H159" s="61"/>
      <c r="I159" s="61"/>
      <c r="J159" s="55">
        <f>+COTIZACIONES!F158</f>
        <v>107100</v>
      </c>
      <c r="K159" s="55">
        <f>+COTIZACIONES!L158</f>
        <v>113429.61</v>
      </c>
      <c r="L159" s="55">
        <f>+COTIZACIONES!R158</f>
        <v>100674</v>
      </c>
      <c r="M159" s="55">
        <f t="shared" si="21"/>
        <v>100674</v>
      </c>
      <c r="N159" s="55">
        <f t="shared" si="22"/>
        <v>107067.87</v>
      </c>
      <c r="O159" s="55">
        <f t="shared" si="23"/>
        <v>106814.17626209906</v>
      </c>
      <c r="P159" s="55">
        <f t="shared" si="24"/>
        <v>106941.0419909629</v>
      </c>
      <c r="Q159" s="55">
        <f t="shared" si="25"/>
        <v>6377.8656987036029</v>
      </c>
      <c r="R159" s="56">
        <f t="shared" si="26"/>
        <v>5.9568437279116537E-2</v>
      </c>
      <c r="S159" s="55">
        <f t="shared" si="27"/>
        <v>100674</v>
      </c>
      <c r="T159" s="62" t="str">
        <f t="shared" si="28"/>
        <v>MENOR VALOR</v>
      </c>
    </row>
    <row r="160" spans="1:20" s="57" customFormat="1" ht="89.25" x14ac:dyDescent="0.25">
      <c r="A160" s="62">
        <f>+COTIZACIONES!A159</f>
        <v>157</v>
      </c>
      <c r="B160" s="62" t="str">
        <f>+COTIZACIONES!C159</f>
        <v>SUMINISTRO E INSTALACION ALAMBRE DE COBRE AISLADO  THHN No 8 Rojo</v>
      </c>
      <c r="C160" s="62" t="str">
        <f>+COTIZACIONES!C159</f>
        <v>SUMINISTRO E INSTALACION ALAMBRE DE COBRE AISLADO  THHN No 8 Rojo</v>
      </c>
      <c r="D160" s="62" t="str">
        <f>+COTIZACIONES!D159</f>
        <v>ML</v>
      </c>
      <c r="E160" s="62">
        <f>+COTIZACIONES!E159</f>
        <v>1</v>
      </c>
      <c r="F160" s="61"/>
      <c r="G160" s="61"/>
      <c r="H160" s="61"/>
      <c r="I160" s="61"/>
      <c r="J160" s="55">
        <f>+COTIZACIONES!F159</f>
        <v>107100</v>
      </c>
      <c r="K160" s="55">
        <f>+COTIZACIONES!L159</f>
        <v>113429.61</v>
      </c>
      <c r="L160" s="55">
        <f>+COTIZACIONES!R159</f>
        <v>100674</v>
      </c>
      <c r="M160" s="55">
        <f t="shared" si="21"/>
        <v>100674</v>
      </c>
      <c r="N160" s="55">
        <f t="shared" si="22"/>
        <v>107067.87</v>
      </c>
      <c r="O160" s="55">
        <f t="shared" si="23"/>
        <v>106814.17626209906</v>
      </c>
      <c r="P160" s="55">
        <f t="shared" si="24"/>
        <v>106941.0419909629</v>
      </c>
      <c r="Q160" s="55">
        <f t="shared" si="25"/>
        <v>6377.8656987036029</v>
      </c>
      <c r="R160" s="56">
        <f t="shared" si="26"/>
        <v>5.9568437279116537E-2</v>
      </c>
      <c r="S160" s="55">
        <f t="shared" si="27"/>
        <v>100674</v>
      </c>
      <c r="T160" s="62" t="str">
        <f t="shared" si="28"/>
        <v>MENOR VALOR</v>
      </c>
    </row>
    <row r="161" spans="1:20" s="57" customFormat="1" ht="89.25" x14ac:dyDescent="0.25">
      <c r="A161" s="62">
        <f>+COTIZACIONES!A160</f>
        <v>158</v>
      </c>
      <c r="B161" s="62" t="str">
        <f>+COTIZACIONES!C160</f>
        <v>SUMINISTRO E INSTALACION ALAMBRE DE COBRE AISLADO  THHN No 8 Verde</v>
      </c>
      <c r="C161" s="62" t="str">
        <f>+COTIZACIONES!C160</f>
        <v>SUMINISTRO E INSTALACION ALAMBRE DE COBRE AISLADO  THHN No 8 Verde</v>
      </c>
      <c r="D161" s="62" t="str">
        <f>+COTIZACIONES!D160</f>
        <v>ML</v>
      </c>
      <c r="E161" s="62">
        <f>+COTIZACIONES!E160</f>
        <v>1</v>
      </c>
      <c r="F161" s="61"/>
      <c r="G161" s="61"/>
      <c r="H161" s="61"/>
      <c r="I161" s="61"/>
      <c r="J161" s="55">
        <f>+COTIZACIONES!F160</f>
        <v>107100</v>
      </c>
      <c r="K161" s="55">
        <f>+COTIZACIONES!L160</f>
        <v>113429.61</v>
      </c>
      <c r="L161" s="55">
        <f>+COTIZACIONES!R160</f>
        <v>100674</v>
      </c>
      <c r="M161" s="55">
        <f t="shared" si="21"/>
        <v>100674</v>
      </c>
      <c r="N161" s="55">
        <f t="shared" si="22"/>
        <v>107067.87</v>
      </c>
      <c r="O161" s="55">
        <f t="shared" si="23"/>
        <v>106814.17626209906</v>
      </c>
      <c r="P161" s="55">
        <f t="shared" si="24"/>
        <v>106941.0419909629</v>
      </c>
      <c r="Q161" s="55">
        <f t="shared" si="25"/>
        <v>6377.8656987036029</v>
      </c>
      <c r="R161" s="56">
        <f t="shared" si="26"/>
        <v>5.9568437279116537E-2</v>
      </c>
      <c r="S161" s="55">
        <f t="shared" si="27"/>
        <v>100674</v>
      </c>
      <c r="T161" s="62" t="str">
        <f t="shared" si="28"/>
        <v>MENOR VALOR</v>
      </c>
    </row>
    <row r="162" spans="1:20" s="57" customFormat="1" ht="51" x14ac:dyDescent="0.25">
      <c r="A162" s="62">
        <f>+COTIZACIONES!A161</f>
        <v>159</v>
      </c>
      <c r="B162" s="62" t="str">
        <f>+COTIZACIONES!C161</f>
        <v>SUMINISTRO E INSTALACION CABLE DUPLEX 2 X 14</v>
      </c>
      <c r="C162" s="62" t="str">
        <f>+COTIZACIONES!C161</f>
        <v>SUMINISTRO E INSTALACION CABLE DUPLEX 2 X 14</v>
      </c>
      <c r="D162" s="62" t="str">
        <f>+COTIZACIONES!D161</f>
        <v>ML</v>
      </c>
      <c r="E162" s="62">
        <f>+COTIZACIONES!E161</f>
        <v>1</v>
      </c>
      <c r="F162" s="61"/>
      <c r="G162" s="61"/>
      <c r="H162" s="61"/>
      <c r="I162" s="61"/>
      <c r="J162" s="55">
        <f>+COTIZACIONES!F161</f>
        <v>107100</v>
      </c>
      <c r="K162" s="55">
        <f>+COTIZACIONES!L161</f>
        <v>113429.61</v>
      </c>
      <c r="L162" s="55">
        <f>+COTIZACIONES!R161</f>
        <v>100674</v>
      </c>
      <c r="M162" s="55">
        <f t="shared" si="21"/>
        <v>100674</v>
      </c>
      <c r="N162" s="55">
        <f t="shared" si="22"/>
        <v>107067.87</v>
      </c>
      <c r="O162" s="55">
        <f t="shared" si="23"/>
        <v>106814.17626209906</v>
      </c>
      <c r="P162" s="55">
        <f t="shared" si="24"/>
        <v>106941.0419909629</v>
      </c>
      <c r="Q162" s="55">
        <f t="shared" si="25"/>
        <v>6377.8656987036029</v>
      </c>
      <c r="R162" s="56">
        <f t="shared" si="26"/>
        <v>5.9568437279116537E-2</v>
      </c>
      <c r="S162" s="55">
        <f t="shared" si="27"/>
        <v>100674</v>
      </c>
      <c r="T162" s="62" t="str">
        <f t="shared" si="28"/>
        <v>MENOR VALOR</v>
      </c>
    </row>
    <row r="163" spans="1:20" s="57" customFormat="1" ht="51" x14ac:dyDescent="0.25">
      <c r="A163" s="62">
        <f>+COTIZACIONES!A162</f>
        <v>160</v>
      </c>
      <c r="B163" s="62" t="str">
        <f>+COTIZACIONES!C162</f>
        <v>SUMINISTRO E INSTALACION CABLE DUPLEX 2 X 12</v>
      </c>
      <c r="C163" s="62" t="str">
        <f>+COTIZACIONES!C162</f>
        <v>SUMINISTRO E INSTALACION CABLE DUPLEX 2 X 12</v>
      </c>
      <c r="D163" s="62" t="str">
        <f>+COTIZACIONES!D162</f>
        <v>ML</v>
      </c>
      <c r="E163" s="62">
        <f>+COTIZACIONES!E162</f>
        <v>1</v>
      </c>
      <c r="F163" s="61"/>
      <c r="G163" s="61"/>
      <c r="H163" s="61"/>
      <c r="I163" s="61"/>
      <c r="J163" s="55">
        <f>+COTIZACIONES!F162</f>
        <v>59500</v>
      </c>
      <c r="K163" s="55">
        <f>+COTIZACIONES!L162</f>
        <v>71513.05</v>
      </c>
      <c r="L163" s="55">
        <f>+COTIZACIONES!R162</f>
        <v>59857</v>
      </c>
      <c r="M163" s="55">
        <f t="shared" si="21"/>
        <v>59500</v>
      </c>
      <c r="N163" s="55">
        <f t="shared" si="22"/>
        <v>63623.35</v>
      </c>
      <c r="O163" s="55">
        <f t="shared" si="23"/>
        <v>63162.325094964559</v>
      </c>
      <c r="P163" s="55">
        <f t="shared" si="24"/>
        <v>63387.808569949375</v>
      </c>
      <c r="Q163" s="55">
        <f t="shared" si="25"/>
        <v>6835.0118374074545</v>
      </c>
      <c r="R163" s="56">
        <f t="shared" si="26"/>
        <v>0.10742929816502046</v>
      </c>
      <c r="S163" s="55">
        <f t="shared" si="27"/>
        <v>59500</v>
      </c>
      <c r="T163" s="62" t="str">
        <f t="shared" si="28"/>
        <v>MENOR VALOR</v>
      </c>
    </row>
    <row r="164" spans="1:20" s="57" customFormat="1" ht="51" x14ac:dyDescent="0.25">
      <c r="A164" s="62">
        <f>+COTIZACIONES!A163</f>
        <v>161</v>
      </c>
      <c r="B164" s="62" t="str">
        <f>+COTIZACIONES!C163</f>
        <v>SUMINISTRO E INSTALACION CABLE DUPLEX 2 X 10</v>
      </c>
      <c r="C164" s="62" t="str">
        <f>+COTIZACIONES!C163</f>
        <v>SUMINISTRO E INSTALACION CABLE DUPLEX 2 X 10</v>
      </c>
      <c r="D164" s="62" t="str">
        <f>+COTIZACIONES!D163</f>
        <v>ML</v>
      </c>
      <c r="E164" s="62">
        <f>+COTIZACIONES!E163</f>
        <v>1</v>
      </c>
      <c r="F164" s="61"/>
      <c r="G164" s="61"/>
      <c r="H164" s="61"/>
      <c r="I164" s="61"/>
      <c r="J164" s="55">
        <f>+COTIZACIONES!F163</f>
        <v>59500</v>
      </c>
      <c r="K164" s="55">
        <f>+COTIZACIONES!L163</f>
        <v>71513.05</v>
      </c>
      <c r="L164" s="55">
        <f>+COTIZACIONES!R163</f>
        <v>59857</v>
      </c>
      <c r="M164" s="55">
        <f t="shared" si="21"/>
        <v>59500</v>
      </c>
      <c r="N164" s="55">
        <f t="shared" si="22"/>
        <v>63623.35</v>
      </c>
      <c r="O164" s="55">
        <f t="shared" si="23"/>
        <v>63162.325094964559</v>
      </c>
      <c r="P164" s="55">
        <f t="shared" si="24"/>
        <v>63387.808569949375</v>
      </c>
      <c r="Q164" s="55">
        <f t="shared" si="25"/>
        <v>6835.0118374074545</v>
      </c>
      <c r="R164" s="56">
        <f t="shared" si="26"/>
        <v>0.10742929816502046</v>
      </c>
      <c r="S164" s="55">
        <f t="shared" si="27"/>
        <v>59500</v>
      </c>
      <c r="T164" s="62" t="str">
        <f t="shared" si="28"/>
        <v>MENOR VALOR</v>
      </c>
    </row>
    <row r="165" spans="1:20" ht="114.75" x14ac:dyDescent="0.25">
      <c r="A165" s="76">
        <f>+COTIZACIONES!A164</f>
        <v>162</v>
      </c>
      <c r="B165" s="76" t="str">
        <f>+COTIZACIONES!C164</f>
        <v>INSTALACIÓN DE ALAMBRE COBRE DESNUDO PARA ACOMETIDAS ELÉCTRICAS, CALIBRE 12 AWG.</v>
      </c>
      <c r="C165" s="76" t="str">
        <f>+COTIZACIONES!C164</f>
        <v>INSTALACIÓN DE ALAMBRE COBRE DESNUDO PARA ACOMETIDAS ELÉCTRICAS, CALIBRE 12 AWG.</v>
      </c>
      <c r="D165" s="76" t="str">
        <f>+COTIZACIONES!D164</f>
        <v>Metro</v>
      </c>
      <c r="E165" s="76">
        <f>+COTIZACIONES!E164</f>
        <v>1</v>
      </c>
      <c r="F165" s="58"/>
      <c r="G165" s="58"/>
      <c r="H165" s="58"/>
      <c r="I165" s="58"/>
      <c r="J165" s="77">
        <f>+COTIZACIONES!F164</f>
        <v>3680</v>
      </c>
      <c r="K165" s="77">
        <f>+COTIZACIONES!L164</f>
        <v>5014.1839999999993</v>
      </c>
      <c r="L165" s="77">
        <f>+COTIZACIONES!R164</f>
        <v>3808</v>
      </c>
      <c r="M165" s="55">
        <f t="shared" si="21"/>
        <v>3680</v>
      </c>
      <c r="N165" s="55">
        <f t="shared" si="22"/>
        <v>4167.3946666666661</v>
      </c>
      <c r="O165" s="55">
        <f t="shared" si="23"/>
        <v>4088.4276900497375</v>
      </c>
      <c r="P165" s="55">
        <f t="shared" si="24"/>
        <v>4126.4983428923379</v>
      </c>
      <c r="Q165" s="55">
        <f t="shared" si="25"/>
        <v>736.12847471438852</v>
      </c>
      <c r="R165" s="56">
        <f t="shared" si="26"/>
        <v>0.17663997139565102</v>
      </c>
      <c r="S165" s="55">
        <f t="shared" si="27"/>
        <v>3680</v>
      </c>
      <c r="T165" s="62" t="str">
        <f t="shared" si="28"/>
        <v>MENOR VALOR</v>
      </c>
    </row>
    <row r="166" spans="1:20" ht="89.25" x14ac:dyDescent="0.25">
      <c r="A166" s="76">
        <f>+COTIZACIONES!A165</f>
        <v>163</v>
      </c>
      <c r="B166" s="76" t="str">
        <f>+COTIZACIONES!C165</f>
        <v xml:space="preserve">INSTALACIÓN DE ALAMBRE COBRE PARA ACOMETIDAS ELÉCTRICAS, CALIBRE 10 AWG. </v>
      </c>
      <c r="C166" s="76" t="str">
        <f>+COTIZACIONES!C165</f>
        <v xml:space="preserve">INSTALACIÓN DE ALAMBRE COBRE PARA ACOMETIDAS ELÉCTRICAS, CALIBRE 10 AWG. </v>
      </c>
      <c r="D166" s="76" t="str">
        <f>+COTIZACIONES!D165</f>
        <v>Metro</v>
      </c>
      <c r="E166" s="76">
        <f>+COTIZACIONES!E165</f>
        <v>1</v>
      </c>
      <c r="F166" s="58"/>
      <c r="G166" s="58"/>
      <c r="H166" s="58"/>
      <c r="I166" s="58"/>
      <c r="J166" s="77">
        <f>+COTIZACIONES!F165</f>
        <v>5175</v>
      </c>
      <c r="K166" s="77">
        <f>+COTIZACIONES!L165</f>
        <v>6404.5800000000008</v>
      </c>
      <c r="L166" s="77">
        <f>+COTIZACIONES!R165</f>
        <v>5355</v>
      </c>
      <c r="M166" s="55">
        <f t="shared" si="21"/>
        <v>5175</v>
      </c>
      <c r="N166" s="55">
        <f t="shared" si="22"/>
        <v>5644.8600000000006</v>
      </c>
      <c r="O166" s="55">
        <f t="shared" si="23"/>
        <v>5595.8003261882577</v>
      </c>
      <c r="P166" s="55">
        <f t="shared" si="24"/>
        <v>5619.7909600495386</v>
      </c>
      <c r="Q166" s="55">
        <f t="shared" si="25"/>
        <v>664.06389662441416</v>
      </c>
      <c r="R166" s="56">
        <f t="shared" si="26"/>
        <v>0.11764045461258811</v>
      </c>
      <c r="S166" s="55">
        <f t="shared" si="27"/>
        <v>5175</v>
      </c>
      <c r="T166" s="62" t="str">
        <f t="shared" si="28"/>
        <v>MENOR VALOR</v>
      </c>
    </row>
    <row r="167" spans="1:20" ht="114.75" x14ac:dyDescent="0.25">
      <c r="A167" s="76">
        <f>+COTIZACIONES!A166</f>
        <v>164</v>
      </c>
      <c r="B167" s="76" t="str">
        <f>+COTIZACIONES!C166</f>
        <v xml:space="preserve">INSTALACIÓN DE BALA DE ILUMINACIÓN DE INCRUSTAR DE 4" TIPO LED PANEL DE 9 WTS - 110 V </v>
      </c>
      <c r="C167" s="76" t="str">
        <f>+COTIZACIONES!C166</f>
        <v xml:space="preserve">INSTALACIÓN DE BALA DE ILUMINACIÓN DE INCRUSTAR DE 4" TIPO LED PANEL DE 9 WTS - 110 V </v>
      </c>
      <c r="D167" s="76" t="str">
        <f>+COTIZACIONES!D166</f>
        <v>Servicio</v>
      </c>
      <c r="E167" s="76">
        <f>+COTIZACIONES!E166</f>
        <v>1</v>
      </c>
      <c r="F167" s="58"/>
      <c r="G167" s="58"/>
      <c r="H167" s="58"/>
      <c r="I167" s="58"/>
      <c r="J167" s="77">
        <f>+COTIZACIONES!F166</f>
        <v>41170</v>
      </c>
      <c r="K167" s="77">
        <f>+COTIZACIONES!L166</f>
        <v>51196.953500000003</v>
      </c>
      <c r="L167" s="77">
        <f>+COTIZACIONES!R166</f>
        <v>42602</v>
      </c>
      <c r="M167" s="55">
        <f t="shared" si="21"/>
        <v>41170</v>
      </c>
      <c r="N167" s="55">
        <f t="shared" si="22"/>
        <v>44989.65116666667</v>
      </c>
      <c r="O167" s="55">
        <f t="shared" si="23"/>
        <v>44579.82193132674</v>
      </c>
      <c r="P167" s="55">
        <f t="shared" si="24"/>
        <v>44780.093009979217</v>
      </c>
      <c r="Q167" s="55">
        <f t="shared" si="25"/>
        <v>5423.154773105236</v>
      </c>
      <c r="R167" s="56">
        <f t="shared" si="26"/>
        <v>0.12054227211086516</v>
      </c>
      <c r="S167" s="55">
        <f t="shared" si="27"/>
        <v>41170</v>
      </c>
      <c r="T167" s="62" t="str">
        <f t="shared" si="28"/>
        <v>MENOR VALOR</v>
      </c>
    </row>
    <row r="168" spans="1:20" ht="114.75" x14ac:dyDescent="0.25">
      <c r="A168" s="76">
        <f>+COTIZACIONES!A167</f>
        <v>165</v>
      </c>
      <c r="B168" s="76" t="str">
        <f>+COTIZACIONES!C167</f>
        <v xml:space="preserve">INSTALACIÓN DE BALA DE ILUMINACIÓN DE INCRUSTAR DE 8" TIPO LED PANEL DE 18 WTS - 110 V </v>
      </c>
      <c r="C168" s="76" t="str">
        <f>+COTIZACIONES!C167</f>
        <v xml:space="preserve">INSTALACIÓN DE BALA DE ILUMINACIÓN DE INCRUSTAR DE 8" TIPO LED PANEL DE 18 WTS - 110 V </v>
      </c>
      <c r="D168" s="76" t="str">
        <f>+COTIZACIONES!D167</f>
        <v>Unidad</v>
      </c>
      <c r="E168" s="76">
        <f>+COTIZACIONES!E167</f>
        <v>1</v>
      </c>
      <c r="F168" s="58"/>
      <c r="G168" s="58"/>
      <c r="H168" s="58"/>
      <c r="I168" s="58"/>
      <c r="J168" s="77">
        <f>+COTIZACIONES!F167</f>
        <v>86250</v>
      </c>
      <c r="K168" s="77">
        <f>+COTIZACIONES!L167</f>
        <v>108795.75</v>
      </c>
      <c r="L168" s="77">
        <f>+COTIZACIONES!R167</f>
        <v>89250</v>
      </c>
      <c r="M168" s="55">
        <f t="shared" si="21"/>
        <v>86250</v>
      </c>
      <c r="N168" s="55">
        <f t="shared" si="22"/>
        <v>94765.25</v>
      </c>
      <c r="O168" s="55">
        <f t="shared" si="23"/>
        <v>93778.660498793237</v>
      </c>
      <c r="P168" s="55">
        <f t="shared" si="24"/>
        <v>94259.779533763765</v>
      </c>
      <c r="Q168" s="55">
        <f t="shared" si="25"/>
        <v>12243.006072345957</v>
      </c>
      <c r="R168" s="56">
        <f t="shared" si="26"/>
        <v>0.12919299080987975</v>
      </c>
      <c r="S168" s="55">
        <f t="shared" si="27"/>
        <v>86250</v>
      </c>
      <c r="T168" s="62" t="str">
        <f t="shared" si="28"/>
        <v>MENOR VALOR</v>
      </c>
    </row>
    <row r="169" spans="1:20" ht="76.5" x14ac:dyDescent="0.25">
      <c r="A169" s="76">
        <f>+COTIZACIONES!A168</f>
        <v>166</v>
      </c>
      <c r="B169" s="76" t="str">
        <f>+COTIZACIONES!C168</f>
        <v xml:space="preserve">INSTALACIÓN DE BALA FLUORESCENTE CON UN DIÁMETRO DE 17.5 CM </v>
      </c>
      <c r="C169" s="76" t="str">
        <f>+COTIZACIONES!C168</f>
        <v xml:space="preserve">INSTALACIÓN DE BALA FLUORESCENTE CON UN DIÁMETRO DE 17.5 CM </v>
      </c>
      <c r="D169" s="76" t="str">
        <f>+COTIZACIONES!D168</f>
        <v>Metro</v>
      </c>
      <c r="E169" s="76">
        <f>+COTIZACIONES!E168</f>
        <v>1</v>
      </c>
      <c r="F169" s="58"/>
      <c r="G169" s="58"/>
      <c r="H169" s="58"/>
      <c r="I169" s="58"/>
      <c r="J169" s="77">
        <f>+COTIZACIONES!F168</f>
        <v>87170</v>
      </c>
      <c r="K169" s="77">
        <f>+COTIZACIONES!L168</f>
        <v>106844.26899999999</v>
      </c>
      <c r="L169" s="77">
        <f>+COTIZACIONES!R168</f>
        <v>90202</v>
      </c>
      <c r="M169" s="55">
        <f t="shared" si="21"/>
        <v>87170</v>
      </c>
      <c r="N169" s="55">
        <f t="shared" si="22"/>
        <v>94738.756333333324</v>
      </c>
      <c r="O169" s="55">
        <f t="shared" si="23"/>
        <v>93992.377866400784</v>
      </c>
      <c r="P169" s="55">
        <f t="shared" si="24"/>
        <v>94357.874268191488</v>
      </c>
      <c r="Q169" s="55">
        <f t="shared" si="25"/>
        <v>10592.725508202324</v>
      </c>
      <c r="R169" s="56">
        <f t="shared" si="26"/>
        <v>0.11180984338587238</v>
      </c>
      <c r="S169" s="55">
        <f t="shared" si="27"/>
        <v>87170</v>
      </c>
      <c r="T169" s="62" t="str">
        <f t="shared" si="28"/>
        <v>MENOR VALOR</v>
      </c>
    </row>
    <row r="170" spans="1:20" ht="63.75" x14ac:dyDescent="0.25">
      <c r="A170" s="76">
        <f>+COTIZACIONES!A169</f>
        <v>167</v>
      </c>
      <c r="B170" s="76" t="str">
        <f>+COTIZACIONES!C169</f>
        <v xml:space="preserve">INSTALACIÓN DE BORNA PARA RED DE BAJA TENSIÓN DE 4/0 MCM. </v>
      </c>
      <c r="C170" s="76" t="str">
        <f>+COTIZACIONES!C169</f>
        <v xml:space="preserve">INSTALACIÓN DE BORNA PARA RED DE BAJA TENSIÓN DE 4/0 MCM. </v>
      </c>
      <c r="D170" s="76" t="str">
        <f>+COTIZACIONES!D169</f>
        <v>Unidad</v>
      </c>
      <c r="E170" s="76">
        <f>+COTIZACIONES!E169</f>
        <v>1</v>
      </c>
      <c r="F170" s="58"/>
      <c r="G170" s="58"/>
      <c r="H170" s="58"/>
      <c r="I170" s="58"/>
      <c r="J170" s="77">
        <f>+COTIZACIONES!F169</f>
        <v>5175</v>
      </c>
      <c r="K170" s="77">
        <f>+COTIZACIONES!L169</f>
        <v>6312.2062500000011</v>
      </c>
      <c r="L170" s="77">
        <f>+COTIZACIONES!R169</f>
        <v>5355</v>
      </c>
      <c r="M170" s="55">
        <f t="shared" si="21"/>
        <v>5175</v>
      </c>
      <c r="N170" s="55">
        <f t="shared" si="22"/>
        <v>5614.0687500000013</v>
      </c>
      <c r="O170" s="55">
        <f t="shared" si="23"/>
        <v>5572.0520082389294</v>
      </c>
      <c r="P170" s="55">
        <f t="shared" si="24"/>
        <v>5592.641788021001</v>
      </c>
      <c r="Q170" s="55">
        <f t="shared" si="25"/>
        <v>611.26669848740187</v>
      </c>
      <c r="R170" s="56">
        <f t="shared" si="26"/>
        <v>0.10888122780601889</v>
      </c>
      <c r="S170" s="55">
        <f t="shared" si="27"/>
        <v>5175</v>
      </c>
      <c r="T170" s="62" t="str">
        <f t="shared" si="28"/>
        <v>MENOR VALOR</v>
      </c>
    </row>
    <row r="171" spans="1:20" ht="89.25" x14ac:dyDescent="0.25">
      <c r="A171" s="76">
        <f>+COTIZACIONES!A170</f>
        <v>168</v>
      </c>
      <c r="B171" s="76" t="str">
        <f>+COTIZACIONES!C170</f>
        <v xml:space="preserve">INSTALACIÓN DE CABLE COBRE PARA ACOMETIDAS ELÉCTRICAS, CALIBRE DE 10 AWG.  </v>
      </c>
      <c r="C171" s="76" t="str">
        <f>+COTIZACIONES!C170</f>
        <v xml:space="preserve">INSTALACIÓN DE CABLE COBRE PARA ACOMETIDAS ELÉCTRICAS, CALIBRE DE 10 AWG.  </v>
      </c>
      <c r="D171" s="76" t="str">
        <f>+COTIZACIONES!D170</f>
        <v>Metro</v>
      </c>
      <c r="E171" s="76">
        <f>+COTIZACIONES!E170</f>
        <v>1</v>
      </c>
      <c r="F171" s="58"/>
      <c r="G171" s="58"/>
      <c r="H171" s="58"/>
      <c r="I171" s="58"/>
      <c r="J171" s="77">
        <f>+COTIZACIONES!F170</f>
        <v>5175</v>
      </c>
      <c r="K171" s="77">
        <f>+COTIZACIONES!L170</f>
        <v>6373.7887500000015</v>
      </c>
      <c r="L171" s="77">
        <f>+COTIZACIONES!R170</f>
        <v>5355</v>
      </c>
      <c r="M171" s="55">
        <f t="shared" si="21"/>
        <v>5175</v>
      </c>
      <c r="N171" s="55">
        <f t="shared" si="22"/>
        <v>5634.5962499999996</v>
      </c>
      <c r="O171" s="55">
        <f t="shared" si="23"/>
        <v>5587.9383529618053</v>
      </c>
      <c r="P171" s="55">
        <f t="shared" si="24"/>
        <v>5610.7704133069656</v>
      </c>
      <c r="Q171" s="55">
        <f t="shared" si="25"/>
        <v>646.45507503784722</v>
      </c>
      <c r="R171" s="56">
        <f t="shared" si="26"/>
        <v>0.11472961794518059</v>
      </c>
      <c r="S171" s="55">
        <f t="shared" si="27"/>
        <v>5175</v>
      </c>
      <c r="T171" s="62" t="str">
        <f t="shared" si="28"/>
        <v>MENOR VALOR</v>
      </c>
    </row>
    <row r="172" spans="1:20" ht="408" x14ac:dyDescent="0.25">
      <c r="A172" s="76">
        <f>+COTIZACIONES!A171</f>
        <v>169</v>
      </c>
      <c r="B172" s="76" t="str">
        <f>+COTIZACIONES!C171</f>
        <v>INSTALACIÓN DE BALA DE SOBREPONER 8" - 20W - AC90-240V FLUJO LUMINOSO: 1600 LM, TIPO LED: EPISTAR SMD 2835, VIDA ÚTIL DEL CHIP: 50.000 HR, ANGULO DE APERTURA: 120°, CRI: ≥80, TEMPERATURA DE COLOR: 4000K - 6000K, GRADO DE HERMETICIDAD: IP30,DIAMETRO PERFORACIÓN : 200MM. INCLUYE TODO LO NECESARIO PARA SU FUNCIONAMIENTO</v>
      </c>
      <c r="C172" s="76" t="str">
        <f>+COTIZACIONES!C171</f>
        <v>INSTALACIÓN DE BALA DE SOBREPONER 8" - 20W - AC90-240V FLUJO LUMINOSO: 1600 LM, TIPO LED: EPISTAR SMD 2835, VIDA ÚTIL DEL CHIP: 50.000 HR, ANGULO DE APERTURA: 120°, CRI: ≥80, TEMPERATURA DE COLOR: 4000K - 6000K, GRADO DE HERMETICIDAD: IP30,DIAMETRO PERFORACIÓN : 200MM. INCLUYE TODO LO NECESARIO PARA SU FUNCIONAMIENTO</v>
      </c>
      <c r="D172" s="76" t="str">
        <f>+COTIZACIONES!D171</f>
        <v>Unidad</v>
      </c>
      <c r="E172" s="76">
        <f>+COTIZACIONES!E171</f>
        <v>1</v>
      </c>
      <c r="F172" s="58"/>
      <c r="G172" s="58"/>
      <c r="H172" s="58"/>
      <c r="I172" s="58"/>
      <c r="J172" s="77">
        <f>+COTIZACIONES!F171</f>
        <v>94300</v>
      </c>
      <c r="K172" s="77">
        <f>+COTIZACIONES!L171</f>
        <v>126244.125</v>
      </c>
      <c r="L172" s="77">
        <f>+COTIZACIONES!R171</f>
        <v>97580</v>
      </c>
      <c r="M172" s="55">
        <f t="shared" si="21"/>
        <v>94300</v>
      </c>
      <c r="N172" s="55">
        <f t="shared" si="22"/>
        <v>106041.375</v>
      </c>
      <c r="O172" s="55">
        <f t="shared" si="23"/>
        <v>104262.18169304886</v>
      </c>
      <c r="P172" s="55">
        <f t="shared" si="24"/>
        <v>105122.22899643154</v>
      </c>
      <c r="Q172" s="55">
        <f t="shared" si="25"/>
        <v>17572.789496032638</v>
      </c>
      <c r="R172" s="56">
        <f t="shared" si="26"/>
        <v>0.16571634888771139</v>
      </c>
      <c r="S172" s="55">
        <f t="shared" si="27"/>
        <v>94300</v>
      </c>
      <c r="T172" s="62" t="str">
        <f t="shared" si="28"/>
        <v>MENOR VALOR</v>
      </c>
    </row>
    <row r="173" spans="1:20" s="57" customFormat="1" ht="382.5" x14ac:dyDescent="0.25">
      <c r="A173" s="62">
        <f>+COTIZACIONES!A172</f>
        <v>170</v>
      </c>
      <c r="B173" s="62" t="str">
        <f>+COTIZACIONES!C172</f>
        <v xml:space="preserve">SUMINISTRO E INSTALACIÓN DE LUMINARIA TIPO PANEL LED DE 60X60 cm, Potencia 45 W, Temperatura de Color 6000K (±10%), LED Tipo 2835, Flujo Luminoso 4000Lm (±10%), Angulo 110°, Voltaje 100/277 VAC, Driver 0-10V, FP&gt;0.90, Horas de Vida Útil 50.000 Horas, Garantía de 5 años. INCLUYE ACCESORIOS DE FIJACIÓN Y TODO LO NECESARIO PARA SU CORRECTO FUNCIONAMIENTO. </v>
      </c>
      <c r="C173" s="62" t="str">
        <f>+COTIZACIONES!C172</f>
        <v xml:space="preserve">SUMINISTRO E INSTALACIÓN DE LUMINARIA TIPO PANEL LED DE 60X60 cm, Potencia 45 W, Temperatura de Color 6000K (±10%), LED Tipo 2835, Flujo Luminoso 4000Lm (±10%), Angulo 110°, Voltaje 100/277 VAC, Driver 0-10V, FP&gt;0.90, Horas de Vida Útil 50.000 Horas, Garantía de 5 años. INCLUYE ACCESORIOS DE FIJACIÓN Y TODO LO NECESARIO PARA SU CORRECTO FUNCIONAMIENTO. </v>
      </c>
      <c r="D173" s="62" t="str">
        <f>+COTIZACIONES!D172</f>
        <v>Unidad</v>
      </c>
      <c r="E173" s="62">
        <f>+COTIZACIONES!E172</f>
        <v>1</v>
      </c>
      <c r="F173" s="61"/>
      <c r="G173" s="61"/>
      <c r="H173" s="61"/>
      <c r="I173" s="61"/>
      <c r="J173" s="55">
        <f>+COTIZACIONES!F172</f>
        <v>476000</v>
      </c>
      <c r="K173" s="55">
        <f>+COTIZACIONES!L172</f>
        <v>581875.49</v>
      </c>
      <c r="L173" s="55">
        <f>+COTIZACIONES!R172</f>
        <v>478380</v>
      </c>
      <c r="M173" s="55">
        <f t="shared" si="21"/>
        <v>476000</v>
      </c>
      <c r="N173" s="55">
        <f t="shared" si="22"/>
        <v>512085.16333333333</v>
      </c>
      <c r="O173" s="55">
        <f t="shared" si="23"/>
        <v>507630.57996525866</v>
      </c>
      <c r="P173" s="55">
        <f t="shared" si="24"/>
        <v>509804.12332734856</v>
      </c>
      <c r="Q173" s="55">
        <f t="shared" si="25"/>
        <v>60451.909582576736</v>
      </c>
      <c r="R173" s="56">
        <f t="shared" si="26"/>
        <v>0.11805050001658918</v>
      </c>
      <c r="S173" s="55">
        <f t="shared" si="27"/>
        <v>476000</v>
      </c>
      <c r="T173" s="62" t="str">
        <f t="shared" si="28"/>
        <v>MENOR VALOR</v>
      </c>
    </row>
    <row r="174" spans="1:20" ht="369.75" x14ac:dyDescent="0.25">
      <c r="A174" s="76">
        <f>+COTIZACIONES!A173</f>
        <v>171</v>
      </c>
      <c r="B174" s="76" t="str">
        <f>+COTIZACIONES!C173</f>
        <v xml:space="preserve">SUMINISTRO E INSTALACIÓN DE LUMINARIA TIPO APLIQUE  LED DE 13W, Voltaje 100/277 VAC, Driver 0-10V, FP&gt;0.90, APLIQUE TIPO AIRY EVOLUTION  O DE ESPECIFICACIONES TECNICAS SIMILARES, Horas de Vida Útil 36.000 Horas, IP65, Garantía de 5 años. INCLUYE ACCESORIOS DE FIJACIÓN Y TODO LO NECESARIO PARA SU CORRECTO FUNCIONAMIENTO. </v>
      </c>
      <c r="C174" s="76" t="str">
        <f>+COTIZACIONES!C173</f>
        <v xml:space="preserve">SUMINISTRO E INSTALACIÓN DE LUMINARIA TIPO APLIQUE  LED DE 13W, Voltaje 100/277 VAC, Driver 0-10V, FP&gt;0.90, APLIQUE TIPO AIRY EVOLUTION  O DE ESPECIFICACIONES TECNICAS SIMILARES, Horas de Vida Útil 36.000 Horas, IP65, Garantía de 5 años. INCLUYE ACCESORIOS DE FIJACIÓN Y TODO LO NECESARIO PARA SU CORRECTO FUNCIONAMIENTO. </v>
      </c>
      <c r="D174" s="76" t="str">
        <f>+COTIZACIONES!D173</f>
        <v>Unidad</v>
      </c>
      <c r="E174" s="76">
        <f>+COTIZACIONES!E173</f>
        <v>1</v>
      </c>
      <c r="F174" s="58"/>
      <c r="G174" s="58"/>
      <c r="H174" s="58"/>
      <c r="I174" s="58"/>
      <c r="J174" s="77">
        <f>+COTIZACIONES!F173</f>
        <v>476000</v>
      </c>
      <c r="K174" s="77">
        <f>+COTIZACIONES!L173</f>
        <v>581875.49</v>
      </c>
      <c r="L174" s="77">
        <f>+COTIZACIONES!R173</f>
        <v>478380</v>
      </c>
      <c r="M174" s="55">
        <f t="shared" si="21"/>
        <v>476000</v>
      </c>
      <c r="N174" s="55">
        <f t="shared" si="22"/>
        <v>512085.16333333333</v>
      </c>
      <c r="O174" s="55">
        <f t="shared" si="23"/>
        <v>507630.57996525866</v>
      </c>
      <c r="P174" s="55">
        <f t="shared" si="24"/>
        <v>509804.12332734856</v>
      </c>
      <c r="Q174" s="55">
        <f t="shared" si="25"/>
        <v>60451.909582576736</v>
      </c>
      <c r="R174" s="56">
        <f t="shared" si="26"/>
        <v>0.11805050001658918</v>
      </c>
      <c r="S174" s="55">
        <f t="shared" si="27"/>
        <v>476000</v>
      </c>
      <c r="T174" s="62" t="str">
        <f t="shared" si="28"/>
        <v>MENOR VALOR</v>
      </c>
    </row>
    <row r="175" spans="1:20" ht="409.5" x14ac:dyDescent="0.25">
      <c r="A175" s="76">
        <f>+COTIZACIONES!A174</f>
        <v>172</v>
      </c>
      <c r="B175" s="76" t="str">
        <f>+COTIZACIONES!C174</f>
        <v>SUMINISTRO, INSTALACIÓN Y PUESTA EN FUNCIONAMIENTO DE LUMINARIA LED DE 40 W TIPO CREE O SIMILAR DOBLE SALIDA PARA ALUMBRADO PEATONAL CON POSTE METÁLICO DOBLE PROPOSITO (9 - 6) MTS NORMA  CODENSA ET221, Multivoltaje, Eficiencia de 130 Lm/W, IP 66, Horas de vida útil 100.000 Hrs, Temperatura de Color 4.000 K, Garantía de 5 años, Puesta a tierra de poste. INCLUYE ACCESORIOS DE FIJACIÓN, CONEXIÓN Y TODO LO NECESARIO PARA SU CORRECTO FUNCIONAMIENTO.</v>
      </c>
      <c r="C175" s="76" t="str">
        <f>+COTIZACIONES!C174</f>
        <v>SUMINISTRO, INSTALACIÓN Y PUESTA EN FUNCIONAMIENTO DE LUMINARIA LED DE 40 W TIPO CREE O SIMILAR DOBLE SALIDA PARA ALUMBRADO PEATONAL CON POSTE METÁLICO DOBLE PROPOSITO (9 - 6) MTS NORMA  CODENSA ET221, Multivoltaje, Eficiencia de 130 Lm/W, IP 66, Horas de vida útil 100.000 Hrs, Temperatura de Color 4.000 K, Garantía de 5 años, Puesta a tierra de poste. INCLUYE ACCESORIOS DE FIJACIÓN, CONEXIÓN Y TODO LO NECESARIO PARA SU CORRECTO FUNCIONAMIENTO.</v>
      </c>
      <c r="D175" s="76" t="str">
        <f>+COTIZACIONES!D174</f>
        <v>Unidad</v>
      </c>
      <c r="E175" s="76">
        <f>+COTIZACIONES!E174</f>
        <v>1</v>
      </c>
      <c r="F175" s="58"/>
      <c r="G175" s="58"/>
      <c r="H175" s="58"/>
      <c r="I175" s="58"/>
      <c r="J175" s="77">
        <f>+COTIZACIONES!F174</f>
        <v>345100</v>
      </c>
      <c r="K175" s="77">
        <f>+COTIZACIONES!L174</f>
        <v>411943.49</v>
      </c>
      <c r="L175" s="77">
        <f>+COTIZACIONES!R174</f>
        <v>346052</v>
      </c>
      <c r="M175" s="55">
        <f t="shared" si="21"/>
        <v>345100</v>
      </c>
      <c r="N175" s="55">
        <f>AVERAGE(J175:L175)</f>
        <v>367698.49666666664</v>
      </c>
      <c r="O175" s="55">
        <f t="shared" si="23"/>
        <v>365187.08755164256</v>
      </c>
      <c r="P175" s="55">
        <f t="shared" si="24"/>
        <v>366416.19086960412</v>
      </c>
      <c r="Q175" s="55">
        <f>_xlfn.STDEV.S(J175:L175)</f>
        <v>38320.244679542862</v>
      </c>
      <c r="R175" s="142">
        <f>+Q175/N175</f>
        <v>0.1042164845027411</v>
      </c>
      <c r="S175" s="55">
        <f t="shared" si="27"/>
        <v>345100</v>
      </c>
      <c r="T175" s="62" t="str">
        <f t="shared" si="28"/>
        <v>MENOR VALOR</v>
      </c>
    </row>
    <row r="176" spans="1:20" ht="409.5" x14ac:dyDescent="0.25">
      <c r="A176" s="76">
        <f>+COTIZACIONES!A175</f>
        <v>173</v>
      </c>
      <c r="B176" s="76" t="str">
        <f>+COTIZACIONES!C175</f>
        <v xml:space="preserve">SUMINISTRO, INSTALACIÓN Y PUESTA EN FUNCIONAMIENTO DE LUMINARIA ALUMBRADO PÚBLICO CON POTENCIA 60W TIPO LED; Tipo Led Cree XP-G3 equivalente o de características técnicas superiores; Eficiencia 130 Lm/W mínimo; Incluye DPS Tipo II (Máxima corriente de descarga 20kA -8/20us) mínimo separado del driver; Protección IP65 e IP66 y seguridad IK08 e IK10; Sistema de desconexión automática de red para los procesos de mantenimiento; Adaptador para colocación en poste o brazo, Fotometrías Tipo T1, T2, T3, T4, T5; Horas de vida útil 100.000 Hrs mínimo; Garantía de 5 años de fábrica mínimo. INCLUYE ACCESORIOS DE FIJACIÓN Y CONEXIÓN, PLACA INDELEBLE CON (NÚMERO DE CIRCUITO Y FECHA DE INSTALACIÓN EN SITIO), Y TODO LO NECESARIO PARA SU CORRECTO FUNCIONAMIENTO. </v>
      </c>
      <c r="C176" s="76" t="str">
        <f>+COTIZACIONES!C175</f>
        <v xml:space="preserve">SUMINISTRO, INSTALACIÓN Y PUESTA EN FUNCIONAMIENTO DE LUMINARIA ALUMBRADO PÚBLICO CON POTENCIA 60W TIPO LED; Tipo Led Cree XP-G3 equivalente o de características técnicas superiores; Eficiencia 130 Lm/W mínimo; Incluye DPS Tipo II (Máxima corriente de descarga 20kA -8/20us) mínimo separado del driver; Protección IP65 e IP66 y seguridad IK08 e IK10; Sistema de desconexión automática de red para los procesos de mantenimiento; Adaptador para colocación en poste o brazo, Fotometrías Tipo T1, T2, T3, T4, T5; Horas de vida útil 100.000 Hrs mínimo; Garantía de 5 años de fábrica mínimo. INCLUYE ACCESORIOS DE FIJACIÓN Y CONEXIÓN, PLACA INDELEBLE CON (NÚMERO DE CIRCUITO Y FECHA DE INSTALACIÓN EN SITIO), Y TODO LO NECESARIO PARA SU CORRECTO FUNCIONAMIENTO. </v>
      </c>
      <c r="D176" s="76" t="str">
        <f>+COTIZACIONES!D175</f>
        <v>Unidad</v>
      </c>
      <c r="E176" s="76">
        <f>+COTIZACIONES!E175</f>
        <v>1</v>
      </c>
      <c r="F176" s="58"/>
      <c r="G176" s="58"/>
      <c r="H176" s="58"/>
      <c r="I176" s="58"/>
      <c r="J176" s="77">
        <f>+COTIZACIONES!F175</f>
        <v>476000</v>
      </c>
      <c r="K176" s="77">
        <f>+COTIZACIONES!L175</f>
        <v>594762</v>
      </c>
      <c r="L176" s="77">
        <f>+COTIZACIONES!R175</f>
        <v>478380</v>
      </c>
      <c r="M176" s="55">
        <f t="shared" si="21"/>
        <v>476000</v>
      </c>
      <c r="N176" s="55">
        <f t="shared" si="22"/>
        <v>516380.66666666669</v>
      </c>
      <c r="O176" s="55">
        <f t="shared" si="23"/>
        <v>510849.28626827593</v>
      </c>
      <c r="P176" s="55">
        <f t="shared" si="24"/>
        <v>513540.13799394236</v>
      </c>
      <c r="Q176" s="55">
        <f t="shared" si="25"/>
        <v>67890.65592062955</v>
      </c>
      <c r="R176" s="56">
        <f t="shared" si="26"/>
        <v>0.13147404677033392</v>
      </c>
      <c r="S176" s="55">
        <f t="shared" si="27"/>
        <v>476000</v>
      </c>
      <c r="T176" s="62" t="str">
        <f t="shared" si="28"/>
        <v>MENOR VALOR</v>
      </c>
    </row>
    <row r="177" spans="1:20" ht="382.5" x14ac:dyDescent="0.25">
      <c r="A177" s="76">
        <f>+COTIZACIONES!A176</f>
        <v>174</v>
      </c>
      <c r="B177" s="76" t="str">
        <f>+COTIZACIONES!C176</f>
        <v xml:space="preserve">SUMINISTRO E INSTALACIÓN DE LUMINARIA TIPO PANEL LED REDONDO DE INCRUSTAR Potencia 14 W, Temperatura de Color 6000K (±10%), LED Tipo 2835, Flujo Luminoso 1500Lm (±10%), Voltaje 100/277 VAC, Driver 0-10V, FP&gt;0.90, Horas de Vida Útil 36.000 Horas, Garantía de 5 años. INCLUYE ACCESORIOS DE FIJACIÓN Y TODO LO NECESARIO PARA SU CORRECTO FUNCIONAMIENTO. </v>
      </c>
      <c r="C177" s="76" t="str">
        <f>+COTIZACIONES!C176</f>
        <v xml:space="preserve">SUMINISTRO E INSTALACIÓN DE LUMINARIA TIPO PANEL LED REDONDO DE INCRUSTAR Potencia 14 W, Temperatura de Color 6000K (±10%), LED Tipo 2835, Flujo Luminoso 1500Lm (±10%), Voltaje 100/277 VAC, Driver 0-10V, FP&gt;0.90, Horas de Vida Útil 36.000 Horas, Garantía de 5 años. INCLUYE ACCESORIOS DE FIJACIÓN Y TODO LO NECESARIO PARA SU CORRECTO FUNCIONAMIENTO. </v>
      </c>
      <c r="D177" s="76" t="str">
        <f>+COTIZACIONES!D176</f>
        <v>Unidad</v>
      </c>
      <c r="E177" s="76">
        <f>+COTIZACIONES!E176</f>
        <v>1</v>
      </c>
      <c r="F177" s="58"/>
      <c r="G177" s="58"/>
      <c r="H177" s="58"/>
      <c r="I177" s="58"/>
      <c r="J177" s="77">
        <f>+COTIZACIONES!F176</f>
        <v>476000</v>
      </c>
      <c r="K177" s="77">
        <f>+COTIZACIONES!L176</f>
        <v>594762</v>
      </c>
      <c r="L177" s="77">
        <f>+COTIZACIONES!R176</f>
        <v>478380</v>
      </c>
      <c r="M177" s="55">
        <f t="shared" si="21"/>
        <v>476000</v>
      </c>
      <c r="N177" s="55">
        <f t="shared" si="22"/>
        <v>516380.66666666669</v>
      </c>
      <c r="O177" s="55">
        <f t="shared" si="23"/>
        <v>510849.28626827593</v>
      </c>
      <c r="P177" s="55">
        <f t="shared" si="24"/>
        <v>513540.13799394236</v>
      </c>
      <c r="Q177" s="55">
        <f t="shared" si="25"/>
        <v>67890.65592062955</v>
      </c>
      <c r="R177" s="56">
        <f t="shared" si="26"/>
        <v>0.13147404677033392</v>
      </c>
      <c r="S177" s="55">
        <f t="shared" si="27"/>
        <v>476000</v>
      </c>
      <c r="T177" s="62" t="str">
        <f t="shared" si="28"/>
        <v>MENOR VALOR</v>
      </c>
    </row>
    <row r="178" spans="1:20" ht="395.25" x14ac:dyDescent="0.25">
      <c r="A178" s="76">
        <f>+COTIZACIONES!A177</f>
        <v>175</v>
      </c>
      <c r="B178" s="76" t="str">
        <f>+COTIZACIONES!C177</f>
        <v>SUMINISTRO, INSTALACION DE BALA LED 18W 8" DE EMPOTRAR, DRIVER MULTIVOLTAJE, TEMPERATURA DE COLOR OPCIONAL BLANCA/CALIDA 6500/3700K, HORAS DE VIDA UTIL 50.000 HORAS, DISPARADOR 100% EN ALUMINIO. IRC&gt;85, PF&gt;95%, THD&lt;12%, 2235 LUMENES (±10%). INCLUYE TODO LO NECESARIO PARA SU FUNCIONAMIENTO</v>
      </c>
      <c r="C178" s="76" t="str">
        <f>+COTIZACIONES!C177</f>
        <v>SUMINISTRO, INSTALACION DE BALA LED 18W 8" DE EMPOTRAR, DRIVER MULTIVOLTAJE, TEMPERATURA DE COLOR OPCIONAL BLANCA/CALIDA 6500/3700K, HORAS DE VIDA UTIL 50.000 HORAS, DISPARADOR 100% EN ALUMINIO. IRC&gt;85, PF&gt;95%, THD&lt;12%, 2235 LUMENES (±10%). INCLUYE TODO LO NECESARIO PARA SU FUNCIONAMIENTO</v>
      </c>
      <c r="D178" s="76" t="str">
        <f>+COTIZACIONES!D177</f>
        <v>Unidad</v>
      </c>
      <c r="E178" s="76">
        <f>+COTIZACIONES!E177</f>
        <v>1</v>
      </c>
      <c r="F178" s="58"/>
      <c r="G178" s="58"/>
      <c r="H178" s="58"/>
      <c r="I178" s="58"/>
      <c r="J178" s="77">
        <f>+COTIZACIONES!F177</f>
        <v>476000</v>
      </c>
      <c r="K178" s="77">
        <f>+COTIZACIONES!L177</f>
        <v>594762</v>
      </c>
      <c r="L178" s="77">
        <f>+COTIZACIONES!R177</f>
        <v>478380</v>
      </c>
      <c r="M178" s="55">
        <f t="shared" si="21"/>
        <v>476000</v>
      </c>
      <c r="N178" s="55">
        <f t="shared" si="22"/>
        <v>516380.66666666669</v>
      </c>
      <c r="O178" s="55">
        <f t="shared" si="23"/>
        <v>510849.28626827593</v>
      </c>
      <c r="P178" s="55">
        <f t="shared" si="24"/>
        <v>513540.13799394236</v>
      </c>
      <c r="Q178" s="55">
        <f t="shared" si="25"/>
        <v>67890.65592062955</v>
      </c>
      <c r="R178" s="56">
        <f t="shared" si="26"/>
        <v>0.13147404677033392</v>
      </c>
      <c r="S178" s="55">
        <f t="shared" si="27"/>
        <v>476000</v>
      </c>
      <c r="T178" s="62" t="str">
        <f t="shared" si="28"/>
        <v>MENOR VALOR</v>
      </c>
    </row>
    <row r="179" spans="1:20" ht="382.5" x14ac:dyDescent="0.25">
      <c r="A179" s="76">
        <f>+COTIZACIONES!A178</f>
        <v>176</v>
      </c>
      <c r="B179" s="76" t="str">
        <f>+COTIZACIONES!C178</f>
        <v xml:space="preserve">SUMINISTRO E INSTALACIÓN DE LUMINARIA TIPO PANEL LED REDONDO DE INCRUSTAR Potencia 21 W, Temperatura de Color 6000K (±10%), LED Tipo 2835, Flujo Luminoso 2200Lm (±10%), Voltaje 100/277 VAC, Driver 0-10V, FP&gt;0.90, Horas de Vida Útil 36.000 Horas, Garantía de 5 años. INCLUYE ACCESORIOS DE FIJACIÓN Y TODO LO NECESARIO PARA SU CORRECTO FUNCIONAMIENTO. </v>
      </c>
      <c r="C179" s="76" t="str">
        <f>+COTIZACIONES!C178</f>
        <v xml:space="preserve">SUMINISTRO E INSTALACIÓN DE LUMINARIA TIPO PANEL LED REDONDO DE INCRUSTAR Potencia 21 W, Temperatura de Color 6000K (±10%), LED Tipo 2835, Flujo Luminoso 2200Lm (±10%), Voltaje 100/277 VAC, Driver 0-10V, FP&gt;0.90, Horas de Vida Útil 36.000 Horas, Garantía de 5 años. INCLUYE ACCESORIOS DE FIJACIÓN Y TODO LO NECESARIO PARA SU CORRECTO FUNCIONAMIENTO. </v>
      </c>
      <c r="D179" s="76" t="str">
        <f>+COTIZACIONES!D178</f>
        <v>Unidad</v>
      </c>
      <c r="E179" s="76">
        <f>+COTIZACIONES!E178</f>
        <v>1</v>
      </c>
      <c r="F179" s="58"/>
      <c r="G179" s="58"/>
      <c r="H179" s="58"/>
      <c r="I179" s="58"/>
      <c r="J179" s="77">
        <f>+COTIZACIONES!F178</f>
        <v>476000</v>
      </c>
      <c r="K179" s="77">
        <f>+COTIZACIONES!L178</f>
        <v>594762</v>
      </c>
      <c r="L179" s="77">
        <f>+COTIZACIONES!R178</f>
        <v>478380</v>
      </c>
      <c r="M179" s="55">
        <f t="shared" si="21"/>
        <v>476000</v>
      </c>
      <c r="N179" s="55">
        <f t="shared" si="22"/>
        <v>516380.66666666669</v>
      </c>
      <c r="O179" s="55">
        <f t="shared" si="23"/>
        <v>510849.28626827593</v>
      </c>
      <c r="P179" s="55">
        <f t="shared" si="24"/>
        <v>513540.13799394236</v>
      </c>
      <c r="Q179" s="55">
        <f t="shared" si="25"/>
        <v>67890.65592062955</v>
      </c>
      <c r="R179" s="56">
        <f t="shared" si="26"/>
        <v>0.13147404677033392</v>
      </c>
      <c r="S179" s="55">
        <f t="shared" si="27"/>
        <v>476000</v>
      </c>
      <c r="T179" s="62" t="str">
        <f t="shared" si="28"/>
        <v>MENOR VALOR</v>
      </c>
    </row>
    <row r="180" spans="1:20" ht="331.5" x14ac:dyDescent="0.25">
      <c r="A180" s="76">
        <f>+COTIZACIONES!A179</f>
        <v>177</v>
      </c>
      <c r="B180" s="76" t="str">
        <f>+COTIZACIONES!C179</f>
        <v xml:space="preserve">SUMINISTRO E INSTALACIÓN Y PUESTA EN FUNCIONAMIENTO REFLECTOR  30W LED, MULTIVOLTAJE, Températura de Color 6000K (±10%), Flujo Luminoso 2250Lm (±10%), Horas de Vida Útil 50.000 Hrs, Garantía de 5 años. INCLUYE ACCESORIOS DE FIJACIÓN Y TODO LO NECESARIO PARA SU CORRECTO FUNCIONAMIENTO. </v>
      </c>
      <c r="C180" s="76" t="str">
        <f>+COTIZACIONES!C179</f>
        <v xml:space="preserve">SUMINISTRO E INSTALACIÓN Y PUESTA EN FUNCIONAMIENTO REFLECTOR  30W LED, MULTIVOLTAJE, Températura de Color 6000K (±10%), Flujo Luminoso 2250Lm (±10%), Horas de Vida Útil 50.000 Hrs, Garantía de 5 años. INCLUYE ACCESORIOS DE FIJACIÓN Y TODO LO NECESARIO PARA SU CORRECTO FUNCIONAMIENTO. </v>
      </c>
      <c r="D180" s="76" t="str">
        <f>+COTIZACIONES!D179</f>
        <v>Unidad</v>
      </c>
      <c r="E180" s="76">
        <f>+COTIZACIONES!E179</f>
        <v>1</v>
      </c>
      <c r="F180" s="58"/>
      <c r="G180" s="58"/>
      <c r="H180" s="58"/>
      <c r="I180" s="58"/>
      <c r="J180" s="77">
        <f>+COTIZACIONES!F179</f>
        <v>357000</v>
      </c>
      <c r="K180" s="77">
        <f>+COTIZACIONES!L179</f>
        <v>410669</v>
      </c>
      <c r="L180" s="77">
        <f>+COTIZACIONES!R179</f>
        <v>346052</v>
      </c>
      <c r="M180" s="55">
        <f t="shared" si="21"/>
        <v>346052</v>
      </c>
      <c r="N180" s="55">
        <f t="shared" si="22"/>
        <v>371240.33333333331</v>
      </c>
      <c r="O180" s="55">
        <f t="shared" si="23"/>
        <v>369189.38993507531</v>
      </c>
      <c r="P180" s="55">
        <f t="shared" si="24"/>
        <v>370197.79995379836</v>
      </c>
      <c r="Q180" s="55">
        <f t="shared" si="25"/>
        <v>34582.21352564542</v>
      </c>
      <c r="R180" s="56">
        <f t="shared" si="26"/>
        <v>9.3153169040483444E-2</v>
      </c>
      <c r="S180" s="55">
        <f t="shared" si="27"/>
        <v>346052</v>
      </c>
      <c r="T180" s="62" t="str">
        <f t="shared" si="28"/>
        <v>MENOR VALOR</v>
      </c>
    </row>
    <row r="181" spans="1:20" ht="331.5" x14ac:dyDescent="0.25">
      <c r="A181" s="76">
        <f>+COTIZACIONES!A180</f>
        <v>178</v>
      </c>
      <c r="B181" s="76" t="str">
        <f>+COTIZACIONES!C180</f>
        <v xml:space="preserve">SUMINISTRO E INSTALACIÓN Y PUESTA EN FUNCIONAMIENTO REFLECTOR  50W LED, MULTIVOLTAJE, Températura de Color 6000K (±10%), Flujo Luminoso 3750Lm (±10%), Horas de Vida Útil 50.000 Hrs, Garantía de 5 años. INCLUYE ACCESORIOS DE FIJACIÓN Y TODO LO NECESARIO PARA SU CORRECTO FUNCIONAMIENTO. </v>
      </c>
      <c r="C181" s="76" t="str">
        <f>+COTIZACIONES!C180</f>
        <v xml:space="preserve">SUMINISTRO E INSTALACIÓN Y PUESTA EN FUNCIONAMIENTO REFLECTOR  50W LED, MULTIVOLTAJE, Températura de Color 6000K (±10%), Flujo Luminoso 3750Lm (±10%), Horas de Vida Útil 50.000 Hrs, Garantía de 5 años. INCLUYE ACCESORIOS DE FIJACIÓN Y TODO LO NECESARIO PARA SU CORRECTO FUNCIONAMIENTO. </v>
      </c>
      <c r="D181" s="76" t="str">
        <f>+COTIZACIONES!D180</f>
        <v>Unidad</v>
      </c>
      <c r="E181" s="76">
        <f>+COTIZACIONES!E180</f>
        <v>1</v>
      </c>
      <c r="F181" s="58"/>
      <c r="G181" s="58"/>
      <c r="H181" s="58"/>
      <c r="I181" s="58"/>
      <c r="J181" s="77">
        <f>+COTIZACIONES!F180</f>
        <v>357000</v>
      </c>
      <c r="K181" s="77">
        <f>+COTIZACIONES!L180</f>
        <v>410669</v>
      </c>
      <c r="L181" s="77">
        <f>+COTIZACIONES!R180</f>
        <v>346052</v>
      </c>
      <c r="M181" s="55">
        <f t="shared" si="21"/>
        <v>346052</v>
      </c>
      <c r="N181" s="55">
        <f t="shared" si="22"/>
        <v>371240.33333333331</v>
      </c>
      <c r="O181" s="55">
        <f t="shared" si="23"/>
        <v>369189.38993507531</v>
      </c>
      <c r="P181" s="55">
        <f t="shared" si="24"/>
        <v>370197.79995379836</v>
      </c>
      <c r="Q181" s="55">
        <f t="shared" si="25"/>
        <v>34582.21352564542</v>
      </c>
      <c r="R181" s="56">
        <f t="shared" si="26"/>
        <v>9.3153169040483444E-2</v>
      </c>
      <c r="S181" s="55">
        <f t="shared" si="27"/>
        <v>346052</v>
      </c>
      <c r="T181" s="62" t="str">
        <f t="shared" si="28"/>
        <v>MENOR VALOR</v>
      </c>
    </row>
    <row r="182" spans="1:20" ht="331.5" x14ac:dyDescent="0.25">
      <c r="A182" s="76">
        <f>+COTIZACIONES!A181</f>
        <v>179</v>
      </c>
      <c r="B182" s="76" t="str">
        <f>+COTIZACIONES!C181</f>
        <v xml:space="preserve">SUMINISTRO E INSTALACIÓN Y PUESTA EN FUNCIONAMIENTO DE   REFLECTOR  100W LED, MULTIVOLTAJE, Températura de Color 6500K (±10%), Flujo Luminoso 7500Lm (±10%), Horas de Vida Útil 50.000 Hrs, Garantía de 5 años. INCLUYE ACCESORIOS DE FIJACIÓN Y TODO LO NECESARIO PARA SU CORRECTO FUNCIONAMIENTO. </v>
      </c>
      <c r="C182" s="76" t="str">
        <f>+COTIZACIONES!C181</f>
        <v xml:space="preserve">SUMINISTRO E INSTALACIÓN Y PUESTA EN FUNCIONAMIENTO DE   REFLECTOR  100W LED, MULTIVOLTAJE, Températura de Color 6500K (±10%), Flujo Luminoso 7500Lm (±10%), Horas de Vida Útil 50.000 Hrs, Garantía de 5 años. INCLUYE ACCESORIOS DE FIJACIÓN Y TODO LO NECESARIO PARA SU CORRECTO FUNCIONAMIENTO. </v>
      </c>
      <c r="D182" s="76" t="str">
        <f>+COTIZACIONES!D181</f>
        <v>Unidad</v>
      </c>
      <c r="E182" s="76">
        <f>+COTIZACIONES!E181</f>
        <v>1</v>
      </c>
      <c r="F182" s="58"/>
      <c r="G182" s="58"/>
      <c r="H182" s="58"/>
      <c r="I182" s="58"/>
      <c r="J182" s="77">
        <f>+COTIZACIONES!F181</f>
        <v>476000</v>
      </c>
      <c r="K182" s="77">
        <f>+COTIZACIONES!L181</f>
        <v>594762</v>
      </c>
      <c r="L182" s="77">
        <f>+COTIZACIONES!R181</f>
        <v>478261</v>
      </c>
      <c r="M182" s="55">
        <f t="shared" si="21"/>
        <v>476000</v>
      </c>
      <c r="N182" s="55">
        <f t="shared" si="22"/>
        <v>516341</v>
      </c>
      <c r="O182" s="55">
        <f t="shared" si="23"/>
        <v>510804.04499249771</v>
      </c>
      <c r="P182" s="55">
        <f t="shared" si="24"/>
        <v>513497.55236160569</v>
      </c>
      <c r="Q182" s="55">
        <f t="shared" si="25"/>
        <v>67923.986639478098</v>
      </c>
      <c r="R182" s="56">
        <f t="shared" si="26"/>
        <v>0.13154869870778826</v>
      </c>
      <c r="S182" s="55">
        <f t="shared" si="27"/>
        <v>476000</v>
      </c>
      <c r="T182" s="62" t="str">
        <f t="shared" si="28"/>
        <v>MENOR VALOR</v>
      </c>
    </row>
    <row r="183" spans="1:20" ht="331.5" x14ac:dyDescent="0.25">
      <c r="A183" s="76">
        <f>+COTIZACIONES!A182</f>
        <v>180</v>
      </c>
      <c r="B183" s="76" t="str">
        <f>+COTIZACIONES!C182</f>
        <v xml:space="preserve">SUMINISTRO E INSTALACIÓN DE LUMINARIA DE EMERGENCIA LED TIPO HUBBEL O ESPECIFICACIONES TÉCNICAS SIMILARES DE 2W, FP&gt;0.95, Voltaje 100/277 VAC, Horas de vida Útil 36.000 Horas, Garantía de 5 años. INCLUYE ACCESORIOS DE FIJACIÓN Y TODO LO NECESARIO PARA SU CORRECTO FUNCIONAMIENTO. </v>
      </c>
      <c r="C183" s="76" t="str">
        <f>+COTIZACIONES!C182</f>
        <v xml:space="preserve">SUMINISTRO E INSTALACIÓN DE LUMINARIA DE EMERGENCIA LED TIPO HUBBEL O ESPECIFICACIONES TÉCNICAS SIMILARES DE 2W, FP&gt;0.95, Voltaje 100/277 VAC, Horas de vida Útil 36.000 Horas, Garantía de 5 años. INCLUYE ACCESORIOS DE FIJACIÓN Y TODO LO NECESARIO PARA SU CORRECTO FUNCIONAMIENTO. </v>
      </c>
      <c r="D183" s="76" t="str">
        <f>+COTIZACIONES!D182</f>
        <v>Unidad</v>
      </c>
      <c r="E183" s="76">
        <f>+COTIZACIONES!E182</f>
        <v>1</v>
      </c>
      <c r="F183" s="58"/>
      <c r="G183" s="58"/>
      <c r="H183" s="58"/>
      <c r="I183" s="58"/>
      <c r="J183" s="77">
        <f>+COTIZACIONES!F182</f>
        <v>357000</v>
      </c>
      <c r="K183" s="77">
        <f>+COTIZACIONES!L182</f>
        <v>393675.8</v>
      </c>
      <c r="L183" s="77">
        <f>+COTIZACIONES!R182</f>
        <v>331891</v>
      </c>
      <c r="M183" s="55">
        <f t="shared" si="21"/>
        <v>331891</v>
      </c>
      <c r="N183" s="55">
        <f t="shared" si="22"/>
        <v>360855.60000000003</v>
      </c>
      <c r="O183" s="55">
        <f t="shared" si="23"/>
        <v>359095.69305005157</v>
      </c>
      <c r="P183" s="55">
        <f t="shared" si="24"/>
        <v>359970.96322591073</v>
      </c>
      <c r="Q183" s="55">
        <f t="shared" si="25"/>
        <v>31072.328787524111</v>
      </c>
      <c r="R183" s="56">
        <f t="shared" si="26"/>
        <v>8.6107375879781581E-2</v>
      </c>
      <c r="S183" s="55">
        <f t="shared" si="27"/>
        <v>331891</v>
      </c>
      <c r="T183" s="62" t="str">
        <f t="shared" si="28"/>
        <v>MENOR VALOR</v>
      </c>
    </row>
    <row r="184" spans="1:20" ht="369.75" x14ac:dyDescent="0.25">
      <c r="A184" s="76">
        <f>+COTIZACIONES!A183</f>
        <v>181</v>
      </c>
      <c r="B184" s="76" t="str">
        <f>+COTIZACIONES!C183</f>
        <v xml:space="preserve">SUMINISTRO E INSTALACIÓN DE SUMINISTRO E INSTALACIÓN DE LUMINARIA TIPO BOLARDO LED DE 50W, FP&gt;0.95, Temperatura de Color 3000K, IP54-IP65, Flujo Luminoso 6000Lm (±10%),  Driver 0-10V, Horas de vida Útil 50.000 Horas, Garantía de 5 años. INCLUYE ACCESORIOS DE FIJACIÓN Y TODO LO NECESARIO PARA SU CORRECTO FUNCIONAMIENTO. </v>
      </c>
      <c r="C184" s="76" t="str">
        <f>+COTIZACIONES!C183</f>
        <v xml:space="preserve">SUMINISTRO E INSTALACIÓN DE SUMINISTRO E INSTALACIÓN DE LUMINARIA TIPO BOLARDO LED DE 50W, FP&gt;0.95, Temperatura de Color 3000K, IP54-IP65, Flujo Luminoso 6000Lm (±10%),  Driver 0-10V, Horas de vida Útil 50.000 Horas, Garantía de 5 años. INCLUYE ACCESORIOS DE FIJACIÓN Y TODO LO NECESARIO PARA SU CORRECTO FUNCIONAMIENTO. </v>
      </c>
      <c r="D184" s="76" t="str">
        <f>+COTIZACIONES!D183</f>
        <v>Unidad</v>
      </c>
      <c r="E184" s="76">
        <f>+COTIZACIONES!E183</f>
        <v>1</v>
      </c>
      <c r="F184" s="58"/>
      <c r="G184" s="58"/>
      <c r="H184" s="58"/>
      <c r="I184" s="58"/>
      <c r="J184" s="77">
        <f>+COTIZACIONES!F183</f>
        <v>476000</v>
      </c>
      <c r="K184" s="77">
        <f>+COTIZACIONES!L183</f>
        <v>567856.1</v>
      </c>
      <c r="L184" s="77">
        <f>+COTIZACIONES!R183</f>
        <v>477071</v>
      </c>
      <c r="M184" s="55">
        <f t="shared" si="21"/>
        <v>476000</v>
      </c>
      <c r="N184" s="55">
        <f t="shared" si="22"/>
        <v>506975.7</v>
      </c>
      <c r="O184" s="55">
        <f t="shared" si="23"/>
        <v>503526.87709655281</v>
      </c>
      <c r="P184" s="55">
        <f t="shared" si="24"/>
        <v>505214.82802751719</v>
      </c>
      <c r="Q184" s="55">
        <f t="shared" si="25"/>
        <v>52726.692370847602</v>
      </c>
      <c r="R184" s="142">
        <f t="shared" si="26"/>
        <v>0.1040024055804797</v>
      </c>
      <c r="S184" s="55">
        <f t="shared" si="27"/>
        <v>476000</v>
      </c>
      <c r="T184" s="62" t="str">
        <f t="shared" si="28"/>
        <v>MENOR VALOR</v>
      </c>
    </row>
    <row r="185" spans="1:20" ht="409.5" x14ac:dyDescent="0.25">
      <c r="A185" s="76">
        <f>+COTIZACIONES!A184</f>
        <v>182</v>
      </c>
      <c r="B185" s="76" t="str">
        <f>+COTIZACIONES!C184</f>
        <v>SUMINISTRO, INSTALACIÓN Y PUESTA EN FUNCIONAMIENTO DE LUMINARIA ALUMBRADO PÚBLICO VIAL TIPO LED, Potencia 75 W, Temperatura color 4000K - 5700K similar o características técnicas superiores y de acuerdo a requerimiento según diseño Ejercito, Flujo lumínico 8.819lm - 9.621lm similar o características técnicas superiores y de acuerdo a requerimiento según diseño Ejercito, Diodos LED 36 puntos o superior, Multivoltaje, Factor de potencia 0.9 similar o características técnicas superiores, Supresor de picos de tensión (DPS) incorporado de 20kV similar o características técnicas superiores, Aleación en aluminio, Dispersor térmico en aluminio, Vida útil Diodo 116.000 Horas o superior. INCLUYE ACCESORIOS DE FIJACIÓN, CONEXIÓN Y TODO LO NECESARIO PARA SU CORRECTO FUNCIONAMIENTO.</v>
      </c>
      <c r="C185" s="76" t="str">
        <f>+COTIZACIONES!C184</f>
        <v>SUMINISTRO, INSTALACIÓN Y PUESTA EN FUNCIONAMIENTO DE LUMINARIA ALUMBRADO PÚBLICO VIAL TIPO LED, Potencia 75 W, Temperatura color 4000K - 5700K similar o características técnicas superiores y de acuerdo a requerimiento según diseño Ejercito, Flujo lumínico 8.819lm - 9.621lm similar o características técnicas superiores y de acuerdo a requerimiento según diseño Ejercito, Diodos LED 36 puntos o superior, Multivoltaje, Factor de potencia 0.9 similar o características técnicas superiores, Supresor de picos de tensión (DPS) incorporado de 20kV similar o características técnicas superiores, Aleación en aluminio, Dispersor térmico en aluminio, Vida útil Diodo 116.000 Horas o superior. INCLUYE ACCESORIOS DE FIJACIÓN, CONEXIÓN Y TODO LO NECESARIO PARA SU CORRECTO FUNCIONAMIENTO.</v>
      </c>
      <c r="D185" s="76" t="str">
        <f>+COTIZACIONES!D184</f>
        <v>Unidad</v>
      </c>
      <c r="E185" s="76">
        <f>+COTIZACIONES!E184</f>
        <v>1</v>
      </c>
      <c r="F185" s="58"/>
      <c r="G185" s="58"/>
      <c r="H185" s="58"/>
      <c r="I185" s="58"/>
      <c r="J185" s="77">
        <f>+COTIZACIONES!F184</f>
        <v>476000</v>
      </c>
      <c r="K185" s="77">
        <f>+COTIZACIONES!L184</f>
        <v>553411.88</v>
      </c>
      <c r="L185" s="77">
        <f>+COTIZACIONES!R184</f>
        <v>487662</v>
      </c>
      <c r="M185" s="55">
        <f t="shared" si="21"/>
        <v>476000</v>
      </c>
      <c r="N185" s="55">
        <f t="shared" si="22"/>
        <v>505691.29333333328</v>
      </c>
      <c r="O185" s="55">
        <f t="shared" si="23"/>
        <v>503489.74027985049</v>
      </c>
      <c r="P185" s="55">
        <f t="shared" si="24"/>
        <v>504573.89989594003</v>
      </c>
      <c r="Q185" s="55">
        <f t="shared" si="25"/>
        <v>41736.570952321104</v>
      </c>
      <c r="R185" s="56">
        <f t="shared" si="26"/>
        <v>8.2533694968740301E-2</v>
      </c>
      <c r="S185" s="55">
        <f t="shared" si="27"/>
        <v>476000</v>
      </c>
      <c r="T185" s="62" t="str">
        <f t="shared" si="28"/>
        <v>MENOR VALOR</v>
      </c>
    </row>
    <row r="186" spans="1:20" ht="409.5" x14ac:dyDescent="0.25">
      <c r="A186" s="76">
        <f>+COTIZACIONES!A185</f>
        <v>183</v>
      </c>
      <c r="B186" s="76" t="str">
        <f>+COTIZACIONES!C185</f>
        <v>SUMINISTRO, INSTALACIÓN Y PUESTA EN FUNCIONAMIENTO DE PANEL DE ILUMINACION EN LED 45 W , DIMENSIONES 1200 x 300 x 9 mm, COLOR BLANCO FRIO (5000-6500K) , SMD2835, FLUJO LUMINOSO 3209 lm,  ANGULO DE APERTURA 110°, VOLTAJE 100-240 V, FACTOR DE POTENCIA &gt;0.95, HORAS DE VIDA UTIL IGUAL O SUPERIOR A 35.000 HORAS , Garantia 5 años. INCLUYE TODO LO NECESARIO PARA SU FUNCIONAMIENTO</v>
      </c>
      <c r="C186" s="76" t="str">
        <f>+COTIZACIONES!C185</f>
        <v>SUMINISTRO, INSTALACIÓN Y PUESTA EN FUNCIONAMIENTO DE PANEL DE ILUMINACION EN LED 45 W , DIMENSIONES 1200 x 300 x 9 mm, COLOR BLANCO FRIO (5000-6500K) , SMD2835, FLUJO LUMINOSO 3209 lm,  ANGULO DE APERTURA 110°, VOLTAJE 100-240 V, FACTOR DE POTENCIA &gt;0.95, HORAS DE VIDA UTIL IGUAL O SUPERIOR A 35.000 HORAS , Garantia 5 años. INCLUYE TODO LO NECESARIO PARA SU FUNCIONAMIENTO</v>
      </c>
      <c r="D186" s="76" t="str">
        <f>+COTIZACIONES!D185</f>
        <v>Unidad</v>
      </c>
      <c r="E186" s="76">
        <f>+COTIZACIONES!E185</f>
        <v>1</v>
      </c>
      <c r="F186" s="58"/>
      <c r="G186" s="58"/>
      <c r="H186" s="58"/>
      <c r="I186" s="58"/>
      <c r="J186" s="77">
        <f>+COTIZACIONES!F185</f>
        <v>357000</v>
      </c>
      <c r="K186" s="77">
        <f>+COTIZACIONES!L185</f>
        <v>406420.7</v>
      </c>
      <c r="L186" s="77">
        <f>+COTIZACIONES!R185</f>
        <v>357000</v>
      </c>
      <c r="M186" s="55">
        <f t="shared" si="21"/>
        <v>357000</v>
      </c>
      <c r="N186" s="55">
        <f t="shared" si="22"/>
        <v>373473.56666666665</v>
      </c>
      <c r="O186" s="55">
        <f t="shared" si="23"/>
        <v>372081.69389457407</v>
      </c>
      <c r="P186" s="55">
        <f t="shared" si="24"/>
        <v>372766.96456546377</v>
      </c>
      <c r="Q186" s="55">
        <f t="shared" si="25"/>
        <v>28533.054448539744</v>
      </c>
      <c r="R186" s="56">
        <f t="shared" si="26"/>
        <v>7.6399126993654476E-2</v>
      </c>
      <c r="S186" s="55">
        <f t="shared" si="27"/>
        <v>357000</v>
      </c>
      <c r="T186" s="62" t="str">
        <f t="shared" si="28"/>
        <v>MENOR VALOR</v>
      </c>
    </row>
    <row r="187" spans="1:20" ht="255" x14ac:dyDescent="0.25">
      <c r="A187" s="76">
        <f>+COTIZACIONES!A186</f>
        <v>184</v>
      </c>
      <c r="B187" s="76" t="str">
        <f>+COTIZACIONES!C186</f>
        <v>SUMINISTRO E INSTALACION DE APLIQUE TORTUGA LED DE 13,5 W, IP65, Voltaje 100/277VAC, E27, con Rejilla Color Negro, Temperatura de Color 6500K Blanco Frío, Horas de Vida Útil 50,000 Horas, Garantía de 5 años. INCLUYE ACCESORIOS DE FIJACIÓN Y CONEXIÓN.</v>
      </c>
      <c r="C187" s="76" t="str">
        <f>+COTIZACIONES!C186</f>
        <v>SUMINISTRO E INSTALACION DE APLIQUE TORTUGA LED DE 13,5 W, IP65, Voltaje 100/277VAC, E27, con Rejilla Color Negro, Temperatura de Color 6500K Blanco Frío, Horas de Vida Útil 50,000 Horas, Garantía de 5 años. INCLUYE ACCESORIOS DE FIJACIÓN Y CONEXIÓN.</v>
      </c>
      <c r="D187" s="76" t="str">
        <f>+COTIZACIONES!D186</f>
        <v>Unidad</v>
      </c>
      <c r="E187" s="76">
        <f>+COTIZACIONES!E186</f>
        <v>1</v>
      </c>
      <c r="F187" s="58"/>
      <c r="G187" s="58"/>
      <c r="H187" s="58"/>
      <c r="I187" s="58"/>
      <c r="J187" s="77">
        <f>+COTIZACIONES!F186</f>
        <v>357000</v>
      </c>
      <c r="K187" s="77">
        <f>+COTIZACIONES!L186</f>
        <v>406420.7</v>
      </c>
      <c r="L187" s="77">
        <f>+COTIZACIONES!R186</f>
        <v>357000</v>
      </c>
      <c r="M187" s="55">
        <f t="shared" si="21"/>
        <v>357000</v>
      </c>
      <c r="N187" s="55">
        <f t="shared" si="22"/>
        <v>373473.56666666665</v>
      </c>
      <c r="O187" s="55">
        <f t="shared" si="23"/>
        <v>372081.69389457407</v>
      </c>
      <c r="P187" s="55">
        <f t="shared" si="24"/>
        <v>372766.96456546377</v>
      </c>
      <c r="Q187" s="55">
        <f t="shared" si="25"/>
        <v>28533.054448539744</v>
      </c>
      <c r="R187" s="56">
        <f t="shared" si="26"/>
        <v>7.6399126993654476E-2</v>
      </c>
      <c r="S187" s="55">
        <f t="shared" si="27"/>
        <v>357000</v>
      </c>
      <c r="T187" s="62" t="str">
        <f t="shared" si="28"/>
        <v>MENOR VALOR</v>
      </c>
    </row>
    <row r="188" spans="1:20" s="57" customFormat="1" ht="63.75" x14ac:dyDescent="0.25">
      <c r="A188" s="62">
        <f>+COTIZACIONES!A187</f>
        <v>185</v>
      </c>
      <c r="B188" s="78" t="str">
        <f>+COTIZACIONES!C187</f>
        <v xml:space="preserve">INSTALACIÓN DE CABLE DE COBRE THHN/THWN N°10 AWG. </v>
      </c>
      <c r="C188" s="62" t="str">
        <f>+COTIZACIONES!C187</f>
        <v xml:space="preserve">INSTALACIÓN DE CABLE DE COBRE THHN/THWN N°10 AWG. </v>
      </c>
      <c r="D188" s="62" t="str">
        <f>+COTIZACIONES!D187</f>
        <v>ml</v>
      </c>
      <c r="E188" s="62">
        <f>+COTIZACIONES!E187</f>
        <v>1</v>
      </c>
      <c r="F188" s="61"/>
      <c r="G188" s="79"/>
      <c r="H188" s="79"/>
      <c r="I188" s="79"/>
      <c r="J188" s="55">
        <f>+COTIZACIONES!F187</f>
        <v>642600</v>
      </c>
      <c r="K188" s="55">
        <f>+COTIZACIONES!L187</f>
        <v>739062.59</v>
      </c>
      <c r="L188" s="55">
        <f>+COTIZACIONES!R187</f>
        <v>641886</v>
      </c>
      <c r="M188" s="55">
        <f t="shared" ref="M188:M197" si="29">MIN(J188:L188)</f>
        <v>641886</v>
      </c>
      <c r="N188" s="55">
        <f>AVERAGE(J188:L188)</f>
        <v>674516.19666666666</v>
      </c>
      <c r="O188" s="55">
        <f t="shared" si="23"/>
        <v>671568.75474802672</v>
      </c>
      <c r="P188" s="55">
        <f t="shared" si="24"/>
        <v>673017.89945211133</v>
      </c>
      <c r="Q188" s="55">
        <f t="shared" si="25"/>
        <v>55899.956335010058</v>
      </c>
      <c r="R188" s="56">
        <f t="shared" si="26"/>
        <v>8.2874149814722353E-2</v>
      </c>
      <c r="S188" s="55">
        <f t="shared" si="27"/>
        <v>641886</v>
      </c>
      <c r="T188" s="62" t="str">
        <f t="shared" si="28"/>
        <v>MENOR VALOR</v>
      </c>
    </row>
    <row r="189" spans="1:20" s="57" customFormat="1" ht="89.25" x14ac:dyDescent="0.25">
      <c r="A189" s="62">
        <f>+COTIZACIONES!A188</f>
        <v>186</v>
      </c>
      <c r="B189" s="78" t="str">
        <f>+COTIZACIONES!C188</f>
        <v>INSTALACIÓN DE CANASTILLA PARA CABLEADO AÉREO. ANCHO 20 CM</v>
      </c>
      <c r="C189" s="62" t="str">
        <f>+COTIZACIONES!C188</f>
        <v>INSTALACIÓN DE CANASTILLA PARA CABLEADO AÉREO. ANCHO 20 CM</v>
      </c>
      <c r="D189" s="62" t="str">
        <f>+COTIZACIONES!D188</f>
        <v>ML</v>
      </c>
      <c r="E189" s="62">
        <f>+COTIZACIONES!E188</f>
        <v>1</v>
      </c>
      <c r="F189" s="61"/>
      <c r="G189" s="79"/>
      <c r="H189" s="79"/>
      <c r="I189" s="79"/>
      <c r="J189" s="55">
        <f>+COTIZACIONES!F188</f>
        <v>59500</v>
      </c>
      <c r="K189" s="55">
        <f>+COTIZACIONES!L188</f>
        <v>70096.95</v>
      </c>
      <c r="L189" s="55">
        <f>+COTIZACIONES!R188</f>
        <v>55930</v>
      </c>
      <c r="M189" s="55">
        <f t="shared" si="29"/>
        <v>55930</v>
      </c>
      <c r="N189" s="55">
        <f>AVERAGE(J189:L189)</f>
        <v>61842.316666666673</v>
      </c>
      <c r="O189" s="55">
        <f t="shared" si="23"/>
        <v>61284.309725519706</v>
      </c>
      <c r="P189" s="55">
        <f t="shared" si="24"/>
        <v>61558.34976872366</v>
      </c>
      <c r="Q189" s="55">
        <f t="shared" si="25"/>
        <v>7368.2055889363801</v>
      </c>
      <c r="R189" s="56">
        <f t="shared" si="26"/>
        <v>0.11914504478626495</v>
      </c>
      <c r="S189" s="55">
        <f t="shared" si="27"/>
        <v>55930</v>
      </c>
      <c r="T189" s="62" t="str">
        <f t="shared" si="28"/>
        <v>MENOR VALOR</v>
      </c>
    </row>
    <row r="190" spans="1:20" s="57" customFormat="1" ht="102" x14ac:dyDescent="0.25">
      <c r="A190" s="62">
        <f>+COTIZACIONES!A189</f>
        <v>187</v>
      </c>
      <c r="B190" s="78" t="str">
        <f>+COTIZACIONES!C189</f>
        <v xml:space="preserve">INSTALACIÓN DE CAPACETE PARA ACOMETIDAS ELÉCTRICAS CON UN DIÁMETRO DE 1".  </v>
      </c>
      <c r="C190" s="62" t="str">
        <f>+COTIZACIONES!C189</f>
        <v xml:space="preserve">INSTALACIÓN DE CAPACETE PARA ACOMETIDAS ELÉCTRICAS CON UN DIÁMETRO DE 1".  </v>
      </c>
      <c r="D190" s="62" t="str">
        <f>+COTIZACIONES!D189</f>
        <v>Servicio</v>
      </c>
      <c r="E190" s="62">
        <f>+COTIZACIONES!E189</f>
        <v>1</v>
      </c>
      <c r="F190" s="61"/>
      <c r="G190" s="79"/>
      <c r="H190" s="79"/>
      <c r="I190" s="79"/>
      <c r="J190" s="55">
        <f>+COTIZACIONES!F189</f>
        <v>69020</v>
      </c>
      <c r="K190" s="55">
        <f>+COTIZACIONES!L189</f>
        <v>76469.399999999994</v>
      </c>
      <c r="L190" s="55">
        <f>+COTIZACIONES!R189</f>
        <v>63070</v>
      </c>
      <c r="M190" s="55">
        <f t="shared" si="29"/>
        <v>63070</v>
      </c>
      <c r="N190" s="55">
        <f>AVERAGE(J190:L190)</f>
        <v>69519.8</v>
      </c>
      <c r="O190" s="55">
        <f t="shared" si="23"/>
        <v>69090.867005131833</v>
      </c>
      <c r="P190" s="55">
        <f t="shared" si="24"/>
        <v>69304.561951291587</v>
      </c>
      <c r="Q190" s="55">
        <f t="shared" si="25"/>
        <v>6713.6674120781381</v>
      </c>
      <c r="R190" s="56">
        <f t="shared" si="26"/>
        <v>9.6572018505204818E-2</v>
      </c>
      <c r="S190" s="55">
        <f t="shared" si="27"/>
        <v>63070</v>
      </c>
      <c r="T190" s="62" t="str">
        <f t="shared" si="28"/>
        <v>MENOR VALOR</v>
      </c>
    </row>
    <row r="191" spans="1:20" s="57" customFormat="1" ht="102" x14ac:dyDescent="0.25">
      <c r="A191" s="62">
        <f>+COTIZACIONES!A190</f>
        <v>188</v>
      </c>
      <c r="B191" s="78" t="str">
        <f>+COTIZACIONES!C190</f>
        <v xml:space="preserve">INSTALACIÓN DE CAPACETE PARA ACOMETIDAS ELÉCTRICAS CON UN DIÁMETRO DE 3/4".  </v>
      </c>
      <c r="C191" s="62" t="str">
        <f>+COTIZACIONES!C190</f>
        <v xml:space="preserve">INSTALACIÓN DE CAPACETE PARA ACOMETIDAS ELÉCTRICAS CON UN DIÁMETRO DE 3/4".  </v>
      </c>
      <c r="D191" s="62" t="str">
        <f>+COTIZACIONES!D190</f>
        <v>Unidad</v>
      </c>
      <c r="E191" s="62">
        <f>+COTIZACIONES!E190</f>
        <v>1</v>
      </c>
      <c r="F191" s="61"/>
      <c r="G191" s="79"/>
      <c r="H191" s="79"/>
      <c r="I191" s="79"/>
      <c r="J191" s="55">
        <f>+COTIZACIONES!F190</f>
        <v>69020</v>
      </c>
      <c r="K191" s="55">
        <f>+COTIZACIONES!L190</f>
        <v>76469.399999999994</v>
      </c>
      <c r="L191" s="55">
        <f>+COTIZACIONES!R190</f>
        <v>63070</v>
      </c>
      <c r="M191" s="55">
        <f t="shared" si="29"/>
        <v>63070</v>
      </c>
      <c r="N191" s="55">
        <f>AVERAGE(J191:L191)</f>
        <v>69519.8</v>
      </c>
      <c r="O191" s="55">
        <f t="shared" si="23"/>
        <v>69090.867005131833</v>
      </c>
      <c r="P191" s="55">
        <f t="shared" si="24"/>
        <v>69304.561951291587</v>
      </c>
      <c r="Q191" s="55">
        <f t="shared" si="25"/>
        <v>6713.6674120781381</v>
      </c>
      <c r="R191" s="56">
        <f t="shared" si="26"/>
        <v>9.6572018505204818E-2</v>
      </c>
      <c r="S191" s="55">
        <f t="shared" si="27"/>
        <v>63070</v>
      </c>
      <c r="T191" s="62" t="str">
        <f t="shared" si="28"/>
        <v>MENOR VALOR</v>
      </c>
    </row>
    <row r="192" spans="1:20" ht="153" x14ac:dyDescent="0.25">
      <c r="A192" s="76">
        <f>+COTIZACIONES!A191</f>
        <v>189</v>
      </c>
      <c r="B192" s="76" t="str">
        <f>+COTIZACIONES!C191</f>
        <v>INSTALACIÓN DE INTERRUPTOR DOBLE TUBERÍA CONDUIT PVC 3/4", ALAMBRE No 12 AWG INCLUYE APARATO PROM 5 M</v>
      </c>
      <c r="C192" s="76" t="str">
        <f>+COTIZACIONES!C191</f>
        <v>INSTALACIÓN DE INTERRUPTOR DOBLE TUBERÍA CONDUIT PVC 3/4", ALAMBRE No 12 AWG INCLUYE APARATO PROM 5 M</v>
      </c>
      <c r="D192" s="76" t="str">
        <f>+COTIZACIONES!D191</f>
        <v>Unidad</v>
      </c>
      <c r="E192" s="76">
        <f>+COTIZACIONES!E191</f>
        <v>1</v>
      </c>
      <c r="F192" s="58"/>
      <c r="G192" s="58"/>
      <c r="H192" s="58"/>
      <c r="I192" s="58"/>
      <c r="J192" s="77">
        <f>+COTIZACIONES!F191</f>
        <v>53550</v>
      </c>
      <c r="K192" s="77">
        <f>+COTIZACIONES!L191</f>
        <v>69388.899999999994</v>
      </c>
      <c r="L192" s="77">
        <f>+COTIZACIONES!R191</f>
        <v>55692</v>
      </c>
      <c r="M192" s="55">
        <f t="shared" si="29"/>
        <v>53550</v>
      </c>
      <c r="N192" s="55">
        <f>AVERAGE(J192:L192)</f>
        <v>59543.633333333331</v>
      </c>
      <c r="O192" s="55">
        <f t="shared" si="23"/>
        <v>58775.628950169048</v>
      </c>
      <c r="P192" s="55">
        <f t="shared" si="24"/>
        <v>59149.003291959409</v>
      </c>
      <c r="Q192" s="55">
        <f t="shared" si="25"/>
        <v>8593.2530396429775</v>
      </c>
      <c r="R192" s="56">
        <f t="shared" si="26"/>
        <v>0.14431858720371971</v>
      </c>
      <c r="S192" s="55">
        <f t="shared" si="27"/>
        <v>53550</v>
      </c>
      <c r="T192" s="62" t="str">
        <f t="shared" si="28"/>
        <v>MENOR VALOR</v>
      </c>
    </row>
    <row r="193" spans="1:20" ht="63.75" x14ac:dyDescent="0.25">
      <c r="A193" s="76">
        <f>+COTIZACIONES!A192</f>
        <v>190</v>
      </c>
      <c r="B193" s="76" t="str">
        <f>+COTIZACIONES!C192</f>
        <v>SUMINSTRO INSTALACIÓN DE TUBERÍA CONDUIT PVC 1"</v>
      </c>
      <c r="C193" s="76" t="str">
        <f>+COTIZACIONES!C192</f>
        <v>SUMINSTRO INSTALACIÓN DE TUBERÍA CONDUIT PVC 1"</v>
      </c>
      <c r="D193" s="76" t="str">
        <f>+COTIZACIONES!D192</f>
        <v>ML</v>
      </c>
      <c r="E193" s="76">
        <f>+COTIZACIONES!E192</f>
        <v>1</v>
      </c>
      <c r="F193" s="58"/>
      <c r="G193" s="58"/>
      <c r="H193" s="58"/>
      <c r="I193" s="58"/>
      <c r="J193" s="77">
        <f>+COTIZACIONES!F192</f>
        <v>7475</v>
      </c>
      <c r="K193" s="77">
        <f>+COTIZACIONES!L192</f>
        <v>9251.06</v>
      </c>
      <c r="L193" s="77">
        <f>+COTIZACIONES!R192</f>
        <v>7735</v>
      </c>
      <c r="M193" s="55">
        <f t="shared" si="29"/>
        <v>7475</v>
      </c>
      <c r="N193" s="55">
        <f t="shared" si="22"/>
        <v>8153.6866666666656</v>
      </c>
      <c r="O193" s="55">
        <f t="shared" si="23"/>
        <v>8082.8226933830383</v>
      </c>
      <c r="P193" s="55">
        <f t="shared" si="24"/>
        <v>8117.4758311826663</v>
      </c>
      <c r="Q193" s="55">
        <f t="shared" si="25"/>
        <v>959.20340623526386</v>
      </c>
      <c r="R193" s="56">
        <f t="shared" si="26"/>
        <v>0.117640454612588</v>
      </c>
      <c r="S193" s="55">
        <f t="shared" si="27"/>
        <v>7475</v>
      </c>
      <c r="T193" s="62" t="str">
        <f t="shared" si="28"/>
        <v>MENOR VALOR</v>
      </c>
    </row>
    <row r="194" spans="1:20" ht="63.75" x14ac:dyDescent="0.25">
      <c r="A194" s="76">
        <f>+COTIZACIONES!A193</f>
        <v>191</v>
      </c>
      <c r="B194" s="76" t="str">
        <f>+COTIZACIONES!C193</f>
        <v>SUMINISTRO E INSTALACIÓN DE TUBERÍA CONDUIT PVC 1/2"</v>
      </c>
      <c r="C194" s="76" t="str">
        <f>+COTIZACIONES!C193</f>
        <v>SUMINISTRO E INSTALACIÓN DE TUBERÍA CONDUIT PVC 1/2"</v>
      </c>
      <c r="D194" s="76" t="str">
        <f>+COTIZACIONES!D193</f>
        <v>ML</v>
      </c>
      <c r="E194" s="76">
        <f>+COTIZACIONES!E193</f>
        <v>1</v>
      </c>
      <c r="F194" s="58"/>
      <c r="G194" s="58"/>
      <c r="H194" s="58"/>
      <c r="I194" s="58"/>
      <c r="J194" s="77">
        <f>+COTIZACIONES!F193</f>
        <v>4025</v>
      </c>
      <c r="K194" s="77">
        <f>+COTIZACIONES!L193</f>
        <v>5005.2887499999997</v>
      </c>
      <c r="L194" s="77">
        <f>+COTIZACIONES!R193</f>
        <v>4165</v>
      </c>
      <c r="M194" s="55">
        <f t="shared" si="29"/>
        <v>4025</v>
      </c>
      <c r="N194" s="55">
        <f t="shared" si="22"/>
        <v>4398.4295833333335</v>
      </c>
      <c r="O194" s="55">
        <f t="shared" si="23"/>
        <v>4358.3624793196532</v>
      </c>
      <c r="P194" s="55">
        <f t="shared" si="24"/>
        <v>4377.9420540482479</v>
      </c>
      <c r="Q194" s="55">
        <f t="shared" si="25"/>
        <v>530.19669569464565</v>
      </c>
      <c r="R194" s="56">
        <f t="shared" si="26"/>
        <v>0.12054227211086509</v>
      </c>
      <c r="S194" s="55">
        <f t="shared" si="27"/>
        <v>4025</v>
      </c>
      <c r="T194" s="62" t="str">
        <f t="shared" si="28"/>
        <v>MENOR VALOR</v>
      </c>
    </row>
    <row r="195" spans="1:20" ht="51" x14ac:dyDescent="0.25">
      <c r="A195" s="76">
        <f>+COTIZACIONES!A194</f>
        <v>192</v>
      </c>
      <c r="B195" s="76" t="str">
        <f>+COTIZACIONES!C194</f>
        <v>INSTALACIÓN DE TUBERÍA CONDUIT PVC 3/4"</v>
      </c>
      <c r="C195" s="76" t="str">
        <f>+COTIZACIONES!C194</f>
        <v>INSTALACIÓN DE TUBERÍA CONDUIT PVC 3/4"</v>
      </c>
      <c r="D195" s="76" t="str">
        <f>+COTIZACIONES!D194</f>
        <v>ML</v>
      </c>
      <c r="E195" s="76">
        <f>+COTIZACIONES!E194</f>
        <v>1</v>
      </c>
      <c r="F195" s="58"/>
      <c r="G195" s="58"/>
      <c r="H195" s="58"/>
      <c r="I195" s="58"/>
      <c r="J195" s="77">
        <f>+COTIZACIONES!F194</f>
        <v>5175</v>
      </c>
      <c r="K195" s="77">
        <f>+COTIZACIONES!L194</f>
        <v>6527.7450000000008</v>
      </c>
      <c r="L195" s="77">
        <f>+COTIZACIONES!R194</f>
        <v>5355</v>
      </c>
      <c r="M195" s="55">
        <f t="shared" si="29"/>
        <v>5175</v>
      </c>
      <c r="N195" s="55">
        <f t="shared" si="22"/>
        <v>5685.9150000000009</v>
      </c>
      <c r="O195" s="55">
        <f t="shared" si="23"/>
        <v>5626.7196299275956</v>
      </c>
      <c r="P195" s="55">
        <f t="shared" si="24"/>
        <v>5655.5867720258257</v>
      </c>
      <c r="Q195" s="55">
        <f t="shared" si="25"/>
        <v>734.5803643407454</v>
      </c>
      <c r="R195" s="56">
        <f t="shared" si="26"/>
        <v>0.12919299080987762</v>
      </c>
      <c r="S195" s="55">
        <f t="shared" si="27"/>
        <v>5175</v>
      </c>
      <c r="T195" s="62" t="str">
        <f t="shared" si="28"/>
        <v>MENOR VALOR</v>
      </c>
    </row>
    <row r="196" spans="1:20" ht="76.5" x14ac:dyDescent="0.25">
      <c r="A196" s="76">
        <f>+COTIZACIONES!A195</f>
        <v>193</v>
      </c>
      <c r="B196" s="76" t="str">
        <f>+COTIZACIONES!C195</f>
        <v xml:space="preserve">INSTALACIÓN DE TUBERÍA SUSPENDIDA EN TUBO CONDUIT DE 1 1/2". </v>
      </c>
      <c r="C196" s="76" t="str">
        <f>+COTIZACIONES!C195</f>
        <v xml:space="preserve">INSTALACIÓN DE TUBERÍA SUSPENDIDA EN TUBO CONDUIT DE 1 1/2". </v>
      </c>
      <c r="D196" s="76" t="str">
        <f>+COTIZACIONES!D195</f>
        <v>Metro</v>
      </c>
      <c r="E196" s="76">
        <f>+COTIZACIONES!E195</f>
        <v>1</v>
      </c>
      <c r="F196" s="58"/>
      <c r="G196" s="58"/>
      <c r="H196" s="58"/>
      <c r="I196" s="58"/>
      <c r="J196" s="77">
        <f>+COTIZACIONES!F195</f>
        <v>13225</v>
      </c>
      <c r="K196" s="77">
        <f>+COTIZACIONES!L195</f>
        <v>16209.8825</v>
      </c>
      <c r="L196" s="77">
        <f>+COTIZACIONES!R195</f>
        <v>13685</v>
      </c>
      <c r="M196" s="55">
        <f t="shared" si="29"/>
        <v>13225</v>
      </c>
      <c r="N196" s="55">
        <f t="shared" si="22"/>
        <v>14373.294166666667</v>
      </c>
      <c r="O196" s="55">
        <f t="shared" si="23"/>
        <v>14260.057328015955</v>
      </c>
      <c r="P196" s="55">
        <f t="shared" si="24"/>
        <v>14315.508629079184</v>
      </c>
      <c r="Q196" s="55">
        <f t="shared" si="25"/>
        <v>1607.0757697140739</v>
      </c>
      <c r="R196" s="56">
        <f t="shared" si="26"/>
        <v>0.11180984338587244</v>
      </c>
      <c r="S196" s="55">
        <f t="shared" si="27"/>
        <v>13225</v>
      </c>
      <c r="T196" s="62" t="str">
        <f t="shared" si="28"/>
        <v>MENOR VALOR</v>
      </c>
    </row>
    <row r="197" spans="1:20" ht="76.5" x14ac:dyDescent="0.25">
      <c r="A197" s="76">
        <f>+COTIZACIONES!A196</f>
        <v>194</v>
      </c>
      <c r="B197" s="76" t="str">
        <f>+COTIZACIONES!C196</f>
        <v xml:space="preserve">INSTALACIÓN DE TUBERÍA Y/O ACCESORIOS PARA RED ELÉCTRICA 2" </v>
      </c>
      <c r="C197" s="76" t="str">
        <f>+COTIZACIONES!C196</f>
        <v xml:space="preserve">INSTALACIÓN DE TUBERÍA Y/O ACCESORIOS PARA RED ELÉCTRICA 2" </v>
      </c>
      <c r="D197" s="76" t="str">
        <f>+COTIZACIONES!D196</f>
        <v>Ml</v>
      </c>
      <c r="E197" s="76">
        <f>+COTIZACIONES!E196</f>
        <v>1</v>
      </c>
      <c r="F197" s="58"/>
      <c r="G197" s="58"/>
      <c r="H197" s="58"/>
      <c r="I197" s="58"/>
      <c r="J197" s="77">
        <f>+COTIZACIONES!F196</f>
        <v>28750</v>
      </c>
      <c r="K197" s="77">
        <f>+COTIZACIONES!L196</f>
        <v>35067.8125</v>
      </c>
      <c r="L197" s="77">
        <f>+COTIZACIONES!R196</f>
        <v>29750</v>
      </c>
      <c r="M197" s="55">
        <f t="shared" si="29"/>
        <v>28750</v>
      </c>
      <c r="N197" s="55">
        <f t="shared" ref="N197:N260" si="30">AVERAGE(J197:L197)</f>
        <v>31189.270833333332</v>
      </c>
      <c r="O197" s="55">
        <f t="shared" ref="O197:O260" si="31">HARMEAN(J197:L197)</f>
        <v>30955.844490216274</v>
      </c>
      <c r="P197" s="55">
        <f t="shared" ref="P197:P260" si="32">GEOMEAN(J197:L197)</f>
        <v>31070.232155672224</v>
      </c>
      <c r="Q197" s="55">
        <f t="shared" ref="Q197:Q260" si="33">_xlfn.STDEV.S(J197:L197)</f>
        <v>3395.9261027077846</v>
      </c>
      <c r="R197" s="56">
        <f t="shared" ref="R197:R260" si="34">+Q197/N197</f>
        <v>0.1088812278060188</v>
      </c>
      <c r="S197" s="55">
        <f t="shared" ref="S197:S260" si="35">ROUND(+IF(R197&lt;=25%,M197,IF(R197&lt;=60%,O197,IF(R197&lt;=90%,P197,IF(R197&lt;=100%,N197)))),0)</f>
        <v>28750</v>
      </c>
      <c r="T197" s="62" t="str">
        <f t="shared" ref="T197:T260" si="36">+IF(R197&lt;=20%,"MENOR VALOR",IF(R197&lt;=60%,"MEDIA ARMONICA",IF(R197&lt;=90%,"MEDIA GEOMETRICA","MENOR VALOR")))</f>
        <v>MENOR VALOR</v>
      </c>
    </row>
    <row r="198" spans="1:20" ht="127.5" x14ac:dyDescent="0.25">
      <c r="A198" s="76">
        <f>+COTIZACIONES!A197</f>
        <v>195</v>
      </c>
      <c r="B198" s="76" t="str">
        <f>+COTIZACIONES!C197</f>
        <v>MANTENIMIENTO A TODO COSTO INSTALACIÓN LUMINARIAS Y LÁMPARAS (REDONDA, CUADRADA Y RECTANGULAR)</v>
      </c>
      <c r="C198" s="76" t="str">
        <f>+COTIZACIONES!C197</f>
        <v>MANTENIMIENTO A TODO COSTO INSTALACIÓN LUMINARIAS Y LÁMPARAS (REDONDA, CUADRADA Y RECTANGULAR)</v>
      </c>
      <c r="D198" s="76" t="str">
        <f>+COTIZACIONES!D197</f>
        <v>Servicio</v>
      </c>
      <c r="E198" s="76">
        <f>+COTIZACIONES!E197</f>
        <v>1</v>
      </c>
      <c r="F198" s="58"/>
      <c r="G198" s="58"/>
      <c r="H198" s="58"/>
      <c r="I198" s="58"/>
      <c r="J198" s="77">
        <f>+COTIZACIONES!F197</f>
        <v>1978000</v>
      </c>
      <c r="K198" s="77">
        <f>+COTIZACIONES!L197</f>
        <v>2436203.7000000002</v>
      </c>
      <c r="L198" s="77">
        <f>+COTIZACIONES!R197</f>
        <v>1963500</v>
      </c>
      <c r="M198" s="55">
        <f t="shared" ref="M198:M260" si="37">MIN(J198:L198)</f>
        <v>1963500</v>
      </c>
      <c r="N198" s="55">
        <f t="shared" si="30"/>
        <v>2125901.2333333334</v>
      </c>
      <c r="O198" s="55">
        <f t="shared" si="31"/>
        <v>2104774.9876624336</v>
      </c>
      <c r="P198" s="55">
        <f t="shared" si="32"/>
        <v>2115064.4082177188</v>
      </c>
      <c r="Q198" s="55">
        <f t="shared" si="33"/>
        <v>268827.59924264374</v>
      </c>
      <c r="R198" s="56">
        <f t="shared" si="34"/>
        <v>0.12645347536730678</v>
      </c>
      <c r="S198" s="55">
        <f t="shared" si="35"/>
        <v>1963500</v>
      </c>
      <c r="T198" s="62" t="str">
        <f t="shared" si="36"/>
        <v>MENOR VALOR</v>
      </c>
    </row>
    <row r="199" spans="1:20" ht="102" x14ac:dyDescent="0.25">
      <c r="A199" s="76">
        <f>+COTIZACIONES!A198</f>
        <v>196</v>
      </c>
      <c r="B199" s="76" t="str">
        <f>+COTIZACIONES!C198</f>
        <v>MANTENIMIENTO A TODO COSTO SUMINISTRO E INSTALACIÓN REFLECTOR LED DE PISO DE 30W</v>
      </c>
      <c r="C199" s="76" t="str">
        <f>+COTIZACIONES!C198</f>
        <v>MANTENIMIENTO A TODO COSTO SUMINISTRO E INSTALACIÓN REFLECTOR LED DE PISO DE 30W</v>
      </c>
      <c r="D199" s="76" t="str">
        <f>+COTIZACIONES!D198</f>
        <v>Unidad</v>
      </c>
      <c r="E199" s="76">
        <f>+COTIZACIONES!E198</f>
        <v>1</v>
      </c>
      <c r="F199" s="58"/>
      <c r="G199" s="58"/>
      <c r="H199" s="58"/>
      <c r="I199" s="58"/>
      <c r="J199" s="77">
        <f>+COTIZACIONES!F198</f>
        <v>416500</v>
      </c>
      <c r="K199" s="77">
        <f>+COTIZACIONES!L198</f>
        <v>489970.6</v>
      </c>
      <c r="L199" s="77">
        <f>+COTIZACIONES!R198</f>
        <v>415310</v>
      </c>
      <c r="M199" s="55">
        <f t="shared" si="37"/>
        <v>415310</v>
      </c>
      <c r="N199" s="55">
        <f t="shared" si="30"/>
        <v>440593.53333333338</v>
      </c>
      <c r="O199" s="55">
        <f t="shared" si="31"/>
        <v>437972.8861074106</v>
      </c>
      <c r="P199" s="55">
        <f t="shared" si="32"/>
        <v>439257.45253037097</v>
      </c>
      <c r="Q199" s="55">
        <f t="shared" si="33"/>
        <v>42765.93339859815</v>
      </c>
      <c r="R199" s="56">
        <f t="shared" si="34"/>
        <v>9.706436922723366E-2</v>
      </c>
      <c r="S199" s="55">
        <f t="shared" si="35"/>
        <v>415310</v>
      </c>
      <c r="T199" s="62" t="str">
        <f t="shared" si="36"/>
        <v>MENOR VALOR</v>
      </c>
    </row>
    <row r="200" spans="1:20" ht="127.5" x14ac:dyDescent="0.25">
      <c r="A200" s="76">
        <f>+COTIZACIONES!A199</f>
        <v>197</v>
      </c>
      <c r="B200" s="76" t="str">
        <f>+COTIZACIONES!C199</f>
        <v>MANTENIMIENTO A TODO COSTO INSTALACIÓN SOPORTE DE PROYECTORES PARA LUMINARIAS Y LÁMPARAS. A TODO COSTO</v>
      </c>
      <c r="C200" s="76" t="str">
        <f>+COTIZACIONES!C199</f>
        <v>MANTENIMIENTO A TODO COSTO INSTALACIÓN SOPORTE DE PROYECTORES PARA LUMINARIAS Y LÁMPARAS. A TODO COSTO</v>
      </c>
      <c r="D200" s="76" t="str">
        <f>+COTIZACIONES!D199</f>
        <v>Unidad</v>
      </c>
      <c r="E200" s="76">
        <f>+COTIZACIONES!E199</f>
        <v>1</v>
      </c>
      <c r="F200" s="58"/>
      <c r="G200" s="58"/>
      <c r="H200" s="58"/>
      <c r="I200" s="58"/>
      <c r="J200" s="77">
        <f>+COTIZACIONES!F199</f>
        <v>95200</v>
      </c>
      <c r="K200" s="77">
        <f>+COTIZACIONES!L199</f>
        <v>93320.99</v>
      </c>
      <c r="L200" s="77">
        <f>+COTIZACIONES!R199</f>
        <v>83300</v>
      </c>
      <c r="M200" s="55">
        <f t="shared" si="37"/>
        <v>83300</v>
      </c>
      <c r="N200" s="55">
        <f t="shared" si="30"/>
        <v>90606.996666666659</v>
      </c>
      <c r="O200" s="55">
        <f t="shared" si="31"/>
        <v>90294.25144631014</v>
      </c>
      <c r="P200" s="55">
        <f t="shared" si="32"/>
        <v>90452.469656441754</v>
      </c>
      <c r="Q200" s="55">
        <f t="shared" si="33"/>
        <v>6397.407276392003</v>
      </c>
      <c r="R200" s="56">
        <f t="shared" si="34"/>
        <v>7.0606106721839285E-2</v>
      </c>
      <c r="S200" s="55">
        <f t="shared" si="35"/>
        <v>83300</v>
      </c>
      <c r="T200" s="62" t="str">
        <f t="shared" si="36"/>
        <v>MENOR VALOR</v>
      </c>
    </row>
    <row r="201" spans="1:20" ht="165.75" x14ac:dyDescent="0.25">
      <c r="A201" s="76">
        <f>+COTIZACIONES!A200</f>
        <v>198</v>
      </c>
      <c r="B201" s="76" t="str">
        <f>+COTIZACIONES!C200</f>
        <v>MANTENIMIENTO A TODO COSTO DESMONTE LUMINARIA EXISTENTE DE TODA CLASE (REDONDA, CUADRADA, RECTANGULAR, REFLECTORES)</v>
      </c>
      <c r="C201" s="76" t="str">
        <f>+COTIZACIONES!C200</f>
        <v>MANTENIMIENTO A TODO COSTO DESMONTE LUMINARIA EXISTENTE DE TODA CLASE (REDONDA, CUADRADA, RECTANGULAR, REFLECTORES)</v>
      </c>
      <c r="D201" s="76" t="str">
        <f>+COTIZACIONES!D200</f>
        <v>Unidad</v>
      </c>
      <c r="E201" s="76">
        <f>+COTIZACIONES!E200</f>
        <v>1</v>
      </c>
      <c r="F201" s="58"/>
      <c r="G201" s="58"/>
      <c r="H201" s="58"/>
      <c r="I201" s="58"/>
      <c r="J201" s="77">
        <f>+COTIZACIONES!F200</f>
        <v>66640</v>
      </c>
      <c r="K201" s="77">
        <f>+COTIZACIONES!L200</f>
        <v>76469.399999999994</v>
      </c>
      <c r="L201" s="77">
        <f>+COTIZACIONES!R200</f>
        <v>63070</v>
      </c>
      <c r="M201" s="55">
        <f t="shared" si="37"/>
        <v>63070</v>
      </c>
      <c r="N201" s="55">
        <f t="shared" si="30"/>
        <v>68726.46666666666</v>
      </c>
      <c r="O201" s="55">
        <f t="shared" si="31"/>
        <v>68277.208518762884</v>
      </c>
      <c r="P201" s="55">
        <f t="shared" si="32"/>
        <v>68498.621874710501</v>
      </c>
      <c r="Q201" s="55">
        <f t="shared" si="33"/>
        <v>6939.091255584789</v>
      </c>
      <c r="R201" s="56">
        <f t="shared" si="34"/>
        <v>0.10096679768567747</v>
      </c>
      <c r="S201" s="55">
        <f t="shared" si="35"/>
        <v>63070</v>
      </c>
      <c r="T201" s="62" t="str">
        <f t="shared" si="36"/>
        <v>MENOR VALOR</v>
      </c>
    </row>
    <row r="202" spans="1:20" ht="395.25" x14ac:dyDescent="0.25">
      <c r="A202" s="76">
        <f>+COTIZACIONES!A201</f>
        <v>199</v>
      </c>
      <c r="B202" s="76" t="str">
        <f>+COTIZACIONES!C201</f>
        <v>MANTENIMIENTO  PANEL LED REDONDO A TODO COSTO , ( INCLUYE  LIMPIEZA  Y/O CAMBIO DE  PANELES  QUE SE ENCUENTREN FUNDIDAS O EN MAL ESTADO Y EL CONJUNTO ÓPTICO DE LAS LUMINARIAS. MANTENIMIENTO DEL SISTEMA DE ENCENDIDO Y APAGADO Y ASÍ COMO  EL CORRECTO FUNCIONAMIENTO DE ENCENDIDO DE LA LUMINARIA. (MÍNIMO 18W)</v>
      </c>
      <c r="C202" s="76" t="str">
        <f>+COTIZACIONES!C201</f>
        <v>MANTENIMIENTO  PANEL LED REDONDO A TODO COSTO , ( INCLUYE  LIMPIEZA  Y/O CAMBIO DE  PANELES  QUE SE ENCUENTREN FUNDIDAS O EN MAL ESTADO Y EL CONJUNTO ÓPTICO DE LAS LUMINARIAS. MANTENIMIENTO DEL SISTEMA DE ENCENDIDO Y APAGADO Y ASÍ COMO  EL CORRECTO FUNCIONAMIENTO DE ENCENDIDO DE LA LUMINARIA. (MÍNIMO 18W)</v>
      </c>
      <c r="D202" s="76" t="str">
        <f>+COTIZACIONES!D201</f>
        <v>Unidad</v>
      </c>
      <c r="E202" s="76">
        <f>+COTIZACIONES!E201</f>
        <v>1</v>
      </c>
      <c r="F202" s="58"/>
      <c r="G202" s="58"/>
      <c r="H202" s="58"/>
      <c r="I202" s="58"/>
      <c r="J202" s="77">
        <f>+COTIZACIONES!F201</f>
        <v>87400</v>
      </c>
      <c r="K202" s="77">
        <f>+COTIZACIONES!L201</f>
        <v>108166.24</v>
      </c>
      <c r="L202" s="77">
        <f>+COTIZACIONES!R201</f>
        <v>90440</v>
      </c>
      <c r="M202" s="55">
        <f t="shared" si="37"/>
        <v>87400</v>
      </c>
      <c r="N202" s="55">
        <f t="shared" si="30"/>
        <v>95335.41333333333</v>
      </c>
      <c r="O202" s="55">
        <f t="shared" si="31"/>
        <v>94506.849953401674</v>
      </c>
      <c r="P202" s="55">
        <f t="shared" si="32"/>
        <v>94912.02510305887</v>
      </c>
      <c r="Q202" s="55">
        <f t="shared" si="33"/>
        <v>11215.301365212323</v>
      </c>
      <c r="R202" s="56">
        <f t="shared" si="34"/>
        <v>0.11764045461258807</v>
      </c>
      <c r="S202" s="55">
        <f t="shared" si="35"/>
        <v>87400</v>
      </c>
      <c r="T202" s="62" t="str">
        <f t="shared" si="36"/>
        <v>MENOR VALOR</v>
      </c>
    </row>
    <row r="203" spans="1:20" ht="178.5" x14ac:dyDescent="0.25">
      <c r="A203" s="76">
        <f>+COTIZACIONES!A202</f>
        <v>200</v>
      </c>
      <c r="B203" s="76" t="str">
        <f>+COTIZACIONES!C202</f>
        <v>MANTENIMIENTO CONSISTENTE EN CAMBIO LUZ DE PANEL REDONDA REGULABLE SMD 2835 12W 15W 18W 110-240V LED TECHO EMPOTRADO ABAJO DE LÁMPARA.</v>
      </c>
      <c r="C203" s="76" t="str">
        <f>+COTIZACIONES!C202</f>
        <v>MANTENIMIENTO CONSISTENTE EN CAMBIO LUZ DE PANEL REDONDA REGULABLE SMD 2835 12W 15W 18W 110-240V LED TECHO EMPOTRADO ABAJO DE LÁMPARA.</v>
      </c>
      <c r="D203" s="76" t="str">
        <f>+COTIZACIONES!D202</f>
        <v>Unidad</v>
      </c>
      <c r="E203" s="76">
        <f>+COTIZACIONES!E202</f>
        <v>1</v>
      </c>
      <c r="F203" s="58"/>
      <c r="G203" s="58"/>
      <c r="H203" s="58"/>
      <c r="I203" s="58"/>
      <c r="J203" s="77">
        <f>+COTIZACIONES!F202</f>
        <v>63070</v>
      </c>
      <c r="K203" s="77">
        <f>+COTIZACIONES!L202</f>
        <v>77885.5</v>
      </c>
      <c r="L203" s="77">
        <f>+COTIZACIONES!R202</f>
        <v>65450</v>
      </c>
      <c r="M203" s="55">
        <f t="shared" si="37"/>
        <v>63070</v>
      </c>
      <c r="N203" s="55">
        <f t="shared" si="30"/>
        <v>68801.833333333328</v>
      </c>
      <c r="O203" s="55">
        <f t="shared" si="31"/>
        <v>68222.755068312021</v>
      </c>
      <c r="P203" s="55">
        <f t="shared" si="32"/>
        <v>68506.17159612893</v>
      </c>
      <c r="Q203" s="55">
        <f t="shared" si="33"/>
        <v>7956.1831353566349</v>
      </c>
      <c r="R203" s="56">
        <f t="shared" si="34"/>
        <v>0.11563911526616251</v>
      </c>
      <c r="S203" s="55">
        <f t="shared" si="35"/>
        <v>63070</v>
      </c>
      <c r="T203" s="62" t="str">
        <f t="shared" si="36"/>
        <v>MENOR VALOR</v>
      </c>
    </row>
    <row r="204" spans="1:20" ht="409.5" x14ac:dyDescent="0.25">
      <c r="A204" s="76">
        <f>+COTIZACIONES!A203</f>
        <v>201</v>
      </c>
      <c r="B204" s="76" t="str">
        <f>+COTIZACIONES!C203</f>
        <v>MANTENIMIENTO CONSISTENTE EN REPARACIÓN TOMACORRIENTES TIPO B CUERPO PORTA CONTACTOS: TORNILLOS Y TUERCAS - TORNILLOS: HIERRO SAE 1010 CEMENTADO CON TRATAMIENTO ANTICORROSIVO - TUERCAS: HIERRO SAE 1010 MOLETEADAS CON TRATAMIENTO ANTICORROSIVO - CONTACTO FIJO CENTRAL LATÓN 70/30 DE 0.6 MM DE ESPESOR.</v>
      </c>
      <c r="C204" s="76" t="str">
        <f>+COTIZACIONES!C203</f>
        <v>MANTENIMIENTO CONSISTENTE EN REPARACIÓN TOMACORRIENTES TIPO B CUERPO PORTA CONTACTOS: TORNILLOS Y TUERCAS - TORNILLOS: HIERRO SAE 1010 CEMENTADO CON TRATAMIENTO ANTICORROSIVO - TUERCAS: HIERRO SAE 1010 MOLETEADAS CON TRATAMIENTO ANTICORROSIVO - CONTACTO FIJO CENTRAL LATÓN 70/30 DE 0.6 MM DE ESPESOR.</v>
      </c>
      <c r="D204" s="76" t="str">
        <f>+COTIZACIONES!D203</f>
        <v>Unidad</v>
      </c>
      <c r="E204" s="76">
        <f>+COTIZACIONES!E203</f>
        <v>1</v>
      </c>
      <c r="F204" s="58"/>
      <c r="G204" s="58"/>
      <c r="H204" s="58"/>
      <c r="I204" s="58"/>
      <c r="J204" s="77">
        <f>+COTIZACIONES!F203</f>
        <v>40460</v>
      </c>
      <c r="K204" s="77">
        <f>+COTIZACIONES!L203</f>
        <v>50837.99</v>
      </c>
      <c r="L204" s="77">
        <f>+COTIZACIONES!R203</f>
        <v>43911</v>
      </c>
      <c r="M204" s="55">
        <f t="shared" si="37"/>
        <v>40460</v>
      </c>
      <c r="N204" s="55">
        <f t="shared" si="30"/>
        <v>45069.66333333333</v>
      </c>
      <c r="O204" s="55">
        <f t="shared" si="31"/>
        <v>44669.82199191417</v>
      </c>
      <c r="P204" s="55">
        <f t="shared" si="32"/>
        <v>44867.223226508169</v>
      </c>
      <c r="Q204" s="55">
        <f t="shared" si="33"/>
        <v>5285.1248471567178</v>
      </c>
      <c r="R204" s="56">
        <f t="shared" si="34"/>
        <v>0.11726568286228715</v>
      </c>
      <c r="S204" s="55">
        <f t="shared" si="35"/>
        <v>40460</v>
      </c>
      <c r="T204" s="62" t="str">
        <f t="shared" si="36"/>
        <v>MENOR VALOR</v>
      </c>
    </row>
    <row r="205" spans="1:20" ht="102" x14ac:dyDescent="0.25">
      <c r="A205" s="76">
        <f>+COTIZACIONES!A204</f>
        <v>202</v>
      </c>
      <c r="B205" s="76" t="str">
        <f>+COTIZACIONES!C204</f>
        <v>MANTENIMIENTO SALIDA INTERRUPTOR DOBLE EN TUBERÍA CONDUIT PVC 3/4" CABLE NO 12 AWG</v>
      </c>
      <c r="C205" s="76" t="str">
        <f>+COTIZACIONES!C204</f>
        <v>MANTENIMIENTO SALIDA INTERRUPTOR DOBLE EN TUBERÍA CONDUIT PVC 3/4" CABLE NO 12 AWG</v>
      </c>
      <c r="D205" s="76" t="str">
        <f>+COTIZACIONES!D204</f>
        <v>Unidad</v>
      </c>
      <c r="E205" s="76">
        <f>+COTIZACIONES!E204</f>
        <v>1</v>
      </c>
      <c r="F205" s="58"/>
      <c r="G205" s="58"/>
      <c r="H205" s="58"/>
      <c r="I205" s="58"/>
      <c r="J205" s="77">
        <f>+COTIZACIONES!F204</f>
        <v>65450</v>
      </c>
      <c r="K205" s="77">
        <f>+COTIZACIONES!L204</f>
        <v>76894.23</v>
      </c>
      <c r="L205" s="77">
        <f>+COTIZACIONES!R204</f>
        <v>66640</v>
      </c>
      <c r="M205" s="55">
        <f t="shared" si="37"/>
        <v>65450</v>
      </c>
      <c r="N205" s="55">
        <f t="shared" si="30"/>
        <v>69661.409999999989</v>
      </c>
      <c r="O205" s="55">
        <f t="shared" si="31"/>
        <v>69300.52046883844</v>
      </c>
      <c r="P205" s="55">
        <f t="shared" si="32"/>
        <v>69477.811583128932</v>
      </c>
      <c r="Q205" s="55">
        <f t="shared" si="33"/>
        <v>6292.0019758658664</v>
      </c>
      <c r="R205" s="56">
        <f t="shared" si="34"/>
        <v>9.0322633088619181E-2</v>
      </c>
      <c r="S205" s="55">
        <f t="shared" si="35"/>
        <v>65450</v>
      </c>
      <c r="T205" s="62" t="str">
        <f t="shared" si="36"/>
        <v>MENOR VALOR</v>
      </c>
    </row>
    <row r="206" spans="1:20" ht="114.75" x14ac:dyDescent="0.25">
      <c r="A206" s="76">
        <f>+COTIZACIONES!A205</f>
        <v>203</v>
      </c>
      <c r="B206" s="76" t="str">
        <f>+COTIZACIONES!C205</f>
        <v>MANTENIMIENTO SALIDA INTERRUPTOR SENCILLO CONMUTABLE EN TUBERÍA CONDUIT PVC 3/4" CABLE NO 12 AWG</v>
      </c>
      <c r="C206" s="76" t="str">
        <f>+COTIZACIONES!C205</f>
        <v>MANTENIMIENTO SALIDA INTERRUPTOR SENCILLO CONMUTABLE EN TUBERÍA CONDUIT PVC 3/4" CABLE NO 12 AWG</v>
      </c>
      <c r="D206" s="76" t="str">
        <f>+COTIZACIONES!D205</f>
        <v>Unidad</v>
      </c>
      <c r="E206" s="76">
        <f>+COTIZACIONES!E205</f>
        <v>1</v>
      </c>
      <c r="F206" s="58"/>
      <c r="G206" s="58"/>
      <c r="H206" s="58"/>
      <c r="I206" s="58"/>
      <c r="J206" s="77">
        <f>+COTIZACIONES!F205</f>
        <v>46410</v>
      </c>
      <c r="K206" s="77">
        <f>+COTIZACIONES!L205</f>
        <v>48147.4</v>
      </c>
      <c r="L206" s="77">
        <f>+COTIZACIONES!R205</f>
        <v>44625</v>
      </c>
      <c r="M206" s="55">
        <f t="shared" si="37"/>
        <v>44625</v>
      </c>
      <c r="N206" s="55">
        <f t="shared" si="30"/>
        <v>46394.133333333331</v>
      </c>
      <c r="O206" s="55">
        <f t="shared" si="31"/>
        <v>46349.514227602136</v>
      </c>
      <c r="P206" s="55">
        <f t="shared" si="32"/>
        <v>46371.827586001047</v>
      </c>
      <c r="Q206" s="55">
        <f t="shared" si="33"/>
        <v>1761.2536027878937</v>
      </c>
      <c r="R206" s="56">
        <f t="shared" si="34"/>
        <v>3.796285168500961E-2</v>
      </c>
      <c r="S206" s="55">
        <f t="shared" si="35"/>
        <v>44625</v>
      </c>
      <c r="T206" s="62" t="str">
        <f t="shared" si="36"/>
        <v>MENOR VALOR</v>
      </c>
    </row>
    <row r="207" spans="1:20" ht="127.5" x14ac:dyDescent="0.25">
      <c r="A207" s="76">
        <f>+COTIZACIONES!A206</f>
        <v>204</v>
      </c>
      <c r="B207" s="76" t="str">
        <f>+COTIZACIONES!C206</f>
        <v>MANTENIMIENTO SALIDA TOMACORRIENTE NORMAL DOBLE POLO A TIERRA EN TUBERÍA CONDUIT PVC 3/4" CABLE NO 12 AWG</v>
      </c>
      <c r="C207" s="76" t="str">
        <f>+COTIZACIONES!C206</f>
        <v>MANTENIMIENTO SALIDA TOMACORRIENTE NORMAL DOBLE POLO A TIERRA EN TUBERÍA CONDUIT PVC 3/4" CABLE NO 12 AWG</v>
      </c>
      <c r="D207" s="76" t="str">
        <f>+COTIZACIONES!D206</f>
        <v>Unidad</v>
      </c>
      <c r="E207" s="76">
        <f>+COTIZACIONES!E206</f>
        <v>1</v>
      </c>
      <c r="F207" s="58"/>
      <c r="G207" s="58"/>
      <c r="H207" s="58"/>
      <c r="I207" s="58"/>
      <c r="J207" s="77">
        <f>+COTIZACIONES!F206</f>
        <v>41650</v>
      </c>
      <c r="K207" s="77">
        <f>+COTIZACIONES!L206</f>
        <v>48147.4</v>
      </c>
      <c r="L207" s="77">
        <f>+COTIZACIONES!R206</f>
        <v>44625</v>
      </c>
      <c r="M207" s="55">
        <f t="shared" si="37"/>
        <v>41650</v>
      </c>
      <c r="N207" s="55">
        <f t="shared" si="30"/>
        <v>44807.466666666667</v>
      </c>
      <c r="O207" s="55">
        <f t="shared" si="31"/>
        <v>44650.750144258513</v>
      </c>
      <c r="P207" s="55">
        <f t="shared" si="32"/>
        <v>44728.948786402245</v>
      </c>
      <c r="Q207" s="55">
        <f t="shared" si="33"/>
        <v>3252.5408918772014</v>
      </c>
      <c r="R207" s="56">
        <f t="shared" si="34"/>
        <v>7.2589260983523612E-2</v>
      </c>
      <c r="S207" s="55">
        <f t="shared" si="35"/>
        <v>41650</v>
      </c>
      <c r="T207" s="62" t="str">
        <f t="shared" si="36"/>
        <v>MENOR VALOR</v>
      </c>
    </row>
    <row r="208" spans="1:20" ht="165.75" x14ac:dyDescent="0.25">
      <c r="A208" s="76">
        <f>+COTIZACIONES!A207</f>
        <v>205</v>
      </c>
      <c r="B208" s="76" t="str">
        <f>+COTIZACIONES!C207</f>
        <v>MANTENIMIENTO SALIDA TOMACORRIENTE NORMAL DOBLE PT CON PLACA TOMA INTEMPERIE-GRIS ACERO EN TUBERÍA CONDUIT PVC 3/4" CABLE NO 12 AWG</v>
      </c>
      <c r="C208" s="76" t="str">
        <f>+COTIZACIONES!C207</f>
        <v>MANTENIMIENTO SALIDA TOMACORRIENTE NORMAL DOBLE PT CON PLACA TOMA INTEMPERIE-GRIS ACERO EN TUBERÍA CONDUIT PVC 3/4" CABLE NO 12 AWG</v>
      </c>
      <c r="D208" s="76" t="str">
        <f>+COTIZACIONES!D207</f>
        <v>Unidad</v>
      </c>
      <c r="E208" s="76">
        <f>+COTIZACIONES!E207</f>
        <v>1</v>
      </c>
      <c r="F208" s="58"/>
      <c r="G208" s="58"/>
      <c r="H208" s="58"/>
      <c r="I208" s="58"/>
      <c r="J208" s="77">
        <f>+COTIZACIONES!F207</f>
        <v>40460</v>
      </c>
      <c r="K208" s="77">
        <f>+COTIZACIONES!L207</f>
        <v>48147.4</v>
      </c>
      <c r="L208" s="77">
        <f>+COTIZACIONES!R207</f>
        <v>44625</v>
      </c>
      <c r="M208" s="55">
        <f t="shared" si="37"/>
        <v>40460</v>
      </c>
      <c r="N208" s="55">
        <f t="shared" si="30"/>
        <v>44410.799999999996</v>
      </c>
      <c r="O208" s="55">
        <f t="shared" si="31"/>
        <v>44186.340090549413</v>
      </c>
      <c r="P208" s="55">
        <f t="shared" si="32"/>
        <v>44298.836099966</v>
      </c>
      <c r="Q208" s="55">
        <f t="shared" si="33"/>
        <v>3848.173712295224</v>
      </c>
      <c r="R208" s="56">
        <f t="shared" si="34"/>
        <v>8.6649502199807799E-2</v>
      </c>
      <c r="S208" s="55">
        <f t="shared" si="35"/>
        <v>40460</v>
      </c>
      <c r="T208" s="62" t="str">
        <f t="shared" si="36"/>
        <v>MENOR VALOR</v>
      </c>
    </row>
    <row r="209" spans="1:20" ht="127.5" x14ac:dyDescent="0.25">
      <c r="A209" s="76">
        <f>+COTIZACIONES!A208</f>
        <v>206</v>
      </c>
      <c r="B209" s="76" t="str">
        <f>+COTIZACIONES!C208</f>
        <v xml:space="preserve">INSTALACIÓN ACCESORIOS DECORATIVOS, TIPO JABONERA, TERMINADA EN BLANCO ORO SATINADO. EN PORCELANA  </v>
      </c>
      <c r="C209" s="76" t="str">
        <f>+COTIZACIONES!C208</f>
        <v xml:space="preserve">INSTALACIÓN ACCESORIOS DECORATIVOS, TIPO JABONERA, TERMINADA EN BLANCO ORO SATINADO. EN PORCELANA  </v>
      </c>
      <c r="D209" s="76" t="str">
        <f>+COTIZACIONES!D208</f>
        <v>Servicio</v>
      </c>
      <c r="E209" s="76">
        <f>+COTIZACIONES!E208</f>
        <v>1</v>
      </c>
      <c r="F209" s="58"/>
      <c r="G209" s="58"/>
      <c r="H209" s="58"/>
      <c r="I209" s="58"/>
      <c r="J209" s="77">
        <f>+COTIZACIONES!F208</f>
        <v>59500</v>
      </c>
      <c r="K209" s="77">
        <f>+COTIZACIONES!L208</f>
        <v>66535.458500000008</v>
      </c>
      <c r="L209" s="77">
        <f>+COTIZACIONES!R208</f>
        <v>55811</v>
      </c>
      <c r="M209" s="55">
        <f t="shared" si="37"/>
        <v>55811</v>
      </c>
      <c r="N209" s="55">
        <f t="shared" si="30"/>
        <v>60615.486166666669</v>
      </c>
      <c r="O209" s="55">
        <f t="shared" si="31"/>
        <v>60296.759484980983</v>
      </c>
      <c r="P209" s="55">
        <f t="shared" si="32"/>
        <v>60454.686669207709</v>
      </c>
      <c r="Q209" s="55">
        <f t="shared" si="33"/>
        <v>5448.5534383516997</v>
      </c>
      <c r="R209" s="56">
        <f t="shared" si="34"/>
        <v>8.9887152325570846E-2</v>
      </c>
      <c r="S209" s="55">
        <f t="shared" si="35"/>
        <v>55811</v>
      </c>
      <c r="T209" s="62" t="str">
        <f t="shared" si="36"/>
        <v>MENOR VALOR</v>
      </c>
    </row>
    <row r="210" spans="1:20" ht="38.25" x14ac:dyDescent="0.25">
      <c r="A210" s="76">
        <f>+COTIZACIONES!A209</f>
        <v>207</v>
      </c>
      <c r="B210" s="76" t="str">
        <f>+COTIZACIONES!C209</f>
        <v>INSTALACIÓN DE APARATO SANITARIO</v>
      </c>
      <c r="C210" s="76" t="str">
        <f>+COTIZACIONES!C209</f>
        <v>INSTALACIÓN DE APARATO SANITARIO</v>
      </c>
      <c r="D210" s="76" t="str">
        <f>+COTIZACIONES!D209</f>
        <v>Metro</v>
      </c>
      <c r="E210" s="76">
        <f>+COTIZACIONES!E209</f>
        <v>1</v>
      </c>
      <c r="F210" s="58"/>
      <c r="G210" s="58"/>
      <c r="H210" s="58"/>
      <c r="I210" s="58"/>
      <c r="J210" s="77">
        <f>+COTIZACIONES!F209</f>
        <v>57500</v>
      </c>
      <c r="K210" s="77">
        <f>+COTIZACIONES!L209</f>
        <v>78346.625</v>
      </c>
      <c r="L210" s="77">
        <f>+COTIZACIONES!R209</f>
        <v>59500</v>
      </c>
      <c r="M210" s="55">
        <f t="shared" si="37"/>
        <v>57500</v>
      </c>
      <c r="N210" s="55">
        <f t="shared" si="30"/>
        <v>65115.541666666664</v>
      </c>
      <c r="O210" s="55">
        <f t="shared" si="31"/>
        <v>63881.682657027159</v>
      </c>
      <c r="P210" s="55">
        <f t="shared" si="32"/>
        <v>64476.536607692782</v>
      </c>
      <c r="Q210" s="55">
        <f t="shared" si="33"/>
        <v>11502.00741741232</v>
      </c>
      <c r="R210" s="56">
        <f t="shared" si="34"/>
        <v>0.17663997139565099</v>
      </c>
      <c r="S210" s="55">
        <f t="shared" si="35"/>
        <v>57500</v>
      </c>
      <c r="T210" s="62" t="str">
        <f t="shared" si="36"/>
        <v>MENOR VALOR</v>
      </c>
    </row>
    <row r="211" spans="1:20" ht="127.5" x14ac:dyDescent="0.25">
      <c r="A211" s="76">
        <f>+COTIZACIONES!A210</f>
        <v>208</v>
      </c>
      <c r="B211" s="76" t="str">
        <f>+COTIZACIONES!C210</f>
        <v xml:space="preserve">INSTALACIÓN DE DESAGÜE PARA LAVAMANOS, FABRICADO EN CROMO, INTEGRADO CON REBOSE, 1 1/4" DE DIÁMETRO.  </v>
      </c>
      <c r="C211" s="76" t="str">
        <f>+COTIZACIONES!C210</f>
        <v xml:space="preserve">INSTALACIÓN DE DESAGÜE PARA LAVAMANOS, FABRICADO EN CROMO, INTEGRADO CON REBOSE, 1 1/4" DE DIÁMETRO.  </v>
      </c>
      <c r="D211" s="76" t="str">
        <f>+COTIZACIONES!D210</f>
        <v>Servicio</v>
      </c>
      <c r="E211" s="76">
        <f>+COTIZACIONES!E210</f>
        <v>1</v>
      </c>
      <c r="F211" s="58"/>
      <c r="G211" s="58"/>
      <c r="H211" s="58"/>
      <c r="I211" s="58"/>
      <c r="J211" s="77">
        <f>+COTIZACIONES!F210</f>
        <v>41650</v>
      </c>
      <c r="K211" s="77">
        <f>+COTIZACIONES!L210</f>
        <v>48005.79</v>
      </c>
      <c r="L211" s="77">
        <f>+COTIZACIONES!R210</f>
        <v>40460</v>
      </c>
      <c r="M211" s="55">
        <f t="shared" si="37"/>
        <v>40460</v>
      </c>
      <c r="N211" s="55">
        <f t="shared" si="30"/>
        <v>43371.93</v>
      </c>
      <c r="O211" s="55">
        <f t="shared" si="31"/>
        <v>43130.595070527983</v>
      </c>
      <c r="P211" s="55">
        <f t="shared" si="32"/>
        <v>43249.208948184969</v>
      </c>
      <c r="Q211" s="55">
        <f t="shared" si="33"/>
        <v>4056.9100156030086</v>
      </c>
      <c r="R211" s="56">
        <f t="shared" si="34"/>
        <v>9.3537687061724217E-2</v>
      </c>
      <c r="S211" s="55">
        <f t="shared" si="35"/>
        <v>40460</v>
      </c>
      <c r="T211" s="62" t="str">
        <f t="shared" si="36"/>
        <v>MENOR VALOR</v>
      </c>
    </row>
    <row r="212" spans="1:20" ht="38.25" x14ac:dyDescent="0.25">
      <c r="A212" s="76">
        <f>+COTIZACIONES!A211</f>
        <v>209</v>
      </c>
      <c r="B212" s="76" t="str">
        <f>+COTIZACIONES!C211</f>
        <v>INSTALACIÓN DE LAVAMANOS</v>
      </c>
      <c r="C212" s="76" t="str">
        <f>+COTIZACIONES!C211</f>
        <v>INSTALACIÓN DE LAVAMANOS</v>
      </c>
      <c r="D212" s="76" t="str">
        <f>+COTIZACIONES!D211</f>
        <v>Servicio</v>
      </c>
      <c r="E212" s="76">
        <f>+COTIZACIONES!E211</f>
        <v>1</v>
      </c>
      <c r="F212" s="58"/>
      <c r="G212" s="58"/>
      <c r="H212" s="58"/>
      <c r="I212" s="58"/>
      <c r="J212" s="77">
        <f>+COTIZACIONES!F211</f>
        <v>40250</v>
      </c>
      <c r="K212" s="77">
        <f>+COTIZACIONES!L211</f>
        <v>50052.887499999997</v>
      </c>
      <c r="L212" s="77">
        <f>+COTIZACIONES!R211</f>
        <v>41650</v>
      </c>
      <c r="M212" s="55">
        <f t="shared" si="37"/>
        <v>40250</v>
      </c>
      <c r="N212" s="55">
        <f t="shared" si="30"/>
        <v>43984.295833333337</v>
      </c>
      <c r="O212" s="55">
        <f t="shared" si="31"/>
        <v>43583.624793196526</v>
      </c>
      <c r="P212" s="55">
        <f t="shared" si="32"/>
        <v>43779.420540482475</v>
      </c>
      <c r="Q212" s="55">
        <f t="shared" si="33"/>
        <v>5301.9669569464559</v>
      </c>
      <c r="R212" s="56">
        <f t="shared" si="34"/>
        <v>0.12054227211086507</v>
      </c>
      <c r="S212" s="55">
        <f t="shared" si="35"/>
        <v>40250</v>
      </c>
      <c r="T212" s="62" t="str">
        <f t="shared" si="36"/>
        <v>MENOR VALOR</v>
      </c>
    </row>
    <row r="213" spans="1:20" ht="140.25" x14ac:dyDescent="0.25">
      <c r="A213" s="76">
        <f>+COTIZACIONES!A212</f>
        <v>210</v>
      </c>
      <c r="B213" s="76" t="str">
        <f>+COTIZACIONES!C212</f>
        <v xml:space="preserve">INSTALACIÓN DE GRIFERÍA CONJUNTO DE LLAVES INSTALADAS EN UN CUARTO DE BAÑO QUE SIRVEN PARA EL ASEO PERSONAL.  </v>
      </c>
      <c r="C213" s="76" t="str">
        <f>+COTIZACIONES!C212</f>
        <v xml:space="preserve">INSTALACIÓN DE GRIFERÍA CONJUNTO DE LLAVES INSTALADAS EN UN CUARTO DE BAÑO QUE SIRVEN PARA EL ASEO PERSONAL.  </v>
      </c>
      <c r="D213" s="76" t="str">
        <f>+COTIZACIONES!D212</f>
        <v>Servicio</v>
      </c>
      <c r="E213" s="76">
        <f>+COTIZACIONES!E212</f>
        <v>1</v>
      </c>
      <c r="F213" s="58"/>
      <c r="G213" s="58"/>
      <c r="H213" s="58"/>
      <c r="I213" s="58"/>
      <c r="J213" s="77">
        <f>+COTIZACIONES!F212</f>
        <v>103500</v>
      </c>
      <c r="K213" s="77">
        <f>+COTIZACIONES!L212</f>
        <v>130554.9</v>
      </c>
      <c r="L213" s="77">
        <f>+COTIZACIONES!R212</f>
        <v>107100</v>
      </c>
      <c r="M213" s="55">
        <f t="shared" si="37"/>
        <v>103500</v>
      </c>
      <c r="N213" s="55">
        <f t="shared" si="30"/>
        <v>113718.3</v>
      </c>
      <c r="O213" s="55">
        <f t="shared" si="31"/>
        <v>112534.39259855189</v>
      </c>
      <c r="P213" s="55">
        <f t="shared" si="32"/>
        <v>113111.73544051651</v>
      </c>
      <c r="Q213" s="55">
        <f t="shared" si="33"/>
        <v>14691.607286814957</v>
      </c>
      <c r="R213" s="56">
        <f t="shared" si="34"/>
        <v>0.12919299080987806</v>
      </c>
      <c r="S213" s="55">
        <f t="shared" si="35"/>
        <v>103500</v>
      </c>
      <c r="T213" s="62" t="str">
        <f t="shared" si="36"/>
        <v>MENOR VALOR</v>
      </c>
    </row>
    <row r="214" spans="1:20" ht="165.75" x14ac:dyDescent="0.25">
      <c r="A214" s="76">
        <f>+COTIZACIONES!A213</f>
        <v>211</v>
      </c>
      <c r="B214" s="76" t="str">
        <f>+COTIZACIONES!C213</f>
        <v xml:space="preserve">INSTALACIÓN DE LLAVE COMÚN, ESTÁNDAR, DE ESTILO JARDÍN, ELABORADA EN PLÁSTICO, SIN EXTENSIÓN, CON TERMINADO EN CROMO.  </v>
      </c>
      <c r="C214" s="76" t="str">
        <f>+COTIZACIONES!C213</f>
        <v xml:space="preserve">INSTALACIÓN DE LLAVE COMÚN, ESTÁNDAR, DE ESTILO JARDÍN, ELABORADA EN PLÁSTICO, SIN EXTENSIÓN, CON TERMINADO EN CROMO.  </v>
      </c>
      <c r="D214" s="76" t="str">
        <f>+COTIZACIONES!D213</f>
        <v>Servicio</v>
      </c>
      <c r="E214" s="76">
        <f>+COTIZACIONES!E213</f>
        <v>1</v>
      </c>
      <c r="F214" s="58"/>
      <c r="G214" s="58"/>
      <c r="H214" s="58"/>
      <c r="I214" s="58"/>
      <c r="J214" s="77">
        <f>+COTIZACIONES!F213</f>
        <v>40250</v>
      </c>
      <c r="K214" s="77">
        <f>+COTIZACIONES!L213</f>
        <v>49334.42500000001</v>
      </c>
      <c r="L214" s="77">
        <f>+COTIZACIONES!R213</f>
        <v>41650</v>
      </c>
      <c r="M214" s="55">
        <f t="shared" si="37"/>
        <v>40250</v>
      </c>
      <c r="N214" s="55">
        <f t="shared" si="30"/>
        <v>43744.808333333342</v>
      </c>
      <c r="O214" s="55">
        <f t="shared" si="31"/>
        <v>43400.174476570297</v>
      </c>
      <c r="P214" s="55">
        <f t="shared" si="32"/>
        <v>43568.939305893175</v>
      </c>
      <c r="Q214" s="55">
        <f t="shared" si="33"/>
        <v>4891.1001686950131</v>
      </c>
      <c r="R214" s="56">
        <f t="shared" si="34"/>
        <v>0.11180984338587255</v>
      </c>
      <c r="S214" s="55">
        <f t="shared" si="35"/>
        <v>40250</v>
      </c>
      <c r="T214" s="62" t="str">
        <f t="shared" si="36"/>
        <v>MENOR VALOR</v>
      </c>
    </row>
    <row r="215" spans="1:20" ht="89.25" x14ac:dyDescent="0.25">
      <c r="A215" s="76">
        <f>+COTIZACIONES!A214</f>
        <v>212</v>
      </c>
      <c r="B215" s="76" t="str">
        <f>+COTIZACIONES!C214</f>
        <v xml:space="preserve">INSTALACIÓN DE TUBERÍA Y/O ACCESORIOS PARA RED ACUEDUCTO 2" </v>
      </c>
      <c r="C215" s="76" t="str">
        <f>+COTIZACIONES!C214</f>
        <v xml:space="preserve">INSTALACIÓN DE TUBERÍA Y/O ACCESORIOS PARA RED ACUEDUCTO 2" </v>
      </c>
      <c r="D215" s="76" t="str">
        <f>+COTIZACIONES!D214</f>
        <v>ML</v>
      </c>
      <c r="E215" s="76">
        <f>+COTIZACIONES!E214</f>
        <v>1</v>
      </c>
      <c r="F215" s="58"/>
      <c r="G215" s="58"/>
      <c r="H215" s="58"/>
      <c r="I215" s="58"/>
      <c r="J215" s="77">
        <f>+COTIZACIONES!F214</f>
        <v>24150.000000000004</v>
      </c>
      <c r="K215" s="77">
        <f>+COTIZACIONES!L214</f>
        <v>29456.962500000005</v>
      </c>
      <c r="L215" s="77">
        <f>+COTIZACIONES!R214</f>
        <v>24990</v>
      </c>
      <c r="M215" s="55">
        <f t="shared" si="37"/>
        <v>24150.000000000004</v>
      </c>
      <c r="N215" s="55">
        <f t="shared" si="30"/>
        <v>26198.987500000003</v>
      </c>
      <c r="O215" s="55">
        <f t="shared" si="31"/>
        <v>26002.909371781669</v>
      </c>
      <c r="P215" s="55">
        <f t="shared" si="32"/>
        <v>26098.995010764673</v>
      </c>
      <c r="Q215" s="55">
        <f t="shared" si="33"/>
        <v>2852.5779262745409</v>
      </c>
      <c r="R215" s="56">
        <f t="shared" si="34"/>
        <v>0.10888122780601886</v>
      </c>
      <c r="S215" s="55">
        <f t="shared" si="35"/>
        <v>24150</v>
      </c>
      <c r="T215" s="62" t="str">
        <f t="shared" si="36"/>
        <v>MENOR VALOR</v>
      </c>
    </row>
    <row r="216" spans="1:20" ht="76.5" x14ac:dyDescent="0.25">
      <c r="A216" s="76">
        <f>+COTIZACIONES!A215</f>
        <v>213</v>
      </c>
      <c r="B216" s="76" t="str">
        <f>+COTIZACIONES!C215</f>
        <v xml:space="preserve">INSTALACIÓN DE TUBERÍA Y/O ACCESORIOS PARA RED SANITARIA 4" </v>
      </c>
      <c r="C216" s="76" t="str">
        <f>+COTIZACIONES!C215</f>
        <v xml:space="preserve">INSTALACIÓN DE TUBERÍA Y/O ACCESORIOS PARA RED SANITARIA 4" </v>
      </c>
      <c r="D216" s="76" t="str">
        <f>+COTIZACIONES!D215</f>
        <v>ML</v>
      </c>
      <c r="E216" s="76">
        <f>+COTIZACIONES!E215</f>
        <v>1</v>
      </c>
      <c r="F216" s="58"/>
      <c r="G216" s="58"/>
      <c r="H216" s="58"/>
      <c r="I216" s="58"/>
      <c r="J216" s="77">
        <f>+COTIZACIONES!F215</f>
        <v>52670.000000000007</v>
      </c>
      <c r="K216" s="77">
        <f>+COTIZACIONES!L215</f>
        <v>64871.005500000014</v>
      </c>
      <c r="L216" s="77">
        <f>+COTIZACIONES!R215</f>
        <v>54502</v>
      </c>
      <c r="M216" s="55">
        <f t="shared" si="37"/>
        <v>52670.000000000007</v>
      </c>
      <c r="N216" s="55">
        <f t="shared" si="30"/>
        <v>57347.668500000007</v>
      </c>
      <c r="O216" s="55">
        <f t="shared" si="31"/>
        <v>56872.794792366825</v>
      </c>
      <c r="P216" s="55">
        <f t="shared" si="32"/>
        <v>57105.174428768682</v>
      </c>
      <c r="Q216" s="55">
        <f t="shared" si="33"/>
        <v>6579.4760970518637</v>
      </c>
      <c r="R216" s="56">
        <f t="shared" si="34"/>
        <v>0.11472961794518051</v>
      </c>
      <c r="S216" s="55">
        <f t="shared" si="35"/>
        <v>52670</v>
      </c>
      <c r="T216" s="62" t="str">
        <f t="shared" si="36"/>
        <v>MENOR VALOR</v>
      </c>
    </row>
    <row r="217" spans="1:20" ht="63.75" x14ac:dyDescent="0.25">
      <c r="A217" s="76">
        <f>+COTIZACIONES!A216</f>
        <v>214</v>
      </c>
      <c r="B217" s="76" t="str">
        <f>+COTIZACIONES!C216</f>
        <v xml:space="preserve">INSTALACIÓN DE VÁLVULA DE CONTROL, DE 1/2" DE PASO. </v>
      </c>
      <c r="C217" s="76" t="str">
        <f>+COTIZACIONES!C216</f>
        <v xml:space="preserve">INSTALACIÓN DE VÁLVULA DE CONTROL, DE 1/2" DE PASO. </v>
      </c>
      <c r="D217" s="76" t="str">
        <f>+COTIZACIONES!D216</f>
        <v>Servicio</v>
      </c>
      <c r="E217" s="76">
        <f>+COTIZACIONES!E216</f>
        <v>1</v>
      </c>
      <c r="F217" s="58"/>
      <c r="G217" s="58"/>
      <c r="H217" s="58"/>
      <c r="I217" s="58"/>
      <c r="J217" s="77">
        <f>+COTIZACIONES!F216</f>
        <v>40250</v>
      </c>
      <c r="K217" s="77">
        <f>+COTIZACIONES!L216</f>
        <v>53884.6875</v>
      </c>
      <c r="L217" s="77">
        <f>+COTIZACIONES!R216</f>
        <v>41650</v>
      </c>
      <c r="M217" s="55">
        <f t="shared" si="37"/>
        <v>40250</v>
      </c>
      <c r="N217" s="55">
        <f t="shared" si="30"/>
        <v>45261.5625</v>
      </c>
      <c r="O217" s="55">
        <f t="shared" si="31"/>
        <v>44502.150722642808</v>
      </c>
      <c r="P217" s="55">
        <f t="shared" si="32"/>
        <v>44869.244083842736</v>
      </c>
      <c r="Q217" s="55">
        <f t="shared" si="33"/>
        <v>7500.5808824529549</v>
      </c>
      <c r="R217" s="56">
        <f t="shared" si="34"/>
        <v>0.16571634888771139</v>
      </c>
      <c r="S217" s="55">
        <f t="shared" si="35"/>
        <v>40250</v>
      </c>
      <c r="T217" s="62" t="str">
        <f t="shared" si="36"/>
        <v>MENOR VALOR</v>
      </c>
    </row>
    <row r="218" spans="1:20" ht="127.5" x14ac:dyDescent="0.25">
      <c r="A218" s="76">
        <f>+COTIZACIONES!A217</f>
        <v>215</v>
      </c>
      <c r="B218" s="76" t="str">
        <f>+COTIZACIONES!C217</f>
        <v xml:space="preserve">INSTALACIÓN DUCHA  ELÉCTRICA   DE  PASO,  FABRICADA  EN  POLIPROPILENO,  USO  DOMÉSTICO,  110V </v>
      </c>
      <c r="C218" s="76" t="str">
        <f>+COTIZACIONES!C217</f>
        <v xml:space="preserve">INSTALACIÓN DUCHA  ELÉCTRICA   DE  PASO,  FABRICADA  EN  POLIPROPILENO,  USO  DOMÉSTICO,  110V </v>
      </c>
      <c r="D218" s="76" t="str">
        <f>+COTIZACIONES!D217</f>
        <v>Servicio</v>
      </c>
      <c r="E218" s="76">
        <f>+COTIZACIONES!E217</f>
        <v>1</v>
      </c>
      <c r="F218" s="58"/>
      <c r="G218" s="58"/>
      <c r="H218" s="58"/>
      <c r="I218" s="58"/>
      <c r="J218" s="77">
        <f>+COTIZACIONES!F217</f>
        <v>67830</v>
      </c>
      <c r="K218" s="77">
        <f>+COTIZACIONES!L217</f>
        <v>74911.69</v>
      </c>
      <c r="L218" s="77">
        <f>+COTIZACIONES!R217</f>
        <v>67711</v>
      </c>
      <c r="M218" s="55">
        <f t="shared" si="37"/>
        <v>67711</v>
      </c>
      <c r="N218" s="55">
        <f t="shared" si="30"/>
        <v>70150.896666666667</v>
      </c>
      <c r="O218" s="55">
        <f t="shared" si="31"/>
        <v>69994.615556183955</v>
      </c>
      <c r="P218" s="55">
        <f t="shared" si="32"/>
        <v>70071.844013886584</v>
      </c>
      <c r="Q218" s="55">
        <f t="shared" si="33"/>
        <v>4123.3972791902243</v>
      </c>
      <c r="R218" s="56">
        <f t="shared" si="34"/>
        <v>5.877896755594178E-2</v>
      </c>
      <c r="S218" s="55">
        <f t="shared" si="35"/>
        <v>67711</v>
      </c>
      <c r="T218" s="62" t="str">
        <f t="shared" si="36"/>
        <v>MENOR VALOR</v>
      </c>
    </row>
    <row r="219" spans="1:20" ht="127.5" x14ac:dyDescent="0.25">
      <c r="A219" s="76">
        <f>+COTIZACIONES!A218</f>
        <v>216</v>
      </c>
      <c r="B219" s="76" t="str">
        <f>+COTIZACIONES!C218</f>
        <v>INSTALACIÓN DUCHA MEZCLADORA CROMADA 8"   SIN SALIDA BAÑERA, (INCLUYE ACCESORIOS E INSTALACIÓN)</v>
      </c>
      <c r="C219" s="76" t="str">
        <f>+COTIZACIONES!C218</f>
        <v>INSTALACIÓN DUCHA MEZCLADORA CROMADA 8"   SIN SALIDA BAÑERA, (INCLUYE ACCESORIOS E INSTALACIÓN)</v>
      </c>
      <c r="D219" s="76" t="str">
        <f>+COTIZACIONES!D218</f>
        <v>Servicio</v>
      </c>
      <c r="E219" s="76">
        <f>+COTIZACIONES!E218</f>
        <v>1</v>
      </c>
      <c r="F219" s="58"/>
      <c r="G219" s="58"/>
      <c r="H219" s="58"/>
      <c r="I219" s="58"/>
      <c r="J219" s="77">
        <f>+COTIZACIONES!F218</f>
        <v>172500</v>
      </c>
      <c r="K219" s="77">
        <f>+COTIZACIONES!L218</f>
        <v>235039.87500000003</v>
      </c>
      <c r="L219" s="77">
        <f>+COTIZACIONES!R218</f>
        <v>178500</v>
      </c>
      <c r="M219" s="55">
        <f t="shared" si="37"/>
        <v>172500</v>
      </c>
      <c r="N219" s="55">
        <f t="shared" si="30"/>
        <v>195346.625</v>
      </c>
      <c r="O219" s="55">
        <f t="shared" si="31"/>
        <v>191645.04797108145</v>
      </c>
      <c r="P219" s="55">
        <f t="shared" si="32"/>
        <v>193429.60982307835</v>
      </c>
      <c r="Q219" s="55">
        <f t="shared" si="33"/>
        <v>34506.022252237111</v>
      </c>
      <c r="R219" s="56">
        <f t="shared" si="34"/>
        <v>0.17663997139565177</v>
      </c>
      <c r="S219" s="55">
        <f t="shared" si="35"/>
        <v>172500</v>
      </c>
      <c r="T219" s="62" t="str">
        <f t="shared" si="36"/>
        <v>MENOR VALOR</v>
      </c>
    </row>
    <row r="220" spans="1:20" ht="63.75" x14ac:dyDescent="0.25">
      <c r="A220" s="76">
        <f>+COTIZACIONES!A219</f>
        <v>217</v>
      </c>
      <c r="B220" s="76" t="str">
        <f>+COTIZACIONES!C219</f>
        <v>INSTALACIÓN GRIFERÍA  DUCHA  6", ACABADO  CROMO</v>
      </c>
      <c r="C220" s="76" t="str">
        <f>+COTIZACIONES!C219</f>
        <v>INSTALACIÓN GRIFERÍA  DUCHA  6", ACABADO  CROMO</v>
      </c>
      <c r="D220" s="76" t="str">
        <f>+COTIZACIONES!D219</f>
        <v>Servicio</v>
      </c>
      <c r="E220" s="76">
        <f>+COTIZACIONES!E219</f>
        <v>1</v>
      </c>
      <c r="F220" s="58"/>
      <c r="G220" s="58"/>
      <c r="H220" s="58"/>
      <c r="I220" s="58"/>
      <c r="J220" s="77">
        <f>+COTIZACIONES!F219</f>
        <v>207000</v>
      </c>
      <c r="K220" s="77">
        <f>+COTIZACIONES!L219</f>
        <v>256183.20000000004</v>
      </c>
      <c r="L220" s="77">
        <f>+COTIZACIONES!R219</f>
        <v>214200</v>
      </c>
      <c r="M220" s="55">
        <f t="shared" si="37"/>
        <v>207000</v>
      </c>
      <c r="N220" s="55">
        <f t="shared" si="30"/>
        <v>225794.40000000002</v>
      </c>
      <c r="O220" s="55">
        <f t="shared" si="31"/>
        <v>223832.01304753032</v>
      </c>
      <c r="P220" s="55">
        <f t="shared" si="32"/>
        <v>224791.63840198153</v>
      </c>
      <c r="Q220" s="55">
        <f t="shared" si="33"/>
        <v>26562.55586497657</v>
      </c>
      <c r="R220" s="56">
        <f t="shared" si="34"/>
        <v>0.11764045461258812</v>
      </c>
      <c r="S220" s="55">
        <f t="shared" si="35"/>
        <v>207000</v>
      </c>
      <c r="T220" s="62" t="str">
        <f t="shared" si="36"/>
        <v>MENOR VALOR</v>
      </c>
    </row>
    <row r="221" spans="1:20" ht="63.75" x14ac:dyDescent="0.25">
      <c r="A221" s="76">
        <f>+COTIZACIONES!A220</f>
        <v>218</v>
      </c>
      <c r="B221" s="76" t="str">
        <f>+COTIZACIONES!C220</f>
        <v xml:space="preserve">INSTALACIÓN GRIFERÍA  MEZCLADOR  LAVAMANOS  8"    </v>
      </c>
      <c r="C221" s="76" t="str">
        <f>+COTIZACIONES!C220</f>
        <v xml:space="preserve">INSTALACIÓN GRIFERÍA  MEZCLADOR  LAVAMANOS  8"    </v>
      </c>
      <c r="D221" s="76" t="str">
        <f>+COTIZACIONES!D220</f>
        <v>Servicio</v>
      </c>
      <c r="E221" s="76">
        <f>+COTIZACIONES!E220</f>
        <v>1</v>
      </c>
      <c r="F221" s="58"/>
      <c r="G221" s="58"/>
      <c r="H221" s="58"/>
      <c r="I221" s="58"/>
      <c r="J221" s="77">
        <f>+COTIZACIONES!F220</f>
        <v>58310</v>
      </c>
      <c r="K221" s="77">
        <f>+COTIZACIONES!L220</f>
        <v>70210</v>
      </c>
      <c r="L221" s="77">
        <f>+COTIZACIONES!R220</f>
        <v>58310</v>
      </c>
      <c r="M221" s="55">
        <f t="shared" si="37"/>
        <v>58310</v>
      </c>
      <c r="N221" s="55">
        <f t="shared" si="30"/>
        <v>62276.666666666664</v>
      </c>
      <c r="O221" s="55">
        <f t="shared" si="31"/>
        <v>61801.616766467087</v>
      </c>
      <c r="P221" s="55">
        <f t="shared" si="32"/>
        <v>62033.795205414746</v>
      </c>
      <c r="Q221" s="55">
        <f t="shared" si="33"/>
        <v>6870.4682033565459</v>
      </c>
      <c r="R221" s="142">
        <f t="shared" si="34"/>
        <v>0.11032170748846351</v>
      </c>
      <c r="S221" s="55">
        <f t="shared" si="35"/>
        <v>58310</v>
      </c>
      <c r="T221" s="62" t="str">
        <f t="shared" si="36"/>
        <v>MENOR VALOR</v>
      </c>
    </row>
    <row r="222" spans="1:20" ht="102" x14ac:dyDescent="0.25">
      <c r="A222" s="76">
        <f>+COTIZACIONES!A221</f>
        <v>219</v>
      </c>
      <c r="B222" s="76" t="str">
        <f>+COTIZACIONES!C221</f>
        <v>INSTALACIÓN GRIFERÍA  TELEDUCHA  DESLIZABLE  BRENA,  ACABADO  CROMO, TIPO O  SIMILAR</v>
      </c>
      <c r="C222" s="76" t="str">
        <f>+COTIZACIONES!C221</f>
        <v>INSTALACIÓN GRIFERÍA  TELEDUCHA  DESLIZABLE  BRENA,  ACABADO  CROMO, TIPO O  SIMILAR</v>
      </c>
      <c r="D222" s="76" t="str">
        <f>+COTIZACIONES!D221</f>
        <v>Servicio</v>
      </c>
      <c r="E222" s="76">
        <f>+COTIZACIONES!E221</f>
        <v>1</v>
      </c>
      <c r="F222" s="58"/>
      <c r="G222" s="58"/>
      <c r="H222" s="58"/>
      <c r="I222" s="58"/>
      <c r="J222" s="77">
        <f>+COTIZACIONES!F221</f>
        <v>178500</v>
      </c>
      <c r="K222" s="77">
        <f>+COTIZACIONES!L221</f>
        <v>205334.5</v>
      </c>
      <c r="L222" s="77">
        <f>+COTIZACIONES!R221</f>
        <v>225505</v>
      </c>
      <c r="M222" s="55">
        <f t="shared" si="37"/>
        <v>178500</v>
      </c>
      <c r="N222" s="55">
        <f t="shared" si="30"/>
        <v>203113.16666666666</v>
      </c>
      <c r="O222" s="55">
        <f t="shared" si="31"/>
        <v>201249.96932673105</v>
      </c>
      <c r="P222" s="55">
        <f t="shared" si="32"/>
        <v>202186.47797492376</v>
      </c>
      <c r="Q222" s="55">
        <f t="shared" si="33"/>
        <v>23581.099371813296</v>
      </c>
      <c r="R222" s="56">
        <f t="shared" si="34"/>
        <v>0.11609832961007761</v>
      </c>
      <c r="S222" s="55">
        <f t="shared" si="35"/>
        <v>178500</v>
      </c>
      <c r="T222" s="62" t="str">
        <f t="shared" si="36"/>
        <v>MENOR VALOR</v>
      </c>
    </row>
    <row r="223" spans="1:20" ht="242.25" x14ac:dyDescent="0.25">
      <c r="A223" s="76">
        <f>+COTIZACIONES!A222</f>
        <v>220</v>
      </c>
      <c r="B223" s="76" t="str">
        <f>+COTIZACIONES!C222</f>
        <v>INSTALACIÓN GRIFERÍA DUCHA REGADERA  SIN SALIDA BAÑERA, INCLUYE TUBERÍA Y ACCESORIOS DE PUNTO DE AGUA FRÍA UNIVERSAL MEZCLADOR REGADERA REGISTRO DE DUCHA ACCESORIOS E INSTALACIÓN).</v>
      </c>
      <c r="C223" s="76" t="str">
        <f>+COTIZACIONES!C222</f>
        <v>INSTALACIÓN GRIFERÍA DUCHA REGADERA  SIN SALIDA BAÑERA, INCLUYE TUBERÍA Y ACCESORIOS DE PUNTO DE AGUA FRÍA UNIVERSAL MEZCLADOR REGADERA REGISTRO DE DUCHA ACCESORIOS E INSTALACIÓN).</v>
      </c>
      <c r="D223" s="76" t="str">
        <f>+COTIZACIONES!D222</f>
        <v>Servicio</v>
      </c>
      <c r="E223" s="76">
        <f>+COTIZACIONES!E222</f>
        <v>1</v>
      </c>
      <c r="F223" s="58"/>
      <c r="G223" s="58"/>
      <c r="H223" s="58"/>
      <c r="I223" s="58"/>
      <c r="J223" s="77">
        <f>+COTIZACIONES!F222</f>
        <v>172500</v>
      </c>
      <c r="K223" s="77">
        <f>+COTIZACIONES!L222</f>
        <v>205334.5</v>
      </c>
      <c r="L223" s="77">
        <f>+COTIZACIONES!R222</f>
        <v>225505</v>
      </c>
      <c r="M223" s="55">
        <f t="shared" si="37"/>
        <v>172500</v>
      </c>
      <c r="N223" s="55">
        <f t="shared" si="30"/>
        <v>201113.16666666666</v>
      </c>
      <c r="O223" s="55">
        <f t="shared" si="31"/>
        <v>198653.19591964397</v>
      </c>
      <c r="P223" s="55">
        <f t="shared" si="32"/>
        <v>199895.21580162345</v>
      </c>
      <c r="Q223" s="55">
        <f t="shared" si="33"/>
        <v>26753.453002992639</v>
      </c>
      <c r="R223" s="56">
        <f t="shared" si="34"/>
        <v>0.13302685968509922</v>
      </c>
      <c r="S223" s="55">
        <f t="shared" si="35"/>
        <v>172500</v>
      </c>
      <c r="T223" s="62" t="str">
        <f t="shared" si="36"/>
        <v>MENOR VALOR</v>
      </c>
    </row>
    <row r="224" spans="1:20" ht="89.25" x14ac:dyDescent="0.25">
      <c r="A224" s="76">
        <f>+COTIZACIONES!A223</f>
        <v>221</v>
      </c>
      <c r="B224" s="76" t="str">
        <f>+COTIZACIONES!C223</f>
        <v>INSTALACIÓN GRIFERÍA LAVAMANOS ANTI VANDÁLICA CON PICO EXPUESTO</v>
      </c>
      <c r="C224" s="76" t="str">
        <f>+COTIZACIONES!C223</f>
        <v>INSTALACIÓN GRIFERÍA LAVAMANOS ANTI VANDÁLICA CON PICO EXPUESTO</v>
      </c>
      <c r="D224" s="76" t="str">
        <f>+COTIZACIONES!D223</f>
        <v>Servicio</v>
      </c>
      <c r="E224" s="76">
        <f>+COTIZACIONES!E223</f>
        <v>1</v>
      </c>
      <c r="F224" s="58"/>
      <c r="G224" s="58"/>
      <c r="H224" s="58"/>
      <c r="I224" s="58"/>
      <c r="J224" s="77">
        <f>+COTIZACIONES!F223</f>
        <v>281750</v>
      </c>
      <c r="K224" s="77">
        <f>+COTIZACIONES!L223</f>
        <v>343664.5625</v>
      </c>
      <c r="L224" s="77">
        <f>+COTIZACIONES!R223</f>
        <v>291550</v>
      </c>
      <c r="M224" s="55">
        <f t="shared" si="37"/>
        <v>281750</v>
      </c>
      <c r="N224" s="55">
        <f t="shared" si="30"/>
        <v>305654.85416666669</v>
      </c>
      <c r="O224" s="55">
        <f t="shared" si="31"/>
        <v>303367.27600411949</v>
      </c>
      <c r="P224" s="55">
        <f t="shared" si="32"/>
        <v>304488.27512558782</v>
      </c>
      <c r="Q224" s="55">
        <f t="shared" si="33"/>
        <v>33280.07580653629</v>
      </c>
      <c r="R224" s="56">
        <f t="shared" si="34"/>
        <v>0.1088812278060188</v>
      </c>
      <c r="S224" s="55">
        <f t="shared" si="35"/>
        <v>281750</v>
      </c>
      <c r="T224" s="62" t="str">
        <f t="shared" si="36"/>
        <v>MENOR VALOR</v>
      </c>
    </row>
    <row r="225" spans="1:20" ht="89.25" x14ac:dyDescent="0.25">
      <c r="A225" s="76">
        <f>+COTIZACIONES!A224</f>
        <v>222</v>
      </c>
      <c r="B225" s="76" t="str">
        <f>+COTIZACIONES!C224</f>
        <v>INSTALACIÓN GRIFERÍA LAVAMANOS MONO CONTROL- BAJO  COLOR CROMO</v>
      </c>
      <c r="C225" s="76" t="str">
        <f>+COTIZACIONES!C224</f>
        <v>INSTALACIÓN GRIFERÍA LAVAMANOS MONO CONTROL- BAJO  COLOR CROMO</v>
      </c>
      <c r="D225" s="76" t="str">
        <f>+COTIZACIONES!D224</f>
        <v>Servicio</v>
      </c>
      <c r="E225" s="76">
        <f>+COTIZACIONES!E224</f>
        <v>1</v>
      </c>
      <c r="F225" s="58"/>
      <c r="G225" s="58"/>
      <c r="H225" s="58"/>
      <c r="I225" s="58"/>
      <c r="J225" s="77">
        <f>+COTIZACIONES!F224</f>
        <v>281750</v>
      </c>
      <c r="K225" s="77">
        <f>+COTIZACIONES!L224</f>
        <v>347017.38750000001</v>
      </c>
      <c r="L225" s="77">
        <f>+COTIZACIONES!R224</f>
        <v>291550</v>
      </c>
      <c r="M225" s="55">
        <f t="shared" si="37"/>
        <v>281750</v>
      </c>
      <c r="N225" s="55">
        <f t="shared" si="30"/>
        <v>306772.46249999997</v>
      </c>
      <c r="O225" s="55">
        <f t="shared" si="31"/>
        <v>304232.19921680936</v>
      </c>
      <c r="P225" s="55">
        <f t="shared" si="32"/>
        <v>305475.27805782366</v>
      </c>
      <c r="Q225" s="55">
        <f t="shared" si="33"/>
        <v>35195.887418727194</v>
      </c>
      <c r="R225" s="56">
        <f t="shared" si="34"/>
        <v>0.11472961794518045</v>
      </c>
      <c r="S225" s="55">
        <f t="shared" si="35"/>
        <v>281750</v>
      </c>
      <c r="T225" s="62" t="str">
        <f t="shared" si="36"/>
        <v>MENOR VALOR</v>
      </c>
    </row>
    <row r="226" spans="1:20" ht="89.25" x14ac:dyDescent="0.25">
      <c r="A226" s="76">
        <f>+COTIZACIONES!A225</f>
        <v>223</v>
      </c>
      <c r="B226" s="76" t="str">
        <f>+COTIZACIONES!C225</f>
        <v>INSTALACIÓN GRIFERÍA LAVAPLATOS MONO CONTROL (INCLUYE KIT GRIFERÍA)</v>
      </c>
      <c r="C226" s="76" t="str">
        <f>+COTIZACIONES!C225</f>
        <v>INSTALACIÓN GRIFERÍA LAVAPLATOS MONO CONTROL (INCLUYE KIT GRIFERÍA)</v>
      </c>
      <c r="D226" s="76" t="str">
        <f>+COTIZACIONES!D225</f>
        <v>Servicio</v>
      </c>
      <c r="E226" s="76">
        <f>+COTIZACIONES!E225</f>
        <v>1</v>
      </c>
      <c r="F226" s="58"/>
      <c r="G226" s="58"/>
      <c r="H226" s="58"/>
      <c r="I226" s="58"/>
      <c r="J226" s="77">
        <f>+COTIZACIONES!F225</f>
        <v>172500</v>
      </c>
      <c r="K226" s="77">
        <f>+COTIZACIONES!L225</f>
        <v>230934.37500000003</v>
      </c>
      <c r="L226" s="77">
        <f>+COTIZACIONES!R225</f>
        <v>178500</v>
      </c>
      <c r="M226" s="55">
        <f t="shared" si="37"/>
        <v>172500</v>
      </c>
      <c r="N226" s="55">
        <f t="shared" si="30"/>
        <v>193978.125</v>
      </c>
      <c r="O226" s="55">
        <f t="shared" si="31"/>
        <v>190723.50309704064</v>
      </c>
      <c r="P226" s="55">
        <f t="shared" si="32"/>
        <v>192296.760359326</v>
      </c>
      <c r="Q226" s="55">
        <f t="shared" si="33"/>
        <v>32145.346639084211</v>
      </c>
      <c r="R226" s="56">
        <f t="shared" si="34"/>
        <v>0.165716348887712</v>
      </c>
      <c r="S226" s="55">
        <f t="shared" si="35"/>
        <v>172500</v>
      </c>
      <c r="T226" s="62" t="str">
        <f t="shared" si="36"/>
        <v>MENOR VALOR</v>
      </c>
    </row>
    <row r="227" spans="1:20" ht="63.75" x14ac:dyDescent="0.25">
      <c r="A227" s="76">
        <f>+COTIZACIONES!A226</f>
        <v>224</v>
      </c>
      <c r="B227" s="76" t="str">
        <f>+COTIZACIONES!C226</f>
        <v>INSTALACIÓN GRIFERÍA PARA LAVAPLATOS SENCILLO</v>
      </c>
      <c r="C227" s="76" t="str">
        <f>+COTIZACIONES!C226</f>
        <v>INSTALACIÓN GRIFERÍA PARA LAVAPLATOS SENCILLO</v>
      </c>
      <c r="D227" s="76" t="str">
        <f>+COTIZACIONES!D226</f>
        <v>Servicio</v>
      </c>
      <c r="E227" s="76">
        <f>+COTIZACIONES!E226</f>
        <v>1</v>
      </c>
      <c r="F227" s="58"/>
      <c r="G227" s="58"/>
      <c r="H227" s="58"/>
      <c r="I227" s="58"/>
      <c r="J227" s="77">
        <f>+COTIZACIONES!F226</f>
        <v>172500</v>
      </c>
      <c r="K227" s="77">
        <f>+COTIZACIONES!L226</f>
        <v>228881.625</v>
      </c>
      <c r="L227" s="77">
        <f>+COTIZACIONES!R226</f>
        <v>178500</v>
      </c>
      <c r="M227" s="55">
        <f t="shared" si="37"/>
        <v>172500</v>
      </c>
      <c r="N227" s="55">
        <f t="shared" si="30"/>
        <v>193293.875</v>
      </c>
      <c r="O227" s="55">
        <f t="shared" si="31"/>
        <v>190253.76825247292</v>
      </c>
      <c r="P227" s="55">
        <f t="shared" si="32"/>
        <v>191725.29559194457</v>
      </c>
      <c r="Q227" s="55">
        <f t="shared" si="33"/>
        <v>30965.560911226443</v>
      </c>
      <c r="R227" s="56">
        <f t="shared" si="34"/>
        <v>0.16019939023534213</v>
      </c>
      <c r="S227" s="55">
        <f t="shared" si="35"/>
        <v>172500</v>
      </c>
      <c r="T227" s="62" t="str">
        <f t="shared" si="36"/>
        <v>MENOR VALOR</v>
      </c>
    </row>
    <row r="228" spans="1:20" ht="178.5" x14ac:dyDescent="0.25">
      <c r="A228" s="76">
        <f>+COTIZACIONES!A227</f>
        <v>225</v>
      </c>
      <c r="B228" s="76" t="str">
        <f>+COTIZACIONES!C227</f>
        <v>INSTALACIÓN LAVAMANOS CON MUEBLE COLLIS 60 MUEBLE COLOR WENGUE, (INCLUYE  DESAGÜE AUTOMÁTICO SIFÓN BOTELLA GRAPAS 2 UND ACOPLE)</v>
      </c>
      <c r="C228" s="76" t="str">
        <f>+COTIZACIONES!C227</f>
        <v>INSTALACIÓN LAVAMANOS CON MUEBLE COLLIS 60 MUEBLE COLOR WENGUE, (INCLUYE  DESAGÜE AUTOMÁTICO SIFÓN BOTELLA GRAPAS 2 UND ACOPLE)</v>
      </c>
      <c r="D228" s="76" t="str">
        <f>+COTIZACIONES!D227</f>
        <v>Servicio</v>
      </c>
      <c r="E228" s="76">
        <f>+COTIZACIONES!E227</f>
        <v>1</v>
      </c>
      <c r="F228" s="58"/>
      <c r="G228" s="58"/>
      <c r="H228" s="58"/>
      <c r="I228" s="58"/>
      <c r="J228" s="77">
        <f>+COTIZACIONES!F227</f>
        <v>547400</v>
      </c>
      <c r="K228" s="77">
        <f>+COTIZACIONES!L227</f>
        <v>608923</v>
      </c>
      <c r="L228" s="77">
        <f>+COTIZACIONES!R227</f>
        <v>595000</v>
      </c>
      <c r="M228" s="55">
        <f>MIN(J228:L228)</f>
        <v>547400</v>
      </c>
      <c r="N228" s="55">
        <f t="shared" si="30"/>
        <v>583774.33333333337</v>
      </c>
      <c r="O228" s="55">
        <f t="shared" si="31"/>
        <v>582554.39303857845</v>
      </c>
      <c r="P228" s="55">
        <f t="shared" si="32"/>
        <v>583169.37949973263</v>
      </c>
      <c r="Q228" s="55">
        <f t="shared" si="33"/>
        <v>32261.146543998297</v>
      </c>
      <c r="R228" s="56">
        <f t="shared" si="34"/>
        <v>5.526304378575219E-2</v>
      </c>
      <c r="S228" s="55">
        <f t="shared" si="35"/>
        <v>547400</v>
      </c>
      <c r="T228" s="62" t="str">
        <f t="shared" si="36"/>
        <v>MENOR VALOR</v>
      </c>
    </row>
    <row r="229" spans="1:20" ht="51" x14ac:dyDescent="0.25">
      <c r="A229" s="76">
        <f>+COTIZACIONES!A228</f>
        <v>226</v>
      </c>
      <c r="B229" s="76" t="str">
        <f>+COTIZACIONES!C228</f>
        <v xml:space="preserve">INSTALACIÓN LAVAMANOS CON PEDESTAL </v>
      </c>
      <c r="C229" s="76" t="str">
        <f>+COTIZACIONES!C228</f>
        <v xml:space="preserve">INSTALACIÓN LAVAMANOS CON PEDESTAL </v>
      </c>
      <c r="D229" s="76" t="str">
        <f>+COTIZACIONES!D228</f>
        <v>Servicio</v>
      </c>
      <c r="E229" s="76">
        <f>+COTIZACIONES!E228</f>
        <v>1</v>
      </c>
      <c r="F229" s="58"/>
      <c r="G229" s="58"/>
      <c r="H229" s="58"/>
      <c r="I229" s="58"/>
      <c r="J229" s="77">
        <f>+COTIZACIONES!F228</f>
        <v>57500</v>
      </c>
      <c r="K229" s="77">
        <f>+COTIZACIONES!L228</f>
        <v>71162</v>
      </c>
      <c r="L229" s="77">
        <f>+COTIZACIONES!R228</f>
        <v>59500</v>
      </c>
      <c r="M229" s="55">
        <f t="shared" si="37"/>
        <v>57500</v>
      </c>
      <c r="N229" s="55">
        <f t="shared" si="30"/>
        <v>62720.666666666664</v>
      </c>
      <c r="O229" s="55">
        <f t="shared" si="31"/>
        <v>62175.559179869524</v>
      </c>
      <c r="P229" s="55">
        <f t="shared" si="32"/>
        <v>62442.121778328197</v>
      </c>
      <c r="Q229" s="55">
        <f t="shared" si="33"/>
        <v>7378.4877402712636</v>
      </c>
      <c r="R229" s="56">
        <f t="shared" si="34"/>
        <v>0.11764045461258804</v>
      </c>
      <c r="S229" s="55">
        <f t="shared" si="35"/>
        <v>57500</v>
      </c>
      <c r="T229" s="62" t="str">
        <f t="shared" si="36"/>
        <v>MENOR VALOR</v>
      </c>
    </row>
    <row r="230" spans="1:20" ht="153" x14ac:dyDescent="0.25">
      <c r="A230" s="76">
        <f>+COTIZACIONES!A229</f>
        <v>227</v>
      </c>
      <c r="B230" s="76" t="str">
        <f>+COTIZACIONES!C229</f>
        <v>INSTALACIÓN LAVAMANOS DE COLGAR  COLOR BLANCO, (INCLUYE DESAGÜE AUTOMÁTICO SIFÓN BOTELLA GRAPAS 2 UND ACOPLE)</v>
      </c>
      <c r="C230" s="76" t="str">
        <f>+COTIZACIONES!C229</f>
        <v>INSTALACIÓN LAVAMANOS DE COLGAR  COLOR BLANCO, (INCLUYE DESAGÜE AUTOMÁTICO SIFÓN BOTELLA GRAPAS 2 UND ACOPLE)</v>
      </c>
      <c r="D230" s="76" t="str">
        <f>+COTIZACIONES!D229</f>
        <v>Servicio</v>
      </c>
      <c r="E230" s="76">
        <f>+COTIZACIONES!E229</f>
        <v>1</v>
      </c>
      <c r="F230" s="58"/>
      <c r="G230" s="58"/>
      <c r="H230" s="58"/>
      <c r="I230" s="58"/>
      <c r="J230" s="77">
        <f>+COTIZACIONES!F229</f>
        <v>108100</v>
      </c>
      <c r="K230" s="77">
        <f>+COTIZACIONES!L229</f>
        <v>134427.755</v>
      </c>
      <c r="L230" s="77">
        <f>+COTIZACIONES!R229</f>
        <v>111860</v>
      </c>
      <c r="M230" s="55">
        <f t="shared" si="37"/>
        <v>108100</v>
      </c>
      <c r="N230" s="55">
        <f t="shared" si="30"/>
        <v>118129.25166666666</v>
      </c>
      <c r="O230" s="55">
        <f t="shared" si="31"/>
        <v>117053.16373029926</v>
      </c>
      <c r="P230" s="55">
        <f t="shared" si="32"/>
        <v>117579.01516586721</v>
      </c>
      <c r="Q230" s="55">
        <f t="shared" si="33"/>
        <v>14239.568398656203</v>
      </c>
      <c r="R230" s="56">
        <f t="shared" si="34"/>
        <v>0.12054227211086516</v>
      </c>
      <c r="S230" s="55">
        <f t="shared" si="35"/>
        <v>108100</v>
      </c>
      <c r="T230" s="62" t="str">
        <f t="shared" si="36"/>
        <v>MENOR VALOR</v>
      </c>
    </row>
    <row r="231" spans="1:20" ht="153" x14ac:dyDescent="0.25">
      <c r="A231" s="76">
        <f>+COTIZACIONES!A230</f>
        <v>228</v>
      </c>
      <c r="B231" s="76" t="str">
        <f>+COTIZACIONES!C230</f>
        <v>INSTALACIÓN LAVAPLATOS  DE  EMPOTRAR  DOBLE  EN  ACERO  INOXIDABLE  - DIMENSIONES 81 X 51 CM, (SUMINISTRO E INSTALACIÓN)</v>
      </c>
      <c r="C231" s="76" t="str">
        <f>+COTIZACIONES!C230</f>
        <v>INSTALACIÓN LAVAPLATOS  DE  EMPOTRAR  DOBLE  EN  ACERO  INOXIDABLE  - DIMENSIONES 81 X 51 CM, (SUMINISTRO E INSTALACIÓN)</v>
      </c>
      <c r="D231" s="76" t="str">
        <f>+COTIZACIONES!D230</f>
        <v>Unidad</v>
      </c>
      <c r="E231" s="76">
        <f>+COTIZACIONES!E230</f>
        <v>1</v>
      </c>
      <c r="F231" s="58"/>
      <c r="G231" s="58"/>
      <c r="H231" s="58"/>
      <c r="I231" s="58"/>
      <c r="J231" s="77">
        <f>+COTIZACIONES!F230</f>
        <v>488750</v>
      </c>
      <c r="K231" s="77">
        <f>+COTIZACIONES!L230</f>
        <v>616509.25000000012</v>
      </c>
      <c r="L231" s="77">
        <f>+COTIZACIONES!R230</f>
        <v>505750</v>
      </c>
      <c r="M231" s="55">
        <f t="shared" si="37"/>
        <v>488750</v>
      </c>
      <c r="N231" s="55">
        <f t="shared" si="30"/>
        <v>537003.08333333337</v>
      </c>
      <c r="O231" s="55">
        <f t="shared" si="31"/>
        <v>531412.40949316171</v>
      </c>
      <c r="P231" s="55">
        <f t="shared" si="32"/>
        <v>534138.75069132808</v>
      </c>
      <c r="Q231" s="55">
        <f t="shared" si="33"/>
        <v>69377.034409960717</v>
      </c>
      <c r="R231" s="56">
        <f t="shared" si="34"/>
        <v>0.12919299080988028</v>
      </c>
      <c r="S231" s="55">
        <f t="shared" si="35"/>
        <v>488750</v>
      </c>
      <c r="T231" s="62" t="str">
        <f t="shared" si="36"/>
        <v>MENOR VALOR</v>
      </c>
    </row>
    <row r="232" spans="1:20" ht="102" x14ac:dyDescent="0.25">
      <c r="A232" s="76">
        <f>+COTIZACIONES!A231</f>
        <v>229</v>
      </c>
      <c r="B232" s="76" t="str">
        <f>+COTIZACIONES!C231</f>
        <v>INSTALACIÓN LAVAPLATOS DE EMPOTRAR EN ACERO INOXIDABLE  - DIMENSIONES 45 X 49 CM</v>
      </c>
      <c r="C232" s="76" t="str">
        <f>+COTIZACIONES!C231</f>
        <v>INSTALACIÓN LAVAPLATOS DE EMPOTRAR EN ACERO INOXIDABLE  - DIMENSIONES 45 X 49 CM</v>
      </c>
      <c r="D232" s="76" t="str">
        <f>+COTIZACIONES!D231</f>
        <v>Unidad</v>
      </c>
      <c r="E232" s="76">
        <f>+COTIZACIONES!E231</f>
        <v>1</v>
      </c>
      <c r="F232" s="58"/>
      <c r="G232" s="58"/>
      <c r="H232" s="58"/>
      <c r="I232" s="58"/>
      <c r="J232" s="77">
        <f>+COTIZACIONES!F231</f>
        <v>46000</v>
      </c>
      <c r="K232" s="77">
        <f>+COTIZACIONES!L231</f>
        <v>56382.19999999999</v>
      </c>
      <c r="L232" s="77">
        <f>+COTIZACIONES!R231</f>
        <v>47600</v>
      </c>
      <c r="M232" s="55">
        <f t="shared" si="37"/>
        <v>46000</v>
      </c>
      <c r="N232" s="55">
        <f t="shared" si="30"/>
        <v>49994.066666666658</v>
      </c>
      <c r="O232" s="55">
        <f t="shared" si="31"/>
        <v>49600.199401794613</v>
      </c>
      <c r="P232" s="55">
        <f t="shared" si="32"/>
        <v>49793.073492449337</v>
      </c>
      <c r="Q232" s="55">
        <f t="shared" si="33"/>
        <v>5589.8287642228606</v>
      </c>
      <c r="R232" s="56">
        <f t="shared" si="34"/>
        <v>0.11180984338587235</v>
      </c>
      <c r="S232" s="55">
        <f t="shared" si="35"/>
        <v>46000</v>
      </c>
      <c r="T232" s="62" t="str">
        <f t="shared" si="36"/>
        <v>MENOR VALOR</v>
      </c>
    </row>
    <row r="233" spans="1:20" ht="63.75" x14ac:dyDescent="0.25">
      <c r="A233" s="76">
        <f>+COTIZACIONES!A232</f>
        <v>230</v>
      </c>
      <c r="B233" s="76" t="str">
        <f>+COTIZACIONES!C232</f>
        <v xml:space="preserve">INSTALACIÓN LLAVE TERMINAL MANGUERA 1/2" </v>
      </c>
      <c r="C233" s="76" t="str">
        <f>+COTIZACIONES!C232</f>
        <v xml:space="preserve">INSTALACIÓN LLAVE TERMINAL MANGUERA 1/2" </v>
      </c>
      <c r="D233" s="76" t="str">
        <f>+COTIZACIONES!D232</f>
        <v>Unidad</v>
      </c>
      <c r="E233" s="76">
        <f>+COTIZACIONES!E232</f>
        <v>1</v>
      </c>
      <c r="F233" s="58"/>
      <c r="G233" s="58"/>
      <c r="H233" s="58"/>
      <c r="I233" s="58"/>
      <c r="J233" s="77">
        <f>+COTIZACIONES!F232</f>
        <v>23000</v>
      </c>
      <c r="K233" s="77">
        <f>+COTIZACIONES!L232</f>
        <v>28054.25</v>
      </c>
      <c r="L233" s="77">
        <f>+COTIZACIONES!R232</f>
        <v>23800</v>
      </c>
      <c r="M233" s="55">
        <f t="shared" si="37"/>
        <v>23000</v>
      </c>
      <c r="N233" s="55">
        <f t="shared" si="30"/>
        <v>24951.416666666668</v>
      </c>
      <c r="O233" s="55">
        <f t="shared" si="31"/>
        <v>24764.675592173015</v>
      </c>
      <c r="P233" s="55">
        <f t="shared" si="32"/>
        <v>24856.18572453778</v>
      </c>
      <c r="Q233" s="55">
        <f t="shared" si="33"/>
        <v>2716.7408821662275</v>
      </c>
      <c r="R233" s="56">
        <f t="shared" si="34"/>
        <v>0.10888122780601879</v>
      </c>
      <c r="S233" s="55">
        <f t="shared" si="35"/>
        <v>23000</v>
      </c>
      <c r="T233" s="62" t="str">
        <f t="shared" si="36"/>
        <v>MENOR VALOR</v>
      </c>
    </row>
    <row r="234" spans="1:20" ht="178.5" x14ac:dyDescent="0.25">
      <c r="A234" s="76">
        <f>+COTIZACIONES!A233</f>
        <v>231</v>
      </c>
      <c r="B234" s="76" t="str">
        <f>+COTIZACIONES!C233</f>
        <v>INSTALACIÓN ORINAL  ENTRADA SUPERIOR ANTIBACTERIAL   PARA  FLUXOMETROCOLOR   BLANCO TIPO, INCLUYE GRIFERÍA ANTIBANDALICA Y SIFÓN EN P.</v>
      </c>
      <c r="C234" s="76" t="str">
        <f>+COTIZACIONES!C233</f>
        <v>INSTALACIÓN ORINAL  ENTRADA SUPERIOR ANTIBACTERIAL   PARA  FLUXOMETROCOLOR   BLANCO TIPO, INCLUYE GRIFERÍA ANTIBANDALICA Y SIFÓN EN P.</v>
      </c>
      <c r="D234" s="76" t="str">
        <f>+COTIZACIONES!D233</f>
        <v>Unidad</v>
      </c>
      <c r="E234" s="76">
        <f>+COTIZACIONES!E233</f>
        <v>1</v>
      </c>
      <c r="F234" s="58"/>
      <c r="G234" s="58"/>
      <c r="H234" s="58"/>
      <c r="I234" s="58"/>
      <c r="J234" s="77">
        <f>+COTIZACIONES!F233</f>
        <v>212750</v>
      </c>
      <c r="K234" s="77">
        <f>+COTIZACIONES!L233</f>
        <v>262033.53750000001</v>
      </c>
      <c r="L234" s="77">
        <f>+COTIZACIONES!R233</f>
        <v>220150</v>
      </c>
      <c r="M234" s="55">
        <f t="shared" si="37"/>
        <v>212750</v>
      </c>
      <c r="N234" s="55">
        <f t="shared" si="30"/>
        <v>231644.51249999998</v>
      </c>
      <c r="O234" s="55">
        <f t="shared" si="31"/>
        <v>229726.35451065196</v>
      </c>
      <c r="P234" s="55">
        <f t="shared" si="32"/>
        <v>230665.00588039745</v>
      </c>
      <c r="Q234" s="55">
        <f t="shared" si="33"/>
        <v>26576.486418222576</v>
      </c>
      <c r="R234" s="56">
        <f t="shared" si="34"/>
        <v>0.11472961794518045</v>
      </c>
      <c r="S234" s="55">
        <f t="shared" si="35"/>
        <v>212750</v>
      </c>
      <c r="T234" s="62" t="str">
        <f t="shared" si="36"/>
        <v>MENOR VALOR</v>
      </c>
    </row>
    <row r="235" spans="1:20" ht="153" x14ac:dyDescent="0.25">
      <c r="A235" s="76">
        <f>+COTIZACIONES!A234</f>
        <v>232</v>
      </c>
      <c r="B235" s="76" t="str">
        <f>+COTIZACIONES!C234</f>
        <v>INSTALACIÓN ORINAL  MEDIANO  DE  COLGAR   EN PORCELANA COLOR BLANCO, INCLUYE GRIFERÍA ANTIBANDALICA Y SIFÓN EN P.</v>
      </c>
      <c r="C235" s="76" t="str">
        <f>+COTIZACIONES!C234</f>
        <v>INSTALACIÓN ORINAL  MEDIANO  DE  COLGAR   EN PORCELANA COLOR BLANCO, INCLUYE GRIFERÍA ANTIBANDALICA Y SIFÓN EN P.</v>
      </c>
      <c r="D235" s="76" t="str">
        <f>+COTIZACIONES!D234</f>
        <v>Unidad</v>
      </c>
      <c r="E235" s="76">
        <f>+COTIZACIONES!E234</f>
        <v>1</v>
      </c>
      <c r="F235" s="58"/>
      <c r="G235" s="58"/>
      <c r="H235" s="58"/>
      <c r="I235" s="58"/>
      <c r="J235" s="77">
        <f>+COTIZACIONES!F234</f>
        <v>212750</v>
      </c>
      <c r="K235" s="77">
        <f>+COTIZACIONES!L234</f>
        <v>284819.0625</v>
      </c>
      <c r="L235" s="77">
        <f>+COTIZACIONES!R234</f>
        <v>220150</v>
      </c>
      <c r="M235" s="55">
        <f t="shared" si="37"/>
        <v>212750</v>
      </c>
      <c r="N235" s="55">
        <f t="shared" si="30"/>
        <v>239239.6875</v>
      </c>
      <c r="O235" s="55">
        <f t="shared" si="31"/>
        <v>235225.65381968344</v>
      </c>
      <c r="P235" s="55">
        <f t="shared" si="32"/>
        <v>237166.00444316873</v>
      </c>
      <c r="Q235" s="55">
        <f t="shared" si="33"/>
        <v>39645.927521537051</v>
      </c>
      <c r="R235" s="56">
        <f t="shared" si="34"/>
        <v>0.16571634888771142</v>
      </c>
      <c r="S235" s="55">
        <f t="shared" si="35"/>
        <v>212750</v>
      </c>
      <c r="T235" s="62" t="str">
        <f t="shared" si="36"/>
        <v>MENOR VALOR</v>
      </c>
    </row>
    <row r="236" spans="1:20" ht="127.5" x14ac:dyDescent="0.25">
      <c r="A236" s="76">
        <f>+COTIZACIONES!A235</f>
        <v>233</v>
      </c>
      <c r="B236" s="76" t="str">
        <f>+COTIZACIONES!C235</f>
        <v>INSTALACIÓN PUNTO DESAGÜE PVC  2" APARATOS SANITARIOS Y DESAGÜES  (INCLUYE ACCESORIOS YEE Y CODO)</v>
      </c>
      <c r="C236" s="76" t="str">
        <f>+COTIZACIONES!C235</f>
        <v>INSTALACIÓN PUNTO DESAGÜE PVC  2" APARATOS SANITARIOS Y DESAGÜES  (INCLUYE ACCESORIOS YEE Y CODO)</v>
      </c>
      <c r="D236" s="76" t="str">
        <f>+COTIZACIONES!D235</f>
        <v>Unidad</v>
      </c>
      <c r="E236" s="76">
        <f>+COTIZACIONES!E235</f>
        <v>1</v>
      </c>
      <c r="F236" s="58"/>
      <c r="G236" s="58"/>
      <c r="H236" s="58"/>
      <c r="I236" s="58"/>
      <c r="J236" s="77">
        <f>+COTIZACIONES!F235</f>
        <v>64170</v>
      </c>
      <c r="K236" s="77">
        <f>+COTIZACIONES!L235</f>
        <v>85143.964500000002</v>
      </c>
      <c r="L236" s="77">
        <f>+COTIZACIONES!R235</f>
        <v>66402</v>
      </c>
      <c r="M236" s="55">
        <f t="shared" si="37"/>
        <v>64170</v>
      </c>
      <c r="N236" s="55">
        <f t="shared" si="30"/>
        <v>71905.321500000005</v>
      </c>
      <c r="O236" s="55">
        <f t="shared" si="31"/>
        <v>70774.401789919924</v>
      </c>
      <c r="P236" s="55">
        <f t="shared" si="32"/>
        <v>71321.809960203376</v>
      </c>
      <c r="Q236" s="55">
        <f t="shared" si="33"/>
        <v>11519.188658976242</v>
      </c>
      <c r="R236" s="56">
        <f t="shared" si="34"/>
        <v>0.16019939023534219</v>
      </c>
      <c r="S236" s="55">
        <f t="shared" si="35"/>
        <v>64170</v>
      </c>
      <c r="T236" s="62" t="str">
        <f t="shared" si="36"/>
        <v>MENOR VALOR</v>
      </c>
    </row>
    <row r="237" spans="1:20" ht="127.5" x14ac:dyDescent="0.25">
      <c r="A237" s="76">
        <f>+COTIZACIONES!A236</f>
        <v>234</v>
      </c>
      <c r="B237" s="76" t="str">
        <f>+COTIZACIONES!C236</f>
        <v>INSTALACIÓN PUNTO DESAGÜE PVC  3" APARATOS SANITARIOS Y DESAGÜES  (INCLUYE ACCESORIOS YEE Y CODO)</v>
      </c>
      <c r="C237" s="76" t="str">
        <f>+COTIZACIONES!C236</f>
        <v>INSTALACIÓN PUNTO DESAGÜE PVC  3" APARATOS SANITARIOS Y DESAGÜES  (INCLUYE ACCESORIOS YEE Y CODO)</v>
      </c>
      <c r="D237" s="76" t="str">
        <f>+COTIZACIONES!D236</f>
        <v>Unidad</v>
      </c>
      <c r="E237" s="76">
        <f>+COTIZACIONES!E236</f>
        <v>1</v>
      </c>
      <c r="F237" s="58"/>
      <c r="G237" s="58"/>
      <c r="H237" s="58"/>
      <c r="I237" s="58"/>
      <c r="J237" s="77">
        <f>+COTIZACIONES!F236</f>
        <v>81650</v>
      </c>
      <c r="K237" s="77">
        <f>+COTIZACIONES!L236</f>
        <v>111252.20749999999</v>
      </c>
      <c r="L237" s="77">
        <f>+COTIZACIONES!R236</f>
        <v>84490</v>
      </c>
      <c r="M237" s="55">
        <f t="shared" si="37"/>
        <v>81650</v>
      </c>
      <c r="N237" s="55">
        <f t="shared" si="30"/>
        <v>92464.069166666668</v>
      </c>
      <c r="O237" s="55">
        <f t="shared" si="31"/>
        <v>90711.98937297854</v>
      </c>
      <c r="P237" s="55">
        <f t="shared" si="32"/>
        <v>91556.681982923736</v>
      </c>
      <c r="Q237" s="55">
        <f t="shared" si="33"/>
        <v>16332.850532725426</v>
      </c>
      <c r="R237" s="56">
        <f t="shared" si="34"/>
        <v>0.17663997139565024</v>
      </c>
      <c r="S237" s="55">
        <f t="shared" si="35"/>
        <v>81650</v>
      </c>
      <c r="T237" s="62" t="str">
        <f t="shared" si="36"/>
        <v>MENOR VALOR</v>
      </c>
    </row>
    <row r="238" spans="1:20" ht="114.75" x14ac:dyDescent="0.25">
      <c r="A238" s="76">
        <f>+COTIZACIONES!A237</f>
        <v>235</v>
      </c>
      <c r="B238" s="76" t="str">
        <f>+COTIZACIONES!C237</f>
        <v>MANTENIMIENTO DE RED SANITARIA (INCLUYE RETIRO DE VEGETACIÓN PIEDRAS Y/O SEDIMENTACIÓN)</v>
      </c>
      <c r="C238" s="76" t="str">
        <f>+COTIZACIONES!C237</f>
        <v>MANTENIMIENTO DE RED SANITARIA (INCLUYE RETIRO DE VEGETACIÓN PIEDRAS Y/O SEDIMENTACIÓN)</v>
      </c>
      <c r="D238" s="76" t="str">
        <f>+COTIZACIONES!D237</f>
        <v>ML</v>
      </c>
      <c r="E238" s="76">
        <f>+COTIZACIONES!E237</f>
        <v>1</v>
      </c>
      <c r="F238" s="58"/>
      <c r="G238" s="58"/>
      <c r="H238" s="58"/>
      <c r="I238" s="58"/>
      <c r="J238" s="77">
        <f>+COTIZACIONES!F237</f>
        <v>23000</v>
      </c>
      <c r="K238" s="77">
        <f>+COTIZACIONES!L237</f>
        <v>28464.799999999999</v>
      </c>
      <c r="L238" s="77">
        <f>+COTIZACIONES!R237</f>
        <v>23800</v>
      </c>
      <c r="M238" s="55">
        <f t="shared" si="37"/>
        <v>23000</v>
      </c>
      <c r="N238" s="55">
        <f t="shared" si="30"/>
        <v>25088.266666666666</v>
      </c>
      <c r="O238" s="55">
        <f t="shared" si="31"/>
        <v>24870.22367194781</v>
      </c>
      <c r="P238" s="55">
        <f t="shared" si="32"/>
        <v>24976.84871133128</v>
      </c>
      <c r="Q238" s="55">
        <f t="shared" si="33"/>
        <v>2951.3950961085047</v>
      </c>
      <c r="R238" s="56">
        <f t="shared" si="34"/>
        <v>0.11764045461258801</v>
      </c>
      <c r="S238" s="55">
        <f t="shared" si="35"/>
        <v>23000</v>
      </c>
      <c r="T238" s="62" t="str">
        <f t="shared" si="36"/>
        <v>MENOR VALOR</v>
      </c>
    </row>
    <row r="239" spans="1:20" ht="140.25" x14ac:dyDescent="0.25">
      <c r="A239" s="76">
        <f>+COTIZACIONES!A238</f>
        <v>236</v>
      </c>
      <c r="B239" s="76" t="str">
        <f>+COTIZACIONES!C238</f>
        <v>MANTENIMIENTO DE DESAGÜE SANITARIO CON SONDA ELÉCTRICA, (INCLUYE  MANO DE OBRA EQUIPO Y SONDA 1/8 X 60M</v>
      </c>
      <c r="C239" s="76" t="str">
        <f>+COTIZACIONES!C238</f>
        <v>MANTENIMIENTO DE DESAGÜE SANITARIO CON SONDA ELÉCTRICA, (INCLUYE  MANO DE OBRA EQUIPO Y SONDA 1/8 X 60M</v>
      </c>
      <c r="D239" s="76" t="str">
        <f>+COTIZACIONES!D238</f>
        <v>ML</v>
      </c>
      <c r="E239" s="76">
        <f>+COTIZACIONES!E238</f>
        <v>1</v>
      </c>
      <c r="F239" s="58"/>
      <c r="G239" s="58"/>
      <c r="H239" s="58"/>
      <c r="I239" s="58"/>
      <c r="J239" s="77">
        <f>+COTIZACIONES!F238</f>
        <v>23000</v>
      </c>
      <c r="K239" s="77">
        <f>+COTIZACIONES!L238</f>
        <v>28601.65</v>
      </c>
      <c r="L239" s="77">
        <f>+COTIZACIONES!R238</f>
        <v>23800</v>
      </c>
      <c r="M239" s="55">
        <f t="shared" si="37"/>
        <v>23000</v>
      </c>
      <c r="N239" s="55">
        <f t="shared" si="30"/>
        <v>25133.883333333331</v>
      </c>
      <c r="O239" s="55">
        <f t="shared" si="31"/>
        <v>24904.928453255157</v>
      </c>
      <c r="P239" s="55">
        <f t="shared" si="32"/>
        <v>25016.811737418557</v>
      </c>
      <c r="Q239" s="55">
        <f t="shared" si="33"/>
        <v>3029.6954039694056</v>
      </c>
      <c r="R239" s="56">
        <f t="shared" si="34"/>
        <v>0.12054227211086518</v>
      </c>
      <c r="S239" s="55">
        <f t="shared" si="35"/>
        <v>23000</v>
      </c>
      <c r="T239" s="62" t="str">
        <f t="shared" si="36"/>
        <v>MENOR VALOR</v>
      </c>
    </row>
    <row r="240" spans="1:20" ht="140.25" x14ac:dyDescent="0.25">
      <c r="A240" s="76">
        <f>+COTIZACIONES!A239</f>
        <v>237</v>
      </c>
      <c r="B240" s="76" t="str">
        <f>+COTIZACIONES!C239</f>
        <v>MANTENIMIENTO E INSTALACIÓN PUNTO DESAGÜE PVC  4" APARATOS SANITARIOS (INCLUYE ACCESORIOS YEE Y CODO)</v>
      </c>
      <c r="C240" s="76" t="str">
        <f>+COTIZACIONES!C239</f>
        <v>MANTENIMIENTO E INSTALACIÓN PUNTO DESAGÜE PVC  4" APARATOS SANITARIOS (INCLUYE ACCESORIOS YEE Y CODO)</v>
      </c>
      <c r="D240" s="76" t="str">
        <f>+COTIZACIONES!D239</f>
        <v>Unidad</v>
      </c>
      <c r="E240" s="76">
        <f>+COTIZACIONES!E239</f>
        <v>1</v>
      </c>
      <c r="F240" s="58"/>
      <c r="G240" s="58"/>
      <c r="H240" s="58"/>
      <c r="I240" s="58"/>
      <c r="J240" s="77">
        <f>+COTIZACIONES!F239</f>
        <v>98900</v>
      </c>
      <c r="K240" s="77">
        <f>+COTIZACIONES!L239</f>
        <v>124752.45999999999</v>
      </c>
      <c r="L240" s="77">
        <f>+COTIZACIONES!R239</f>
        <v>102340</v>
      </c>
      <c r="M240" s="55">
        <f t="shared" si="37"/>
        <v>98900</v>
      </c>
      <c r="N240" s="55">
        <f t="shared" si="30"/>
        <v>108664.15333333332</v>
      </c>
      <c r="O240" s="55">
        <f t="shared" si="31"/>
        <v>107532.86403861626</v>
      </c>
      <c r="P240" s="55">
        <f t="shared" si="32"/>
        <v>108084.54719871577</v>
      </c>
      <c r="Q240" s="55">
        <f t="shared" si="33"/>
        <v>14038.646962956833</v>
      </c>
      <c r="R240" s="56">
        <f t="shared" si="34"/>
        <v>0.129192990809881</v>
      </c>
      <c r="S240" s="55">
        <f t="shared" si="35"/>
        <v>98900</v>
      </c>
      <c r="T240" s="62" t="str">
        <f t="shared" si="36"/>
        <v>MENOR VALOR</v>
      </c>
    </row>
    <row r="241" spans="1:20" ht="153" x14ac:dyDescent="0.25">
      <c r="A241" s="76">
        <f>+COTIZACIONES!A240</f>
        <v>238</v>
      </c>
      <c r="B241" s="76" t="str">
        <f>+COTIZACIONES!C240</f>
        <v>MANTENIMIENTO E INSTALACIÓN REJILLA  ALUMINIO  3" X 2"  CON SOSCO  ANTI CUCARACHAS  - REF, TA-3"X2"  TIPO COLREJILLAS  O SIMILAR</v>
      </c>
      <c r="C241" s="76" t="str">
        <f>+COTIZACIONES!C240</f>
        <v>MANTENIMIENTO E INSTALACIÓN REJILLA  ALUMINIO  3" X 2"  CON SOSCO  ANTI CUCARACHAS  - REF, TA-3"X2"  TIPO COLREJILLAS  O SIMILAR</v>
      </c>
      <c r="D241" s="76" t="str">
        <f>+COTIZACIONES!D240</f>
        <v>Unidad</v>
      </c>
      <c r="E241" s="76">
        <f>+COTIZACIONES!E240</f>
        <v>1</v>
      </c>
      <c r="F241" s="58"/>
      <c r="G241" s="58"/>
      <c r="H241" s="58"/>
      <c r="I241" s="58"/>
      <c r="J241" s="77">
        <f>+COTIZACIONES!F240</f>
        <v>28750</v>
      </c>
      <c r="K241" s="77">
        <f>+COTIZACIONES!L240</f>
        <v>35238.875</v>
      </c>
      <c r="L241" s="77">
        <f>+COTIZACIONES!R240</f>
        <v>29750</v>
      </c>
      <c r="M241" s="55">
        <f t="shared" si="37"/>
        <v>28750</v>
      </c>
      <c r="N241" s="55">
        <f t="shared" si="30"/>
        <v>31246.291666666668</v>
      </c>
      <c r="O241" s="55">
        <f t="shared" si="31"/>
        <v>31000.124626121633</v>
      </c>
      <c r="P241" s="55">
        <f t="shared" si="32"/>
        <v>31120.670932780835</v>
      </c>
      <c r="Q241" s="55">
        <f t="shared" si="33"/>
        <v>3493.6429776392915</v>
      </c>
      <c r="R241" s="56">
        <f t="shared" si="34"/>
        <v>0.11180984338587245</v>
      </c>
      <c r="S241" s="55">
        <f t="shared" si="35"/>
        <v>28750</v>
      </c>
      <c r="T241" s="62" t="str">
        <f t="shared" si="36"/>
        <v>MENOR VALOR</v>
      </c>
    </row>
    <row r="242" spans="1:20" ht="153" x14ac:dyDescent="0.25">
      <c r="A242" s="76">
        <f>+COTIZACIONES!A241</f>
        <v>239</v>
      </c>
      <c r="B242" s="76" t="str">
        <f>+COTIZACIONES!C241</f>
        <v xml:space="preserve">MANTENIMIENTO E INSTALACIÓN REJILLA  ALUMINIO  3" X 2"  CON SOSCO TRADICIONAL  - REF, T-3"X2" TIPO COLREJILLAS O SIMILAR </v>
      </c>
      <c r="C242" s="76" t="str">
        <f>+COTIZACIONES!C241</f>
        <v xml:space="preserve">MANTENIMIENTO E INSTALACIÓN REJILLA  ALUMINIO  3" X 2"  CON SOSCO TRADICIONAL  - REF, T-3"X2" TIPO COLREJILLAS O SIMILAR </v>
      </c>
      <c r="D242" s="76" t="str">
        <f>+COTIZACIONES!D241</f>
        <v>Unidad</v>
      </c>
      <c r="E242" s="76">
        <f>+COTIZACIONES!E241</f>
        <v>1</v>
      </c>
      <c r="F242" s="58"/>
      <c r="G242" s="58"/>
      <c r="H242" s="58"/>
      <c r="I242" s="58"/>
      <c r="J242" s="77">
        <f>+COTIZACIONES!F241</f>
        <v>28750</v>
      </c>
      <c r="K242" s="77">
        <f>+COTIZACIONES!L241</f>
        <v>35067.8125</v>
      </c>
      <c r="L242" s="77">
        <f>+COTIZACIONES!R241</f>
        <v>29750</v>
      </c>
      <c r="M242" s="55">
        <f t="shared" si="37"/>
        <v>28750</v>
      </c>
      <c r="N242" s="55">
        <f t="shared" si="30"/>
        <v>31189.270833333332</v>
      </c>
      <c r="O242" s="55">
        <f t="shared" si="31"/>
        <v>30955.844490216274</v>
      </c>
      <c r="P242" s="55">
        <f t="shared" si="32"/>
        <v>31070.232155672224</v>
      </c>
      <c r="Q242" s="55">
        <f t="shared" si="33"/>
        <v>3395.9261027077846</v>
      </c>
      <c r="R242" s="56">
        <f t="shared" si="34"/>
        <v>0.1088812278060188</v>
      </c>
      <c r="S242" s="55">
        <f t="shared" si="35"/>
        <v>28750</v>
      </c>
      <c r="T242" s="62" t="str">
        <f t="shared" si="36"/>
        <v>MENOR VALOR</v>
      </c>
    </row>
    <row r="243" spans="1:20" ht="153" x14ac:dyDescent="0.25">
      <c r="A243" s="76">
        <f>+COTIZACIONES!A242</f>
        <v>240</v>
      </c>
      <c r="B243" s="76" t="str">
        <f>+COTIZACIONES!C242</f>
        <v>MANTENIMIENTO E INSTALACIÓN REJILLA  ALUMINIO  4" X 2"  CÚPULA TRADICIONAL CON SOSCO - REF. C-4"X2" TIPO COLREJILLAS O SIMILAR</v>
      </c>
      <c r="C243" s="76" t="str">
        <f>+COTIZACIONES!C242</f>
        <v>MANTENIMIENTO E INSTALACIÓN REJILLA  ALUMINIO  4" X 2"  CÚPULA TRADICIONAL CON SOSCO - REF. C-4"X2" TIPO COLREJILLAS O SIMILAR</v>
      </c>
      <c r="D243" s="76" t="str">
        <f>+COTIZACIONES!D242</f>
        <v>Unidad</v>
      </c>
      <c r="E243" s="76">
        <f>+COTIZACIONES!E242</f>
        <v>1</v>
      </c>
      <c r="F243" s="58"/>
      <c r="G243" s="58"/>
      <c r="H243" s="58"/>
      <c r="I243" s="58"/>
      <c r="J243" s="77">
        <f>+COTIZACIONES!F242</f>
        <v>34500</v>
      </c>
      <c r="K243" s="77">
        <f>+COTIZACIONES!L242</f>
        <v>42491.925000000003</v>
      </c>
      <c r="L243" s="77">
        <f>+COTIZACIONES!R242</f>
        <v>35700</v>
      </c>
      <c r="M243" s="55">
        <f t="shared" si="37"/>
        <v>34500</v>
      </c>
      <c r="N243" s="55">
        <f t="shared" si="30"/>
        <v>37563.974999999999</v>
      </c>
      <c r="O243" s="55">
        <f t="shared" si="31"/>
        <v>37252.922353078699</v>
      </c>
      <c r="P243" s="55">
        <f t="shared" si="32"/>
        <v>37405.136088713101</v>
      </c>
      <c r="Q243" s="55">
        <f t="shared" si="33"/>
        <v>4309.7005002523101</v>
      </c>
      <c r="R243" s="56">
        <f t="shared" si="34"/>
        <v>0.11472961794518047</v>
      </c>
      <c r="S243" s="55">
        <f t="shared" si="35"/>
        <v>34500</v>
      </c>
      <c r="T243" s="62" t="str">
        <f t="shared" si="36"/>
        <v>MENOR VALOR</v>
      </c>
    </row>
    <row r="244" spans="1:20" ht="153" x14ac:dyDescent="0.25">
      <c r="A244" s="76">
        <f>+COTIZACIONES!A243</f>
        <v>241</v>
      </c>
      <c r="B244" s="76" t="str">
        <f>+COTIZACIONES!C243</f>
        <v>MANTENIMIENTO E INSTALACIÓN REJILLA  ALUMINIO  4" X 3"  CON SOSCO  ANTI CUCARACHAS  - REF, HA-4"X3"  TIPO COLREJILLAS  O SIMILAR</v>
      </c>
      <c r="C244" s="76" t="str">
        <f>+COTIZACIONES!C243</f>
        <v>MANTENIMIENTO E INSTALACIÓN REJILLA  ALUMINIO  4" X 3"  CON SOSCO  ANTI CUCARACHAS  - REF, HA-4"X3"  TIPO COLREJILLAS  O SIMILAR</v>
      </c>
      <c r="D244" s="76" t="str">
        <f>+COTIZACIONES!D243</f>
        <v>Unidad</v>
      </c>
      <c r="E244" s="76">
        <f>+COTIZACIONES!E243</f>
        <v>1</v>
      </c>
      <c r="F244" s="58"/>
      <c r="G244" s="58"/>
      <c r="H244" s="58"/>
      <c r="I244" s="58"/>
      <c r="J244" s="77">
        <f>+COTIZACIONES!F243</f>
        <v>34500</v>
      </c>
      <c r="K244" s="77">
        <f>+COTIZACIONES!L243</f>
        <v>46186.875</v>
      </c>
      <c r="L244" s="77">
        <f>+COTIZACIONES!R243</f>
        <v>35700</v>
      </c>
      <c r="M244" s="55">
        <f t="shared" si="37"/>
        <v>34500</v>
      </c>
      <c r="N244" s="55">
        <f t="shared" si="30"/>
        <v>38795.625</v>
      </c>
      <c r="O244" s="55">
        <f t="shared" si="31"/>
        <v>38144.700619408126</v>
      </c>
      <c r="P244" s="55">
        <f t="shared" si="32"/>
        <v>38459.3520718652</v>
      </c>
      <c r="Q244" s="55">
        <f t="shared" si="33"/>
        <v>6429.0693278168183</v>
      </c>
      <c r="R244" s="56">
        <f t="shared" si="34"/>
        <v>0.16571634888771139</v>
      </c>
      <c r="S244" s="55">
        <f t="shared" si="35"/>
        <v>34500</v>
      </c>
      <c r="T244" s="62" t="str">
        <f t="shared" si="36"/>
        <v>MENOR VALOR</v>
      </c>
    </row>
    <row r="245" spans="1:20" ht="153" x14ac:dyDescent="0.25">
      <c r="A245" s="76">
        <f>+COTIZACIONES!A244</f>
        <v>242</v>
      </c>
      <c r="B245" s="76" t="str">
        <f>+COTIZACIONES!C244</f>
        <v xml:space="preserve">MANTENIMIENTO E INSTALACIÓN REJILLA  ALUMINIO  4" X 3" CON SOSCO TRADICIONAL - REF, H-4"X3" TIPO COLREJILLAS O SIMILAR </v>
      </c>
      <c r="C245" s="76" t="str">
        <f>+COTIZACIONES!C244</f>
        <v xml:space="preserve">MANTENIMIENTO E INSTALACIÓN REJILLA  ALUMINIO  4" X 3" CON SOSCO TRADICIONAL - REF, H-4"X3" TIPO COLREJILLAS O SIMILAR </v>
      </c>
      <c r="D245" s="76" t="str">
        <f>+COTIZACIONES!D244</f>
        <v>Unidad</v>
      </c>
      <c r="E245" s="76">
        <f>+COTIZACIONES!E244</f>
        <v>1</v>
      </c>
      <c r="F245" s="58"/>
      <c r="G245" s="58"/>
      <c r="H245" s="58"/>
      <c r="I245" s="58"/>
      <c r="J245" s="77">
        <f>+COTIZACIONES!F244</f>
        <v>34500</v>
      </c>
      <c r="K245" s="77">
        <f>+COTIZACIONES!L244</f>
        <v>45776.325000000012</v>
      </c>
      <c r="L245" s="77">
        <f>+COTIZACIONES!R244</f>
        <v>35700</v>
      </c>
      <c r="M245" s="55">
        <f t="shared" si="37"/>
        <v>34500</v>
      </c>
      <c r="N245" s="55">
        <f t="shared" si="30"/>
        <v>38658.775000000001</v>
      </c>
      <c r="O245" s="55">
        <f t="shared" si="31"/>
        <v>38050.753650494582</v>
      </c>
      <c r="P245" s="55">
        <f t="shared" si="32"/>
        <v>38345.059118388919</v>
      </c>
      <c r="Q245" s="55">
        <f t="shared" si="33"/>
        <v>6193.1121822452824</v>
      </c>
      <c r="R245" s="56">
        <f t="shared" si="34"/>
        <v>0.16019939023534197</v>
      </c>
      <c r="S245" s="55">
        <f t="shared" si="35"/>
        <v>34500</v>
      </c>
      <c r="T245" s="62" t="str">
        <f t="shared" si="36"/>
        <v>MENOR VALOR</v>
      </c>
    </row>
    <row r="246" spans="1:20" ht="153" x14ac:dyDescent="0.25">
      <c r="A246" s="76">
        <f>+COTIZACIONES!A245</f>
        <v>243</v>
      </c>
      <c r="B246" s="76" t="str">
        <f>+COTIZACIONES!C245</f>
        <v xml:space="preserve">MANTENIMIENTO E INSTALACIÓN REJILLA  ALUMINIO  6" X 4"  CON SOSCO  ANTI CUCARACHAS  - REF, TA-6"X4"  TIPO COLREJILLAS  O SIMILAR </v>
      </c>
      <c r="C246" s="76" t="str">
        <f>+COTIZACIONES!C245</f>
        <v xml:space="preserve">MANTENIMIENTO E INSTALACIÓN REJILLA  ALUMINIO  6" X 4"  CON SOSCO  ANTI CUCARACHAS  - REF, TA-6"X4"  TIPO COLREJILLAS  O SIMILAR </v>
      </c>
      <c r="D246" s="76" t="str">
        <f>+COTIZACIONES!D245</f>
        <v>Unidad</v>
      </c>
      <c r="E246" s="76">
        <f>+COTIZACIONES!E245</f>
        <v>1</v>
      </c>
      <c r="F246" s="58"/>
      <c r="G246" s="58"/>
      <c r="H246" s="58"/>
      <c r="I246" s="58"/>
      <c r="J246" s="77">
        <f>+COTIZACIONES!F245</f>
        <v>51750</v>
      </c>
      <c r="K246" s="77">
        <f>+COTIZACIONES!L245</f>
        <v>70511.962499999994</v>
      </c>
      <c r="L246" s="77">
        <f>+COTIZACIONES!R245</f>
        <v>53550</v>
      </c>
      <c r="M246" s="55">
        <f t="shared" si="37"/>
        <v>51750</v>
      </c>
      <c r="N246" s="55">
        <f t="shared" si="30"/>
        <v>58603.987499999996</v>
      </c>
      <c r="O246" s="55">
        <f t="shared" si="31"/>
        <v>57493.514391324446</v>
      </c>
      <c r="P246" s="55">
        <f t="shared" si="32"/>
        <v>58028.882946923499</v>
      </c>
      <c r="Q246" s="55">
        <f t="shared" si="33"/>
        <v>10351.806675671112</v>
      </c>
      <c r="R246" s="56">
        <f t="shared" si="34"/>
        <v>0.17663997139565141</v>
      </c>
      <c r="S246" s="55">
        <f t="shared" si="35"/>
        <v>51750</v>
      </c>
      <c r="T246" s="62" t="str">
        <f t="shared" si="36"/>
        <v>MENOR VALOR</v>
      </c>
    </row>
    <row r="247" spans="1:20" s="66" customFormat="1" ht="127.5" x14ac:dyDescent="0.25">
      <c r="A247" s="84">
        <f>+COTIZACIONES!A246</f>
        <v>244</v>
      </c>
      <c r="B247" s="76" t="str">
        <f>+COTIZACIONES!C246</f>
        <v>MANTENIMIENTO E INSTALACIÓN REJILLA ALUMINIO 5" X 3" SOSCO TRADICIONAL, TIPO COLREJILLAS O SIMILAR</v>
      </c>
      <c r="C247" s="84" t="str">
        <f>+COTIZACIONES!C246</f>
        <v>MANTENIMIENTO E INSTALACIÓN REJILLA ALUMINIO 5" X 3" SOSCO TRADICIONAL, TIPO COLREJILLAS O SIMILAR</v>
      </c>
      <c r="D247" s="84" t="str">
        <f>+COTIZACIONES!D246</f>
        <v>Unidad</v>
      </c>
      <c r="E247" s="84">
        <f>+COTIZACIONES!E246</f>
        <v>1</v>
      </c>
      <c r="F247" s="60"/>
      <c r="G247" s="58"/>
      <c r="H247" s="58"/>
      <c r="I247" s="58"/>
      <c r="J247" s="83">
        <f>+COTIZACIONES!F246</f>
        <v>66640</v>
      </c>
      <c r="K247" s="83">
        <f>+COTIZACIONES!L246</f>
        <v>76469.399999999994</v>
      </c>
      <c r="L247" s="83"/>
      <c r="M247" s="64">
        <f>MIN(F247:L247)</f>
        <v>66640</v>
      </c>
      <c r="N247" s="64">
        <f>AVERAGE(F247:L247)</f>
        <v>71554.7</v>
      </c>
      <c r="O247" s="64">
        <f>HARMEAN(F247:L247)</f>
        <v>71217.136204889393</v>
      </c>
      <c r="P247" s="64">
        <f>GEOMEAN(F247:L247)</f>
        <v>71385.718571714329</v>
      </c>
      <c r="Q247" s="64">
        <f>_xlfn.STDEV.S(F247:L247)</f>
        <v>6950.4353949950455</v>
      </c>
      <c r="R247" s="65">
        <f>+Q247/N247</f>
        <v>9.7134575296871431E-2</v>
      </c>
      <c r="S247" s="64">
        <f t="shared" si="35"/>
        <v>66640</v>
      </c>
      <c r="T247" s="85" t="str">
        <f t="shared" si="36"/>
        <v>MENOR VALOR</v>
      </c>
    </row>
    <row r="248" spans="1:20" ht="114.75" x14ac:dyDescent="0.25">
      <c r="A248" s="76">
        <f>+COTIZACIONES!A247</f>
        <v>245</v>
      </c>
      <c r="B248" s="76" t="str">
        <f>+COTIZACIONES!C247</f>
        <v>MANTENIMIENTO E INSTALACIÓN TEE SANITARIA - 6" INCLUYE INSTALACIÓN LIMPIADOR Y SOLDADURA</v>
      </c>
      <c r="C248" s="76" t="str">
        <f>+COTIZACIONES!C247</f>
        <v>MANTENIMIENTO E INSTALACIÓN TEE SANITARIA - 6" INCLUYE INSTALACIÓN LIMPIADOR Y SOLDADURA</v>
      </c>
      <c r="D248" s="76" t="str">
        <f>+COTIZACIONES!D247</f>
        <v>Servicio</v>
      </c>
      <c r="E248" s="76">
        <f>+COTIZACIONES!E247</f>
        <v>1</v>
      </c>
      <c r="F248" s="58"/>
      <c r="G248" s="58"/>
      <c r="H248" s="58"/>
      <c r="I248" s="58"/>
      <c r="J248" s="77">
        <f>+COTIZACIONES!F247</f>
        <v>74750</v>
      </c>
      <c r="K248" s="77">
        <f>+COTIZACIONES!L247</f>
        <v>92955.362500000017</v>
      </c>
      <c r="L248" s="77">
        <f>+COTIZACIONES!R247</f>
        <v>77350</v>
      </c>
      <c r="M248" s="55">
        <f t="shared" si="37"/>
        <v>74750</v>
      </c>
      <c r="N248" s="55">
        <f t="shared" si="30"/>
        <v>81685.120833333334</v>
      </c>
      <c r="O248" s="55">
        <f t="shared" si="31"/>
        <v>80941.017473079279</v>
      </c>
      <c r="P248" s="55">
        <f t="shared" si="32"/>
        <v>81304.638146610319</v>
      </c>
      <c r="Q248" s="55">
        <f t="shared" si="33"/>
        <v>9846.5100629005738</v>
      </c>
      <c r="R248" s="56">
        <f t="shared" si="34"/>
        <v>0.12054227211086524</v>
      </c>
      <c r="S248" s="55">
        <f t="shared" si="35"/>
        <v>74750</v>
      </c>
      <c r="T248" s="62" t="str">
        <f t="shared" si="36"/>
        <v>MENOR VALOR</v>
      </c>
    </row>
    <row r="249" spans="1:20" ht="242.25" x14ac:dyDescent="0.25">
      <c r="A249" s="76">
        <f>+COTIZACIONES!A248</f>
        <v>246</v>
      </c>
      <c r="B249" s="76" t="str">
        <f>+COTIZACIONES!C248</f>
        <v>MANTENIMIENTO E INSTALACIÓN TUBERÍA PVC-P RDE  9 1/2" AGUA FRÍA -RED DE SUMINISTRO  (INCLUYE EXCAVACIÓN MANUAL RELLENO INICIAL EN BASE GRANULAR B-200 INSTALACIÓN Y ACCESORIOS)</v>
      </c>
      <c r="C249" s="76" t="str">
        <f>+COTIZACIONES!C248</f>
        <v>MANTENIMIENTO E INSTALACIÓN TUBERÍA PVC-P RDE  9 1/2" AGUA FRÍA -RED DE SUMINISTRO  (INCLUYE EXCAVACIÓN MANUAL RELLENO INICIAL EN BASE GRANULAR B-200 INSTALACIÓN Y ACCESORIOS)</v>
      </c>
      <c r="D249" s="76" t="str">
        <f>+COTIZACIONES!D248</f>
        <v>ML</v>
      </c>
      <c r="E249" s="76">
        <f>+COTIZACIONES!E248</f>
        <v>1</v>
      </c>
      <c r="F249" s="58"/>
      <c r="G249" s="58"/>
      <c r="H249" s="58"/>
      <c r="I249" s="58"/>
      <c r="J249" s="77">
        <f>+COTIZACIONES!F248</f>
        <v>29210</v>
      </c>
      <c r="K249" s="77">
        <f>+COTIZACIONES!L248</f>
        <v>36845.494000000006</v>
      </c>
      <c r="L249" s="77">
        <f>+COTIZACIONES!R248</f>
        <v>30226</v>
      </c>
      <c r="M249" s="55">
        <f t="shared" si="37"/>
        <v>29210</v>
      </c>
      <c r="N249" s="55">
        <f t="shared" si="30"/>
        <v>32093.831333333335</v>
      </c>
      <c r="O249" s="55">
        <f t="shared" si="31"/>
        <v>31759.706355591308</v>
      </c>
      <c r="P249" s="55">
        <f t="shared" si="32"/>
        <v>31922.645335434663</v>
      </c>
      <c r="Q249" s="55">
        <f t="shared" si="33"/>
        <v>4146.2980565011467</v>
      </c>
      <c r="R249" s="56">
        <f t="shared" si="34"/>
        <v>0.1291929908098792</v>
      </c>
      <c r="S249" s="55">
        <f t="shared" si="35"/>
        <v>29210</v>
      </c>
      <c r="T249" s="62" t="str">
        <f t="shared" si="36"/>
        <v>MENOR VALOR</v>
      </c>
    </row>
    <row r="250" spans="1:20" ht="242.25" x14ac:dyDescent="0.25">
      <c r="A250" s="76">
        <f>+COTIZACIONES!A249</f>
        <v>247</v>
      </c>
      <c r="B250" s="76" t="str">
        <f>+COTIZACIONES!C249</f>
        <v>MANTENIMIENTO E INSTALACIÓN TUBERÍA PVC-P RDE 21 3/4" AGUA FRÍA - RED DE SUMINISTRO  (INCLUYE EXCAVACIÓN MANUAL RELLENO INICIAL EN BASE GRANULAR B-200 INSTALACIÓN Y ACCESORIOS)</v>
      </c>
      <c r="C250" s="76" t="str">
        <f>+COTIZACIONES!C249</f>
        <v>MANTENIMIENTO E INSTALACIÓN TUBERÍA PVC-P RDE 21 3/4" AGUA FRÍA - RED DE SUMINISTRO  (INCLUYE EXCAVACIÓN MANUAL RELLENO INICIAL EN BASE GRANULAR B-200 INSTALACIÓN Y ACCESORIOS)</v>
      </c>
      <c r="D250" s="76" t="str">
        <f>+COTIZACIONES!D249</f>
        <v>ML</v>
      </c>
      <c r="E250" s="76">
        <f>+COTIZACIONES!E249</f>
        <v>1</v>
      </c>
      <c r="F250" s="58"/>
      <c r="G250" s="58"/>
      <c r="H250" s="58"/>
      <c r="I250" s="58"/>
      <c r="J250" s="77">
        <f>+COTIZACIONES!F249</f>
        <v>33350</v>
      </c>
      <c r="K250" s="77">
        <f>+COTIZACIONES!L249</f>
        <v>40877.095000000001</v>
      </c>
      <c r="L250" s="77">
        <f>+COTIZACIONES!R249</f>
        <v>34510</v>
      </c>
      <c r="M250" s="55">
        <f t="shared" si="37"/>
        <v>33350</v>
      </c>
      <c r="N250" s="55">
        <f t="shared" si="30"/>
        <v>36245.698333333334</v>
      </c>
      <c r="O250" s="55">
        <f t="shared" si="31"/>
        <v>35960.144566301096</v>
      </c>
      <c r="P250" s="55">
        <f t="shared" si="32"/>
        <v>36099.978282025775</v>
      </c>
      <c r="Q250" s="55">
        <f t="shared" si="33"/>
        <v>4052.6258540615786</v>
      </c>
      <c r="R250" s="56">
        <f t="shared" si="34"/>
        <v>0.11180984338587246</v>
      </c>
      <c r="S250" s="55">
        <f t="shared" si="35"/>
        <v>33350</v>
      </c>
      <c r="T250" s="62" t="str">
        <f t="shared" si="36"/>
        <v>MENOR VALOR</v>
      </c>
    </row>
    <row r="251" spans="1:20" ht="229.5" x14ac:dyDescent="0.25">
      <c r="A251" s="76">
        <f>+COTIZACIONES!A250</f>
        <v>248</v>
      </c>
      <c r="B251" s="76" t="str">
        <f>+COTIZACIONES!C250</f>
        <v>MANTENIMIENTO E INSTALACIÓN TUBERÍA PVC-S  2" (RED SANITARIA) INCLUYE EXCAVACIÓN MANUAL RELLENO INICIAL EN BASE GRANULAR B-200 COMPACTADO INSTALACIÓN Y ACCESORIOS</v>
      </c>
      <c r="C251" s="76" t="str">
        <f>+COTIZACIONES!C250</f>
        <v>MANTENIMIENTO E INSTALACIÓN TUBERÍA PVC-S  2" (RED SANITARIA) INCLUYE EXCAVACIÓN MANUAL RELLENO INICIAL EN BASE GRANULAR B-200 COMPACTADO INSTALACIÓN Y ACCESORIOS</v>
      </c>
      <c r="D251" s="76" t="str">
        <f>+COTIZACIONES!D250</f>
        <v>ML</v>
      </c>
      <c r="E251" s="76">
        <f>+COTIZACIONES!E250</f>
        <v>1</v>
      </c>
      <c r="F251" s="58"/>
      <c r="G251" s="58"/>
      <c r="H251" s="58"/>
      <c r="I251" s="58"/>
      <c r="J251" s="77">
        <f>+COTIZACIONES!F250</f>
        <v>39675</v>
      </c>
      <c r="K251" s="77">
        <f>+COTIZACIONES!L250</f>
        <v>48393.58125000001</v>
      </c>
      <c r="L251" s="77">
        <f>+COTIZACIONES!R250</f>
        <v>41055</v>
      </c>
      <c r="M251" s="55">
        <f t="shared" si="37"/>
        <v>39675</v>
      </c>
      <c r="N251" s="55">
        <f t="shared" si="30"/>
        <v>43041.193750000006</v>
      </c>
      <c r="O251" s="55">
        <f t="shared" si="31"/>
        <v>42719.065396498459</v>
      </c>
      <c r="P251" s="55">
        <f t="shared" si="32"/>
        <v>42876.920374827678</v>
      </c>
      <c r="Q251" s="55">
        <f t="shared" si="33"/>
        <v>4686.3780217367485</v>
      </c>
      <c r="R251" s="56">
        <f t="shared" si="34"/>
        <v>0.10888122780601892</v>
      </c>
      <c r="S251" s="55">
        <f t="shared" si="35"/>
        <v>39675</v>
      </c>
      <c r="T251" s="62" t="str">
        <f t="shared" si="36"/>
        <v>MENOR VALOR</v>
      </c>
    </row>
    <row r="252" spans="1:20" ht="229.5" x14ac:dyDescent="0.25">
      <c r="A252" s="76">
        <f>+COTIZACIONES!A251</f>
        <v>249</v>
      </c>
      <c r="B252" s="76" t="str">
        <f>+COTIZACIONES!C251</f>
        <v>MANTENIMIENTO E INSTALACIÓN TUBERÍA PVC-S  3" (RED SANITARIA) INCLUYE EXCAVACIÓN MANUAL RELLENO INICIAL EN BASE GRANULAR B-200 COMPACTADO INSTALACIÓN Y ACCESORIOS</v>
      </c>
      <c r="C252" s="76" t="str">
        <f>+COTIZACIONES!C251</f>
        <v>MANTENIMIENTO E INSTALACIÓN TUBERÍA PVC-S  3" (RED SANITARIA) INCLUYE EXCAVACIÓN MANUAL RELLENO INICIAL EN BASE GRANULAR B-200 COMPACTADO INSTALACIÓN Y ACCESORIOS</v>
      </c>
      <c r="D252" s="76" t="str">
        <f>+COTIZACIONES!D251</f>
        <v>ML</v>
      </c>
      <c r="E252" s="76">
        <f>+COTIZACIONES!E251</f>
        <v>1</v>
      </c>
      <c r="F252" s="58"/>
      <c r="G252" s="58"/>
      <c r="H252" s="58"/>
      <c r="I252" s="58"/>
      <c r="J252" s="77">
        <f>+COTIZACIONES!F251</f>
        <v>53475.000000000007</v>
      </c>
      <c r="K252" s="77">
        <f>+COTIZACIONES!L251</f>
        <v>65862.483749999999</v>
      </c>
      <c r="L252" s="77">
        <f>+COTIZACIONES!R251</f>
        <v>55335</v>
      </c>
      <c r="M252" s="55">
        <f t="shared" si="37"/>
        <v>53475.000000000007</v>
      </c>
      <c r="N252" s="55">
        <f t="shared" si="30"/>
        <v>58224.161250000005</v>
      </c>
      <c r="O252" s="55">
        <f t="shared" si="31"/>
        <v>57742.029647271993</v>
      </c>
      <c r="P252" s="55">
        <f t="shared" si="32"/>
        <v>57977.960937505311</v>
      </c>
      <c r="Q252" s="55">
        <f t="shared" si="33"/>
        <v>6680.0357753910757</v>
      </c>
      <c r="R252" s="56">
        <f t="shared" si="34"/>
        <v>0.11472961794518037</v>
      </c>
      <c r="S252" s="55">
        <f t="shared" si="35"/>
        <v>53475</v>
      </c>
      <c r="T252" s="62" t="str">
        <f t="shared" si="36"/>
        <v>MENOR VALOR</v>
      </c>
    </row>
    <row r="253" spans="1:20" ht="89.25" x14ac:dyDescent="0.25">
      <c r="A253" s="76">
        <f>+COTIZACIONES!A252</f>
        <v>250</v>
      </c>
      <c r="B253" s="76" t="str">
        <f>+COTIZACIONES!C252</f>
        <v>MANTENIMIENTO BAJANTES AGUAS LLUVIAS Y AGUAS NEGRAS MAX 3"</v>
      </c>
      <c r="C253" s="76" t="str">
        <f>+COTIZACIONES!C252</f>
        <v>MANTENIMIENTO BAJANTES AGUAS LLUVIAS Y AGUAS NEGRAS MAX 3"</v>
      </c>
      <c r="D253" s="76" t="str">
        <f>+COTIZACIONES!D252</f>
        <v>ML</v>
      </c>
      <c r="E253" s="76">
        <f>+COTIZACIONES!E252</f>
        <v>1</v>
      </c>
      <c r="F253" s="58"/>
      <c r="G253" s="58"/>
      <c r="H253" s="58"/>
      <c r="I253" s="58"/>
      <c r="J253" s="77">
        <f>+COTIZACIONES!F252</f>
        <v>17250</v>
      </c>
      <c r="K253" s="77">
        <f>+COTIZACIONES!L252</f>
        <v>23093.4375</v>
      </c>
      <c r="L253" s="77">
        <f>+COTIZACIONES!R252</f>
        <v>17850</v>
      </c>
      <c r="M253" s="55">
        <f t="shared" si="37"/>
        <v>17250</v>
      </c>
      <c r="N253" s="55">
        <f t="shared" si="30"/>
        <v>19397.8125</v>
      </c>
      <c r="O253" s="55">
        <f t="shared" si="31"/>
        <v>19072.350309704063</v>
      </c>
      <c r="P253" s="55">
        <f t="shared" si="32"/>
        <v>19229.6760359326</v>
      </c>
      <c r="Q253" s="55">
        <f t="shared" si="33"/>
        <v>3214.5346639084091</v>
      </c>
      <c r="R253" s="56">
        <f t="shared" si="34"/>
        <v>0.16571634888771139</v>
      </c>
      <c r="S253" s="55">
        <f t="shared" si="35"/>
        <v>17250</v>
      </c>
      <c r="T253" s="62" t="str">
        <f t="shared" si="36"/>
        <v>MENOR VALOR</v>
      </c>
    </row>
    <row r="254" spans="1:20" ht="229.5" x14ac:dyDescent="0.25">
      <c r="A254" s="76">
        <f>+COTIZACIONES!A253</f>
        <v>251</v>
      </c>
      <c r="B254" s="76" t="str">
        <f>+COTIZACIONES!C253</f>
        <v>MANTENIMIENTO E INSTALACIÓN TUBERÍA PVC-S  4" (RED SANITARIA) INCLUYE EXCAVACIÓN MANUAL RELLENO INICIAL EN BASE GRANULAR B-200 COMPACTADO INSTALACIÓN Y ACCESORIOS</v>
      </c>
      <c r="C254" s="76" t="str">
        <f>+COTIZACIONES!C253</f>
        <v>MANTENIMIENTO E INSTALACIÓN TUBERÍA PVC-S  4" (RED SANITARIA) INCLUYE EXCAVACIÓN MANUAL RELLENO INICIAL EN BASE GRANULAR B-200 COMPACTADO INSTALACIÓN Y ACCESORIOS</v>
      </c>
      <c r="D254" s="76" t="str">
        <f>+COTIZACIONES!D253</f>
        <v>ML</v>
      </c>
      <c r="E254" s="76">
        <f>+COTIZACIONES!E253</f>
        <v>1</v>
      </c>
      <c r="F254" s="58"/>
      <c r="G254" s="58"/>
      <c r="H254" s="58"/>
      <c r="I254" s="58"/>
      <c r="J254" s="77">
        <f>+COTIZACIONES!F253</f>
        <v>71300</v>
      </c>
      <c r="K254" s="77">
        <f>+COTIZACIONES!L253</f>
        <v>94604.404999999999</v>
      </c>
      <c r="L254" s="77">
        <f>+COTIZACIONES!R253</f>
        <v>73780</v>
      </c>
      <c r="M254" s="55">
        <f t="shared" si="37"/>
        <v>71300</v>
      </c>
      <c r="N254" s="55">
        <f t="shared" si="30"/>
        <v>79894.801666666666</v>
      </c>
      <c r="O254" s="55">
        <f t="shared" si="31"/>
        <v>78638.224211022156</v>
      </c>
      <c r="P254" s="55">
        <f t="shared" si="32"/>
        <v>79246.455511337088</v>
      </c>
      <c r="Q254" s="55">
        <f t="shared" si="33"/>
        <v>12799.098509973541</v>
      </c>
      <c r="R254" s="56">
        <f t="shared" si="34"/>
        <v>0.16019939023534144</v>
      </c>
      <c r="S254" s="55">
        <f t="shared" si="35"/>
        <v>71300</v>
      </c>
      <c r="T254" s="62" t="str">
        <f t="shared" si="36"/>
        <v>MENOR VALOR</v>
      </c>
    </row>
    <row r="255" spans="1:20" ht="229.5" x14ac:dyDescent="0.25">
      <c r="A255" s="76">
        <f>+COTIZACIONES!A254</f>
        <v>252</v>
      </c>
      <c r="B255" s="76" t="str">
        <f>+COTIZACIONES!C254</f>
        <v>MANTENIMIENTO E INSTALACIÓN TUBERÍA PVC-S  6" (RED SANITARIA) INCLUYE EXCAVACIÓN MANUAL RELLENO INICIAL EN BASE GRANULAR B-200 COMPACTADO INSTALACIÓN Y ACCESORIOS</v>
      </c>
      <c r="C255" s="76" t="str">
        <f>+COTIZACIONES!C254</f>
        <v>MANTENIMIENTO E INSTALACIÓN TUBERÍA PVC-S  6" (RED SANITARIA) INCLUYE EXCAVACIÓN MANUAL RELLENO INICIAL EN BASE GRANULAR B-200 COMPACTADO INSTALACIÓN Y ACCESORIOS</v>
      </c>
      <c r="D255" s="76" t="str">
        <f>+COTIZACIONES!D254</f>
        <v>ML</v>
      </c>
      <c r="E255" s="76">
        <f>+COTIZACIONES!E254</f>
        <v>1</v>
      </c>
      <c r="F255" s="58"/>
      <c r="G255" s="58"/>
      <c r="H255" s="58"/>
      <c r="I255" s="58"/>
      <c r="J255" s="77">
        <f>+COTIZACIONES!F254</f>
        <v>86710.000000000015</v>
      </c>
      <c r="K255" s="77">
        <f>+COTIZACIONES!L254</f>
        <v>118146.71050000002</v>
      </c>
      <c r="L255" s="77">
        <f>+COTIZACIONES!R254</f>
        <v>89726</v>
      </c>
      <c r="M255" s="55">
        <f t="shared" si="37"/>
        <v>86710.000000000015</v>
      </c>
      <c r="N255" s="55">
        <f t="shared" si="30"/>
        <v>98194.236833333343</v>
      </c>
      <c r="O255" s="55">
        <f t="shared" si="31"/>
        <v>96333.57744679696</v>
      </c>
      <c r="P255" s="55">
        <f t="shared" si="32"/>
        <v>97230.617204400725</v>
      </c>
      <c r="Q255" s="55">
        <f t="shared" si="33"/>
        <v>17345.02718545774</v>
      </c>
      <c r="R255" s="56">
        <f t="shared" si="34"/>
        <v>0.17663997139565057</v>
      </c>
      <c r="S255" s="55">
        <f t="shared" si="35"/>
        <v>86710</v>
      </c>
      <c r="T255" s="62" t="str">
        <f t="shared" si="36"/>
        <v>MENOR VALOR</v>
      </c>
    </row>
    <row r="256" spans="1:20" ht="165.75" x14ac:dyDescent="0.25">
      <c r="A256" s="76">
        <f>+COTIZACIONES!A255</f>
        <v>253</v>
      </c>
      <c r="B256" s="76" t="str">
        <f>+COTIZACIONES!C255</f>
        <v>MANTENIMIENTO E INSTALACIÓN TUBERÍA PVC-S 1 1/2" (VENTILACIÓN Y AGUAS LLUVIAS) INCLUYE ACCESORIOS Y ABRAZADERA DE FIJACIÓN</v>
      </c>
      <c r="C256" s="76" t="str">
        <f>+COTIZACIONES!C255</f>
        <v>MANTENIMIENTO E INSTALACIÓN TUBERÍA PVC-S 1 1/2" (VENTILACIÓN Y AGUAS LLUVIAS) INCLUYE ACCESORIOS Y ABRAZADERA DE FIJACIÓN</v>
      </c>
      <c r="D256" s="76" t="str">
        <f>+COTIZACIONES!D255</f>
        <v>ML</v>
      </c>
      <c r="E256" s="76">
        <f>+COTIZACIONES!E255</f>
        <v>1</v>
      </c>
      <c r="F256" s="58"/>
      <c r="G256" s="58"/>
      <c r="H256" s="58"/>
      <c r="I256" s="58"/>
      <c r="J256" s="77">
        <f>+COTIZACIONES!F255</f>
        <v>24149.999999999971</v>
      </c>
      <c r="K256" s="77">
        <f>+COTIZACIONES!L255</f>
        <v>29888.040000000005</v>
      </c>
      <c r="L256" s="77">
        <f>+COTIZACIONES!R255</f>
        <v>24990</v>
      </c>
      <c r="M256" s="55">
        <f t="shared" si="37"/>
        <v>24149.999999999971</v>
      </c>
      <c r="N256" s="55">
        <f t="shared" si="30"/>
        <v>26342.679999999993</v>
      </c>
      <c r="O256" s="55">
        <f t="shared" si="31"/>
        <v>26113.73485554519</v>
      </c>
      <c r="P256" s="55">
        <f t="shared" si="32"/>
        <v>26225.691146897832</v>
      </c>
      <c r="Q256" s="55">
        <f t="shared" si="33"/>
        <v>3098.9648509139433</v>
      </c>
      <c r="R256" s="56">
        <f t="shared" si="34"/>
        <v>0.11764045461258855</v>
      </c>
      <c r="S256" s="55">
        <f t="shared" si="35"/>
        <v>24150</v>
      </c>
      <c r="T256" s="62" t="str">
        <f t="shared" si="36"/>
        <v>MENOR VALOR</v>
      </c>
    </row>
    <row r="257" spans="1:20" ht="140.25" x14ac:dyDescent="0.25">
      <c r="A257" s="76">
        <f>+COTIZACIONES!A256</f>
        <v>254</v>
      </c>
      <c r="B257" s="76" t="str">
        <f>+COTIZACIONES!C256</f>
        <v>MANTENIMIENTO E INSTALACIÓN TUBERÍA PVC-S 2" (RED SANITARIA DESCOLGADA) INCLUYE INSTALACIÓN Y ACCESORIOS</v>
      </c>
      <c r="C257" s="76" t="str">
        <f>+COTIZACIONES!C256</f>
        <v>MANTENIMIENTO E INSTALACIÓN TUBERÍA PVC-S 2" (RED SANITARIA DESCOLGADA) INCLUYE INSTALACIÓN Y ACCESORIOS</v>
      </c>
      <c r="D257" s="76" t="str">
        <f>+COTIZACIONES!D256</f>
        <v>ML</v>
      </c>
      <c r="E257" s="76">
        <f>+COTIZACIONES!E256</f>
        <v>1</v>
      </c>
      <c r="F257" s="58"/>
      <c r="G257" s="58"/>
      <c r="H257" s="58"/>
      <c r="I257" s="58"/>
      <c r="J257" s="77">
        <f>+COTIZACIONES!F256</f>
        <v>40020</v>
      </c>
      <c r="K257" s="77">
        <f>+COTIZACIONES!L256</f>
        <v>49766.870999999992</v>
      </c>
      <c r="L257" s="77">
        <f>+COTIZACIONES!R256</f>
        <v>41412</v>
      </c>
      <c r="M257" s="55">
        <f t="shared" si="37"/>
        <v>40020</v>
      </c>
      <c r="N257" s="55">
        <f t="shared" si="30"/>
        <v>43732.956999999995</v>
      </c>
      <c r="O257" s="55">
        <f t="shared" si="31"/>
        <v>43334.575508663977</v>
      </c>
      <c r="P257" s="55">
        <f t="shared" si="32"/>
        <v>43529.252423108286</v>
      </c>
      <c r="Q257" s="55">
        <f t="shared" si="33"/>
        <v>5271.6700029067588</v>
      </c>
      <c r="R257" s="56">
        <f t="shared" si="34"/>
        <v>0.12054227211086503</v>
      </c>
      <c r="S257" s="55">
        <f t="shared" si="35"/>
        <v>40020</v>
      </c>
      <c r="T257" s="62" t="str">
        <f t="shared" si="36"/>
        <v>MENOR VALOR</v>
      </c>
    </row>
    <row r="258" spans="1:20" ht="140.25" x14ac:dyDescent="0.25">
      <c r="A258" s="76">
        <f>+COTIZACIONES!A257</f>
        <v>255</v>
      </c>
      <c r="B258" s="76" t="str">
        <f>+COTIZACIONES!C257</f>
        <v>MANTENIMIENTO E INSTALACIÓN TUBERÍA PVC-S 3" (RED SANITARIA DESCOLGADA) INCLUYE INSTALACIÓN Y ACCESORIOS</v>
      </c>
      <c r="C258" s="76" t="str">
        <f>+COTIZACIONES!C257</f>
        <v>MANTENIMIENTO E INSTALACIÓN TUBERÍA PVC-S 3" (RED SANITARIA DESCOLGADA) INCLUYE INSTALACIÓN Y ACCESORIOS</v>
      </c>
      <c r="D258" s="76" t="str">
        <f>+COTIZACIONES!D257</f>
        <v>ML</v>
      </c>
      <c r="E258" s="76">
        <f>+COTIZACIONES!E257</f>
        <v>1</v>
      </c>
      <c r="F258" s="58"/>
      <c r="G258" s="58"/>
      <c r="H258" s="58"/>
      <c r="I258" s="58"/>
      <c r="J258" s="77">
        <f>+COTIZACIONES!F257</f>
        <v>52670.000000000007</v>
      </c>
      <c r="K258" s="77">
        <f>+COTIZACIONES!L257</f>
        <v>66437.938000000009</v>
      </c>
      <c r="L258" s="77">
        <f>+COTIZACIONES!R257</f>
        <v>54502</v>
      </c>
      <c r="M258" s="55">
        <f t="shared" si="37"/>
        <v>52670.000000000007</v>
      </c>
      <c r="N258" s="55">
        <f t="shared" si="30"/>
        <v>57869.979333333344</v>
      </c>
      <c r="O258" s="55">
        <f t="shared" si="31"/>
        <v>57267.502011263074</v>
      </c>
      <c r="P258" s="55">
        <f t="shared" si="32"/>
        <v>57561.305368618407</v>
      </c>
      <c r="Q258" s="55">
        <f t="shared" si="33"/>
        <v>7476.3957081791914</v>
      </c>
      <c r="R258" s="56">
        <f t="shared" si="34"/>
        <v>0.12919299080987848</v>
      </c>
      <c r="S258" s="55">
        <f t="shared" si="35"/>
        <v>52670</v>
      </c>
      <c r="T258" s="62" t="str">
        <f t="shared" si="36"/>
        <v>MENOR VALOR</v>
      </c>
    </row>
    <row r="259" spans="1:20" ht="140.25" x14ac:dyDescent="0.25">
      <c r="A259" s="76">
        <f>+COTIZACIONES!A258</f>
        <v>256</v>
      </c>
      <c r="B259" s="76" t="str">
        <f>+COTIZACIONES!C258</f>
        <v>MANTENIMIENTO E INSTALACIÓN TUBERÍA PVC-S 4" (RED SANITARIA DESCOLGADA) INCLUYE INSTALACIÓN Y ACCESORIOS</v>
      </c>
      <c r="C259" s="76" t="str">
        <f>+COTIZACIONES!C258</f>
        <v>MANTENIMIENTO E INSTALACIÓN TUBERÍA PVC-S 4" (RED SANITARIA DESCOLGADA) INCLUYE INSTALACIÓN Y ACCESORIOS</v>
      </c>
      <c r="D259" s="76" t="str">
        <f>+COTIZACIONES!D258</f>
        <v>ML</v>
      </c>
      <c r="E259" s="76">
        <f>+COTIZACIONES!E258</f>
        <v>1</v>
      </c>
      <c r="F259" s="58"/>
      <c r="G259" s="58"/>
      <c r="H259" s="58"/>
      <c r="I259" s="58"/>
      <c r="J259" s="77">
        <f>+COTIZACIONES!F258</f>
        <v>69920</v>
      </c>
      <c r="K259" s="77">
        <f>+COTIZACIONES!L258</f>
        <v>85700.944000000003</v>
      </c>
      <c r="L259" s="77">
        <f>+COTIZACIONES!R258</f>
        <v>72352</v>
      </c>
      <c r="M259" s="55">
        <f t="shared" si="37"/>
        <v>69920</v>
      </c>
      <c r="N259" s="55">
        <f t="shared" si="30"/>
        <v>75990.981333333344</v>
      </c>
      <c r="O259" s="55">
        <f t="shared" si="31"/>
        <v>75392.30309072783</v>
      </c>
      <c r="P259" s="55">
        <f t="shared" si="32"/>
        <v>75685.471708522993</v>
      </c>
      <c r="Q259" s="55">
        <f t="shared" si="33"/>
        <v>8496.5397216187594</v>
      </c>
      <c r="R259" s="56">
        <f t="shared" si="34"/>
        <v>0.11180984338587246</v>
      </c>
      <c r="S259" s="55">
        <f t="shared" si="35"/>
        <v>69920</v>
      </c>
      <c r="T259" s="62" t="str">
        <f t="shared" si="36"/>
        <v>MENOR VALOR</v>
      </c>
    </row>
    <row r="260" spans="1:20" ht="140.25" x14ac:dyDescent="0.25">
      <c r="A260" s="76">
        <f>+COTIZACIONES!A259</f>
        <v>257</v>
      </c>
      <c r="B260" s="76" t="str">
        <f>+COTIZACIONES!C259</f>
        <v>MANTENIMIENTO E INSTALACIÓN TUBERÍA PVC-S 6" (RED SANITARIA DESCOLGADA) INCLUYE INSTALACIÓN Y ACCESORIOS</v>
      </c>
      <c r="C260" s="76" t="str">
        <f>+COTIZACIONES!C259</f>
        <v>MANTENIMIENTO E INSTALACIÓN TUBERÍA PVC-S 6" (RED SANITARIA DESCOLGADA) INCLUYE INSTALACIÓN Y ACCESORIOS</v>
      </c>
      <c r="D260" s="76" t="str">
        <f>+COTIZACIONES!D259</f>
        <v>ML</v>
      </c>
      <c r="E260" s="76">
        <f>+COTIZACIONES!E259</f>
        <v>1</v>
      </c>
      <c r="F260" s="58"/>
      <c r="G260" s="58"/>
      <c r="H260" s="58"/>
      <c r="I260" s="58"/>
      <c r="J260" s="77">
        <f>+COTIZACIONES!F259</f>
        <v>86710.000000000015</v>
      </c>
      <c r="K260" s="77">
        <f>+COTIZACIONES!L259</f>
        <v>105764.52250000002</v>
      </c>
      <c r="L260" s="77">
        <f>+COTIZACIONES!R259</f>
        <v>89726</v>
      </c>
      <c r="M260" s="55">
        <f t="shared" si="37"/>
        <v>86710.000000000015</v>
      </c>
      <c r="N260" s="55">
        <f t="shared" si="30"/>
        <v>94066.840833333335</v>
      </c>
      <c r="O260" s="55">
        <f t="shared" si="31"/>
        <v>93362.826982492275</v>
      </c>
      <c r="P260" s="55">
        <f t="shared" si="32"/>
        <v>93707.820181507443</v>
      </c>
      <c r="Q260" s="55">
        <f t="shared" si="33"/>
        <v>10242.113125766684</v>
      </c>
      <c r="R260" s="56">
        <f t="shared" si="34"/>
        <v>0.10888122780601886</v>
      </c>
      <c r="S260" s="55">
        <f t="shared" si="35"/>
        <v>86710</v>
      </c>
      <c r="T260" s="62" t="str">
        <f t="shared" si="36"/>
        <v>MENOR VALOR</v>
      </c>
    </row>
    <row r="261" spans="1:20" ht="102" x14ac:dyDescent="0.25">
      <c r="A261" s="76">
        <f>+COTIZACIONES!A260</f>
        <v>258</v>
      </c>
      <c r="B261" s="76" t="str">
        <f>+COTIZACIONES!C260</f>
        <v>MANTENIMIENTO E INSTALACIÓN TUBERÍA PVC-S 6", INCLUYE INSTALACIÓN Y ACCESORIOS</v>
      </c>
      <c r="C261" s="76" t="str">
        <f>+COTIZACIONES!C260</f>
        <v>MANTENIMIENTO E INSTALACIÓN TUBERÍA PVC-S 6", INCLUYE INSTALACIÓN Y ACCESORIOS</v>
      </c>
      <c r="D261" s="76" t="str">
        <f>+COTIZACIONES!D260</f>
        <v>ML</v>
      </c>
      <c r="E261" s="76">
        <f>+COTIZACIONES!E260</f>
        <v>1</v>
      </c>
      <c r="F261" s="58"/>
      <c r="G261" s="58"/>
      <c r="H261" s="58"/>
      <c r="I261" s="58"/>
      <c r="J261" s="77">
        <f>+COTIZACIONES!F260</f>
        <v>24150.002799999998</v>
      </c>
      <c r="K261" s="77">
        <f>+COTIZACIONES!L260</f>
        <v>29888.040000000005</v>
      </c>
      <c r="L261" s="77">
        <f>+COTIZACIONES!R260</f>
        <v>24990</v>
      </c>
      <c r="M261" s="55">
        <f t="shared" ref="M261:M323" si="38">MIN(J261:L261)</f>
        <v>24150.002799999998</v>
      </c>
      <c r="N261" s="55">
        <f t="shared" ref="N261:N323" si="39">AVERAGE(J261:L261)</f>
        <v>26342.680933333333</v>
      </c>
      <c r="O261" s="55">
        <f t="shared" ref="O261:O323" si="40">HARMEAN(J261:L261)</f>
        <v>26113.735946835903</v>
      </c>
      <c r="P261" s="55">
        <f t="shared" ref="P261:P323" si="41">GEOMEAN(J261:L261)</f>
        <v>26225.692160451086</v>
      </c>
      <c r="Q261" s="55">
        <f t="shared" ref="Q261:Q323" si="42">_xlfn.STDEV.S(J261:L261)</f>
        <v>3098.9638603408453</v>
      </c>
      <c r="R261" s="56">
        <f t="shared" ref="R261:R324" si="43">+Q261/N261</f>
        <v>0.11764041284118118</v>
      </c>
      <c r="S261" s="55">
        <f t="shared" ref="S261:S324" si="44">ROUND(+IF(R261&lt;=25%,M261,IF(R261&lt;=60%,O261,IF(R261&lt;=90%,P261,IF(R261&lt;=100%,N261)))),0)</f>
        <v>24150</v>
      </c>
      <c r="T261" s="62" t="str">
        <f t="shared" ref="T261:T324" si="45">+IF(R261&lt;=20%,"MENOR VALOR",IF(R261&lt;=60%,"MEDIA ARMONICA",IF(R261&lt;=90%,"MEDIA GEOMETRICA","MENOR VALOR")))</f>
        <v>MENOR VALOR</v>
      </c>
    </row>
    <row r="262" spans="1:20" ht="102" x14ac:dyDescent="0.25">
      <c r="A262" s="76">
        <f>+COTIZACIONES!A261</f>
        <v>259</v>
      </c>
      <c r="B262" s="76" t="str">
        <f>+COTIZACIONES!C261</f>
        <v>MANTENIMIENTO PUNTO  AGUA FRÍA  1/2" PVC -P ( INCLUYE ACCESORIOS DE INSTALACIÓN )</v>
      </c>
      <c r="C262" s="76" t="str">
        <f>+COTIZACIONES!C261</f>
        <v>MANTENIMIENTO PUNTO  AGUA FRÍA  1/2" PVC -P ( INCLUYE ACCESORIOS DE INSTALACIÓN )</v>
      </c>
      <c r="D262" s="76" t="str">
        <f>+COTIZACIONES!D261</f>
        <v>Unidad</v>
      </c>
      <c r="E262" s="76">
        <f>+COTIZACIONES!E261</f>
        <v>1</v>
      </c>
      <c r="F262" s="58"/>
      <c r="G262" s="58"/>
      <c r="H262" s="58"/>
      <c r="I262" s="58"/>
      <c r="J262" s="77">
        <f>+COTIZACIONES!F261</f>
        <v>51750</v>
      </c>
      <c r="K262" s="77">
        <f>+COTIZACIONES!L261</f>
        <v>69280.3125</v>
      </c>
      <c r="L262" s="77">
        <f>+COTIZACIONES!R261</f>
        <v>53550</v>
      </c>
      <c r="M262" s="55">
        <f t="shared" si="38"/>
        <v>51750</v>
      </c>
      <c r="N262" s="55">
        <f t="shared" si="39"/>
        <v>58193.4375</v>
      </c>
      <c r="O262" s="55">
        <f t="shared" si="40"/>
        <v>57217.050929112178</v>
      </c>
      <c r="P262" s="55">
        <f t="shared" si="41"/>
        <v>57689.0281077978</v>
      </c>
      <c r="Q262" s="55">
        <f t="shared" si="42"/>
        <v>9643.6039917252274</v>
      </c>
      <c r="R262" s="56">
        <f t="shared" si="43"/>
        <v>0.16571634888771139</v>
      </c>
      <c r="S262" s="55">
        <f t="shared" si="44"/>
        <v>51750</v>
      </c>
      <c r="T262" s="62" t="str">
        <f t="shared" si="45"/>
        <v>MENOR VALOR</v>
      </c>
    </row>
    <row r="263" spans="1:20" ht="102" x14ac:dyDescent="0.25">
      <c r="A263" s="76">
        <f>+COTIZACIONES!A262</f>
        <v>260</v>
      </c>
      <c r="B263" s="76" t="str">
        <f>+COTIZACIONES!C262</f>
        <v>MANTENIMIENTO PUNTO  AGUA FRÍA  3/4" PVC -P ( INCLUYE ACCESORIOS DE INSTALACIÓN )</v>
      </c>
      <c r="C263" s="76" t="str">
        <f>+COTIZACIONES!C262</f>
        <v>MANTENIMIENTO PUNTO  AGUA FRÍA  3/4" PVC -P ( INCLUYE ACCESORIOS DE INSTALACIÓN )</v>
      </c>
      <c r="D263" s="76" t="str">
        <f>+COTIZACIONES!D262</f>
        <v>Unidad</v>
      </c>
      <c r="E263" s="76">
        <f>+COTIZACIONES!E262</f>
        <v>1</v>
      </c>
      <c r="F263" s="58"/>
      <c r="G263" s="58"/>
      <c r="H263" s="58"/>
      <c r="I263" s="58"/>
      <c r="J263" s="77">
        <f>+COTIZACIONES!F262</f>
        <v>58650.000000000007</v>
      </c>
      <c r="K263" s="77">
        <f>+COTIZACIONES!L262</f>
        <v>77819.752500000002</v>
      </c>
      <c r="L263" s="77">
        <f>+COTIZACIONES!R262</f>
        <v>60690</v>
      </c>
      <c r="M263" s="55">
        <f t="shared" si="38"/>
        <v>58650.000000000007</v>
      </c>
      <c r="N263" s="55">
        <f t="shared" si="39"/>
        <v>65719.917499999996</v>
      </c>
      <c r="O263" s="55">
        <f t="shared" si="40"/>
        <v>64686.281205840787</v>
      </c>
      <c r="P263" s="55">
        <f t="shared" si="41"/>
        <v>65186.600501261164</v>
      </c>
      <c r="Q263" s="55">
        <f t="shared" si="42"/>
        <v>10528.290709817009</v>
      </c>
      <c r="R263" s="56">
        <f t="shared" si="43"/>
        <v>0.16019939023534241</v>
      </c>
      <c r="S263" s="55">
        <f t="shared" si="44"/>
        <v>58650</v>
      </c>
      <c r="T263" s="62" t="str">
        <f t="shared" si="45"/>
        <v>MENOR VALOR</v>
      </c>
    </row>
    <row r="264" spans="1:20" ht="114.75" x14ac:dyDescent="0.25">
      <c r="A264" s="76">
        <f>+COTIZACIONES!A263</f>
        <v>261</v>
      </c>
      <c r="B264" s="76" t="str">
        <f>+COTIZACIONES!C263</f>
        <v>INSTALACIÓN BAJANTE AGUAS LLUVIAS  PVC  3"  (INCLUYE CODO UNIÓN Y ABRAZADERA DE FIJACIÓN )</v>
      </c>
      <c r="C264" s="76" t="str">
        <f>+COTIZACIONES!C263</f>
        <v>INSTALACIÓN BAJANTE AGUAS LLUVIAS  PVC  3"  (INCLUYE CODO UNIÓN Y ABRAZADERA DE FIJACIÓN )</v>
      </c>
      <c r="D264" s="76" t="str">
        <f>+COTIZACIONES!D263</f>
        <v>ML</v>
      </c>
      <c r="E264" s="76">
        <f>+COTIZACIONES!E263</f>
        <v>1</v>
      </c>
      <c r="F264" s="58"/>
      <c r="G264" s="58"/>
      <c r="H264" s="58"/>
      <c r="I264" s="58"/>
      <c r="J264" s="77">
        <f>+COTIZACIONES!F263</f>
        <v>52900</v>
      </c>
      <c r="K264" s="77">
        <f>+COTIZACIONES!L263</f>
        <v>72078.895000000004</v>
      </c>
      <c r="L264" s="77">
        <f>+COTIZACIONES!R263</f>
        <v>54740</v>
      </c>
      <c r="M264" s="55">
        <f t="shared" si="38"/>
        <v>52900</v>
      </c>
      <c r="N264" s="55">
        <f t="shared" si="39"/>
        <v>59906.29833333334</v>
      </c>
      <c r="O264" s="55">
        <f t="shared" si="40"/>
        <v>58771.148044464993</v>
      </c>
      <c r="P264" s="55">
        <f t="shared" si="41"/>
        <v>59318.413679077355</v>
      </c>
      <c r="Q264" s="55">
        <f t="shared" si="42"/>
        <v>10581.846824019303</v>
      </c>
      <c r="R264" s="56">
        <f t="shared" si="43"/>
        <v>0.17663997139565046</v>
      </c>
      <c r="S264" s="55">
        <f t="shared" si="44"/>
        <v>52900</v>
      </c>
      <c r="T264" s="62" t="str">
        <f t="shared" si="45"/>
        <v>MENOR VALOR</v>
      </c>
    </row>
    <row r="265" spans="1:20" ht="114.75" x14ac:dyDescent="0.25">
      <c r="A265" s="76">
        <f>+COTIZACIONES!A264</f>
        <v>262</v>
      </c>
      <c r="B265" s="76" t="str">
        <f>+COTIZACIONES!C264</f>
        <v>INSTALACIÓN BAJANTE AGUAS LLUVIAS  PVC  4"  (INCLUYE CODO UNIÓN Y ABRAZADERA DE FIJACIÓN )</v>
      </c>
      <c r="C265" s="76" t="str">
        <f>+COTIZACIONES!C264</f>
        <v>INSTALACIÓN BAJANTE AGUAS LLUVIAS  PVC  4"  (INCLUYE CODO UNIÓN Y ABRAZADERA DE FIJACIÓN )</v>
      </c>
      <c r="D265" s="76" t="str">
        <f>+COTIZACIONES!D264</f>
        <v>ML</v>
      </c>
      <c r="E265" s="76">
        <f>+COTIZACIONES!E264</f>
        <v>1</v>
      </c>
      <c r="F265" s="58"/>
      <c r="G265" s="58"/>
      <c r="H265" s="58"/>
      <c r="I265" s="58"/>
      <c r="J265" s="77">
        <f>+COTIZACIONES!F264</f>
        <v>59800</v>
      </c>
      <c r="K265" s="77">
        <f>+COTIZACIONES!L264</f>
        <v>74008.479999999996</v>
      </c>
      <c r="L265" s="77">
        <f>+COTIZACIONES!R264</f>
        <v>61880</v>
      </c>
      <c r="M265" s="55">
        <f t="shared" si="38"/>
        <v>59800</v>
      </c>
      <c r="N265" s="55">
        <f t="shared" si="39"/>
        <v>65229.493333333325</v>
      </c>
      <c r="O265" s="55">
        <f t="shared" si="40"/>
        <v>64662.581547064307</v>
      </c>
      <c r="P265" s="55">
        <f t="shared" si="41"/>
        <v>64939.80664946133</v>
      </c>
      <c r="Q265" s="55">
        <f t="shared" si="42"/>
        <v>7673.6272498821108</v>
      </c>
      <c r="R265" s="56">
        <f t="shared" si="43"/>
        <v>0.117640454612588</v>
      </c>
      <c r="S265" s="55">
        <f t="shared" si="44"/>
        <v>59800</v>
      </c>
      <c r="T265" s="62" t="str">
        <f t="shared" si="45"/>
        <v>MENOR VALOR</v>
      </c>
    </row>
    <row r="266" spans="1:20" ht="114.75" x14ac:dyDescent="0.25">
      <c r="A266" s="76">
        <f>+COTIZACIONES!A265</f>
        <v>263</v>
      </c>
      <c r="B266" s="76" t="str">
        <f>+COTIZACIONES!C265</f>
        <v>INSTALACIÓN BAJANTE AGUAS LLUVIAS  PVC  6"  (INCLUYE CODO UNIÓN Y ABRAZADERA DE FIJACIÓN )</v>
      </c>
      <c r="C266" s="76" t="str">
        <f>+COTIZACIONES!C265</f>
        <v>INSTALACIÓN BAJANTE AGUAS LLUVIAS  PVC  6"  (INCLUYE CODO UNIÓN Y ABRAZADERA DE FIJACIÓN )</v>
      </c>
      <c r="D266" s="76" t="str">
        <f>+COTIZACIONES!D265</f>
        <v>ML</v>
      </c>
      <c r="E266" s="76">
        <f>+COTIZACIONES!E265</f>
        <v>1</v>
      </c>
      <c r="F266" s="58"/>
      <c r="G266" s="58"/>
      <c r="H266" s="58"/>
      <c r="I266" s="58"/>
      <c r="J266" s="77">
        <f>+COTIZACIONES!F265</f>
        <v>71300</v>
      </c>
      <c r="K266" s="77">
        <f>+COTIZACIONES!L265</f>
        <v>88665.115000000005</v>
      </c>
      <c r="L266" s="77">
        <f>+COTIZACIONES!R265</f>
        <v>73780</v>
      </c>
      <c r="M266" s="55">
        <f t="shared" si="38"/>
        <v>71300</v>
      </c>
      <c r="N266" s="55">
        <f t="shared" si="39"/>
        <v>77915.03833333333</v>
      </c>
      <c r="O266" s="55">
        <f t="shared" si="40"/>
        <v>77205.278205090988</v>
      </c>
      <c r="P266" s="55">
        <f t="shared" si="41"/>
        <v>77552.11638599752</v>
      </c>
      <c r="Q266" s="55">
        <f t="shared" si="42"/>
        <v>9392.0557523051575</v>
      </c>
      <c r="R266" s="56">
        <f t="shared" si="43"/>
        <v>0.12054227211086518</v>
      </c>
      <c r="S266" s="55">
        <f t="shared" si="44"/>
        <v>71300</v>
      </c>
      <c r="T266" s="62" t="str">
        <f t="shared" si="45"/>
        <v>MENOR VALOR</v>
      </c>
    </row>
    <row r="267" spans="1:20" ht="114.75" x14ac:dyDescent="0.25">
      <c r="A267" s="76">
        <f>+COTIZACIONES!A266</f>
        <v>264</v>
      </c>
      <c r="B267" s="76" t="str">
        <f>+COTIZACIONES!C266</f>
        <v>INSTALACIÓN BAJANTE AGUAS NEGRAS  PVC  3"  (INCLUYE CODO UNIÓN Y ABRAZADERA DE FIJACIÓN )</v>
      </c>
      <c r="C267" s="76" t="str">
        <f>+COTIZACIONES!C266</f>
        <v>INSTALACIÓN BAJANTE AGUAS NEGRAS  PVC  3"  (INCLUYE CODO UNIÓN Y ABRAZADERA DE FIJACIÓN )</v>
      </c>
      <c r="D267" s="76" t="str">
        <f>+COTIZACIONES!D266</f>
        <v>ML</v>
      </c>
      <c r="E267" s="76">
        <f>+COTIZACIONES!E266</f>
        <v>1</v>
      </c>
      <c r="F267" s="58"/>
      <c r="G267" s="58"/>
      <c r="H267" s="58"/>
      <c r="I267" s="58"/>
      <c r="J267" s="77">
        <f>+COTIZACIONES!F266</f>
        <v>20700</v>
      </c>
      <c r="K267" s="77">
        <f>+COTIZACIONES!L266</f>
        <v>26110.980000000003</v>
      </c>
      <c r="L267" s="77">
        <f>+COTIZACIONES!R266</f>
        <v>21420</v>
      </c>
      <c r="M267" s="55">
        <f t="shared" si="38"/>
        <v>20700</v>
      </c>
      <c r="N267" s="55">
        <f t="shared" si="39"/>
        <v>22743.660000000003</v>
      </c>
      <c r="O267" s="55">
        <f t="shared" si="40"/>
        <v>22506.878519710383</v>
      </c>
      <c r="P267" s="55">
        <f t="shared" si="41"/>
        <v>22622.347088103303</v>
      </c>
      <c r="Q267" s="55">
        <f t="shared" si="42"/>
        <v>2938.3214573629816</v>
      </c>
      <c r="R267" s="56">
        <f t="shared" si="43"/>
        <v>0.12919299080987762</v>
      </c>
      <c r="S267" s="55">
        <f t="shared" si="44"/>
        <v>20700</v>
      </c>
      <c r="T267" s="62" t="str">
        <f t="shared" si="45"/>
        <v>MENOR VALOR</v>
      </c>
    </row>
    <row r="268" spans="1:20" ht="114.75" x14ac:dyDescent="0.25">
      <c r="A268" s="76">
        <f>+COTIZACIONES!A267</f>
        <v>265</v>
      </c>
      <c r="B268" s="76" t="str">
        <f>+COTIZACIONES!C267</f>
        <v>INSTALACIÓN BAJANTE AGUAS NEGRAS  PVC  4"  (INCLUYE CODO UNIÓN Y ABRAZADERA DE FIJACIÓN )</v>
      </c>
      <c r="C268" s="76" t="str">
        <f>+COTIZACIONES!C267</f>
        <v>INSTALACIÓN BAJANTE AGUAS NEGRAS  PVC  4"  (INCLUYE CODO UNIÓN Y ABRAZADERA DE FIJACIÓN )</v>
      </c>
      <c r="D268" s="76" t="str">
        <f>+COTIZACIONES!D267</f>
        <v>ML</v>
      </c>
      <c r="E268" s="76">
        <f>+COTIZACIONES!E267</f>
        <v>1</v>
      </c>
      <c r="F268" s="58"/>
      <c r="G268" s="58"/>
      <c r="H268" s="58"/>
      <c r="I268" s="58"/>
      <c r="J268" s="77">
        <f>+COTIZACIONES!F267</f>
        <v>59570.000000000007</v>
      </c>
      <c r="K268" s="77">
        <f>+COTIZACIONES!L267</f>
        <v>73014.949000000008</v>
      </c>
      <c r="L268" s="77">
        <f>+COTIZACIONES!R267</f>
        <v>61642</v>
      </c>
      <c r="M268" s="55">
        <f t="shared" si="38"/>
        <v>59570.000000000007</v>
      </c>
      <c r="N268" s="55">
        <f t="shared" si="39"/>
        <v>64742.316333333343</v>
      </c>
      <c r="O268" s="55">
        <f t="shared" si="40"/>
        <v>64232.258225324033</v>
      </c>
      <c r="P268" s="55">
        <f t="shared" si="41"/>
        <v>64482.030172721905</v>
      </c>
      <c r="Q268" s="55">
        <f t="shared" si="42"/>
        <v>7238.8282496686134</v>
      </c>
      <c r="R268" s="56">
        <f t="shared" si="43"/>
        <v>0.11180984338587245</v>
      </c>
      <c r="S268" s="55">
        <f t="shared" si="44"/>
        <v>59570</v>
      </c>
      <c r="T268" s="62" t="str">
        <f t="shared" si="45"/>
        <v>MENOR VALOR</v>
      </c>
    </row>
    <row r="269" spans="1:20" ht="114.75" x14ac:dyDescent="0.25">
      <c r="A269" s="76">
        <f>+COTIZACIONES!A268</f>
        <v>266</v>
      </c>
      <c r="B269" s="76" t="str">
        <f>+COTIZACIONES!C268</f>
        <v>INSTALACIÓN BAJANTE AGUAS NEGRAS  PVC  6"  (INCLUYE CODO UNIÓN Y ABRAZADERA DE FIJACIÓN )</v>
      </c>
      <c r="C269" s="76" t="str">
        <f>+COTIZACIONES!C268</f>
        <v>INSTALACIÓN BAJANTE AGUAS NEGRAS  PVC  6"  (INCLUYE CODO UNIÓN Y ABRAZADERA DE FIJACIÓN )</v>
      </c>
      <c r="D269" s="76" t="str">
        <f>+COTIZACIONES!D268</f>
        <v>ML</v>
      </c>
      <c r="E269" s="76">
        <f>+COTIZACIONES!E268</f>
        <v>1</v>
      </c>
      <c r="F269" s="58"/>
      <c r="G269" s="58"/>
      <c r="H269" s="58"/>
      <c r="I269" s="58"/>
      <c r="J269" s="77">
        <f>+COTIZACIONES!F268</f>
        <v>71300</v>
      </c>
      <c r="K269" s="77">
        <f>+COTIZACIONES!L268</f>
        <v>86968.175000000003</v>
      </c>
      <c r="L269" s="77">
        <f>+COTIZACIONES!R268</f>
        <v>73780</v>
      </c>
      <c r="M269" s="55">
        <f t="shared" si="38"/>
        <v>71300</v>
      </c>
      <c r="N269" s="55">
        <f t="shared" si="39"/>
        <v>77349.391666666663</v>
      </c>
      <c r="O269" s="55">
        <f t="shared" si="40"/>
        <v>76770.494335736352</v>
      </c>
      <c r="P269" s="55">
        <f t="shared" si="41"/>
        <v>77054.175746067122</v>
      </c>
      <c r="Q269" s="55">
        <f t="shared" si="42"/>
        <v>8421.8967347153084</v>
      </c>
      <c r="R269" s="56">
        <f t="shared" si="43"/>
        <v>0.10888122780601885</v>
      </c>
      <c r="S269" s="55">
        <f t="shared" si="44"/>
        <v>71300</v>
      </c>
      <c r="T269" s="62" t="str">
        <f t="shared" si="45"/>
        <v>MENOR VALOR</v>
      </c>
    </row>
    <row r="270" spans="1:20" ht="153" x14ac:dyDescent="0.25">
      <c r="A270" s="76">
        <f>+COTIZACIONES!A269</f>
        <v>267</v>
      </c>
      <c r="B270" s="76" t="str">
        <f>+COTIZACIONES!C269</f>
        <v>MANTENIMIENTO E INSTALACIÓN CANAL Y BAJANTE DE AGUAS LLUVIAS PVC 3 INCLUYE CODO UNIÓN Y ABRAZADERA DE FIJACIÓN</v>
      </c>
      <c r="C270" s="76" t="str">
        <f>+COTIZACIONES!C269</f>
        <v>MANTENIMIENTO E INSTALACIÓN CANAL Y BAJANTE DE AGUAS LLUVIAS PVC 3 INCLUYE CODO UNIÓN Y ABRAZADERA DE FIJACIÓN</v>
      </c>
      <c r="D270" s="76" t="str">
        <f>+COTIZACIONES!D269</f>
        <v>ML</v>
      </c>
      <c r="E270" s="76">
        <f>+COTIZACIONES!E269</f>
        <v>1</v>
      </c>
      <c r="F270" s="58"/>
      <c r="G270" s="58"/>
      <c r="H270" s="58"/>
      <c r="I270" s="58"/>
      <c r="J270" s="77">
        <f>+COTIZACIONES!F269</f>
        <v>48760</v>
      </c>
      <c r="K270" s="77">
        <f>+COTIZACIONES!L269</f>
        <v>60055.254000000008</v>
      </c>
      <c r="L270" s="77">
        <f>+COTIZACIONES!R269</f>
        <v>50456</v>
      </c>
      <c r="M270" s="55">
        <f t="shared" si="38"/>
        <v>48760</v>
      </c>
      <c r="N270" s="55">
        <f t="shared" si="39"/>
        <v>53090.418000000005</v>
      </c>
      <c r="O270" s="55">
        <f t="shared" si="40"/>
        <v>52650.796925684561</v>
      </c>
      <c r="P270" s="55">
        <f t="shared" si="41"/>
        <v>52865.925672047852</v>
      </c>
      <c r="Q270" s="55">
        <f t="shared" si="42"/>
        <v>6091.0433736899349</v>
      </c>
      <c r="R270" s="56">
        <f t="shared" si="43"/>
        <v>0.11472961794518051</v>
      </c>
      <c r="S270" s="55">
        <f t="shared" si="44"/>
        <v>48760</v>
      </c>
      <c r="T270" s="62" t="str">
        <f t="shared" si="45"/>
        <v>MENOR VALOR</v>
      </c>
    </row>
    <row r="271" spans="1:20" s="67" customFormat="1" ht="165.75" x14ac:dyDescent="0.25">
      <c r="A271" s="86">
        <f>+COTIZACIONES!A270</f>
        <v>268</v>
      </c>
      <c r="B271" s="76" t="str">
        <f>+COTIZACIONES!C270</f>
        <v>MANTENIMIENTO A TODO COSTO DESMONTE CANAL EN LAMINA EXISTENTE INCLUYE CARGUE Y RETIRO DE MATERIAL DESMONTADO,</v>
      </c>
      <c r="C271" s="86" t="str">
        <f>+COTIZACIONES!C270</f>
        <v>MANTENIMIENTO A TODO COSTO DESMONTE CANAL EN LAMINA EXISTENTE INCLUYE CARGUE Y RETIRO DE MATERIAL DESMONTADO,</v>
      </c>
      <c r="D271" s="86" t="str">
        <f>+COTIZACIONES!D270</f>
        <v>ML</v>
      </c>
      <c r="E271" s="86">
        <f>+COTIZACIONES!E270</f>
        <v>1</v>
      </c>
      <c r="F271" s="87"/>
      <c r="G271" s="79" t="s">
        <v>1133</v>
      </c>
      <c r="H271" s="79">
        <v>6900</v>
      </c>
      <c r="I271" s="79"/>
      <c r="J271" s="55">
        <f>+COTIZACIONES!F270</f>
        <v>1978000</v>
      </c>
      <c r="K271" s="55">
        <f>+COTIZACIONES!L270</f>
        <v>2648047.5</v>
      </c>
      <c r="L271" s="55"/>
      <c r="M271" s="55">
        <f t="shared" si="38"/>
        <v>1978000</v>
      </c>
      <c r="N271" s="55">
        <f t="shared" si="39"/>
        <v>2313023.75</v>
      </c>
      <c r="O271" s="55">
        <f t="shared" si="40"/>
        <v>2264498.1293425974</v>
      </c>
      <c r="P271" s="55">
        <f t="shared" si="41"/>
        <v>2288632.3328573336</v>
      </c>
      <c r="Q271" s="55">
        <f t="shared" si="42"/>
        <v>473795.13096709322</v>
      </c>
      <c r="R271" s="56">
        <f t="shared" si="43"/>
        <v>0.20483798792255947</v>
      </c>
      <c r="S271" s="55">
        <f t="shared" si="44"/>
        <v>1978000</v>
      </c>
      <c r="T271" s="62" t="str">
        <f t="shared" si="45"/>
        <v>MEDIA ARMONICA</v>
      </c>
    </row>
    <row r="272" spans="1:20" s="70" customFormat="1" ht="114.75" x14ac:dyDescent="0.25">
      <c r="A272" s="88">
        <f>+COTIZACIONES!A271</f>
        <v>269</v>
      </c>
      <c r="B272" s="89" t="str">
        <f>+COTIZACIONES!C271</f>
        <v>INSTALACIÓN PUNTO DESAGÜE PVC  3" AGUAS LLUVIAS (INCLUYE ACCESORIOS YEE Y CODO)</v>
      </c>
      <c r="C272" s="88" t="str">
        <f>+COTIZACIONES!C271</f>
        <v>INSTALACIÓN PUNTO DESAGÜE PVC  3" AGUAS LLUVIAS (INCLUYE ACCESORIOS YEE Y CODO)</v>
      </c>
      <c r="D272" s="88" t="str">
        <f>+COTIZACIONES!D271</f>
        <v>Unidad</v>
      </c>
      <c r="E272" s="88">
        <f>+COTIZACIONES!E271</f>
        <v>1</v>
      </c>
      <c r="F272" s="68">
        <f>+'VALOR INDEXADO'!I150</f>
        <v>56329.2909</v>
      </c>
      <c r="G272" s="90"/>
      <c r="H272" s="90"/>
      <c r="I272" s="90"/>
      <c r="J272" s="68">
        <f>+COTIZACIONES!F271</f>
        <v>59500</v>
      </c>
      <c r="K272" s="68">
        <f>+COTIZACIONES!L271</f>
        <v>69388.899999999994</v>
      </c>
      <c r="L272" s="68"/>
      <c r="M272" s="68">
        <f>MIN(F272:L272)</f>
        <v>56329.2909</v>
      </c>
      <c r="N272" s="68">
        <f>AVERAGE(F272:L390)</f>
        <v>146538.94864636869</v>
      </c>
      <c r="O272" s="68">
        <f>HARMEAN(F272:L272)</f>
        <v>61260.742631223395</v>
      </c>
      <c r="P272" s="68">
        <f>GEOMEAN(F272:L272)</f>
        <v>61496.030610198111</v>
      </c>
      <c r="Q272" s="68">
        <f>_xlfn.STDEV.S(F272:L272)</f>
        <v>6811.7194262489675</v>
      </c>
      <c r="R272" s="69">
        <f>+Q272/N272</f>
        <v>4.6484020044985939E-2</v>
      </c>
      <c r="S272" s="68">
        <f>ROUND(+IF(R272&lt;=25%,M272,IF(R272&lt;=60%,O272,IF(R272&lt;=90%,P272,IF(R272&lt;=100%,N272)))),0)</f>
        <v>56329</v>
      </c>
      <c r="T272" s="88" t="str">
        <f t="shared" si="45"/>
        <v>MENOR VALOR</v>
      </c>
    </row>
    <row r="273" spans="1:20" ht="114.75" x14ac:dyDescent="0.25">
      <c r="A273" s="76">
        <f>+COTIZACIONES!A272</f>
        <v>270</v>
      </c>
      <c r="B273" s="76" t="str">
        <f>+COTIZACIONES!C272</f>
        <v>INSTALACIÓN PUNTO DESAGÜE PVC  4" AGUAS LLUVIAS (INCLUYE ACCESORIOS YEE Y CODO)</v>
      </c>
      <c r="C273" s="76" t="str">
        <f>+COTIZACIONES!C272</f>
        <v>INSTALACIÓN PUNTO DESAGÜE PVC  4" AGUAS LLUVIAS (INCLUYE ACCESORIOS YEE Y CODO)</v>
      </c>
      <c r="D273" s="76" t="str">
        <f>+COTIZACIONES!D272</f>
        <v>Unidad</v>
      </c>
      <c r="E273" s="76">
        <f>+COTIZACIONES!E272</f>
        <v>1</v>
      </c>
      <c r="F273" s="58"/>
      <c r="G273" s="58"/>
      <c r="H273" s="58"/>
      <c r="I273" s="58"/>
      <c r="J273" s="77">
        <f>+COTIZACIONES!F272</f>
        <v>58650.000000000007</v>
      </c>
      <c r="K273" s="77">
        <f>+COTIZACIONES!L272</f>
        <v>79913.557499999995</v>
      </c>
      <c r="L273" s="77">
        <f>+COTIZACIONES!R272</f>
        <v>60690</v>
      </c>
      <c r="M273" s="55">
        <f t="shared" si="38"/>
        <v>58650.000000000007</v>
      </c>
      <c r="N273" s="55">
        <f t="shared" si="39"/>
        <v>66417.852499999994</v>
      </c>
      <c r="O273" s="55">
        <f t="shared" si="40"/>
        <v>65159.316310167706</v>
      </c>
      <c r="P273" s="55">
        <f t="shared" si="41"/>
        <v>65766.067339846632</v>
      </c>
      <c r="Q273" s="55">
        <f t="shared" si="42"/>
        <v>11732.047565760549</v>
      </c>
      <c r="R273" s="56">
        <f t="shared" si="43"/>
        <v>0.17663997139565074</v>
      </c>
      <c r="S273" s="55">
        <f t="shared" si="44"/>
        <v>58650</v>
      </c>
      <c r="T273" s="62" t="str">
        <f t="shared" si="45"/>
        <v>MENOR VALOR</v>
      </c>
    </row>
    <row r="274" spans="1:20" ht="140.25" x14ac:dyDescent="0.25">
      <c r="A274" s="76">
        <f>+COTIZACIONES!A273</f>
        <v>271</v>
      </c>
      <c r="B274" s="76" t="str">
        <f>+COTIZACIONES!C273</f>
        <v>MANTENIMIENTO E INSTALACIÓN PUNTO DESAGÜE PVC  6" AGUAS LLUVIAS (INCLUYE ACCESORIOS YEE Y CODO)</v>
      </c>
      <c r="C274" s="76" t="str">
        <f>+COTIZACIONES!C273</f>
        <v>MANTENIMIENTO E INSTALACIÓN PUNTO DESAGÜE PVC  6" AGUAS LLUVIAS (INCLUYE ACCESORIOS YEE Y CODO)</v>
      </c>
      <c r="D274" s="76" t="str">
        <f>+COTIZACIONES!D273</f>
        <v>Unidad</v>
      </c>
      <c r="E274" s="76">
        <f>+COTIZACIONES!E273</f>
        <v>1</v>
      </c>
      <c r="F274" s="58"/>
      <c r="G274" s="58"/>
      <c r="H274" s="58"/>
      <c r="I274" s="58"/>
      <c r="J274" s="77">
        <f>+COTIZACIONES!F273</f>
        <v>69000</v>
      </c>
      <c r="K274" s="77">
        <f>+COTIZACIONES!L273</f>
        <v>85394.4</v>
      </c>
      <c r="L274" s="77">
        <f>+COTIZACIONES!R273</f>
        <v>71400</v>
      </c>
      <c r="M274" s="55">
        <f t="shared" si="38"/>
        <v>69000</v>
      </c>
      <c r="N274" s="55">
        <f t="shared" si="39"/>
        <v>75264.800000000003</v>
      </c>
      <c r="O274" s="55">
        <f t="shared" si="40"/>
        <v>74610.671015843429</v>
      </c>
      <c r="P274" s="55">
        <f t="shared" si="41"/>
        <v>74930.546133993834</v>
      </c>
      <c r="Q274" s="55">
        <f t="shared" si="42"/>
        <v>8854.1852883255124</v>
      </c>
      <c r="R274" s="56">
        <f t="shared" si="43"/>
        <v>0.11764045461258799</v>
      </c>
      <c r="S274" s="55">
        <f t="shared" si="44"/>
        <v>69000</v>
      </c>
      <c r="T274" s="62" t="str">
        <f t="shared" si="45"/>
        <v>MENOR VALOR</v>
      </c>
    </row>
    <row r="275" spans="1:20" ht="165.75" x14ac:dyDescent="0.25">
      <c r="A275" s="76">
        <f>+COTIZACIONES!A274</f>
        <v>272</v>
      </c>
      <c r="B275" s="76" t="str">
        <f>+COTIZACIONES!C274</f>
        <v>MANTENIMIENTO E INSTALACIÓN TUBERÍA PVC-S 2" (VENTILACIÓN Y AGUAS LLUVIAS) INCLUYE ACCESORIOS Y ABRAZADERA DE FIJACIÓN</v>
      </c>
      <c r="C275" s="76" t="str">
        <f>+COTIZACIONES!C274</f>
        <v>MANTENIMIENTO E INSTALACIÓN TUBERÍA PVC-S 2" (VENTILACIÓN Y AGUAS LLUVIAS) INCLUYE ACCESORIOS Y ABRAZADERA DE FIJACIÓN</v>
      </c>
      <c r="D275" s="76" t="str">
        <f>+COTIZACIONES!D274</f>
        <v>ML</v>
      </c>
      <c r="E275" s="76">
        <f>+COTIZACIONES!E274</f>
        <v>1</v>
      </c>
      <c r="F275" s="58"/>
      <c r="G275" s="58"/>
      <c r="H275" s="58"/>
      <c r="I275" s="58"/>
      <c r="J275" s="77">
        <f>+COTIZACIONES!F274</f>
        <v>40250</v>
      </c>
      <c r="K275" s="77">
        <f>+COTIZACIONES!L274</f>
        <v>50052.887499999997</v>
      </c>
      <c r="L275" s="77">
        <f>+COTIZACIONES!R274</f>
        <v>41650</v>
      </c>
      <c r="M275" s="55">
        <f t="shared" si="38"/>
        <v>40250</v>
      </c>
      <c r="N275" s="55">
        <f t="shared" si="39"/>
        <v>43984.295833333337</v>
      </c>
      <c r="O275" s="55">
        <f t="shared" si="40"/>
        <v>43583.624793196526</v>
      </c>
      <c r="P275" s="55">
        <f t="shared" si="41"/>
        <v>43779.420540482475</v>
      </c>
      <c r="Q275" s="55">
        <f t="shared" si="42"/>
        <v>5301.9669569464559</v>
      </c>
      <c r="R275" s="56">
        <f t="shared" si="43"/>
        <v>0.12054227211086507</v>
      </c>
      <c r="S275" s="55">
        <f t="shared" si="44"/>
        <v>40250</v>
      </c>
      <c r="T275" s="62" t="str">
        <f t="shared" si="45"/>
        <v>MENOR VALOR</v>
      </c>
    </row>
    <row r="276" spans="1:20" ht="165.75" x14ac:dyDescent="0.25">
      <c r="A276" s="76">
        <f>+COTIZACIONES!A275</f>
        <v>273</v>
      </c>
      <c r="B276" s="76" t="str">
        <f>+COTIZACIONES!C275</f>
        <v>MANTENIMIENTO E INSTALACIÓN TUBERÍA PVC-S 3" (VENTILACIÓN Y AGUAS LLUVIAS) INCLUYE ACCESORIOS Y ABRAZADERA DE FIJACIÓN</v>
      </c>
      <c r="C276" s="76" t="str">
        <f>+COTIZACIONES!C275</f>
        <v>MANTENIMIENTO E INSTALACIÓN TUBERÍA PVC-S 3" (VENTILACIÓN Y AGUAS LLUVIAS) INCLUYE ACCESORIOS Y ABRAZADERA DE FIJACIÓN</v>
      </c>
      <c r="D276" s="76" t="str">
        <f>+COTIZACIONES!D275</f>
        <v>ML</v>
      </c>
      <c r="E276" s="76">
        <f>+COTIZACIONES!E275</f>
        <v>1</v>
      </c>
      <c r="F276" s="58"/>
      <c r="G276" s="58"/>
      <c r="H276" s="58"/>
      <c r="I276" s="58"/>
      <c r="J276" s="77">
        <f>+COTIZACIONES!F275</f>
        <v>48070</v>
      </c>
      <c r="K276" s="77">
        <f>+COTIZACIONES!L275</f>
        <v>60635.498000000007</v>
      </c>
      <c r="L276" s="77">
        <f>+COTIZACIONES!R275</f>
        <v>49742</v>
      </c>
      <c r="M276" s="55">
        <f t="shared" si="38"/>
        <v>48070</v>
      </c>
      <c r="N276" s="55">
        <f t="shared" si="39"/>
        <v>52815.832666666676</v>
      </c>
      <c r="O276" s="55">
        <f t="shared" si="40"/>
        <v>52265.973451327438</v>
      </c>
      <c r="P276" s="55">
        <f t="shared" si="41"/>
        <v>52534.117126817669</v>
      </c>
      <c r="Q276" s="55">
        <f t="shared" si="42"/>
        <v>6823.4353843207691</v>
      </c>
      <c r="R276" s="56">
        <f t="shared" si="43"/>
        <v>0.12919299080987889</v>
      </c>
      <c r="S276" s="55">
        <f t="shared" si="44"/>
        <v>48070</v>
      </c>
      <c r="T276" s="62" t="str">
        <f t="shared" si="45"/>
        <v>MENOR VALOR</v>
      </c>
    </row>
    <row r="277" spans="1:20" ht="140.25" x14ac:dyDescent="0.25">
      <c r="A277" s="76">
        <f>+COTIZACIONES!A276</f>
        <v>274</v>
      </c>
      <c r="B277" s="76" t="str">
        <f>+COTIZACIONES!C276</f>
        <v>MANTENIMIENTO E INSTALACIÓN TUBERÍA PVC-S 4" (RED AGUAS LLUVIAS) INCLUYE INSTALACIÓN Y ACCESORIOS</v>
      </c>
      <c r="C277" s="76" t="str">
        <f>+COTIZACIONES!C276</f>
        <v>MANTENIMIENTO E INSTALACIÓN TUBERÍA PVC-S 4" (RED AGUAS LLUVIAS) INCLUYE INSTALACIÓN Y ACCESORIOS</v>
      </c>
      <c r="D277" s="76" t="str">
        <f>+COTIZACIONES!D276</f>
        <v>ML</v>
      </c>
      <c r="E277" s="76">
        <f>+COTIZACIONES!E276</f>
        <v>1</v>
      </c>
      <c r="F277" s="58"/>
      <c r="G277" s="58"/>
      <c r="H277" s="58"/>
      <c r="I277" s="58"/>
      <c r="J277" s="77">
        <f>+COTIZACIONES!F276</f>
        <v>57500</v>
      </c>
      <c r="K277" s="77">
        <f>+COTIZACIONES!L276</f>
        <v>70477.75</v>
      </c>
      <c r="L277" s="77">
        <f>+COTIZACIONES!R276</f>
        <v>59500</v>
      </c>
      <c r="M277" s="55">
        <f t="shared" si="38"/>
        <v>57500</v>
      </c>
      <c r="N277" s="55">
        <f t="shared" si="39"/>
        <v>62492.583333333336</v>
      </c>
      <c r="O277" s="55">
        <f t="shared" si="40"/>
        <v>62000.249252243266</v>
      </c>
      <c r="P277" s="55">
        <f t="shared" si="41"/>
        <v>62241.34186556167</v>
      </c>
      <c r="Q277" s="55">
        <f t="shared" si="42"/>
        <v>6987.2859552785831</v>
      </c>
      <c r="R277" s="56">
        <f t="shared" si="43"/>
        <v>0.11180984338587245</v>
      </c>
      <c r="S277" s="55">
        <f t="shared" si="44"/>
        <v>57500</v>
      </c>
      <c r="T277" s="62" t="str">
        <f t="shared" si="45"/>
        <v>MENOR VALOR</v>
      </c>
    </row>
    <row r="278" spans="1:20" ht="165.75" x14ac:dyDescent="0.25">
      <c r="A278" s="76">
        <f>+COTIZACIONES!A277</f>
        <v>275</v>
      </c>
      <c r="B278" s="76" t="str">
        <f>+COTIZACIONES!C277</f>
        <v>MANTENIMIENTO E INSTALACIÓN TUBERÍA PVC-S 4" (VENTILACIÓN Y AGUAS LLUVIAS) INCLUYE ACCESORIOS Y ABRAZADERA DE FIJACIÓN</v>
      </c>
      <c r="C278" s="76" t="str">
        <f>+COTIZACIONES!C277</f>
        <v>MANTENIMIENTO E INSTALACIÓN TUBERÍA PVC-S 4" (VENTILACIÓN Y AGUAS LLUVIAS) INCLUYE ACCESORIOS Y ABRAZADERA DE FIJACIÓN</v>
      </c>
      <c r="D278" s="76" t="str">
        <f>+COTIZACIONES!D277</f>
        <v>ML</v>
      </c>
      <c r="E278" s="76">
        <f>+COTIZACIONES!E277</f>
        <v>1</v>
      </c>
      <c r="F278" s="58"/>
      <c r="G278" s="58"/>
      <c r="H278" s="58"/>
      <c r="I278" s="58"/>
      <c r="J278" s="77">
        <f>+COTIZACIONES!F277</f>
        <v>57500</v>
      </c>
      <c r="K278" s="77">
        <f>+COTIZACIONES!L277</f>
        <v>70135.625</v>
      </c>
      <c r="L278" s="77">
        <f>+COTIZACIONES!R277</f>
        <v>59500</v>
      </c>
      <c r="M278" s="55">
        <f t="shared" si="38"/>
        <v>57500</v>
      </c>
      <c r="N278" s="55">
        <f t="shared" si="39"/>
        <v>62378.541666666664</v>
      </c>
      <c r="O278" s="55">
        <f t="shared" si="40"/>
        <v>61911.688980432547</v>
      </c>
      <c r="P278" s="55">
        <f t="shared" si="41"/>
        <v>62140.464311344447</v>
      </c>
      <c r="Q278" s="55">
        <f t="shared" si="42"/>
        <v>6791.8522054155692</v>
      </c>
      <c r="R278" s="56">
        <f t="shared" si="43"/>
        <v>0.1088812278060188</v>
      </c>
      <c r="S278" s="55">
        <f t="shared" si="44"/>
        <v>57500</v>
      </c>
      <c r="T278" s="62" t="str">
        <f t="shared" si="45"/>
        <v>MENOR VALOR</v>
      </c>
    </row>
    <row r="279" spans="1:20" ht="140.25" x14ac:dyDescent="0.25">
      <c r="A279" s="76">
        <f>+COTIZACIONES!A278</f>
        <v>276</v>
      </c>
      <c r="B279" s="76" t="str">
        <f>+COTIZACIONES!C278</f>
        <v>MANTENIMIENTO E INSTALACIÓN TUBERÍA PVC-S 6" (RED AGUAS LLUVIAS) INCLUYE INSTALACIÓN Y ACCESORIOS</v>
      </c>
      <c r="C279" s="76" t="str">
        <f>+COTIZACIONES!C278</f>
        <v>MANTENIMIENTO E INSTALACIÓN TUBERÍA PVC-S 6" (RED AGUAS LLUVIAS) INCLUYE INSTALACIÓN Y ACCESORIOS</v>
      </c>
      <c r="D279" s="76" t="str">
        <f>+COTIZACIONES!D278</f>
        <v>ML</v>
      </c>
      <c r="E279" s="76">
        <f>+COTIZACIONES!E278</f>
        <v>1</v>
      </c>
      <c r="F279" s="58"/>
      <c r="G279" s="58"/>
      <c r="H279" s="58"/>
      <c r="I279" s="58"/>
      <c r="J279" s="77">
        <f>+COTIZACIONES!F278</f>
        <v>71300</v>
      </c>
      <c r="K279" s="77">
        <f>+COTIZACIONES!L278</f>
        <v>87816.645000000004</v>
      </c>
      <c r="L279" s="77">
        <f>+COTIZACIONES!R278</f>
        <v>73780</v>
      </c>
      <c r="M279" s="55">
        <f t="shared" si="38"/>
        <v>71300</v>
      </c>
      <c r="N279" s="55">
        <f t="shared" si="39"/>
        <v>77632.215000000011</v>
      </c>
      <c r="O279" s="55">
        <f t="shared" si="40"/>
        <v>76989.372863029319</v>
      </c>
      <c r="P279" s="55">
        <f t="shared" si="41"/>
        <v>77303.947916673744</v>
      </c>
      <c r="Q279" s="55">
        <f t="shared" si="42"/>
        <v>8906.7143671881076</v>
      </c>
      <c r="R279" s="56">
        <f t="shared" si="43"/>
        <v>0.11472961794518044</v>
      </c>
      <c r="S279" s="55">
        <f t="shared" si="44"/>
        <v>71300</v>
      </c>
      <c r="T279" s="62" t="str">
        <f t="shared" si="45"/>
        <v>MENOR VALOR</v>
      </c>
    </row>
    <row r="280" spans="1:20" ht="165.75" x14ac:dyDescent="0.25">
      <c r="A280" s="76">
        <f>+COTIZACIONES!A279</f>
        <v>277</v>
      </c>
      <c r="B280" s="76" t="str">
        <f>+COTIZACIONES!C279</f>
        <v>MANTENIMIENTO E INSTALACIÓN TUBERÍA PVC-S 6" (VENTILACIÓN Y AGUAS LLUVIAS) INCLUYE ACCESORIOS Y ABRAZADERA DE FIJACIÓN</v>
      </c>
      <c r="C280" s="76" t="str">
        <f>+COTIZACIONES!C279</f>
        <v>MANTENIMIENTO E INSTALACIÓN TUBERÍA PVC-S 6" (VENTILACIÓN Y AGUAS LLUVIAS) INCLUYE ACCESORIOS Y ABRAZADERA DE FIJACIÓN</v>
      </c>
      <c r="D280" s="76" t="str">
        <f>+COTIZACIONES!D279</f>
        <v>ML</v>
      </c>
      <c r="E280" s="76">
        <f>+COTIZACIONES!E279</f>
        <v>1</v>
      </c>
      <c r="F280" s="58"/>
      <c r="G280" s="58"/>
      <c r="H280" s="58"/>
      <c r="I280" s="58"/>
      <c r="J280" s="77">
        <f>+COTIZACIONES!F279</f>
        <v>71300</v>
      </c>
      <c r="K280" s="77">
        <f>+COTIZACIONES!L279</f>
        <v>95452.875</v>
      </c>
      <c r="L280" s="77">
        <f>+COTIZACIONES!R279</f>
        <v>73780</v>
      </c>
      <c r="M280" s="55">
        <f t="shared" si="38"/>
        <v>71300</v>
      </c>
      <c r="N280" s="55">
        <f t="shared" si="39"/>
        <v>80177.625</v>
      </c>
      <c r="O280" s="55">
        <f t="shared" si="40"/>
        <v>78832.38128011013</v>
      </c>
      <c r="P280" s="55">
        <f t="shared" si="41"/>
        <v>79482.660948521414</v>
      </c>
      <c r="Q280" s="55">
        <f t="shared" si="42"/>
        <v>13286.743277488093</v>
      </c>
      <c r="R280" s="56">
        <f t="shared" si="43"/>
        <v>0.16571634888771142</v>
      </c>
      <c r="S280" s="55">
        <f t="shared" si="44"/>
        <v>71300</v>
      </c>
      <c r="T280" s="62" t="str">
        <f t="shared" si="45"/>
        <v>MENOR VALOR</v>
      </c>
    </row>
    <row r="281" spans="1:20" ht="204" x14ac:dyDescent="0.25">
      <c r="A281" s="76">
        <f>+COTIZACIONES!A280</f>
        <v>278</v>
      </c>
      <c r="B281" s="76" t="str">
        <f>+COTIZACIONES!C280</f>
        <v>MANTENIMIENTO RECUBRIMIENTO BAJANTES AGUAS LLUVIAS EN MURO SUPERBOARD 8 MM, ANCHO &lt;50CM,( PERFILARÍA CAL, 26 CADA 60 CM,) INCLUYE TRES (3) MANOS DE PINTURA</v>
      </c>
      <c r="C281" s="76" t="str">
        <f>+COTIZACIONES!C280</f>
        <v>MANTENIMIENTO RECUBRIMIENTO BAJANTES AGUAS LLUVIAS EN MURO SUPERBOARD 8 MM, ANCHO &lt;50CM,( PERFILARÍA CAL, 26 CADA 60 CM,) INCLUYE TRES (3) MANOS DE PINTURA</v>
      </c>
      <c r="D281" s="76" t="str">
        <f>+COTIZACIONES!D280</f>
        <v>ML</v>
      </c>
      <c r="E281" s="76">
        <f>+COTIZACIONES!E280</f>
        <v>1</v>
      </c>
      <c r="F281" s="58"/>
      <c r="G281" s="58"/>
      <c r="H281" s="58"/>
      <c r="I281" s="58"/>
      <c r="J281" s="77">
        <f>+COTIZACIONES!F280</f>
        <v>46000</v>
      </c>
      <c r="K281" s="77">
        <f>+COTIZACIONES!L280</f>
        <v>61035.1</v>
      </c>
      <c r="L281" s="77">
        <f>+COTIZACIONES!R280</f>
        <v>47600</v>
      </c>
      <c r="M281" s="55">
        <f t="shared" si="38"/>
        <v>46000</v>
      </c>
      <c r="N281" s="55">
        <f t="shared" si="39"/>
        <v>51545.033333333333</v>
      </c>
      <c r="O281" s="55">
        <f t="shared" si="40"/>
        <v>50734.338200659447</v>
      </c>
      <c r="P281" s="55">
        <f t="shared" si="41"/>
        <v>51126.745491185218</v>
      </c>
      <c r="Q281" s="55">
        <f t="shared" si="42"/>
        <v>8257.4829096603698</v>
      </c>
      <c r="R281" s="56">
        <f t="shared" si="43"/>
        <v>0.16019939023534185</v>
      </c>
      <c r="S281" s="55">
        <f t="shared" si="44"/>
        <v>46000</v>
      </c>
      <c r="T281" s="62" t="str">
        <f t="shared" si="45"/>
        <v>MENOR VALOR</v>
      </c>
    </row>
    <row r="282" spans="1:20" ht="102" x14ac:dyDescent="0.25">
      <c r="A282" s="76">
        <f>+COTIZACIONES!A281</f>
        <v>279</v>
      </c>
      <c r="B282" s="76" t="str">
        <f>+COTIZACIONES!C281</f>
        <v>INSTALACIÓN CERRADURA PICO DE LORO - NÍQUEL -  ENTRADA , ACABADO SEGÚN DISEÑO</v>
      </c>
      <c r="C282" s="76" t="str">
        <f>+COTIZACIONES!C281</f>
        <v>INSTALACIÓN CERRADURA PICO DE LORO - NÍQUEL -  ENTRADA , ACABADO SEGÚN DISEÑO</v>
      </c>
      <c r="D282" s="76" t="str">
        <f>+COTIZACIONES!D281</f>
        <v>Unidad</v>
      </c>
      <c r="E282" s="76">
        <f>+COTIZACIONES!E281</f>
        <v>1</v>
      </c>
      <c r="F282" s="58"/>
      <c r="G282" s="58"/>
      <c r="H282" s="58"/>
      <c r="I282" s="58"/>
      <c r="J282" s="77">
        <f>+COTIZACIONES!F281</f>
        <v>59570.000000000007</v>
      </c>
      <c r="K282" s="77">
        <f>+COTIZACIONES!L281</f>
        <v>81167.103500000012</v>
      </c>
      <c r="L282" s="77">
        <f>+COTIZACIONES!R281</f>
        <v>61642</v>
      </c>
      <c r="M282" s="55">
        <f t="shared" si="38"/>
        <v>59570.000000000007</v>
      </c>
      <c r="N282" s="55">
        <f t="shared" si="39"/>
        <v>67459.70116666668</v>
      </c>
      <c r="O282" s="55">
        <f t="shared" si="40"/>
        <v>66181.423232680128</v>
      </c>
      <c r="P282" s="55">
        <f t="shared" si="41"/>
        <v>66797.691925569728</v>
      </c>
      <c r="Q282" s="55">
        <f t="shared" si="42"/>
        <v>11916.079684439181</v>
      </c>
      <c r="R282" s="56">
        <f t="shared" si="43"/>
        <v>0.17663997139565121</v>
      </c>
      <c r="S282" s="55">
        <f t="shared" si="44"/>
        <v>59570</v>
      </c>
      <c r="T282" s="62" t="str">
        <f t="shared" si="45"/>
        <v>MENOR VALOR</v>
      </c>
    </row>
    <row r="283" spans="1:20" ht="140.25" x14ac:dyDescent="0.25">
      <c r="A283" s="76">
        <f>+COTIZACIONES!A282</f>
        <v>280</v>
      </c>
      <c r="B283" s="76" t="str">
        <f>+COTIZACIONES!C282</f>
        <v>INSTALACIÓN DISPENSADOR   PARA  JABÓN  LIQUIDO    CUERPO  EN  ACERO  INOXIDABLE CAPACIDAD 1,2 LITROS, REF 8-AA-600</v>
      </c>
      <c r="C283" s="76" t="str">
        <f>+COTIZACIONES!C282</f>
        <v>INSTALACIÓN DISPENSADOR   PARA  JABÓN  LIQUIDO    CUERPO  EN  ACERO  INOXIDABLE CAPACIDAD 1,2 LITROS, REF 8-AA-600</v>
      </c>
      <c r="D283" s="76" t="str">
        <f>+COTIZACIONES!D282</f>
        <v>Unidad</v>
      </c>
      <c r="E283" s="76">
        <f>+COTIZACIONES!E282</f>
        <v>1</v>
      </c>
      <c r="F283" s="58"/>
      <c r="G283" s="58"/>
      <c r="H283" s="58"/>
      <c r="I283" s="58"/>
      <c r="J283" s="77">
        <f>+COTIZACIONES!F282</f>
        <v>46000</v>
      </c>
      <c r="K283" s="77">
        <f>+COTIZACIONES!L282</f>
        <v>56929.599999999999</v>
      </c>
      <c r="L283" s="77">
        <f>+COTIZACIONES!R282</f>
        <v>47600</v>
      </c>
      <c r="M283" s="55">
        <f t="shared" si="38"/>
        <v>46000</v>
      </c>
      <c r="N283" s="55">
        <f t="shared" si="39"/>
        <v>50176.533333333333</v>
      </c>
      <c r="O283" s="55">
        <f t="shared" si="40"/>
        <v>49740.447343895619</v>
      </c>
      <c r="P283" s="55">
        <f t="shared" si="41"/>
        <v>49953.697422662561</v>
      </c>
      <c r="Q283" s="55">
        <f t="shared" si="42"/>
        <v>5902.7901922170095</v>
      </c>
      <c r="R283" s="56">
        <f t="shared" si="43"/>
        <v>0.11764045461258801</v>
      </c>
      <c r="S283" s="55">
        <f t="shared" si="44"/>
        <v>46000</v>
      </c>
      <c r="T283" s="62" t="str">
        <f t="shared" si="45"/>
        <v>MENOR VALOR</v>
      </c>
    </row>
    <row r="284" spans="1:20" ht="63.75" x14ac:dyDescent="0.25">
      <c r="A284" s="76">
        <f>+COTIZACIONES!A283</f>
        <v>281</v>
      </c>
      <c r="B284" s="76" t="str">
        <f>+COTIZACIONES!C283</f>
        <v>INSTALACIÓN DIVISIONES VIDRIO TEMPLADO Y ALUMINIO</v>
      </c>
      <c r="C284" s="76" t="str">
        <f>+COTIZACIONES!C283</f>
        <v>INSTALACIÓN DIVISIONES VIDRIO TEMPLADO Y ALUMINIO</v>
      </c>
      <c r="D284" s="76" t="str">
        <f>+COTIZACIONES!D283</f>
        <v>M²</v>
      </c>
      <c r="E284" s="76">
        <f>+COTIZACIONES!E283</f>
        <v>1</v>
      </c>
      <c r="F284" s="58"/>
      <c r="G284" s="58"/>
      <c r="H284" s="58"/>
      <c r="I284" s="58"/>
      <c r="J284" s="77">
        <f>+COTIZACIONES!F283</f>
        <v>80500</v>
      </c>
      <c r="K284" s="77">
        <f>+COTIZACIONES!L283</f>
        <v>100105.77499999999</v>
      </c>
      <c r="L284" s="77">
        <f>+COTIZACIONES!R283</f>
        <v>83300</v>
      </c>
      <c r="M284" s="55">
        <f t="shared" si="38"/>
        <v>80500</v>
      </c>
      <c r="N284" s="55">
        <f t="shared" si="39"/>
        <v>87968.591666666674</v>
      </c>
      <c r="O284" s="55">
        <f t="shared" si="40"/>
        <v>87167.249586393053</v>
      </c>
      <c r="P284" s="55">
        <f t="shared" si="41"/>
        <v>87558.84108096495</v>
      </c>
      <c r="Q284" s="55">
        <f t="shared" si="42"/>
        <v>10603.933913892912</v>
      </c>
      <c r="R284" s="56">
        <f t="shared" si="43"/>
        <v>0.12054227211086507</v>
      </c>
      <c r="S284" s="55">
        <f t="shared" si="44"/>
        <v>80500</v>
      </c>
      <c r="T284" s="62" t="str">
        <f t="shared" si="45"/>
        <v>MENOR VALOR</v>
      </c>
    </row>
    <row r="285" spans="1:20" ht="51" x14ac:dyDescent="0.25">
      <c r="A285" s="76">
        <f>+COTIZACIONES!A284</f>
        <v>282</v>
      </c>
      <c r="B285" s="76" t="str">
        <f>+COTIZACIONES!C284</f>
        <v xml:space="preserve">INSTALACIÓN MANIJA DE ACERO INOXIDABLE </v>
      </c>
      <c r="C285" s="76" t="str">
        <f>+COTIZACIONES!C284</f>
        <v xml:space="preserve">INSTALACIÓN MANIJA DE ACERO INOXIDABLE </v>
      </c>
      <c r="D285" s="76" t="str">
        <f>+COTIZACIONES!D284</f>
        <v>Unidad</v>
      </c>
      <c r="E285" s="76">
        <f>+COTIZACIONES!E284</f>
        <v>1</v>
      </c>
      <c r="F285" s="58"/>
      <c r="G285" s="58"/>
      <c r="H285" s="58"/>
      <c r="I285" s="58"/>
      <c r="J285" s="77">
        <f>+COTIZACIONES!F284</f>
        <v>34500</v>
      </c>
      <c r="K285" s="77">
        <f>+COTIZACIONES!L284</f>
        <v>43518.3</v>
      </c>
      <c r="L285" s="77">
        <f>+COTIZACIONES!R284</f>
        <v>35700</v>
      </c>
      <c r="M285" s="55">
        <f t="shared" si="38"/>
        <v>34500</v>
      </c>
      <c r="N285" s="55">
        <f t="shared" si="39"/>
        <v>37906.1</v>
      </c>
      <c r="O285" s="55">
        <f t="shared" si="40"/>
        <v>37511.464199517293</v>
      </c>
      <c r="P285" s="55">
        <f t="shared" si="41"/>
        <v>37703.911813505503</v>
      </c>
      <c r="Q285" s="55">
        <f t="shared" si="42"/>
        <v>4897.2024289383953</v>
      </c>
      <c r="R285" s="56">
        <f t="shared" si="43"/>
        <v>0.12919299080988009</v>
      </c>
      <c r="S285" s="55">
        <f t="shared" si="44"/>
        <v>34500</v>
      </c>
      <c r="T285" s="62" t="str">
        <f t="shared" si="45"/>
        <v>MENOR VALOR</v>
      </c>
    </row>
    <row r="286" spans="1:20" ht="178.5" x14ac:dyDescent="0.25">
      <c r="A286" s="76">
        <f>+COTIZACIONES!A285</f>
        <v>283</v>
      </c>
      <c r="B286" s="76" t="str">
        <f>+COTIZACIONES!C285</f>
        <v>INSTALACIÓN PROTECTOR PARA PAPEL HIGIÉNICO DE SOBREPONER EN LA PARED EN ACERO INOXIDABLE 304 SATINADO PARA ROLLO DE 200/400 M CERRADURA CON LLAVE IMPORTADO</v>
      </c>
      <c r="C286" s="76" t="str">
        <f>+COTIZACIONES!C285</f>
        <v>INSTALACIÓN PROTECTOR PARA PAPEL HIGIÉNICO DE SOBREPONER EN LA PARED EN ACERO INOXIDABLE 304 SATINADO PARA ROLLO DE 200/400 M CERRADURA CON LLAVE IMPORTADO</v>
      </c>
      <c r="D286" s="76" t="str">
        <f>+COTIZACIONES!D285</f>
        <v>Unidad</v>
      </c>
      <c r="E286" s="76">
        <f>+COTIZACIONES!E285</f>
        <v>1</v>
      </c>
      <c r="F286" s="58"/>
      <c r="G286" s="58"/>
      <c r="H286" s="58"/>
      <c r="I286" s="58"/>
      <c r="J286" s="77">
        <f>+COTIZACIONES!F285</f>
        <v>46000</v>
      </c>
      <c r="K286" s="77">
        <f>+COTIZACIONES!L285</f>
        <v>56382.19999999999</v>
      </c>
      <c r="L286" s="77">
        <f>+COTIZACIONES!R285</f>
        <v>47600</v>
      </c>
      <c r="M286" s="55">
        <f t="shared" si="38"/>
        <v>46000</v>
      </c>
      <c r="N286" s="55">
        <f t="shared" si="39"/>
        <v>49994.066666666658</v>
      </c>
      <c r="O286" s="55">
        <f t="shared" si="40"/>
        <v>49600.199401794613</v>
      </c>
      <c r="P286" s="55">
        <f t="shared" si="41"/>
        <v>49793.073492449337</v>
      </c>
      <c r="Q286" s="55">
        <f t="shared" si="42"/>
        <v>5589.8287642228606</v>
      </c>
      <c r="R286" s="56">
        <f t="shared" si="43"/>
        <v>0.11180984338587235</v>
      </c>
      <c r="S286" s="55">
        <f t="shared" si="44"/>
        <v>46000</v>
      </c>
      <c r="T286" s="62" t="str">
        <f t="shared" si="45"/>
        <v>MENOR VALOR</v>
      </c>
    </row>
    <row r="287" spans="1:20" ht="409.5" x14ac:dyDescent="0.25">
      <c r="A287" s="76">
        <f>+COTIZACIONES!A286</f>
        <v>284</v>
      </c>
      <c r="B287" s="76" t="str">
        <f>+COTIZACIONES!C286</f>
        <v>INSTALACIÓN CAJA  CONTROL  DE  NIVEL  DE  DOBLE  COMPARTIMIENTO,  COMPARTIMIENTO  1:  W=1,40M  X L=0,50M X H=050 A 0,60M; COMPARTIMIENTO 2: W=1,10M X L=070 A 0,80M X H=080 A 1,00M (INCLUYE EXCAVACIÓN BASE EN RECEBO COMÚN PLACA CONCRETO REFORZADO LADRILLO COMÚN MARCOS METÁLICOS EN ÁNGULO 2" X 1/8" TAPAS EN ACERO LÁMINA ALFAJOR Y GANCHOS EN ACERO), SEGÚN DETALLE</v>
      </c>
      <c r="C287" s="76" t="str">
        <f>+COTIZACIONES!C286</f>
        <v>INSTALACIÓN CAJA  CONTROL  DE  NIVEL  DE  DOBLE  COMPARTIMIENTO,  COMPARTIMIENTO  1:  W=1,40M  X L=0,50M X H=050 A 0,60M; COMPARTIMIENTO 2: W=1,10M X L=070 A 0,80M X H=080 A 1,00M (INCLUYE EXCAVACIÓN BASE EN RECEBO COMÚN PLACA CONCRETO REFORZADO LADRILLO COMÚN MARCOS METÁLICOS EN ÁNGULO 2" X 1/8" TAPAS EN ACERO LÁMINA ALFAJOR Y GANCHOS EN ACERO), SEGÚN DETALLE</v>
      </c>
      <c r="D287" s="76" t="str">
        <f>+COTIZACIONES!D286</f>
        <v>Unidad</v>
      </c>
      <c r="E287" s="76">
        <f>+COTIZACIONES!E286</f>
        <v>1</v>
      </c>
      <c r="F287" s="58"/>
      <c r="G287" s="58"/>
      <c r="H287" s="58"/>
      <c r="I287" s="58"/>
      <c r="J287" s="77">
        <f>+COTIZACIONES!F286</f>
        <v>535500</v>
      </c>
      <c r="K287" s="77">
        <f>+COTIZACIONES!L286</f>
        <v>566440</v>
      </c>
      <c r="L287" s="77">
        <f>+COTIZACIONES!R286</f>
        <v>487662</v>
      </c>
      <c r="M287" s="55">
        <f t="shared" si="38"/>
        <v>487662</v>
      </c>
      <c r="N287" s="55">
        <f t="shared" si="39"/>
        <v>529867.33333333337</v>
      </c>
      <c r="O287" s="55">
        <f t="shared" si="40"/>
        <v>527850.60305743141</v>
      </c>
      <c r="P287" s="55">
        <f t="shared" si="41"/>
        <v>528864.11710736481</v>
      </c>
      <c r="Q287" s="55">
        <f t="shared" si="42"/>
        <v>39689.904526634142</v>
      </c>
      <c r="R287" s="56">
        <f t="shared" si="43"/>
        <v>7.4905362210101911E-2</v>
      </c>
      <c r="S287" s="55">
        <f t="shared" si="44"/>
        <v>487662</v>
      </c>
      <c r="T287" s="62" t="str">
        <f t="shared" si="45"/>
        <v>MENOR VALOR</v>
      </c>
    </row>
    <row r="288" spans="1:20" ht="331.5" x14ac:dyDescent="0.25">
      <c r="A288" s="76">
        <f>+COTIZACIONES!A287</f>
        <v>285</v>
      </c>
      <c r="B288" s="76" t="str">
        <f>+COTIZACIONES!C287</f>
        <v>INSTALACIÓN CAJA  DE  INSPECCIÓN   0,80*0,80*1  M,   (INCLUYE  EXCAVACIÓN  BASE  EN  RECEBO  COMÚN  PLACA CONCRETO LADRILLO COMÚN MARCO EN ANGULO 2 1/2 X 2 1/2 * 3/16" Y TAPA REFORZADA EN PLATINA DE 3 * 3/16" CON PARRILLA EN VARILLA 3/8 CADA 10 CM,), SEGÚN DETALLE</v>
      </c>
      <c r="C288" s="76" t="str">
        <f>+COTIZACIONES!C287</f>
        <v>INSTALACIÓN CAJA  DE  INSPECCIÓN   0,80*0,80*1  M,   (INCLUYE  EXCAVACIÓN  BASE  EN  RECEBO  COMÚN  PLACA CONCRETO LADRILLO COMÚN MARCO EN ANGULO 2 1/2 X 2 1/2 * 3/16" Y TAPA REFORZADA EN PLATINA DE 3 * 3/16" CON PARRILLA EN VARILLA 3/8 CADA 10 CM,), SEGÚN DETALLE</v>
      </c>
      <c r="D288" s="76" t="str">
        <f>+COTIZACIONES!D287</f>
        <v>Unidad</v>
      </c>
      <c r="E288" s="76">
        <f>+COTIZACIONES!E287</f>
        <v>1</v>
      </c>
      <c r="F288" s="58"/>
      <c r="G288" s="58"/>
      <c r="H288" s="58"/>
      <c r="I288" s="58"/>
      <c r="J288" s="77">
        <f>+COTIZACIONES!F287</f>
        <v>499800</v>
      </c>
      <c r="K288" s="77">
        <f>+COTIZACIONES!L287</f>
        <v>566440</v>
      </c>
      <c r="L288" s="77">
        <f>+COTIZACIONES!R287</f>
        <v>487662</v>
      </c>
      <c r="M288" s="55">
        <f t="shared" si="38"/>
        <v>487662</v>
      </c>
      <c r="N288" s="55">
        <f t="shared" si="39"/>
        <v>517967.33333333331</v>
      </c>
      <c r="O288" s="55">
        <f t="shared" si="40"/>
        <v>515746.3384287238</v>
      </c>
      <c r="P288" s="55">
        <f t="shared" si="41"/>
        <v>516840.28876235965</v>
      </c>
      <c r="Q288" s="55">
        <f t="shared" si="42"/>
        <v>42415.001135604529</v>
      </c>
      <c r="R288" s="56">
        <f t="shared" si="43"/>
        <v>8.1887405645152386E-2</v>
      </c>
      <c r="S288" s="55">
        <f t="shared" si="44"/>
        <v>487662</v>
      </c>
      <c r="T288" s="62" t="str">
        <f t="shared" si="45"/>
        <v>MENOR VALOR</v>
      </c>
    </row>
    <row r="289" spans="1:20" ht="331.5" x14ac:dyDescent="0.25">
      <c r="A289" s="76">
        <f>+COTIZACIONES!A288</f>
        <v>286</v>
      </c>
      <c r="B289" s="76" t="str">
        <f>+COTIZACIONES!C288</f>
        <v>INSTALACIÓN CAJA  DE  INSPECCIÓN  0,30*0,30*0,40  M,  (INCLUYE  EXCAVACIÓN  BASE  EN  RECEBO  COMÚN  PLACA CONCRETO LADRILLO COMÚN MARCO EN ANGULO 1 1/2 X 1 1/2 * 1/8" Y TAPA REFORZADA EN PLATINA DE 2 * 1/8" CON PARRILLA EN VARILLA 3/8 CADA 10 CM,),SEGÚN DETALLE</v>
      </c>
      <c r="C289" s="76" t="str">
        <f>+COTIZACIONES!C288</f>
        <v>INSTALACIÓN CAJA  DE  INSPECCIÓN  0,30*0,30*0,40  M,  (INCLUYE  EXCAVACIÓN  BASE  EN  RECEBO  COMÚN  PLACA CONCRETO LADRILLO COMÚN MARCO EN ANGULO 1 1/2 X 1 1/2 * 1/8" Y TAPA REFORZADA EN PLATINA DE 2 * 1/8" CON PARRILLA EN VARILLA 3/8 CADA 10 CM,),SEGÚN DETALLE</v>
      </c>
      <c r="D289" s="76" t="str">
        <f>+COTIZACIONES!D288</f>
        <v>Unidad</v>
      </c>
      <c r="E289" s="76">
        <f>+COTIZACIONES!E288</f>
        <v>1</v>
      </c>
      <c r="F289" s="58"/>
      <c r="G289" s="58"/>
      <c r="H289" s="58"/>
      <c r="I289" s="58"/>
      <c r="J289" s="77">
        <f>+COTIZACIONES!F288</f>
        <v>402500</v>
      </c>
      <c r="K289" s="77">
        <f>+COTIZACIONES!L288</f>
        <v>538846.875</v>
      </c>
      <c r="L289" s="77">
        <f>+COTIZACIONES!R288</f>
        <v>416500</v>
      </c>
      <c r="M289" s="55">
        <f t="shared" si="38"/>
        <v>402500</v>
      </c>
      <c r="N289" s="55">
        <f t="shared" si="39"/>
        <v>452615.625</v>
      </c>
      <c r="O289" s="55">
        <f t="shared" si="40"/>
        <v>445021.50722642808</v>
      </c>
      <c r="P289" s="55">
        <f t="shared" si="41"/>
        <v>448692.44083842734</v>
      </c>
      <c r="Q289" s="55">
        <f t="shared" si="42"/>
        <v>75005.808824529551</v>
      </c>
      <c r="R289" s="56">
        <f t="shared" si="43"/>
        <v>0.16571634888771139</v>
      </c>
      <c r="S289" s="55">
        <f t="shared" si="44"/>
        <v>402500</v>
      </c>
      <c r="T289" s="62" t="str">
        <f t="shared" si="45"/>
        <v>MENOR VALOR</v>
      </c>
    </row>
    <row r="290" spans="1:20" ht="331.5" x14ac:dyDescent="0.25">
      <c r="A290" s="76">
        <f>+COTIZACIONES!A289</f>
        <v>287</v>
      </c>
      <c r="B290" s="76" t="str">
        <f>+COTIZACIONES!C289</f>
        <v>INSTALACIÓN CAJA  DE  INSPECCIÓN  0,40*0,40*0,40  M,  (INCLUYE  EXCAVACIÓN  BASE  EN  RECEBO  COMÚN  PLACA CONCRETO LADRILLO COMÚN MARCO EN ANGULO 1 1/2 X 1 1/2 * 1/8" Y TAPA REFORZADA EN PLATINA DE 2 * 1/8" CON PARRILLA EN VARILLA 3/8 CADA 10 CM,), SEGÚN DETALLE</v>
      </c>
      <c r="C290" s="76" t="str">
        <f>+COTIZACIONES!C289</f>
        <v>INSTALACIÓN CAJA  DE  INSPECCIÓN  0,40*0,40*0,40  M,  (INCLUYE  EXCAVACIÓN  BASE  EN  RECEBO  COMÚN  PLACA CONCRETO LADRILLO COMÚN MARCO EN ANGULO 1 1/2 X 1 1/2 * 1/8" Y TAPA REFORZADA EN PLATINA DE 2 * 1/8" CON PARRILLA EN VARILLA 3/8 CADA 10 CM,), SEGÚN DETALLE</v>
      </c>
      <c r="D290" s="76" t="str">
        <f>+COTIZACIONES!D289</f>
        <v>Unidad</v>
      </c>
      <c r="E290" s="76">
        <f>+COTIZACIONES!E289</f>
        <v>1</v>
      </c>
      <c r="F290" s="58"/>
      <c r="G290" s="58"/>
      <c r="H290" s="58"/>
      <c r="I290" s="58"/>
      <c r="J290" s="77">
        <f>+COTIZACIONES!F289</f>
        <v>416500</v>
      </c>
      <c r="K290" s="77">
        <f>+COTIZACIONES!L289</f>
        <v>467313</v>
      </c>
      <c r="L290" s="77">
        <f>+COTIZACIONES!R289</f>
        <v>404600</v>
      </c>
      <c r="M290" s="55">
        <f t="shared" si="38"/>
        <v>404600</v>
      </c>
      <c r="N290" s="55">
        <f t="shared" si="39"/>
        <v>429471</v>
      </c>
      <c r="O290" s="55">
        <f t="shared" si="40"/>
        <v>427811.71803478792</v>
      </c>
      <c r="P290" s="55">
        <f t="shared" si="41"/>
        <v>428630.34680142405</v>
      </c>
      <c r="Q290" s="55">
        <f t="shared" si="42"/>
        <v>33307.885297628847</v>
      </c>
      <c r="R290" s="56">
        <f t="shared" si="43"/>
        <v>7.7555609802824513E-2</v>
      </c>
      <c r="S290" s="55">
        <f t="shared" si="44"/>
        <v>404600</v>
      </c>
      <c r="T290" s="62" t="str">
        <f t="shared" si="45"/>
        <v>MENOR VALOR</v>
      </c>
    </row>
    <row r="291" spans="1:20" ht="344.25" x14ac:dyDescent="0.25">
      <c r="A291" s="76">
        <f>+COTIZACIONES!A290</f>
        <v>288</v>
      </c>
      <c r="B291" s="76" t="str">
        <f>+COTIZACIONES!C290</f>
        <v>INSTALACIÓN CAJA DE INSPECCIÓN  1,00 * 1,00 * 1,00M,  (INCLUYE EXCAVACIÓN BASE EN RECEBO COMÚN PLACA CONCRETO LADRILLO COMÚN MARCO EN ANGULO 2 1/2 X 2 1/2 * 3/16" Y TAPA REFORZADA EN PLATINA DE 3 * 3/16" CON PARRILLA EN VARILLA 3/8 CADA 10 CM,), SEGÚN DETALLE</v>
      </c>
      <c r="C291" s="76" t="str">
        <f>+COTIZACIONES!C290</f>
        <v>INSTALACIÓN CAJA DE INSPECCIÓN  1,00 * 1,00 * 1,00M,  (INCLUYE EXCAVACIÓN BASE EN RECEBO COMÚN PLACA CONCRETO LADRILLO COMÚN MARCO EN ANGULO 2 1/2 X 2 1/2 * 3/16" Y TAPA REFORZADA EN PLATINA DE 3 * 3/16" CON PARRILLA EN VARILLA 3/8 CADA 10 CM,), SEGÚN DETALLE</v>
      </c>
      <c r="D291" s="76" t="str">
        <f>+COTIZACIONES!D290</f>
        <v>Unidad</v>
      </c>
      <c r="E291" s="76">
        <f>+COTIZACIONES!E290</f>
        <v>1</v>
      </c>
      <c r="F291" s="58"/>
      <c r="G291" s="58"/>
      <c r="H291" s="58"/>
      <c r="I291" s="58"/>
      <c r="J291" s="77">
        <f>+COTIZACIONES!F290</f>
        <v>416500</v>
      </c>
      <c r="K291" s="77">
        <f>+COTIZACIONES!L290</f>
        <v>467313</v>
      </c>
      <c r="L291" s="77">
        <f>+COTIZACIONES!R290</f>
        <v>404600</v>
      </c>
      <c r="M291" s="55">
        <f t="shared" si="38"/>
        <v>404600</v>
      </c>
      <c r="N291" s="55">
        <f t="shared" si="39"/>
        <v>429471</v>
      </c>
      <c r="O291" s="55">
        <f t="shared" si="40"/>
        <v>427811.71803478792</v>
      </c>
      <c r="P291" s="55">
        <f t="shared" si="41"/>
        <v>428630.34680142405</v>
      </c>
      <c r="Q291" s="55">
        <f t="shared" si="42"/>
        <v>33307.885297628847</v>
      </c>
      <c r="R291" s="56">
        <f t="shared" si="43"/>
        <v>7.7555609802824513E-2</v>
      </c>
      <c r="S291" s="55">
        <f t="shared" si="44"/>
        <v>404600</v>
      </c>
      <c r="T291" s="62" t="str">
        <f t="shared" si="45"/>
        <v>MENOR VALOR</v>
      </c>
    </row>
    <row r="292" spans="1:20" ht="344.25" x14ac:dyDescent="0.25">
      <c r="A292" s="76">
        <f>+COTIZACIONES!A291</f>
        <v>289</v>
      </c>
      <c r="B292" s="76" t="str">
        <f>+COTIZACIONES!C291</f>
        <v>INSTALACIÓN CAJA DE INSPECCIÓN  1,00 * 1,00 * 1,50 M,  (INCLUYE EXCAVACIÓN BASE EN RECEBO COMÚN PLACA CONCRETO LADRILLO COMÚN MARCO EN ANGULO 2 1/2 X 2 1/2 * 3/16" Y TAPA REFORZADA EN PLATINA DE 3 * 3/16" CON PARRILLA EN VARILLA 3/8 CADA 10 CM,), SEGÚN DETALLE</v>
      </c>
      <c r="C292" s="76" t="str">
        <f>+COTIZACIONES!C291</f>
        <v>INSTALACIÓN CAJA DE INSPECCIÓN  1,00 * 1,00 * 1,50 M,  (INCLUYE EXCAVACIÓN BASE EN RECEBO COMÚN PLACA CONCRETO LADRILLO COMÚN MARCO EN ANGULO 2 1/2 X 2 1/2 * 3/16" Y TAPA REFORZADA EN PLATINA DE 3 * 3/16" CON PARRILLA EN VARILLA 3/8 CADA 10 CM,), SEGÚN DETALLE</v>
      </c>
      <c r="D292" s="76" t="str">
        <f>+COTIZACIONES!D291</f>
        <v>Unidad</v>
      </c>
      <c r="E292" s="76">
        <f>+COTIZACIONES!E291</f>
        <v>1</v>
      </c>
      <c r="F292" s="58"/>
      <c r="G292" s="58"/>
      <c r="H292" s="58"/>
      <c r="I292" s="58"/>
      <c r="J292" s="77">
        <f>+COTIZACIONES!F291</f>
        <v>402500</v>
      </c>
      <c r="K292" s="77">
        <f>+COTIZACIONES!L291</f>
        <v>498134</v>
      </c>
      <c r="L292" s="77">
        <f>+COTIZACIONES!R291</f>
        <v>416500</v>
      </c>
      <c r="M292" s="55">
        <f t="shared" si="38"/>
        <v>402500</v>
      </c>
      <c r="N292" s="55">
        <f t="shared" si="39"/>
        <v>439044.66666666669</v>
      </c>
      <c r="O292" s="55">
        <f t="shared" si="40"/>
        <v>435228.9142590866</v>
      </c>
      <c r="P292" s="55">
        <f t="shared" si="41"/>
        <v>437094.85244829737</v>
      </c>
      <c r="Q292" s="55">
        <f t="shared" si="42"/>
        <v>51649.414181898843</v>
      </c>
      <c r="R292" s="56">
        <f t="shared" si="43"/>
        <v>0.11764045461258803</v>
      </c>
      <c r="S292" s="55">
        <f t="shared" si="44"/>
        <v>402500</v>
      </c>
      <c r="T292" s="62" t="str">
        <f t="shared" si="45"/>
        <v>MENOR VALOR</v>
      </c>
    </row>
    <row r="293" spans="1:20" ht="344.25" x14ac:dyDescent="0.25">
      <c r="A293" s="76">
        <f>+COTIZACIONES!A292</f>
        <v>290</v>
      </c>
      <c r="B293" s="76" t="str">
        <f>+COTIZACIONES!C292</f>
        <v>INSTALACIÓN CAJA DE INSPECCIÓN  1,00 * 1,00 * 2,10M,  (INCLUYE EXCAVACIÓN BASE EN RECEBO COMÚN PLACA CONCRETO LADRILLO COMÚN MARCO EN ANGULO 2 1/2 X 2 1/2 * 3/16" Y TAPA REFORZADA EN PLATINA DE 3 * 3/16" CON PARRILLA EN VARILLA 3/8 CADA 10 CM,), SEGÚN DETALLE</v>
      </c>
      <c r="C293" s="76" t="str">
        <f>+COTIZACIONES!C292</f>
        <v>INSTALACIÓN CAJA DE INSPECCIÓN  1,00 * 1,00 * 2,10M,  (INCLUYE EXCAVACIÓN BASE EN RECEBO COMÚN PLACA CONCRETO LADRILLO COMÚN MARCO EN ANGULO 2 1/2 X 2 1/2 * 3/16" Y TAPA REFORZADA EN PLATINA DE 3 * 3/16" CON PARRILLA EN VARILLA 3/8 CADA 10 CM,), SEGÚN DETALLE</v>
      </c>
      <c r="D293" s="76" t="str">
        <f>+COTIZACIONES!D292</f>
        <v>Unidad</v>
      </c>
      <c r="E293" s="76">
        <f>+COTIZACIONES!E292</f>
        <v>1</v>
      </c>
      <c r="F293" s="58"/>
      <c r="G293" s="58"/>
      <c r="H293" s="58"/>
      <c r="I293" s="58"/>
      <c r="J293" s="77">
        <f>+COTIZACIONES!F292</f>
        <v>517500.00000000006</v>
      </c>
      <c r="K293" s="77">
        <f>+COTIZACIONES!L292</f>
        <v>643537.12500000012</v>
      </c>
      <c r="L293" s="77">
        <f>+COTIZACIONES!R292</f>
        <v>535500</v>
      </c>
      <c r="M293" s="55">
        <f t="shared" si="38"/>
        <v>517500.00000000006</v>
      </c>
      <c r="N293" s="55">
        <f t="shared" si="39"/>
        <v>565512.37500000012</v>
      </c>
      <c r="O293" s="55">
        <f t="shared" si="40"/>
        <v>560360.8901982411</v>
      </c>
      <c r="P293" s="55">
        <f t="shared" si="41"/>
        <v>562878.26409191755</v>
      </c>
      <c r="Q293" s="55">
        <f t="shared" si="42"/>
        <v>68168.146589311655</v>
      </c>
      <c r="R293" s="56">
        <f t="shared" si="43"/>
        <v>0.1205422721108652</v>
      </c>
      <c r="S293" s="55">
        <f t="shared" si="44"/>
        <v>517500</v>
      </c>
      <c r="T293" s="62" t="str">
        <f t="shared" si="45"/>
        <v>MENOR VALOR</v>
      </c>
    </row>
    <row r="294" spans="1:20" ht="267.75" x14ac:dyDescent="0.25">
      <c r="A294" s="76">
        <f>+COTIZACIONES!A293</f>
        <v>291</v>
      </c>
      <c r="B294" s="76" t="str">
        <f>+COTIZACIONES!C293</f>
        <v>INSTALACIÓN CAJA DE INSPECCIÓN  1,00 * 1,00 * H=2,10M,  (INCLUYE EXCAVACIÓN BASE EN RECEBO COMÚN PLACA CONCRETO LADRILLO COMÚN MARCO EN ANGULO Y TAPA EN LÁMINA ALFAJOR), SEGÚN DETALLE</v>
      </c>
      <c r="C294" s="76" t="str">
        <f>+COTIZACIONES!C293</f>
        <v>INSTALACIÓN CAJA DE INSPECCIÓN  1,00 * 1,00 * H=2,10M,  (INCLUYE EXCAVACIÓN BASE EN RECEBO COMÚN PLACA CONCRETO LADRILLO COMÚN MARCO EN ANGULO Y TAPA EN LÁMINA ALFAJOR), SEGÚN DETALLE</v>
      </c>
      <c r="D294" s="76" t="str">
        <f>+COTIZACIONES!D293</f>
        <v>Unidad</v>
      </c>
      <c r="E294" s="76">
        <f>+COTIZACIONES!E293</f>
        <v>1</v>
      </c>
      <c r="F294" s="58"/>
      <c r="G294" s="58"/>
      <c r="H294" s="58"/>
      <c r="I294" s="58"/>
      <c r="J294" s="77">
        <f>+COTIZACIONES!F293</f>
        <v>476000</v>
      </c>
      <c r="K294" s="77">
        <f>+COTIZACIONES!L293</f>
        <v>567856.1</v>
      </c>
      <c r="L294" s="77">
        <f>+COTIZACIONES!R293</f>
        <v>476000</v>
      </c>
      <c r="M294" s="55">
        <f t="shared" si="38"/>
        <v>476000</v>
      </c>
      <c r="N294" s="55">
        <f t="shared" si="39"/>
        <v>506618.7</v>
      </c>
      <c r="O294" s="55">
        <f t="shared" si="40"/>
        <v>503128.60497054004</v>
      </c>
      <c r="P294" s="55">
        <f t="shared" si="41"/>
        <v>504836.48428039771</v>
      </c>
      <c r="Q294" s="55">
        <f t="shared" si="42"/>
        <v>53033.144061709172</v>
      </c>
      <c r="R294" s="142">
        <f t="shared" si="43"/>
        <v>0.10468058929074109</v>
      </c>
      <c r="S294" s="55">
        <f t="shared" si="44"/>
        <v>476000</v>
      </c>
      <c r="T294" s="62" t="str">
        <f t="shared" si="45"/>
        <v>MENOR VALOR</v>
      </c>
    </row>
    <row r="295" spans="1:20" ht="331.5" x14ac:dyDescent="0.25">
      <c r="A295" s="76">
        <f>+COTIZACIONES!A294</f>
        <v>292</v>
      </c>
      <c r="B295" s="76" t="str">
        <f>+COTIZACIONES!C294</f>
        <v>INSTALACIÓN CAJA DE INSPECCIÓN 0,60*0,60*1 M, (INCLUYE EXCAVACIÓN BASE EN RECEBO COMÚN PLACA CONCRETO LADRILLO COMÚN MARCO EN ANGULO 2 1/2 X 2 1/2 * 3/16" Y TAPA REFORZADA EN PLATINA DE 3 * 3/16" CON PARRILLA EN VARILLA 3/8 CADA 10 CM,), SEGÚN DETALLE</v>
      </c>
      <c r="C295" s="76" t="str">
        <f>+COTIZACIONES!C294</f>
        <v>INSTALACIÓN CAJA DE INSPECCIÓN 0,60*0,60*1 M, (INCLUYE EXCAVACIÓN BASE EN RECEBO COMÚN PLACA CONCRETO LADRILLO COMÚN MARCO EN ANGULO 2 1/2 X 2 1/2 * 3/16" Y TAPA REFORZADA EN PLATINA DE 3 * 3/16" CON PARRILLA EN VARILLA 3/8 CADA 10 CM,), SEGÚN DETALLE</v>
      </c>
      <c r="D295" s="76" t="str">
        <f>+COTIZACIONES!D294</f>
        <v>Unidad</v>
      </c>
      <c r="E295" s="76">
        <f>+COTIZACIONES!E294</f>
        <v>1</v>
      </c>
      <c r="F295" s="58"/>
      <c r="G295" s="58"/>
      <c r="H295" s="58"/>
      <c r="I295" s="58"/>
      <c r="J295" s="77">
        <f>+COTIZACIONES!F294</f>
        <v>476000</v>
      </c>
      <c r="K295" s="77">
        <f>+COTIZACIONES!L294</f>
        <v>567856.1</v>
      </c>
      <c r="L295" s="77">
        <f>+COTIZACIONES!R294</f>
        <v>476000</v>
      </c>
      <c r="M295" s="55">
        <f t="shared" si="38"/>
        <v>476000</v>
      </c>
      <c r="N295" s="55">
        <f t="shared" si="39"/>
        <v>506618.7</v>
      </c>
      <c r="O295" s="55">
        <f t="shared" si="40"/>
        <v>503128.60497054004</v>
      </c>
      <c r="P295" s="55">
        <f t="shared" si="41"/>
        <v>504836.48428039771</v>
      </c>
      <c r="Q295" s="55">
        <f t="shared" si="42"/>
        <v>53033.144061709172</v>
      </c>
      <c r="R295" s="142">
        <f t="shared" si="43"/>
        <v>0.10468058929074109</v>
      </c>
      <c r="S295" s="55">
        <f t="shared" si="44"/>
        <v>476000</v>
      </c>
      <c r="T295" s="62" t="str">
        <f t="shared" si="45"/>
        <v>MENOR VALOR</v>
      </c>
    </row>
    <row r="296" spans="1:20" ht="331.5" x14ac:dyDescent="0.25">
      <c r="A296" s="76">
        <f>+COTIZACIONES!A295</f>
        <v>293</v>
      </c>
      <c r="B296" s="76" t="str">
        <f>+COTIZACIONES!C295</f>
        <v>INSTALACIÓN CAJA PARA VÁLVULA 0,40M X 0,50M X H=0,5M (INCLUYE EXCAVACIÓN BASE EN RECEBO COMÚN PLACA CONCRETO 3000 PSI LADRILLO COMÚN MARCO METÁLICO EN ÁNGULO 2" X 1/8" TAPA EN ACERO LÁMINA ALFAJOR Y GANCHOS EN ACERO), SEGÚN DETALLE</v>
      </c>
      <c r="C296" s="76" t="str">
        <f>+COTIZACIONES!C295</f>
        <v>INSTALACIÓN CAJA PARA VÁLVULA 0,40M X 0,50M X H=0,5M (INCLUYE EXCAVACIÓN BASE EN RECEBO COMÚN PLACA CONCRETO 3000 PSI LADRILLO COMÚN MARCO METÁLICO EN ÁNGULO 2" X 1/8" TAPA EN ACERO LÁMINA ALFAJOR Y GANCHOS EN ACERO), SEGÚN DETALLE</v>
      </c>
      <c r="D296" s="76" t="str">
        <f>+COTIZACIONES!D295</f>
        <v>Unidad</v>
      </c>
      <c r="E296" s="76">
        <f>+COTIZACIONES!E295</f>
        <v>1</v>
      </c>
      <c r="F296" s="58"/>
      <c r="G296" s="58"/>
      <c r="H296" s="58"/>
      <c r="I296" s="58"/>
      <c r="J296" s="77">
        <f>+COTIZACIONES!F295</f>
        <v>238000</v>
      </c>
      <c r="K296" s="77">
        <f>+COTIZACIONES!L295</f>
        <v>287468.3</v>
      </c>
      <c r="L296" s="77">
        <f>+COTIZACIONES!R295</f>
        <v>239190</v>
      </c>
      <c r="M296" s="55">
        <f>MIN(J296:L296)</f>
        <v>238000</v>
      </c>
      <c r="N296" s="55">
        <f t="shared" si="39"/>
        <v>254886.1</v>
      </c>
      <c r="O296" s="55">
        <f>HARMEAN(J296:L296)</f>
        <v>252927.59713187977</v>
      </c>
      <c r="P296" s="55">
        <f t="shared" si="41"/>
        <v>253884.767811973</v>
      </c>
      <c r="Q296" s="55">
        <f t="shared" si="42"/>
        <v>28223.285468385846</v>
      </c>
      <c r="R296" s="56">
        <f t="shared" si="43"/>
        <v>0.11072900981413206</v>
      </c>
      <c r="S296" s="55">
        <f t="shared" si="44"/>
        <v>238000</v>
      </c>
      <c r="T296" s="62" t="str">
        <f t="shared" si="45"/>
        <v>MENOR VALOR</v>
      </c>
    </row>
    <row r="297" spans="1:20" ht="216.75" x14ac:dyDescent="0.25">
      <c r="A297" s="76">
        <f>+COTIZACIONES!A296</f>
        <v>294</v>
      </c>
      <c r="B297" s="76" t="str">
        <f>+COTIZACIONES!C296</f>
        <v>MANTENIMIENTO E INSTALACIÓN INTERRUPTOR ENCHUFABLE 1X20A, CALIDAD LEGRAND SIEMENS SQARED O SUPERIOR DE MARCA RECONOCIDA Y HOMOLOGADA POR EL CIDET</v>
      </c>
      <c r="C297" s="76" t="str">
        <f>+COTIZACIONES!C296</f>
        <v>MANTENIMIENTO E INSTALACIÓN INTERRUPTOR ENCHUFABLE 1X20A, CALIDAD LEGRAND SIEMENS SQARED O SUPERIOR DE MARCA RECONOCIDA Y HOMOLOGADA POR EL CIDET</v>
      </c>
      <c r="D297" s="76" t="str">
        <f>+COTIZACIONES!D296</f>
        <v>Servicio</v>
      </c>
      <c r="E297" s="76">
        <f>+COTIZACIONES!E296</f>
        <v>1</v>
      </c>
      <c r="F297" s="58"/>
      <c r="G297" s="58"/>
      <c r="H297" s="58"/>
      <c r="I297" s="58"/>
      <c r="J297" s="77">
        <f>+COTIZACIONES!F296</f>
        <v>34500</v>
      </c>
      <c r="K297" s="77">
        <f>+COTIZACIONES!L296</f>
        <v>42491.925000000003</v>
      </c>
      <c r="L297" s="77">
        <f>+COTIZACIONES!R296</f>
        <v>35700</v>
      </c>
      <c r="M297" s="55">
        <f t="shared" si="38"/>
        <v>34500</v>
      </c>
      <c r="N297" s="55">
        <f t="shared" si="39"/>
        <v>37563.974999999999</v>
      </c>
      <c r="O297" s="55">
        <f t="shared" si="40"/>
        <v>37252.922353078699</v>
      </c>
      <c r="P297" s="55">
        <f t="shared" si="41"/>
        <v>37405.136088713101</v>
      </c>
      <c r="Q297" s="55">
        <f t="shared" si="42"/>
        <v>4309.7005002523101</v>
      </c>
      <c r="R297" s="56">
        <f t="shared" si="43"/>
        <v>0.11472961794518047</v>
      </c>
      <c r="S297" s="55">
        <f t="shared" si="44"/>
        <v>34500</v>
      </c>
      <c r="T297" s="62" t="str">
        <f t="shared" si="45"/>
        <v>MENOR VALOR</v>
      </c>
    </row>
    <row r="298" spans="1:20" ht="51" x14ac:dyDescent="0.25">
      <c r="A298" s="76">
        <f>+COTIZACIONES!A297</f>
        <v>295</v>
      </c>
      <c r="B298" s="76" t="str">
        <f>+COTIZACIONES!C297</f>
        <v xml:space="preserve">DESMONTE Y REINSTALACIÓN DE PUNTO ELÉCTRICO. </v>
      </c>
      <c r="C298" s="76" t="str">
        <f>+COTIZACIONES!C297</f>
        <v xml:space="preserve">DESMONTE Y REINSTALACIÓN DE PUNTO ELÉCTRICO. </v>
      </c>
      <c r="D298" s="76" t="str">
        <f>+COTIZACIONES!D297</f>
        <v>Servicio</v>
      </c>
      <c r="E298" s="76">
        <f>+COTIZACIONES!E297</f>
        <v>1</v>
      </c>
      <c r="F298" s="58"/>
      <c r="G298" s="58"/>
      <c r="H298" s="58"/>
      <c r="I298" s="58"/>
      <c r="J298" s="77">
        <f>+COTIZACIONES!F297</f>
        <v>69000</v>
      </c>
      <c r="K298" s="77">
        <f>+COTIZACIONES!L297</f>
        <v>92373.75</v>
      </c>
      <c r="L298" s="77">
        <f>+COTIZACIONES!R297</f>
        <v>71400</v>
      </c>
      <c r="M298" s="55">
        <f t="shared" si="38"/>
        <v>69000</v>
      </c>
      <c r="N298" s="55">
        <f t="shared" si="39"/>
        <v>77591.25</v>
      </c>
      <c r="O298" s="55">
        <f t="shared" si="40"/>
        <v>76289.401238816252</v>
      </c>
      <c r="P298" s="55">
        <f t="shared" si="41"/>
        <v>76918.7041437304</v>
      </c>
      <c r="Q298" s="55">
        <f t="shared" si="42"/>
        <v>12858.138655633637</v>
      </c>
      <c r="R298" s="56">
        <f t="shared" si="43"/>
        <v>0.16571634888771139</v>
      </c>
      <c r="S298" s="55">
        <f t="shared" si="44"/>
        <v>69000</v>
      </c>
      <c r="T298" s="62" t="str">
        <f t="shared" si="45"/>
        <v>MENOR VALOR</v>
      </c>
    </row>
    <row r="299" spans="1:20" s="57" customFormat="1" ht="140.25" x14ac:dyDescent="0.25">
      <c r="A299" s="62">
        <f>+COTIZACIONES!A298</f>
        <v>296</v>
      </c>
      <c r="B299" s="62" t="str">
        <f>+COTIZACIONES!C298</f>
        <v>MANTENIMIENTO A TODO COSTO SUMINISTRO E INSTALACIÓN REFLECTOR LED DE 50W - 80W PARA ILUMINACIÓN DE ÁREAS OSCURAS</v>
      </c>
      <c r="C299" s="62" t="str">
        <f>+COTIZACIONES!C298</f>
        <v>MANTENIMIENTO A TODO COSTO SUMINISTRO E INSTALACIÓN REFLECTOR LED DE 50W - 80W PARA ILUMINACIÓN DE ÁREAS OSCURAS</v>
      </c>
      <c r="D299" s="62" t="str">
        <f>+COTIZACIONES!D298</f>
        <v>UND</v>
      </c>
      <c r="E299" s="62">
        <f>+COTIZACIONES!E298</f>
        <v>1</v>
      </c>
      <c r="F299" s="61"/>
      <c r="G299" s="61">
        <v>1450619.98</v>
      </c>
      <c r="H299" s="61"/>
      <c r="I299" s="61"/>
      <c r="J299" s="77">
        <f>+COTIZACIONES!F298</f>
        <v>487900</v>
      </c>
      <c r="K299" s="77">
        <f>+COTIZACIONES!L298</f>
        <v>570546.68999999994</v>
      </c>
      <c r="L299" s="77">
        <f>+COTIZACIONES!R298</f>
        <v>476000</v>
      </c>
      <c r="M299" s="55">
        <f t="shared" si="38"/>
        <v>476000</v>
      </c>
      <c r="N299" s="55">
        <f t="shared" si="39"/>
        <v>511482.23</v>
      </c>
      <c r="O299" s="55">
        <f t="shared" si="40"/>
        <v>508203.62617678108</v>
      </c>
      <c r="P299" s="55">
        <f t="shared" si="41"/>
        <v>509811.53039107588</v>
      </c>
      <c r="Q299" s="55">
        <f t="shared" si="42"/>
        <v>51496.216621405278</v>
      </c>
      <c r="R299" s="56">
        <f t="shared" si="43"/>
        <v>0.10068036307225234</v>
      </c>
      <c r="S299" s="55">
        <f t="shared" si="44"/>
        <v>476000</v>
      </c>
      <c r="T299" s="62" t="str">
        <f t="shared" si="45"/>
        <v>MENOR VALOR</v>
      </c>
    </row>
    <row r="300" spans="1:20" ht="382.5" x14ac:dyDescent="0.25">
      <c r="A300" s="76">
        <f>+COTIZACIONES!A299</f>
        <v>297</v>
      </c>
      <c r="B300" s="76" t="str">
        <f>+COTIZACIONES!C299</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C300" s="76" t="str">
        <f>+COTIZACIONES!C299</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D300" s="76" t="str">
        <f>+COTIZACIONES!D299</f>
        <v>Servicio</v>
      </c>
      <c r="E300" s="76">
        <f>+COTIZACIONES!E299</f>
        <v>1</v>
      </c>
      <c r="F300" s="58"/>
      <c r="G300" s="58"/>
      <c r="H300" s="58"/>
      <c r="I300" s="58"/>
      <c r="J300" s="77">
        <f>+COTIZACIONES!F299</f>
        <v>69000</v>
      </c>
      <c r="K300" s="77">
        <f>+COTIZACIONES!L299</f>
        <v>94015.95</v>
      </c>
      <c r="L300" s="77">
        <f>+COTIZACIONES!R299</f>
        <v>71400</v>
      </c>
      <c r="M300" s="55">
        <f t="shared" si="38"/>
        <v>69000</v>
      </c>
      <c r="N300" s="55">
        <f t="shared" si="39"/>
        <v>78138.650000000009</v>
      </c>
      <c r="O300" s="55">
        <f t="shared" si="40"/>
        <v>76658.019188432576</v>
      </c>
      <c r="P300" s="55">
        <f t="shared" si="41"/>
        <v>77371.843929231341</v>
      </c>
      <c r="Q300" s="55">
        <f t="shared" si="42"/>
        <v>13802.408900894756</v>
      </c>
      <c r="R300" s="56">
        <f t="shared" si="43"/>
        <v>0.1766399713956506</v>
      </c>
      <c r="S300" s="55">
        <f t="shared" si="44"/>
        <v>69000</v>
      </c>
      <c r="T300" s="62" t="str">
        <f t="shared" si="45"/>
        <v>MENOR VALOR</v>
      </c>
    </row>
    <row r="301" spans="1:20" ht="331.5" x14ac:dyDescent="0.25">
      <c r="A301" s="76">
        <f>+COTIZACIONES!A300</f>
        <v>298</v>
      </c>
      <c r="B301" s="76" t="str">
        <f>+COTIZACIONES!C300</f>
        <v xml:space="preserve">SUMINISTRO E INSTALACIÓN Y PUESTA EN FUNCIONAMIENTO DE   REFLECTOR  150W LED, MULTIVOLTAJE, Températura de Color 6500K (±10%), Flujo Luminoso 11250Lm (±10%), Horas de Vida Útil 50.000 Hrs, Garantía de 5 años. INCLUYE ACCESORIOS DE FIJACIÓN Y TODO LO NECESARIO PARA SU CORRECTO FUNCIONAMIENTO. </v>
      </c>
      <c r="C301" s="76" t="str">
        <f>+COTIZACIONES!C300</f>
        <v xml:space="preserve">SUMINISTRO E INSTALACIÓN Y PUESTA EN FUNCIONAMIENTO DE   REFLECTOR  150W LED, MULTIVOLTAJE, Températura de Color 6500K (±10%), Flujo Luminoso 11250Lm (±10%), Horas de Vida Útil 50.000 Hrs, Garantía de 5 años. INCLUYE ACCESORIOS DE FIJACIÓN Y TODO LO NECESARIO PARA SU CORRECTO FUNCIONAMIENTO. </v>
      </c>
      <c r="D301" s="76" t="str">
        <f>+COTIZACIONES!D300</f>
        <v>UND</v>
      </c>
      <c r="E301" s="76">
        <f>+COTIZACIONES!E300</f>
        <v>1</v>
      </c>
      <c r="F301" s="58"/>
      <c r="G301" s="58"/>
      <c r="H301" s="58"/>
      <c r="I301" s="58"/>
      <c r="J301" s="77">
        <f>+COTIZACIONES!F300</f>
        <v>487305</v>
      </c>
      <c r="K301" s="77">
        <f>+COTIZACIONES!L300</f>
        <v>571962.79</v>
      </c>
      <c r="L301" s="77">
        <f>+COTIZACIONES!R300</f>
        <v>476000</v>
      </c>
      <c r="M301" s="55">
        <f t="shared" si="38"/>
        <v>476000</v>
      </c>
      <c r="N301" s="55">
        <f t="shared" si="39"/>
        <v>511755.93</v>
      </c>
      <c r="O301" s="55">
        <f t="shared" si="40"/>
        <v>508361.81366986339</v>
      </c>
      <c r="P301" s="55">
        <f t="shared" si="41"/>
        <v>510025.47076856694</v>
      </c>
      <c r="Q301" s="55">
        <f t="shared" si="42"/>
        <v>52446.165251090591</v>
      </c>
      <c r="R301" s="56">
        <f t="shared" si="43"/>
        <v>0.10248276996241273</v>
      </c>
      <c r="S301" s="55">
        <f t="shared" si="44"/>
        <v>476000</v>
      </c>
      <c r="T301" s="62" t="str">
        <f t="shared" si="45"/>
        <v>MENOR VALOR</v>
      </c>
    </row>
    <row r="302" spans="1:20" ht="63.75" x14ac:dyDescent="0.25">
      <c r="A302" s="76">
        <f>+COTIZACIONES!A301</f>
        <v>299</v>
      </c>
      <c r="B302" s="76" t="str">
        <f>+COTIZACIONES!C301</f>
        <v>MANTENIMIENTO  RED ELÉCTRICAS Y ACOMETIDAS POR METROS</v>
      </c>
      <c r="C302" s="76" t="str">
        <f>+COTIZACIONES!C301</f>
        <v>MANTENIMIENTO  RED ELÉCTRICAS Y ACOMETIDAS POR METROS</v>
      </c>
      <c r="D302" s="76" t="str">
        <f>+COTIZACIONES!D301</f>
        <v>Unidad</v>
      </c>
      <c r="E302" s="76">
        <f>+COTIZACIONES!E301</f>
        <v>1</v>
      </c>
      <c r="F302" s="58"/>
      <c r="G302" s="58"/>
      <c r="H302" s="58"/>
      <c r="I302" s="58"/>
      <c r="J302" s="77">
        <f>+COTIZACIONES!F301</f>
        <v>46000</v>
      </c>
      <c r="K302" s="77">
        <f>+COTIZACIONES!L301</f>
        <v>57203.3</v>
      </c>
      <c r="L302" s="77">
        <f>+COTIZACIONES!R301</f>
        <v>47600</v>
      </c>
      <c r="M302" s="55">
        <f t="shared" si="38"/>
        <v>46000</v>
      </c>
      <c r="N302" s="55">
        <f t="shared" si="39"/>
        <v>50267.766666666663</v>
      </c>
      <c r="O302" s="55">
        <f t="shared" si="40"/>
        <v>49809.856906510315</v>
      </c>
      <c r="P302" s="55">
        <f t="shared" si="41"/>
        <v>50033.623474837113</v>
      </c>
      <c r="Q302" s="55">
        <f t="shared" si="42"/>
        <v>6059.3908079388111</v>
      </c>
      <c r="R302" s="56">
        <f t="shared" si="43"/>
        <v>0.12054227211086518</v>
      </c>
      <c r="S302" s="55">
        <f t="shared" si="44"/>
        <v>46000</v>
      </c>
      <c r="T302" s="62" t="str">
        <f t="shared" si="45"/>
        <v>MENOR VALOR</v>
      </c>
    </row>
    <row r="303" spans="1:20" ht="127.5" x14ac:dyDescent="0.25">
      <c r="A303" s="76">
        <f>+COTIZACIONES!A302</f>
        <v>300</v>
      </c>
      <c r="B303" s="76" t="str">
        <f>+COTIZACIONES!C302</f>
        <v>INSTALACIÓN CERRADURA  POMO METÁLICO - ALCOBA TIPO SCHALAGE O SIMILAR, ACABADO SEGÚN DISEÑO</v>
      </c>
      <c r="C303" s="76" t="str">
        <f>+COTIZACIONES!C302</f>
        <v>INSTALACIÓN CERRADURA  POMO METÁLICO - ALCOBA TIPO SCHALAGE O SIMILAR, ACABADO SEGÚN DISEÑO</v>
      </c>
      <c r="D303" s="76" t="str">
        <f>+COTIZACIONES!D302</f>
        <v>Unidad</v>
      </c>
      <c r="E303" s="76">
        <f>+COTIZACIONES!E302</f>
        <v>1</v>
      </c>
      <c r="F303" s="58"/>
      <c r="G303" s="58"/>
      <c r="H303" s="58"/>
      <c r="I303" s="58"/>
      <c r="J303" s="77">
        <f>+COTIZACIONES!F302</f>
        <v>34500</v>
      </c>
      <c r="K303" s="77">
        <f>+COTIZACIONES!L302</f>
        <v>43518.3</v>
      </c>
      <c r="L303" s="77">
        <f>+COTIZACIONES!R302</f>
        <v>35700</v>
      </c>
      <c r="M303" s="55">
        <f t="shared" si="38"/>
        <v>34500</v>
      </c>
      <c r="N303" s="55">
        <f t="shared" si="39"/>
        <v>37906.1</v>
      </c>
      <c r="O303" s="55">
        <f t="shared" si="40"/>
        <v>37511.464199517293</v>
      </c>
      <c r="P303" s="55">
        <f t="shared" si="41"/>
        <v>37703.911813505503</v>
      </c>
      <c r="Q303" s="55">
        <f t="shared" si="42"/>
        <v>4897.2024289383953</v>
      </c>
      <c r="R303" s="56">
        <f t="shared" si="43"/>
        <v>0.12919299080988009</v>
      </c>
      <c r="S303" s="55">
        <f t="shared" si="44"/>
        <v>34500</v>
      </c>
      <c r="T303" s="62" t="str">
        <f t="shared" si="45"/>
        <v>MENOR VALOR</v>
      </c>
    </row>
    <row r="304" spans="1:20" ht="293.25" x14ac:dyDescent="0.25">
      <c r="A304" s="76">
        <f>+COTIZACIONES!A303</f>
        <v>301</v>
      </c>
      <c r="B304" s="76" t="str">
        <f>+COTIZACIONES!C303</f>
        <v>INSTALACIÓN CABINAS SANITARIAS SISTEMA CANTILIVER EN LÁMINA GALVANIZADA CAL, 18 ENTAMBORADA,  INCLUYE  PINTURA  ELECTROSTÁTICA  COLOR  GRIS  PLATA  SUMINISTRO  INSTALACIÓN  MARCO CHAPETAS PASADOR DE CIERRE Y PLATINAS SEGÚN DETALLE</v>
      </c>
      <c r="C304" s="76" t="str">
        <f>+COTIZACIONES!C303</f>
        <v>INSTALACIÓN CABINAS SANITARIAS SISTEMA CANTILIVER EN LÁMINA GALVANIZADA CAL, 18 ENTAMBORADA,  INCLUYE  PINTURA  ELECTROSTÁTICA  COLOR  GRIS  PLATA  SUMINISTRO  INSTALACIÓN  MARCO CHAPETAS PASADOR DE CIERRE Y PLATINAS SEGÚN DETALLE</v>
      </c>
      <c r="D304" s="76" t="str">
        <f>+COTIZACIONES!D303</f>
        <v>M²</v>
      </c>
      <c r="E304" s="76">
        <f>+COTIZACIONES!E303</f>
        <v>1</v>
      </c>
      <c r="F304" s="58"/>
      <c r="G304" s="58"/>
      <c r="H304" s="58"/>
      <c r="I304" s="58"/>
      <c r="J304" s="77">
        <f>+COTIZACIONES!F303</f>
        <v>92000</v>
      </c>
      <c r="K304" s="77">
        <f>+COTIZACIONES!L303</f>
        <v>112764.39999999998</v>
      </c>
      <c r="L304" s="77">
        <f>+COTIZACIONES!R303</f>
        <v>95200</v>
      </c>
      <c r="M304" s="55">
        <f t="shared" si="38"/>
        <v>92000</v>
      </c>
      <c r="N304" s="55">
        <f t="shared" si="39"/>
        <v>99988.133333333317</v>
      </c>
      <c r="O304" s="55">
        <f t="shared" si="40"/>
        <v>99200.398803589225</v>
      </c>
      <c r="P304" s="55">
        <f t="shared" si="41"/>
        <v>99586.146984898674</v>
      </c>
      <c r="Q304" s="55">
        <f t="shared" si="42"/>
        <v>11179.657528445721</v>
      </c>
      <c r="R304" s="56">
        <f t="shared" si="43"/>
        <v>0.11180984338587235</v>
      </c>
      <c r="S304" s="55">
        <f t="shared" si="44"/>
        <v>92000</v>
      </c>
      <c r="T304" s="62" t="str">
        <f t="shared" si="45"/>
        <v>MENOR VALOR</v>
      </c>
    </row>
    <row r="305" spans="1:20" ht="229.5" x14ac:dyDescent="0.25">
      <c r="A305" s="76">
        <f>+COTIZACIONES!A304</f>
        <v>302</v>
      </c>
      <c r="B305" s="76" t="str">
        <f>+COTIZACIONES!C304</f>
        <v>MANTENIMIENTO E INSTALACIÓN SANITARIO ELONGADO COLOR BLANCO REF, 02618100-1 O SIMILAR, (QUE INCLUYE SANITARIO ONE PIECE TAPA GRIFERÍA ACCESORIOS DE CONEXIÓN E INSTALACIÓN)</v>
      </c>
      <c r="C305" s="76" t="str">
        <f>+COTIZACIONES!C304</f>
        <v>MANTENIMIENTO E INSTALACIÓN SANITARIO ELONGADO COLOR BLANCO REF, 02618100-1 O SIMILAR, (QUE INCLUYE SANITARIO ONE PIECE TAPA GRIFERÍA ACCESORIOS DE CONEXIÓN E INSTALACIÓN)</v>
      </c>
      <c r="D305" s="76" t="str">
        <f>+COTIZACIONES!D304</f>
        <v>Unidad</v>
      </c>
      <c r="E305" s="76">
        <f>+COTIZACIONES!E304</f>
        <v>1</v>
      </c>
      <c r="F305" s="58"/>
      <c r="G305" s="58"/>
      <c r="H305" s="58"/>
      <c r="I305" s="58"/>
      <c r="J305" s="77">
        <f>+COTIZACIONES!F304</f>
        <v>126500</v>
      </c>
      <c r="K305" s="77">
        <f>+COTIZACIONES!L304</f>
        <v>154298.375</v>
      </c>
      <c r="L305" s="77">
        <f>+COTIZACIONES!R304</f>
        <v>130900</v>
      </c>
      <c r="M305" s="55">
        <f t="shared" si="38"/>
        <v>126500</v>
      </c>
      <c r="N305" s="55">
        <f t="shared" si="39"/>
        <v>137232.79166666666</v>
      </c>
      <c r="O305" s="55">
        <f t="shared" si="40"/>
        <v>136205.7157569516</v>
      </c>
      <c r="P305" s="55">
        <f t="shared" si="41"/>
        <v>136709.0214849578</v>
      </c>
      <c r="Q305" s="55">
        <f t="shared" si="42"/>
        <v>14942.074851914253</v>
      </c>
      <c r="R305" s="56">
        <f t="shared" si="43"/>
        <v>0.10888122780601882</v>
      </c>
      <c r="S305" s="55">
        <f t="shared" si="44"/>
        <v>126500</v>
      </c>
      <c r="T305" s="62" t="str">
        <f t="shared" si="45"/>
        <v>MENOR VALOR</v>
      </c>
    </row>
    <row r="306" spans="1:20" ht="191.25" x14ac:dyDescent="0.25">
      <c r="A306" s="76">
        <f>+COTIZACIONES!A305</f>
        <v>303</v>
      </c>
      <c r="B306" s="76" t="str">
        <f>+COTIZACIONES!C305</f>
        <v xml:space="preserve">MANTENIMIENTO ORINAL DE COLGAR  ( INCLUYE DESMONTE Y REINSTALACIÓN, LIMPIEZA DE GRIFERÍA TIPO PUSH. MANTENIMIENTO A DESAGÜE SANITARIO CON SONDA ELÉCTRICA) </v>
      </c>
      <c r="C306" s="76" t="str">
        <f>+COTIZACIONES!C305</f>
        <v xml:space="preserve">MANTENIMIENTO ORINAL DE COLGAR  ( INCLUYE DESMONTE Y REINSTALACIÓN, LIMPIEZA DE GRIFERÍA TIPO PUSH. MANTENIMIENTO A DESAGÜE SANITARIO CON SONDA ELÉCTRICA) </v>
      </c>
      <c r="D306" s="76" t="str">
        <f>+COTIZACIONES!D305</f>
        <v>Unidad</v>
      </c>
      <c r="E306" s="76">
        <f>+COTIZACIONES!E305</f>
        <v>1</v>
      </c>
      <c r="F306" s="58"/>
      <c r="G306" s="58"/>
      <c r="H306" s="58"/>
      <c r="I306" s="58"/>
      <c r="J306" s="77">
        <f>+COTIZACIONES!F305</f>
        <v>69000</v>
      </c>
      <c r="K306" s="77">
        <f>+COTIZACIONES!L305</f>
        <v>84983.85</v>
      </c>
      <c r="L306" s="77">
        <f>+COTIZACIONES!R305</f>
        <v>71400</v>
      </c>
      <c r="M306" s="55">
        <f t="shared" si="38"/>
        <v>69000</v>
      </c>
      <c r="N306" s="55">
        <f t="shared" si="39"/>
        <v>75127.95</v>
      </c>
      <c r="O306" s="55">
        <f t="shared" si="40"/>
        <v>74505.844706157397</v>
      </c>
      <c r="P306" s="55">
        <f t="shared" si="41"/>
        <v>74810.272177426203</v>
      </c>
      <c r="Q306" s="55">
        <f t="shared" si="42"/>
        <v>8619.4010005046202</v>
      </c>
      <c r="R306" s="56">
        <f t="shared" si="43"/>
        <v>0.11472961794518047</v>
      </c>
      <c r="S306" s="55">
        <f t="shared" si="44"/>
        <v>69000</v>
      </c>
      <c r="T306" s="62" t="str">
        <f t="shared" si="45"/>
        <v>MENOR VALOR</v>
      </c>
    </row>
    <row r="307" spans="1:20" ht="204" x14ac:dyDescent="0.25">
      <c r="A307" s="76">
        <f>+COTIZACIONES!A306</f>
        <v>304</v>
      </c>
      <c r="B307" s="76" t="str">
        <f>+COTIZACIONES!C306</f>
        <v>REMOCIÓN Y REINSTALACIÓN CANAL EN LAMINA GALVANIZADA CAL ,18 D/ 0,60 M, (SUMINISTRO E INSTALACIÓN CON WASH PRIMER + ESMALTE + ANCLAJE A MURO + SIKAFLEX 1A)</v>
      </c>
      <c r="C307" s="76" t="str">
        <f>+COTIZACIONES!C306</f>
        <v>REMOCIÓN Y REINSTALACIÓN CANAL EN LAMINA GALVANIZADA CAL ,18 D/ 0,60 M, (SUMINISTRO E INSTALACIÓN CON WASH PRIMER + ESMALTE + ANCLAJE A MURO + SIKAFLEX 1A)</v>
      </c>
      <c r="D307" s="76" t="str">
        <f>+COTIZACIONES!D306</f>
        <v>Servicio</v>
      </c>
      <c r="E307" s="76">
        <f>+COTIZACIONES!E306</f>
        <v>1</v>
      </c>
      <c r="F307" s="58"/>
      <c r="G307" s="58"/>
      <c r="H307" s="58"/>
      <c r="I307" s="58"/>
      <c r="J307" s="77">
        <f>+COTIZACIONES!F306</f>
        <v>146050</v>
      </c>
      <c r="K307" s="77">
        <f>+COTIZACIONES!L306</f>
        <v>195524.4375</v>
      </c>
      <c r="L307" s="77">
        <f>+COTIZACIONES!R306</f>
        <v>151130</v>
      </c>
      <c r="M307" s="55">
        <f t="shared" si="38"/>
        <v>146050</v>
      </c>
      <c r="N307" s="55">
        <f t="shared" si="39"/>
        <v>164234.8125</v>
      </c>
      <c r="O307" s="55">
        <f t="shared" si="40"/>
        <v>161479.23262216104</v>
      </c>
      <c r="P307" s="55">
        <f t="shared" si="41"/>
        <v>162811.25710422936</v>
      </c>
      <c r="Q307" s="55">
        <f t="shared" si="42"/>
        <v>27216.393487757865</v>
      </c>
      <c r="R307" s="56">
        <f t="shared" si="43"/>
        <v>0.16571634888771139</v>
      </c>
      <c r="S307" s="55">
        <f t="shared" si="44"/>
        <v>146050</v>
      </c>
      <c r="T307" s="62" t="str">
        <f t="shared" si="45"/>
        <v>MENOR VALOR</v>
      </c>
    </row>
    <row r="308" spans="1:20" ht="191.25" x14ac:dyDescent="0.25">
      <c r="A308" s="76">
        <f>+COTIZACIONES!A307</f>
        <v>305</v>
      </c>
      <c r="B308" s="76" t="str">
        <f>+COTIZACIONES!C307</f>
        <v>MANTENIMIENTO SANITARIO TIPO ACUACER COLOR BLANCO O SIMILAR, (CONJUNTO SANITARIO QUE INCLUYE SANITARIO TAPA TANQUE GRIFERÍA ACCESORIOS DE CONEXIÓN)</v>
      </c>
      <c r="C308" s="76" t="str">
        <f>+COTIZACIONES!C307</f>
        <v>MANTENIMIENTO SANITARIO TIPO ACUACER COLOR BLANCO O SIMILAR, (CONJUNTO SANITARIO QUE INCLUYE SANITARIO TAPA TANQUE GRIFERÍA ACCESORIOS DE CONEXIÓN)</v>
      </c>
      <c r="D308" s="76" t="str">
        <f>+COTIZACIONES!D307</f>
        <v>Unidad</v>
      </c>
      <c r="E308" s="76">
        <f>+COTIZACIONES!E307</f>
        <v>1</v>
      </c>
      <c r="F308" s="58"/>
      <c r="G308" s="58"/>
      <c r="H308" s="58"/>
      <c r="I308" s="58"/>
      <c r="J308" s="77">
        <f>+COTIZACIONES!F307</f>
        <v>138000</v>
      </c>
      <c r="K308" s="77">
        <f>+COTIZACIONES!L307</f>
        <v>183105.30000000005</v>
      </c>
      <c r="L308" s="77">
        <f>+COTIZACIONES!R307</f>
        <v>142800</v>
      </c>
      <c r="M308" s="55">
        <f t="shared" si="38"/>
        <v>138000</v>
      </c>
      <c r="N308" s="55">
        <f t="shared" si="39"/>
        <v>154635.1</v>
      </c>
      <c r="O308" s="55">
        <f t="shared" si="40"/>
        <v>152203.01460197833</v>
      </c>
      <c r="P308" s="55">
        <f t="shared" si="41"/>
        <v>153380.23647355568</v>
      </c>
      <c r="Q308" s="55">
        <f t="shared" si="42"/>
        <v>24772.44872898113</v>
      </c>
      <c r="R308" s="56">
        <f t="shared" si="43"/>
        <v>0.16019939023534197</v>
      </c>
      <c r="S308" s="55">
        <f t="shared" si="44"/>
        <v>138000</v>
      </c>
      <c r="T308" s="62" t="str">
        <f t="shared" si="45"/>
        <v>MENOR VALOR</v>
      </c>
    </row>
    <row r="309" spans="1:20" ht="127.5" x14ac:dyDescent="0.25">
      <c r="A309" s="76">
        <f>+COTIZACIONES!A308</f>
        <v>306</v>
      </c>
      <c r="B309" s="76" t="str">
        <f>+COTIZACIONES!C308</f>
        <v xml:space="preserve">MANTENIMIENTO CANALETA METÁLICA CON DIVISIÓN 10X4X240 X 4TRAMOS 9,60 MTS CONSISTENTE EN LIMPIEZA Y REPARACIÓN </v>
      </c>
      <c r="C309" s="76" t="str">
        <f>+COTIZACIONES!C308</f>
        <v xml:space="preserve">MANTENIMIENTO CANALETA METÁLICA CON DIVISIÓN 10X4X240 X 4TRAMOS 9,60 MTS CONSISTENTE EN LIMPIEZA Y REPARACIÓN </v>
      </c>
      <c r="D309" s="76" t="str">
        <f>+COTIZACIONES!D308</f>
        <v>MTS</v>
      </c>
      <c r="E309" s="76">
        <f>+COTIZACIONES!E308</f>
        <v>1</v>
      </c>
      <c r="F309" s="58"/>
      <c r="G309" s="58"/>
      <c r="H309" s="58"/>
      <c r="I309" s="58"/>
      <c r="J309" s="77">
        <f>+COTIZACIONES!F308</f>
        <v>34500</v>
      </c>
      <c r="K309" s="77">
        <f>+COTIZACIONES!L308</f>
        <v>47007.974999999999</v>
      </c>
      <c r="L309" s="77">
        <f>+COTIZACIONES!R308</f>
        <v>35700</v>
      </c>
      <c r="M309" s="55">
        <f t="shared" si="38"/>
        <v>34500</v>
      </c>
      <c r="N309" s="55">
        <f t="shared" si="39"/>
        <v>39069.325000000004</v>
      </c>
      <c r="O309" s="55">
        <f t="shared" si="40"/>
        <v>38329.009594216288</v>
      </c>
      <c r="P309" s="55">
        <f t="shared" si="41"/>
        <v>38685.921964615671</v>
      </c>
      <c r="Q309" s="55">
        <f t="shared" si="42"/>
        <v>6901.2044504473779</v>
      </c>
      <c r="R309" s="56">
        <f t="shared" si="43"/>
        <v>0.1766399713956506</v>
      </c>
      <c r="S309" s="55">
        <f t="shared" si="44"/>
        <v>34500</v>
      </c>
      <c r="T309" s="62" t="str">
        <f t="shared" si="45"/>
        <v>MENOR VALOR</v>
      </c>
    </row>
    <row r="310" spans="1:20" ht="102" x14ac:dyDescent="0.25">
      <c r="A310" s="76">
        <f>+COTIZACIONES!A309</f>
        <v>307</v>
      </c>
      <c r="B310" s="76" t="str">
        <f>+COTIZACIONES!C309</f>
        <v xml:space="preserve">MANTENIMIENTO CONSISTENTE EN REPARACIÓN TROQUELES CANALETA METÁLICA </v>
      </c>
      <c r="C310" s="76" t="str">
        <f>+COTIZACIONES!C309</f>
        <v xml:space="preserve">MANTENIMIENTO CONSISTENTE EN REPARACIÓN TROQUELES CANALETA METÁLICA </v>
      </c>
      <c r="D310" s="76" t="str">
        <f>+COTIZACIONES!D309</f>
        <v>Unidad</v>
      </c>
      <c r="E310" s="76">
        <f>+COTIZACIONES!E309</f>
        <v>1</v>
      </c>
      <c r="F310" s="58"/>
      <c r="G310" s="58"/>
      <c r="H310" s="58"/>
      <c r="I310" s="58"/>
      <c r="J310" s="77">
        <f>+COTIZACIONES!F309</f>
        <v>57500</v>
      </c>
      <c r="K310" s="77">
        <f>+COTIZACIONES!L309</f>
        <v>71162</v>
      </c>
      <c r="L310" s="77">
        <f>+COTIZACIONES!R309</f>
        <v>59500</v>
      </c>
      <c r="M310" s="55">
        <f t="shared" si="38"/>
        <v>57500</v>
      </c>
      <c r="N310" s="55">
        <f t="shared" si="39"/>
        <v>62720.666666666664</v>
      </c>
      <c r="O310" s="55">
        <f t="shared" si="40"/>
        <v>62175.559179869524</v>
      </c>
      <c r="P310" s="55">
        <f t="shared" si="41"/>
        <v>62442.121778328197</v>
      </c>
      <c r="Q310" s="55">
        <f t="shared" si="42"/>
        <v>7378.4877402712636</v>
      </c>
      <c r="R310" s="56">
        <f t="shared" si="43"/>
        <v>0.11764045461258804</v>
      </c>
      <c r="S310" s="55">
        <f t="shared" si="44"/>
        <v>57500</v>
      </c>
      <c r="T310" s="62" t="str">
        <f t="shared" si="45"/>
        <v>MENOR VALOR</v>
      </c>
    </row>
    <row r="311" spans="1:20" ht="191.25" x14ac:dyDescent="0.25">
      <c r="A311" s="76">
        <f>+COTIZACIONES!A310</f>
        <v>308</v>
      </c>
      <c r="B311" s="76" t="str">
        <f>+COTIZACIONES!C310</f>
        <v>ADECUAR E INSTALAR PUERTA MADERA DE 2,07M X 0,97M A TODO COSTO (INCLUYE MATERIALES PARA REALIZAR UNA ADECUADA PUESTA EN FUNCIONAMIENTO)</v>
      </c>
      <c r="C311" s="76" t="str">
        <f>+COTIZACIONES!C310</f>
        <v>ADECUAR E INSTALAR PUERTA MADERA DE 2,07M X 0,97M A TODO COSTO (INCLUYE MATERIALES PARA REALIZAR UNA ADECUADA PUESTA EN FUNCIONAMIENTO)</v>
      </c>
      <c r="D311" s="76" t="str">
        <f>+COTIZACIONES!D310</f>
        <v>Servicio</v>
      </c>
      <c r="E311" s="76">
        <f>+COTIZACIONES!E310</f>
        <v>1</v>
      </c>
      <c r="F311" s="58"/>
      <c r="G311" s="58"/>
      <c r="H311" s="58"/>
      <c r="I311" s="58"/>
      <c r="J311" s="77">
        <f>+COTIZACIONES!F310</f>
        <v>207000</v>
      </c>
      <c r="K311" s="77">
        <f>+COTIZACIONES!L310</f>
        <v>257414.85</v>
      </c>
      <c r="L311" s="77">
        <f>+COTIZACIONES!R310</f>
        <v>214200</v>
      </c>
      <c r="M311" s="55">
        <f t="shared" si="38"/>
        <v>207000</v>
      </c>
      <c r="N311" s="55">
        <f t="shared" si="39"/>
        <v>226204.94999999998</v>
      </c>
      <c r="O311" s="55">
        <f t="shared" si="40"/>
        <v>224144.35607929644</v>
      </c>
      <c r="P311" s="55">
        <f t="shared" si="41"/>
        <v>225151.30563676701</v>
      </c>
      <c r="Q311" s="55">
        <f t="shared" si="42"/>
        <v>27267.258635724644</v>
      </c>
      <c r="R311" s="56">
        <f t="shared" si="43"/>
        <v>0.12054227211086516</v>
      </c>
      <c r="S311" s="55">
        <f t="shared" si="44"/>
        <v>207000</v>
      </c>
      <c r="T311" s="62" t="str">
        <f t="shared" si="45"/>
        <v>MENOR VALOR</v>
      </c>
    </row>
    <row r="312" spans="1:20" ht="409.5" x14ac:dyDescent="0.25">
      <c r="A312" s="76">
        <f>+COTIZACIONES!A311</f>
        <v>309</v>
      </c>
      <c r="B312" s="76" t="str">
        <f>+COTIZACIONES!C311</f>
        <v>DESMONTE, MONTE, MANTENIMIENTO E INSTALACIÓN INODORO A TODO COSTO (INCLUYE: SANITARIO  BLANCO, MODELO DOS PIEZAS, CIERRE ASIENTO TRADICIONAL, CAPACIDAD 250 GRAMOS, CONSUMO PROMEDIO POR DESCARGA 4.8 LITROS, ARO REDONDO, MATERIAL PORCELANA SANITARIA, ALTO 43,4 CM, AHORRO DE AGUA SI, DISTANCIA DE DESCARGA 30,5 CM, ANCHO 71,8 CM, COLOR BLANCO, PESO 26,52 KG, TIPO TAZA REDONDA, TIPO DE DESCARGA SINGLE, ASIENTO TRADICIONAL, SISTEMA DE DESCARGA BOTÓN, ACCESORIOS DE INSTALACIÓN, PORTA PAPEL, JABONERA Y PORTA TOALLA)</v>
      </c>
      <c r="C312" s="76" t="str">
        <f>+COTIZACIONES!C311</f>
        <v>DESMONTE, MONTE, MANTENIMIENTO E INSTALACIÓN INODORO A TODO COSTO (INCLUYE: SANITARIO  BLANCO, MODELO DOS PIEZAS, CIERRE ASIENTO TRADICIONAL, CAPACIDAD 250 GRAMOS, CONSUMO PROMEDIO POR DESCARGA 4.8 LITROS, ARO REDONDO, MATERIAL PORCELANA SANITARIA, ALTO 43,4 CM, AHORRO DE AGUA SI, DISTANCIA DE DESCARGA 30,5 CM, ANCHO 71,8 CM, COLOR BLANCO, PESO 26,52 KG, TIPO TAZA REDONDA, TIPO DE DESCARGA SINGLE, ASIENTO TRADICIONAL, SISTEMA DE DESCARGA BOTÓN, ACCESORIOS DE INSTALACIÓN, PORTA PAPEL, JABONERA Y PORTA TOALLA)</v>
      </c>
      <c r="D312" s="76" t="str">
        <f>+COTIZACIONES!D311</f>
        <v>Servicio</v>
      </c>
      <c r="E312" s="76">
        <f>+COTIZACIONES!E311</f>
        <v>1</v>
      </c>
      <c r="F312" s="58"/>
      <c r="G312" s="58"/>
      <c r="H312" s="58"/>
      <c r="I312" s="58"/>
      <c r="J312" s="77">
        <f>+COTIZACIONES!F311</f>
        <v>138000</v>
      </c>
      <c r="K312" s="77">
        <f>+COTIZACIONES!L311</f>
        <v>174073.2</v>
      </c>
      <c r="L312" s="77">
        <f>+COTIZACIONES!R311</f>
        <v>142800</v>
      </c>
      <c r="M312" s="55">
        <f t="shared" si="38"/>
        <v>138000</v>
      </c>
      <c r="N312" s="55">
        <f t="shared" si="39"/>
        <v>151624.4</v>
      </c>
      <c r="O312" s="55">
        <f t="shared" si="40"/>
        <v>150045.85679806917</v>
      </c>
      <c r="P312" s="55">
        <f t="shared" si="41"/>
        <v>150815.64725402201</v>
      </c>
      <c r="Q312" s="55">
        <f t="shared" si="42"/>
        <v>19588.809715753581</v>
      </c>
      <c r="R312" s="56">
        <f t="shared" si="43"/>
        <v>0.12919299080988009</v>
      </c>
      <c r="S312" s="55">
        <f t="shared" si="44"/>
        <v>138000</v>
      </c>
      <c r="T312" s="62" t="str">
        <f t="shared" si="45"/>
        <v>MENOR VALOR</v>
      </c>
    </row>
    <row r="313" spans="1:20" ht="409.5" x14ac:dyDescent="0.25">
      <c r="A313" s="76">
        <f>+COTIZACIONES!A312</f>
        <v>310</v>
      </c>
      <c r="B313" s="76" t="str">
        <f>+COTIZACIONES!C312</f>
        <v>DESMONTE, MONTE, MANTENIMIENTO E INSTALACIÓN LAVAMANOS A TODO COSTO (INCLUYE: LAVAMANOS INSTITUCIONAL BLANCO. MATERIAL PORCELANA SANITARIA, ALTO 19.5 CENTÍMETROS, ANCHO 54 CENTÍMETROS, COLOR BLANCO, PESO 8.3 KILOGRAMOS, INCLUYE SOLO LAVAMANOS CON ACCESORIOS PARA INSTALACIÓN, TIPO LAVAMANOS DE PARED)</v>
      </c>
      <c r="C313" s="76" t="str">
        <f>+COTIZACIONES!C312</f>
        <v>DESMONTE, MONTE, MANTENIMIENTO E INSTALACIÓN LAVAMANOS A TODO COSTO (INCLUYE: LAVAMANOS INSTITUCIONAL BLANCO. MATERIAL PORCELANA SANITARIA, ALTO 19.5 CENTÍMETROS, ANCHO 54 CENTÍMETROS, COLOR BLANCO, PESO 8.3 KILOGRAMOS, INCLUYE SOLO LAVAMANOS CON ACCESORIOS PARA INSTALACIÓN, TIPO LAVAMANOS DE PARED)</v>
      </c>
      <c r="D313" s="76" t="str">
        <f>+COTIZACIONES!D312</f>
        <v>Servicio</v>
      </c>
      <c r="E313" s="76">
        <f>+COTIZACIONES!E312</f>
        <v>1</v>
      </c>
      <c r="F313" s="58"/>
      <c r="G313" s="58"/>
      <c r="H313" s="58"/>
      <c r="I313" s="58"/>
      <c r="J313" s="77">
        <f>+COTIZACIONES!F312</f>
        <v>92000</v>
      </c>
      <c r="K313" s="77">
        <f>+COTIZACIONES!L312</f>
        <v>112764.39999999998</v>
      </c>
      <c r="L313" s="77">
        <f>+COTIZACIONES!R312</f>
        <v>95200</v>
      </c>
      <c r="M313" s="55">
        <f t="shared" si="38"/>
        <v>92000</v>
      </c>
      <c r="N313" s="55">
        <f t="shared" si="39"/>
        <v>99988.133333333317</v>
      </c>
      <c r="O313" s="55">
        <f t="shared" si="40"/>
        <v>99200.398803589225</v>
      </c>
      <c r="P313" s="55">
        <f t="shared" si="41"/>
        <v>99586.146984898674</v>
      </c>
      <c r="Q313" s="55">
        <f t="shared" si="42"/>
        <v>11179.657528445721</v>
      </c>
      <c r="R313" s="56">
        <f t="shared" si="43"/>
        <v>0.11180984338587235</v>
      </c>
      <c r="S313" s="55">
        <f t="shared" si="44"/>
        <v>92000</v>
      </c>
      <c r="T313" s="62" t="str">
        <f t="shared" si="45"/>
        <v>MENOR VALOR</v>
      </c>
    </row>
    <row r="314" spans="1:20" ht="318.75" x14ac:dyDescent="0.25">
      <c r="A314" s="76">
        <f>+COTIZACIONES!A313</f>
        <v>311</v>
      </c>
      <c r="B314" s="76" t="str">
        <f>+COTIZACIONES!C313</f>
        <v xml:space="preserve">DESMONTE, MONTE, MANTENIMIENTO E INSTALACIÓN ORINAL A TODO COSTO (INCLUYE: ORINAL  PARA FLUXÓMETRO BLANCO, ALTO 35,2 CM, ANCHO 31,2 CM, MATERIAL PORCELANA SANITARIA, USO INSTITUCIONAL, COLOR BLANCO, PESO 16,059 KG, TIPO DE DESCARGA VÁLVULA / FLUXÓMETRO) </v>
      </c>
      <c r="C314" s="76" t="str">
        <f>+COTIZACIONES!C313</f>
        <v xml:space="preserve">DESMONTE, MONTE, MANTENIMIENTO E INSTALACIÓN ORINAL A TODO COSTO (INCLUYE: ORINAL  PARA FLUXÓMETRO BLANCO, ALTO 35,2 CM, ANCHO 31,2 CM, MATERIAL PORCELANA SANITARIA, USO INSTITUCIONAL, COLOR BLANCO, PESO 16,059 KG, TIPO DE DESCARGA VÁLVULA / FLUXÓMETRO) </v>
      </c>
      <c r="D314" s="76" t="str">
        <f>+COTIZACIONES!D313</f>
        <v>Servicio</v>
      </c>
      <c r="E314" s="76">
        <f>+COTIZACIONES!E313</f>
        <v>1</v>
      </c>
      <c r="F314" s="58"/>
      <c r="G314" s="58"/>
      <c r="H314" s="58"/>
      <c r="I314" s="58"/>
      <c r="J314" s="77">
        <f>+COTIZACIONES!F313</f>
        <v>230000</v>
      </c>
      <c r="K314" s="77">
        <f>+COTIZACIONES!L313</f>
        <v>280542.5</v>
      </c>
      <c r="L314" s="77">
        <f>+COTIZACIONES!R313</f>
        <v>238000</v>
      </c>
      <c r="M314" s="55">
        <f t="shared" si="38"/>
        <v>230000</v>
      </c>
      <c r="N314" s="55">
        <f t="shared" si="39"/>
        <v>249514.16666666666</v>
      </c>
      <c r="O314" s="55">
        <f t="shared" si="40"/>
        <v>247646.75592173019</v>
      </c>
      <c r="P314" s="55">
        <f t="shared" si="41"/>
        <v>248561.85724537779</v>
      </c>
      <c r="Q314" s="55">
        <f t="shared" si="42"/>
        <v>27167.408821662277</v>
      </c>
      <c r="R314" s="56">
        <f t="shared" si="43"/>
        <v>0.1088812278060188</v>
      </c>
      <c r="S314" s="55">
        <f t="shared" si="44"/>
        <v>230000</v>
      </c>
      <c r="T314" s="62" t="str">
        <f t="shared" si="45"/>
        <v>MENOR VALOR</v>
      </c>
    </row>
    <row r="315" spans="1:20" ht="89.25" x14ac:dyDescent="0.25">
      <c r="A315" s="76">
        <f>+COTIZACIONES!A314</f>
        <v>312</v>
      </c>
      <c r="B315" s="76" t="str">
        <f>+COTIZACIONES!C314</f>
        <v xml:space="preserve">INSTALACIÓN DE TUBERÍA SUSPENDIDA EN TUBO CONDUIT DE 1 1/2" A TODO COSTO. </v>
      </c>
      <c r="C315" s="76" t="str">
        <f>+COTIZACIONES!C314</f>
        <v xml:space="preserve">INSTALACIÓN DE TUBERÍA SUSPENDIDA EN TUBO CONDUIT DE 1 1/2" A TODO COSTO. </v>
      </c>
      <c r="D315" s="76" t="str">
        <f>+COTIZACIONES!D314</f>
        <v>Metro</v>
      </c>
      <c r="E315" s="76">
        <f>+COTIZACIONES!E314</f>
        <v>1</v>
      </c>
      <c r="F315" s="58"/>
      <c r="G315" s="58"/>
      <c r="H315" s="58"/>
      <c r="I315" s="58"/>
      <c r="J315" s="77">
        <f>+COTIZACIONES!F314</f>
        <v>80500</v>
      </c>
      <c r="K315" s="77">
        <f>+COTIZACIONES!L314</f>
        <v>99147.824999999997</v>
      </c>
      <c r="L315" s="77">
        <f>+COTIZACIONES!R314</f>
        <v>83300</v>
      </c>
      <c r="M315" s="55">
        <f t="shared" si="38"/>
        <v>80500</v>
      </c>
      <c r="N315" s="55">
        <f t="shared" si="39"/>
        <v>87649.275000000009</v>
      </c>
      <c r="O315" s="55">
        <f t="shared" si="40"/>
        <v>86923.485490516963</v>
      </c>
      <c r="P315" s="55">
        <f t="shared" si="41"/>
        <v>87278.650873663908</v>
      </c>
      <c r="Q315" s="55">
        <f t="shared" si="42"/>
        <v>10055.967833922052</v>
      </c>
      <c r="R315" s="56">
        <f t="shared" si="43"/>
        <v>0.11472961794518038</v>
      </c>
      <c r="S315" s="55">
        <f t="shared" si="44"/>
        <v>80500</v>
      </c>
      <c r="T315" s="62" t="str">
        <f t="shared" si="45"/>
        <v>MENOR VALOR</v>
      </c>
    </row>
    <row r="316" spans="1:20" ht="127.5" x14ac:dyDescent="0.25">
      <c r="A316" s="76">
        <f>+COTIZACIONES!A315</f>
        <v>313</v>
      </c>
      <c r="B316" s="76" t="str">
        <f>+COTIZACIONES!C315</f>
        <v>DESMONTE, MONTE E INSTALACIÓN DE TUBERÍA Y/O ACCESORIOS PARA RED SANITARIA 4" A TODO COSTO</v>
      </c>
      <c r="C316" s="76" t="str">
        <f>+COTIZACIONES!C315</f>
        <v>DESMONTE, MONTE E INSTALACIÓN DE TUBERÍA Y/O ACCESORIOS PARA RED SANITARIA 4" A TODO COSTO</v>
      </c>
      <c r="D316" s="76" t="str">
        <f>+COTIZACIONES!D315</f>
        <v>Metro</v>
      </c>
      <c r="E316" s="76">
        <f>+COTIZACIONES!E315</f>
        <v>1</v>
      </c>
      <c r="F316" s="58"/>
      <c r="G316" s="58"/>
      <c r="H316" s="58"/>
      <c r="I316" s="58"/>
      <c r="J316" s="77">
        <f>+COTIZACIONES!F315</f>
        <v>161000</v>
      </c>
      <c r="K316" s="77">
        <f>+COTIZACIONES!L315</f>
        <v>215538.75</v>
      </c>
      <c r="L316" s="77">
        <f>+COTIZACIONES!R315</f>
        <v>166600</v>
      </c>
      <c r="M316" s="55">
        <f t="shared" si="38"/>
        <v>161000</v>
      </c>
      <c r="N316" s="55">
        <f t="shared" si="39"/>
        <v>181046.25</v>
      </c>
      <c r="O316" s="55">
        <f t="shared" si="40"/>
        <v>178008.60289057123</v>
      </c>
      <c r="P316" s="55">
        <f t="shared" si="41"/>
        <v>179476.97633537094</v>
      </c>
      <c r="Q316" s="55">
        <f t="shared" si="42"/>
        <v>30002.32352981182</v>
      </c>
      <c r="R316" s="56">
        <f t="shared" si="43"/>
        <v>0.16571634888771139</v>
      </c>
      <c r="S316" s="55">
        <f t="shared" si="44"/>
        <v>161000</v>
      </c>
      <c r="T316" s="62" t="str">
        <f t="shared" si="45"/>
        <v>MENOR VALOR</v>
      </c>
    </row>
    <row r="317" spans="1:20" ht="102" x14ac:dyDescent="0.25">
      <c r="A317" s="76">
        <f>+COTIZACIONES!A316</f>
        <v>314</v>
      </c>
      <c r="B317" s="76" t="str">
        <f>+COTIZACIONES!C316</f>
        <v>DESMONTÉ, MONTE E INSTALACIÓN DE VÁLVULA DE CONTROL, DE 1/2" DE PASO. A TODO COSTO</v>
      </c>
      <c r="C317" s="76" t="str">
        <f>+COTIZACIONES!C316</f>
        <v>DESMONTÉ, MONTE E INSTALACIÓN DE VÁLVULA DE CONTROL, DE 1/2" DE PASO. A TODO COSTO</v>
      </c>
      <c r="D317" s="76" t="str">
        <f>+COTIZACIONES!D316</f>
        <v>Servicio</v>
      </c>
      <c r="E317" s="76">
        <f>+COTIZACIONES!E316</f>
        <v>1</v>
      </c>
      <c r="F317" s="58"/>
      <c r="G317" s="58"/>
      <c r="H317" s="58"/>
      <c r="I317" s="58"/>
      <c r="J317" s="77">
        <f>+COTIZACIONES!F316</f>
        <v>40250</v>
      </c>
      <c r="K317" s="77">
        <f>+COTIZACIONES!L316</f>
        <v>53405.712500000009</v>
      </c>
      <c r="L317" s="77">
        <f>+COTIZACIONES!R316</f>
        <v>41650</v>
      </c>
      <c r="M317" s="55">
        <f t="shared" si="38"/>
        <v>40250</v>
      </c>
      <c r="N317" s="55">
        <f t="shared" si="39"/>
        <v>45101.904166666674</v>
      </c>
      <c r="O317" s="55">
        <f t="shared" si="40"/>
        <v>44392.545925577011</v>
      </c>
      <c r="P317" s="55">
        <f t="shared" si="41"/>
        <v>44735.902304787072</v>
      </c>
      <c r="Q317" s="55">
        <f t="shared" si="42"/>
        <v>7225.297545952767</v>
      </c>
      <c r="R317" s="56">
        <f t="shared" si="43"/>
        <v>0.16019939023534055</v>
      </c>
      <c r="S317" s="55">
        <f t="shared" si="44"/>
        <v>40250</v>
      </c>
      <c r="T317" s="62" t="str">
        <f t="shared" si="45"/>
        <v>MENOR VALOR</v>
      </c>
    </row>
    <row r="318" spans="1:20" ht="280.5" x14ac:dyDescent="0.25">
      <c r="A318" s="76">
        <f>+COTIZACIONES!A317</f>
        <v>315</v>
      </c>
      <c r="B318" s="76" t="str">
        <f>+COTIZACIONES!C317</f>
        <v>DESMONTE, MONTE E INSTALACIÓN DE PANEL LED DE INCRUSTAR DE 18 WTS - 110 V A TODO COSTO
INCLUYE
PANEL LED
POTENCIA: 18W
VOLTAJE: AC 85-265V
FRECUENCIA: 50/60
FLUJO LUMINOSO: 1440 LM
VIDA ÚTIL: 30.000 HORAS</v>
      </c>
      <c r="C318" s="76" t="str">
        <f>+COTIZACIONES!C317</f>
        <v>DESMONTE, MONTE E INSTALACIÓN DE PANEL LED DE INCRUSTAR DE 18 WTS - 110 V A TODO COSTO
INCLUYE
PANEL LED
POTENCIA: 18W
VOLTAJE: AC 85-265V
FRECUENCIA: 50/60
FLUJO LUMINOSO: 1440 LM
VIDA ÚTIL: 30.000 HORAS</v>
      </c>
      <c r="D318" s="76" t="str">
        <f>+COTIZACIONES!D317</f>
        <v>Servicio</v>
      </c>
      <c r="E318" s="76">
        <f>+COTIZACIONES!E317</f>
        <v>1</v>
      </c>
      <c r="F318" s="58"/>
      <c r="G318" s="58"/>
      <c r="H318" s="58"/>
      <c r="I318" s="58"/>
      <c r="J318" s="77">
        <f>+COTIZACIONES!F317</f>
        <v>69000</v>
      </c>
      <c r="K318" s="77">
        <f>+COTIZACIONES!L317</f>
        <v>94015.95</v>
      </c>
      <c r="L318" s="77">
        <f>+COTIZACIONES!R317</f>
        <v>71400</v>
      </c>
      <c r="M318" s="55">
        <f t="shared" si="38"/>
        <v>69000</v>
      </c>
      <c r="N318" s="55">
        <f t="shared" si="39"/>
        <v>78138.650000000009</v>
      </c>
      <c r="O318" s="55">
        <f t="shared" si="40"/>
        <v>76658.019188432576</v>
      </c>
      <c r="P318" s="55">
        <f t="shared" si="41"/>
        <v>77371.843929231341</v>
      </c>
      <c r="Q318" s="55">
        <f t="shared" si="42"/>
        <v>13802.408900894756</v>
      </c>
      <c r="R318" s="56">
        <f t="shared" si="43"/>
        <v>0.1766399713956506</v>
      </c>
      <c r="S318" s="55">
        <f t="shared" si="44"/>
        <v>69000</v>
      </c>
      <c r="T318" s="62" t="str">
        <f t="shared" si="45"/>
        <v>MENOR VALOR</v>
      </c>
    </row>
    <row r="319" spans="1:20" ht="382.5" x14ac:dyDescent="0.25">
      <c r="A319" s="76">
        <f>+COTIZACIONES!A318</f>
        <v>316</v>
      </c>
      <c r="B319" s="76" t="str">
        <f>+COTIZACIONES!C318</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C319" s="76" t="str">
        <f>+COTIZACIONES!C318</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D319" s="76" t="str">
        <f>+COTIZACIONES!D318</f>
        <v>Servicio</v>
      </c>
      <c r="E319" s="76">
        <f>+COTIZACIONES!E318</f>
        <v>1</v>
      </c>
      <c r="F319" s="58"/>
      <c r="G319" s="58"/>
      <c r="H319" s="58"/>
      <c r="I319" s="58"/>
      <c r="J319" s="77">
        <f>+COTIZACIONES!F318</f>
        <v>460000</v>
      </c>
      <c r="K319" s="77">
        <f>+COTIZACIONES!L318</f>
        <v>569296</v>
      </c>
      <c r="L319" s="77">
        <f>+COTIZACIONES!R318</f>
        <v>476000</v>
      </c>
      <c r="M319" s="55">
        <f t="shared" si="38"/>
        <v>460000</v>
      </c>
      <c r="N319" s="55">
        <f t="shared" si="39"/>
        <v>501765.33333333331</v>
      </c>
      <c r="O319" s="55">
        <f t="shared" si="40"/>
        <v>497404.47343895619</v>
      </c>
      <c r="P319" s="55">
        <f t="shared" si="41"/>
        <v>499536.97422662558</v>
      </c>
      <c r="Q319" s="55">
        <f t="shared" si="42"/>
        <v>59027.901922170109</v>
      </c>
      <c r="R319" s="56">
        <f t="shared" si="43"/>
        <v>0.11764045461258804</v>
      </c>
      <c r="S319" s="55">
        <f t="shared" si="44"/>
        <v>460000</v>
      </c>
      <c r="T319" s="62" t="str">
        <f t="shared" si="45"/>
        <v>MENOR VALOR</v>
      </c>
    </row>
    <row r="320" spans="1:20" ht="165.75" x14ac:dyDescent="0.25">
      <c r="A320" s="76">
        <f>+COTIZACIONES!A319</f>
        <v>317</v>
      </c>
      <c r="B320" s="76" t="str">
        <f>+COTIZACIONES!C319</f>
        <v>MANTENIMIENTO A TODO COSTO SUMINISTRO E INSTALACIÓN BAJANTE AGUAS LLUVIAS PVC 3" (INCLUYE CODO UNIÓN Y ABRAZADERA DE FIJACIÓN)</v>
      </c>
      <c r="C320" s="76" t="str">
        <f>+COTIZACIONES!C319</f>
        <v>MANTENIMIENTO A TODO COSTO SUMINISTRO E INSTALACIÓN BAJANTE AGUAS LLUVIAS PVC 3" (INCLUYE CODO UNIÓN Y ABRAZADERA DE FIJACIÓN)</v>
      </c>
      <c r="D320" s="76" t="str">
        <f>+COTIZACIONES!D319</f>
        <v>Servicio</v>
      </c>
      <c r="E320" s="76">
        <f>+COTIZACIONES!E319</f>
        <v>1</v>
      </c>
      <c r="F320" s="58"/>
      <c r="G320" s="58"/>
      <c r="H320" s="58"/>
      <c r="I320" s="58"/>
      <c r="J320" s="77">
        <f>+COTIZACIONES!F319</f>
        <v>63250</v>
      </c>
      <c r="K320" s="77">
        <f>+COTIZACIONES!L319</f>
        <v>78654.240000000005</v>
      </c>
      <c r="L320" s="77">
        <f>+COTIZACIONES!R319</f>
        <v>59500</v>
      </c>
      <c r="M320" s="55">
        <f>MIN(J320:L320)</f>
        <v>59500</v>
      </c>
      <c r="N320" s="55">
        <f t="shared" si="39"/>
        <v>67134.746666666659</v>
      </c>
      <c r="O320" s="55">
        <f t="shared" si="40"/>
        <v>66180.063576953937</v>
      </c>
      <c r="P320" s="55">
        <f t="shared" si="41"/>
        <v>66644.842335202411</v>
      </c>
      <c r="Q320" s="55">
        <f t="shared" si="42"/>
        <v>10150.845777201752</v>
      </c>
      <c r="R320" s="56">
        <f t="shared" si="43"/>
        <v>0.15120107367950775</v>
      </c>
      <c r="S320" s="55">
        <f t="shared" si="44"/>
        <v>59500</v>
      </c>
      <c r="T320" s="62" t="str">
        <f t="shared" si="45"/>
        <v>MENOR VALOR</v>
      </c>
    </row>
    <row r="321" spans="1:20" ht="178.5" x14ac:dyDescent="0.25">
      <c r="A321" s="76">
        <f>+COTIZACIONES!A320</f>
        <v>318</v>
      </c>
      <c r="B321" s="76" t="str">
        <f>+COTIZACIONES!C320</f>
        <v>MANTENIMIENTO A TODO COSTO SUMINISTRO E INSTALACIÓN PUNTO DESAGÜE PVC 3" APARATOS SANITARIOS Y DESAGÜES (INCLUYE ACCESORIOS, YEE Y CODO)</v>
      </c>
      <c r="C321" s="76" t="str">
        <f>+COTIZACIONES!C320</f>
        <v>MANTENIMIENTO A TODO COSTO SUMINISTRO E INSTALACIÓN PUNTO DESAGÜE PVC 3" APARATOS SANITARIOS Y DESAGÜES (INCLUYE ACCESORIOS, YEE Y CODO)</v>
      </c>
      <c r="D321" s="76" t="str">
        <f>+COTIZACIONES!D320</f>
        <v>Servicio</v>
      </c>
      <c r="E321" s="76">
        <f>+COTIZACIONES!E320</f>
        <v>1</v>
      </c>
      <c r="F321" s="58"/>
      <c r="G321" s="58"/>
      <c r="H321" s="58"/>
      <c r="I321" s="58"/>
      <c r="J321" s="77">
        <f>+COTIZACIONES!F320</f>
        <v>57500</v>
      </c>
      <c r="K321" s="77">
        <f>+COTIZACIONES!L320</f>
        <v>72530.5</v>
      </c>
      <c r="L321" s="77">
        <f>+COTIZACIONES!R320</f>
        <v>59500</v>
      </c>
      <c r="M321" s="55">
        <f t="shared" si="38"/>
        <v>57500</v>
      </c>
      <c r="N321" s="55">
        <f t="shared" si="39"/>
        <v>63176.833333333336</v>
      </c>
      <c r="O321" s="55">
        <f t="shared" si="40"/>
        <v>62519.106999195494</v>
      </c>
      <c r="P321" s="55">
        <f t="shared" si="41"/>
        <v>62839.853022509174</v>
      </c>
      <c r="Q321" s="55">
        <f t="shared" si="42"/>
        <v>8162.0040482306194</v>
      </c>
      <c r="R321" s="56">
        <f t="shared" si="43"/>
        <v>0.12919299080987945</v>
      </c>
      <c r="S321" s="55">
        <f t="shared" si="44"/>
        <v>57500</v>
      </c>
      <c r="T321" s="62" t="str">
        <f t="shared" si="45"/>
        <v>MENOR VALOR</v>
      </c>
    </row>
    <row r="322" spans="1:20" ht="204" x14ac:dyDescent="0.25">
      <c r="A322" s="76">
        <f>+COTIZACIONES!A321</f>
        <v>319</v>
      </c>
      <c r="B322" s="76" t="str">
        <f>+COTIZACIONES!C321</f>
        <v>MANTENIMIENTO A TODO COSTO SUMINISTRO E INSTALACIÓN REJILLA  ALUMINIO  2", 3" O 4" CON SOSCO TRADICIONAL - TIPO COL REJILLAS O SIMILAR (SUMINISTRO E INSTALACIÓN)</v>
      </c>
      <c r="C322" s="76" t="str">
        <f>+COTIZACIONES!C321</f>
        <v>MANTENIMIENTO A TODO COSTO SUMINISTRO E INSTALACIÓN REJILLA  ALUMINIO  2", 3" O 4" CON SOSCO TRADICIONAL - TIPO COL REJILLAS O SIMILAR (SUMINISTRO E INSTALACIÓN)</v>
      </c>
      <c r="D322" s="76" t="str">
        <f>+COTIZACIONES!D321</f>
        <v>Servicio</v>
      </c>
      <c r="E322" s="76">
        <f>+COTIZACIONES!E321</f>
        <v>1</v>
      </c>
      <c r="F322" s="58"/>
      <c r="G322" s="58"/>
      <c r="H322" s="58"/>
      <c r="I322" s="58"/>
      <c r="J322" s="77">
        <f>+COTIZACIONES!F321</f>
        <v>34500</v>
      </c>
      <c r="K322" s="77">
        <f>+COTIZACIONES!L321</f>
        <v>42286.650000000009</v>
      </c>
      <c r="L322" s="77">
        <f>+COTIZACIONES!R321</f>
        <v>35700</v>
      </c>
      <c r="M322" s="55">
        <f t="shared" si="38"/>
        <v>34500</v>
      </c>
      <c r="N322" s="55">
        <f t="shared" si="39"/>
        <v>37495.550000000003</v>
      </c>
      <c r="O322" s="55">
        <f t="shared" si="40"/>
        <v>37200.149551345967</v>
      </c>
      <c r="P322" s="55">
        <f t="shared" si="41"/>
        <v>37344.805119337005</v>
      </c>
      <c r="Q322" s="55">
        <f t="shared" si="42"/>
        <v>4192.3715731671546</v>
      </c>
      <c r="R322" s="56">
        <f t="shared" si="43"/>
        <v>0.11180984338587258</v>
      </c>
      <c r="S322" s="55">
        <f t="shared" si="44"/>
        <v>34500</v>
      </c>
      <c r="T322" s="62" t="str">
        <f t="shared" si="45"/>
        <v>MENOR VALOR</v>
      </c>
    </row>
    <row r="323" spans="1:20" ht="255" x14ac:dyDescent="0.25">
      <c r="A323" s="76">
        <f>+COTIZACIONES!A322</f>
        <v>320</v>
      </c>
      <c r="B323" s="76" t="str">
        <f>+COTIZACIONES!C322</f>
        <v>MANTENIMIENTO A TODO COSTO SUMINISTRO E INSTALACIÓN TUBERÍA PVC 1/2" AGUA FRÍA -RED DE SUMINISTRO (INCLUYE EXCAVACIÓN MANUAL RELLENO INICIAL EN BASE GRANULAR B-200 INSTALACIÓN Y ACCESORIOS)</v>
      </c>
      <c r="C323" s="76" t="str">
        <f>+COTIZACIONES!C322</f>
        <v>MANTENIMIENTO A TODO COSTO SUMINISTRO E INSTALACIÓN TUBERÍA PVC 1/2" AGUA FRÍA -RED DE SUMINISTRO (INCLUYE EXCAVACIÓN MANUAL RELLENO INICIAL EN BASE GRANULAR B-200 INSTALACIÓN Y ACCESORIOS)</v>
      </c>
      <c r="D323" s="76" t="str">
        <f>+COTIZACIONES!D322</f>
        <v>Servicio</v>
      </c>
      <c r="E323" s="76">
        <f>+COTIZACIONES!E322</f>
        <v>1</v>
      </c>
      <c r="F323" s="58"/>
      <c r="G323" s="58"/>
      <c r="H323" s="58"/>
      <c r="I323" s="58"/>
      <c r="J323" s="77">
        <f>+COTIZACIONES!F322</f>
        <v>57500</v>
      </c>
      <c r="K323" s="77">
        <f>+COTIZACIONES!L322</f>
        <v>70135.625</v>
      </c>
      <c r="L323" s="77">
        <f>+COTIZACIONES!R322</f>
        <v>59500</v>
      </c>
      <c r="M323" s="55">
        <f t="shared" si="38"/>
        <v>57500</v>
      </c>
      <c r="N323" s="55">
        <f t="shared" si="39"/>
        <v>62378.541666666664</v>
      </c>
      <c r="O323" s="55">
        <f t="shared" si="40"/>
        <v>61911.688980432547</v>
      </c>
      <c r="P323" s="55">
        <f t="shared" si="41"/>
        <v>62140.464311344447</v>
      </c>
      <c r="Q323" s="55">
        <f t="shared" si="42"/>
        <v>6791.8522054155692</v>
      </c>
      <c r="R323" s="56">
        <f t="shared" si="43"/>
        <v>0.1088812278060188</v>
      </c>
      <c r="S323" s="55">
        <f t="shared" si="44"/>
        <v>57500</v>
      </c>
      <c r="T323" s="62" t="str">
        <f t="shared" si="45"/>
        <v>MENOR VALOR</v>
      </c>
    </row>
    <row r="324" spans="1:20" s="71" customFormat="1" ht="318.75" x14ac:dyDescent="0.25">
      <c r="A324" s="89">
        <f>+COTIZACIONES!A323</f>
        <v>321</v>
      </c>
      <c r="B324" s="89" t="str">
        <f>+COTIZACIONES!C323</f>
        <v xml:space="preserve">INSTALACIÓN A TODO COSTO DISPENSADOR PARA JABÓN LIQUIDO DE PARED CON TORNILLOS ESCONDIDOS VÁLVULA ANTICORROSIVA CUERPO EN ACERO INOXIDABLE SATINADO, CAPACIDAD 1,2  LITROS, VENTANILLA DE RECARGA  SUPERIOR CON LLAVE, NIVEL DE JABÓN, PUSH FRONTAL </v>
      </c>
      <c r="C324" s="89" t="str">
        <f>+COTIZACIONES!C323</f>
        <v xml:space="preserve">INSTALACIÓN A TODO COSTO DISPENSADOR PARA JABÓN LIQUIDO DE PARED CON TORNILLOS ESCONDIDOS VÁLVULA ANTICORROSIVA CUERPO EN ACERO INOXIDABLE SATINADO, CAPACIDAD 1,2  LITROS, VENTANILLA DE RECARGA  SUPERIOR CON LLAVE, NIVEL DE JABÓN, PUSH FRONTAL </v>
      </c>
      <c r="D324" s="89" t="str">
        <f>+COTIZACIONES!D323</f>
        <v>Servicio</v>
      </c>
      <c r="E324" s="89">
        <f>+COTIZACIONES!E323</f>
        <v>1</v>
      </c>
      <c r="F324" s="91">
        <f>+'VALOR INDEXADO'!I652</f>
        <v>141327.97</v>
      </c>
      <c r="G324" s="91"/>
      <c r="H324" s="91"/>
      <c r="I324" s="91"/>
      <c r="J324" s="92">
        <f>+COTIZACIONES!F323</f>
        <v>110400</v>
      </c>
      <c r="K324" s="92">
        <f>+COTIZACIONES!L323</f>
        <v>135969.4</v>
      </c>
      <c r="L324" s="92"/>
      <c r="M324" s="68">
        <f>MIN(F324:L324)</f>
        <v>110400</v>
      </c>
      <c r="N324" s="68">
        <f>AVERAGE(F324:L324)</f>
        <v>129232.45666666667</v>
      </c>
      <c r="O324" s="68">
        <f>HARMEAN(F324:L326)</f>
        <v>63534.951482258708</v>
      </c>
      <c r="P324" s="68">
        <f>GEOMEAN(F324:L324)</f>
        <v>128492.99689746951</v>
      </c>
      <c r="Q324" s="68">
        <f>_xlfn.STDEV.S(F324:L324)</f>
        <v>16527.995528424784</v>
      </c>
      <c r="R324" s="69">
        <f t="shared" si="43"/>
        <v>0.12789353351887414</v>
      </c>
      <c r="S324" s="68">
        <f t="shared" si="44"/>
        <v>110400</v>
      </c>
      <c r="T324" s="88" t="str">
        <f t="shared" si="45"/>
        <v>MENOR VALOR</v>
      </c>
    </row>
    <row r="325" spans="1:20" ht="395.25" x14ac:dyDescent="0.25">
      <c r="A325" s="76">
        <f>+COTIZACIONES!A324</f>
        <v>322</v>
      </c>
      <c r="B325" s="76" t="str">
        <f>+COTIZACIONES!C324</f>
        <v>MANTENIMIENTO A TODO COSTO SUMINISTRO E INSTALACIÓN ORINAL: 
MATERIAL: PORCELANA VITRIFICADA  
ACABADO: BRILLANTE
ALTO: 91 CM
LARGO: 33CM
ANCHO: 40 CM
CONSUMO DE AGUA 0,5 LITROS
COLOR: BLANCO
INCLUYE: RACOR POSTERIOR, REJILLA DE DESAGÜE, GRAPAS DE INSTALACIÓN, RACOR DE SALIDA Y SISTEMA DE DESCARGA TIPO PUSH.</v>
      </c>
      <c r="C325" s="76" t="str">
        <f>+COTIZACIONES!C324</f>
        <v>MANTENIMIENTO A TODO COSTO SUMINISTRO E INSTALACIÓN ORINAL: 
MATERIAL: PORCELANA VITRIFICADA  
ACABADO: BRILLANTE
ALTO: 91 CM
LARGO: 33CM
ANCHO: 40 CM
CONSUMO DE AGUA 0,5 LITROS
COLOR: BLANCO
INCLUYE: RACOR POSTERIOR, REJILLA DE DESAGÜE, GRAPAS DE INSTALACIÓN, RACOR DE SALIDA Y SISTEMA DE DESCARGA TIPO PUSH.</v>
      </c>
      <c r="D325" s="76" t="str">
        <f>+COTIZACIONES!D324</f>
        <v>Servicio</v>
      </c>
      <c r="E325" s="76">
        <f>+COTIZACIONES!E324</f>
        <v>1</v>
      </c>
      <c r="F325" s="58"/>
      <c r="G325" s="58"/>
      <c r="H325" s="58"/>
      <c r="I325" s="58"/>
      <c r="J325" s="77">
        <f>+COTIZACIONES!F324</f>
        <v>69000</v>
      </c>
      <c r="K325" s="77">
        <f>+COTIZACIONES!L324</f>
        <v>92373.75</v>
      </c>
      <c r="L325" s="77">
        <f>+COTIZACIONES!R324</f>
        <v>71400</v>
      </c>
      <c r="M325" s="55">
        <f t="shared" ref="M325:M388" si="46">MIN(J325:L325)</f>
        <v>69000</v>
      </c>
      <c r="N325" s="55">
        <f t="shared" ref="N325:N388" si="47">AVERAGE(J325:L325)</f>
        <v>77591.25</v>
      </c>
      <c r="O325" s="55">
        <f t="shared" ref="O325:O388" si="48">HARMEAN(J325:L325)</f>
        <v>76289.401238816252</v>
      </c>
      <c r="P325" s="55">
        <f t="shared" ref="P325:P388" si="49">GEOMEAN(J325:L325)</f>
        <v>76918.7041437304</v>
      </c>
      <c r="Q325" s="55">
        <f t="shared" ref="Q325:Q388" si="50">_xlfn.STDEV.S(J325:L325)</f>
        <v>12858.138655633637</v>
      </c>
      <c r="R325" s="56">
        <f t="shared" ref="R325:R388" si="51">+Q325/N325</f>
        <v>0.16571634888771139</v>
      </c>
      <c r="S325" s="55">
        <f t="shared" ref="S325:S388" si="52">ROUND(+IF(R325&lt;=25%,M325,IF(R325&lt;=60%,O325,IF(R325&lt;=90%,P325,IF(R325&lt;=100%,N325)))),0)</f>
        <v>69000</v>
      </c>
      <c r="T325" s="62" t="str">
        <f t="shared" ref="T325:T388" si="53">+IF(R325&lt;=20%,"MENOR VALOR",IF(R325&lt;=60%,"MEDIA ARMONICA",IF(R325&lt;=90%,"MEDIA GEOMETRICA","MENOR VALOR")))</f>
        <v>MENOR VALOR</v>
      </c>
    </row>
    <row r="326" spans="1:20" ht="102" x14ac:dyDescent="0.25">
      <c r="A326" s="76">
        <f>+COTIZACIONES!A325</f>
        <v>323</v>
      </c>
      <c r="B326" s="76" t="str">
        <f>+COTIZACIONES!C325</f>
        <v xml:space="preserve">INSTALACIÓN A TODO COSTO REJILLA EXTRACTOR DE AIRE 
INCLUYE
REJILLA </v>
      </c>
      <c r="C326" s="76" t="str">
        <f>+COTIZACIONES!C325</f>
        <v xml:space="preserve">INSTALACIÓN A TODO COSTO REJILLA EXTRACTOR DE AIRE 
INCLUYE
REJILLA </v>
      </c>
      <c r="D326" s="76" t="str">
        <f>+COTIZACIONES!D325</f>
        <v>Servicio</v>
      </c>
      <c r="E326" s="76">
        <f>+COTIZACIONES!E325</f>
        <v>1</v>
      </c>
      <c r="F326" s="58"/>
      <c r="G326" s="58"/>
      <c r="H326" s="58"/>
      <c r="I326" s="58"/>
      <c r="J326" s="77">
        <f>+COTIZACIONES!F325</f>
        <v>34500</v>
      </c>
      <c r="K326" s="77">
        <f>+COTIZACIONES!L325</f>
        <v>45776.325000000012</v>
      </c>
      <c r="L326" s="77">
        <f>+COTIZACIONES!R325</f>
        <v>35700</v>
      </c>
      <c r="M326" s="55">
        <f t="shared" si="46"/>
        <v>34500</v>
      </c>
      <c r="N326" s="55">
        <f t="shared" si="47"/>
        <v>38658.775000000001</v>
      </c>
      <c r="O326" s="55">
        <f t="shared" si="48"/>
        <v>38050.753650494582</v>
      </c>
      <c r="P326" s="55">
        <f t="shared" si="49"/>
        <v>38345.059118388919</v>
      </c>
      <c r="Q326" s="55">
        <f t="shared" si="50"/>
        <v>6193.1121822452824</v>
      </c>
      <c r="R326" s="56">
        <f t="shared" si="51"/>
        <v>0.16019939023534197</v>
      </c>
      <c r="S326" s="55">
        <f t="shared" si="52"/>
        <v>34500</v>
      </c>
      <c r="T326" s="62" t="str">
        <f t="shared" si="53"/>
        <v>MENOR VALOR</v>
      </c>
    </row>
    <row r="327" spans="1:20" ht="89.25" x14ac:dyDescent="0.25">
      <c r="A327" s="76">
        <f>+COTIZACIONES!A326</f>
        <v>324</v>
      </c>
      <c r="B327" s="76" t="str">
        <f>+COTIZACIONES!C326</f>
        <v xml:space="preserve">INSTALACIÓN DE VIDRIO SANBLASTIADOS O TRANSPARENTES PARA VENTANAS  </v>
      </c>
      <c r="C327" s="76" t="str">
        <f>+COTIZACIONES!C326</f>
        <v xml:space="preserve">INSTALACIÓN DE VIDRIO SANBLASTIADOS O TRANSPARENTES PARA VENTANAS  </v>
      </c>
      <c r="D327" s="76" t="str">
        <f>+COTIZACIONES!D326</f>
        <v>M²</v>
      </c>
      <c r="E327" s="76">
        <f>+COTIZACIONES!E326</f>
        <v>1</v>
      </c>
      <c r="F327" s="58"/>
      <c r="G327" s="58"/>
      <c r="H327" s="58"/>
      <c r="I327" s="58"/>
      <c r="J327" s="77">
        <f>+COTIZACIONES!F326</f>
        <v>40250</v>
      </c>
      <c r="K327" s="77">
        <f>+COTIZACIONES!L326</f>
        <v>54842.637499999997</v>
      </c>
      <c r="L327" s="77">
        <f>+COTIZACIONES!R326</f>
        <v>41650</v>
      </c>
      <c r="M327" s="55">
        <f t="shared" si="46"/>
        <v>40250</v>
      </c>
      <c r="N327" s="55">
        <f t="shared" si="47"/>
        <v>45580.879166666673</v>
      </c>
      <c r="O327" s="55">
        <f t="shared" si="48"/>
        <v>44717.177859919007</v>
      </c>
      <c r="P327" s="55">
        <f t="shared" si="49"/>
        <v>45133.575625384947</v>
      </c>
      <c r="Q327" s="55">
        <f t="shared" si="50"/>
        <v>8051.4051921885912</v>
      </c>
      <c r="R327" s="56">
        <f t="shared" si="51"/>
        <v>0.17663997139565024</v>
      </c>
      <c r="S327" s="55">
        <f t="shared" si="52"/>
        <v>40250</v>
      </c>
      <c r="T327" s="62" t="str">
        <f t="shared" si="53"/>
        <v>MENOR VALOR</v>
      </c>
    </row>
    <row r="328" spans="1:20" ht="293.25" x14ac:dyDescent="0.25">
      <c r="A328" s="76">
        <f>+COTIZACIONES!A327</f>
        <v>325</v>
      </c>
      <c r="B328" s="76" t="str">
        <f>+COTIZACIONES!C327</f>
        <v>SUMINISTRO E INSTALACION CERRAMIENTO EN MALLA ESLABONADA Cal. 12  de 2 1/4"x 2 1/4" + tubo galvanizado 2"+  ángulo 2"x  1 1/8 + anticorrosivo + esmalte. Suministro e instalación a todo costo. Incluye el suministro de todos los accesorios requerido para el corecto montaje</v>
      </c>
      <c r="C328" s="76" t="str">
        <f>+COTIZACIONES!C327</f>
        <v>SUMINISTRO E INSTALACION CERRAMIENTO EN MALLA ESLABONADA Cal. 12  de 2 1/4"x 2 1/4" + tubo galvanizado 2"+  ángulo 2"x  1 1/8 + anticorrosivo + esmalte. Suministro e instalación a todo costo. Incluye el suministro de todos los accesorios requerido para el corecto montaje</v>
      </c>
      <c r="D328" s="76" t="str">
        <f>+COTIZACIONES!D327</f>
        <v>M²</v>
      </c>
      <c r="E328" s="76">
        <f>+COTIZACIONES!E327</f>
        <v>1</v>
      </c>
      <c r="F328" s="58"/>
      <c r="G328" s="58"/>
      <c r="H328" s="58"/>
      <c r="I328" s="58"/>
      <c r="J328" s="77">
        <f>+COTIZACIONES!F327</f>
        <v>499800</v>
      </c>
      <c r="K328" s="77">
        <f>+COTIZACIONES!L327</f>
        <v>568323.41300000006</v>
      </c>
      <c r="L328" s="77">
        <f>+COTIZACIONES!R327</f>
        <v>477190</v>
      </c>
      <c r="M328" s="55">
        <f t="shared" si="46"/>
        <v>477190</v>
      </c>
      <c r="N328" s="55">
        <f t="shared" si="47"/>
        <v>515104.47100000008</v>
      </c>
      <c r="O328" s="55">
        <f t="shared" si="48"/>
        <v>512298.30499387602</v>
      </c>
      <c r="P328" s="55">
        <f t="shared" si="49"/>
        <v>513682.03557039233</v>
      </c>
      <c r="Q328" s="55">
        <f t="shared" si="50"/>
        <v>47455.187974546323</v>
      </c>
      <c r="R328" s="56">
        <f t="shared" si="51"/>
        <v>9.2127307461375763E-2</v>
      </c>
      <c r="S328" s="55">
        <f t="shared" si="52"/>
        <v>477190</v>
      </c>
      <c r="T328" s="62" t="str">
        <f t="shared" si="53"/>
        <v>MENOR VALOR</v>
      </c>
    </row>
    <row r="329" spans="1:20" ht="357" x14ac:dyDescent="0.25">
      <c r="A329" s="76">
        <f>+COTIZACIONES!A328</f>
        <v>326</v>
      </c>
      <c r="B329" s="76" t="str">
        <f>+COTIZACIONES!C328</f>
        <v>SUMINISTRO E INSTALACION PUERTA EN MALLA ESLABONADA. MARCO TUBERIA GALVANIZADA  2" . Incluye Malla eslabonada cal 12  de 2x1 1-1/2" + contramarco angulo 2" x  18" + anticorrosivo + pintura esmalte. Suministro e instalación a todo costo.  Incluye el suministro de todos los accesorios requeridos para el correcto montaje.</v>
      </c>
      <c r="C329" s="76" t="str">
        <f>+COTIZACIONES!C328</f>
        <v>SUMINISTRO E INSTALACION PUERTA EN MALLA ESLABONADA. MARCO TUBERIA GALVANIZADA  2" . Incluye Malla eslabonada cal 12  de 2x1 1-1/2" + contramarco angulo 2" x  18" + anticorrosivo + pintura esmalte. Suministro e instalación a todo costo.  Incluye el suministro de todos los accesorios requeridos para el correcto montaje.</v>
      </c>
      <c r="D329" s="76" t="str">
        <f>+COTIZACIONES!D328</f>
        <v>M²</v>
      </c>
      <c r="E329" s="76">
        <f>+COTIZACIONES!E328</f>
        <v>1</v>
      </c>
      <c r="F329" s="58"/>
      <c r="G329" s="58"/>
      <c r="H329" s="58"/>
      <c r="I329" s="58"/>
      <c r="J329" s="77">
        <f>+COTIZACIONES!F328</f>
        <v>498610</v>
      </c>
      <c r="K329" s="77">
        <f>+COTIZACIONES!L328</f>
        <v>568280.93000000005</v>
      </c>
      <c r="L329" s="77">
        <f>+COTIZACIONES!R328</f>
        <v>477190</v>
      </c>
      <c r="M329" s="55">
        <f t="shared" si="46"/>
        <v>477190</v>
      </c>
      <c r="N329" s="55">
        <f t="shared" si="47"/>
        <v>514693.64333333337</v>
      </c>
      <c r="O329" s="55">
        <f t="shared" si="48"/>
        <v>511869.40893078392</v>
      </c>
      <c r="P329" s="55">
        <f t="shared" si="49"/>
        <v>513261.237782793</v>
      </c>
      <c r="Q329" s="55">
        <f t="shared" si="50"/>
        <v>47627.744742131508</v>
      </c>
      <c r="R329" s="56">
        <f t="shared" si="51"/>
        <v>9.2536104455609405E-2</v>
      </c>
      <c r="S329" s="55">
        <f t="shared" si="52"/>
        <v>477190</v>
      </c>
      <c r="T329" s="62" t="str">
        <f t="shared" si="53"/>
        <v>MENOR VALOR</v>
      </c>
    </row>
    <row r="330" spans="1:20" ht="140.25" x14ac:dyDescent="0.25">
      <c r="A330" s="76">
        <f>+COTIZACIONES!A329</f>
        <v>327</v>
      </c>
      <c r="B330" s="76" t="str">
        <f>+COTIZACIONES!C329</f>
        <v>INSTALACIÓN ESPEJO   4 MM, BISELADO Y PULIDO CUATRO LADOS, (INCLUYE LOS ELEMENTOS DE FIJACIÓN AL MURO)</v>
      </c>
      <c r="C330" s="76" t="str">
        <f>+COTIZACIONES!C329</f>
        <v>INSTALACIÓN ESPEJO   4 MM, BISELADO Y PULIDO CUATRO LADOS, (INCLUYE LOS ELEMENTOS DE FIJACIÓN AL MURO)</v>
      </c>
      <c r="D330" s="76" t="str">
        <f>+COTIZACIONES!D329</f>
        <v>M²</v>
      </c>
      <c r="E330" s="76">
        <f>+COTIZACIONES!E329</f>
        <v>1</v>
      </c>
      <c r="F330" s="58"/>
      <c r="G330" s="58"/>
      <c r="H330" s="58"/>
      <c r="I330" s="58"/>
      <c r="J330" s="77">
        <f>+COTIZACIONES!F329</f>
        <v>200100.00000000003</v>
      </c>
      <c r="K330" s="77">
        <f>+COTIZACIONES!L329</f>
        <v>212415</v>
      </c>
      <c r="L330" s="77">
        <f>+COTIZACIONES!R329</f>
        <v>207060</v>
      </c>
      <c r="M330" s="55">
        <f t="shared" si="46"/>
        <v>200100.00000000003</v>
      </c>
      <c r="N330" s="55">
        <f t="shared" si="47"/>
        <v>206525</v>
      </c>
      <c r="O330" s="55">
        <f t="shared" si="48"/>
        <v>206401.40581751079</v>
      </c>
      <c r="P330" s="55">
        <f t="shared" si="49"/>
        <v>206463.28199397071</v>
      </c>
      <c r="Q330" s="55">
        <f t="shared" si="50"/>
        <v>6174.9068818889746</v>
      </c>
      <c r="R330" s="56">
        <f t="shared" si="51"/>
        <v>2.9899077021614692E-2</v>
      </c>
      <c r="S330" s="55">
        <f t="shared" si="52"/>
        <v>200100</v>
      </c>
      <c r="T330" s="62" t="str">
        <f t="shared" si="53"/>
        <v>MENOR VALOR</v>
      </c>
    </row>
    <row r="331" spans="1:20" ht="165.75" x14ac:dyDescent="0.25">
      <c r="A331" s="76">
        <f>+COTIZACIONES!A330</f>
        <v>328</v>
      </c>
      <c r="B331" s="76" t="str">
        <f>+COTIZACIONES!C330</f>
        <v>INSTALACIÓN ESPEJO  4 MM, FLOTADO SIN BISELAR Y SIN MARCO, (SUMINISTRO E INSTALACIÓN INCLUYENDO LOS ELEMENTOS DE FIJACIÓN AL MURO)</v>
      </c>
      <c r="C331" s="76" t="str">
        <f>+COTIZACIONES!C330</f>
        <v>INSTALACIÓN ESPEJO  4 MM, FLOTADO SIN BISELAR Y SIN MARCO, (SUMINISTRO E INSTALACIÓN INCLUYENDO LOS ELEMENTOS DE FIJACIÓN AL MURO)</v>
      </c>
      <c r="D331" s="76" t="str">
        <f>+COTIZACIONES!D330</f>
        <v>M²</v>
      </c>
      <c r="E331" s="76">
        <f>+COTIZACIONES!E330</f>
        <v>1</v>
      </c>
      <c r="F331" s="58"/>
      <c r="G331" s="58"/>
      <c r="H331" s="58"/>
      <c r="I331" s="58"/>
      <c r="J331" s="77">
        <f>+COTIZACIONES!F330</f>
        <v>110170</v>
      </c>
      <c r="K331" s="77">
        <f>+COTIZACIONES!L330</f>
        <v>135035.36900000001</v>
      </c>
      <c r="L331" s="77">
        <f>+COTIZACIONES!R330</f>
        <v>114002</v>
      </c>
      <c r="M331" s="55">
        <f t="shared" si="46"/>
        <v>110170</v>
      </c>
      <c r="N331" s="55">
        <f t="shared" si="47"/>
        <v>119735.78966666666</v>
      </c>
      <c r="O331" s="55">
        <f t="shared" si="48"/>
        <v>118792.4775672981</v>
      </c>
      <c r="P331" s="55">
        <f t="shared" si="49"/>
        <v>119254.41101441617</v>
      </c>
      <c r="Q331" s="55">
        <f t="shared" si="50"/>
        <v>13387.639890313769</v>
      </c>
      <c r="R331" s="56">
        <f t="shared" si="51"/>
        <v>0.11180984338587248</v>
      </c>
      <c r="S331" s="55">
        <f t="shared" si="52"/>
        <v>110170</v>
      </c>
      <c r="T331" s="62" t="str">
        <f t="shared" si="53"/>
        <v>MENOR VALOR</v>
      </c>
    </row>
    <row r="332" spans="1:20" ht="102" x14ac:dyDescent="0.25">
      <c r="A332" s="76">
        <f>+COTIZACIONES!A331</f>
        <v>329</v>
      </c>
      <c r="B332" s="76" t="str">
        <f>+COTIZACIONES!C331</f>
        <v>MANTENIMIENTO CONSISTENTE EN REPARACIÓN VIDRIOS OPALIZADOS LAMINAS</v>
      </c>
      <c r="C332" s="76" t="str">
        <f>+COTIZACIONES!C331</f>
        <v>MANTENIMIENTO CONSISTENTE EN REPARACIÓN VIDRIOS OPALIZADOS LAMINAS</v>
      </c>
      <c r="D332" s="76" t="str">
        <f>+COTIZACIONES!D331</f>
        <v>M²</v>
      </c>
      <c r="E332" s="76">
        <f>+COTIZACIONES!E331</f>
        <v>1</v>
      </c>
      <c r="F332" s="58"/>
      <c r="G332" s="58"/>
      <c r="H332" s="58"/>
      <c r="I332" s="58"/>
      <c r="J332" s="77">
        <f>+COTIZACIONES!F331</f>
        <v>28750</v>
      </c>
      <c r="K332" s="77">
        <f>+COTIZACIONES!L331</f>
        <v>35067.8125</v>
      </c>
      <c r="L332" s="77">
        <f>+COTIZACIONES!R331</f>
        <v>29750</v>
      </c>
      <c r="M332" s="55">
        <f t="shared" si="46"/>
        <v>28750</v>
      </c>
      <c r="N332" s="55">
        <f t="shared" si="47"/>
        <v>31189.270833333332</v>
      </c>
      <c r="O332" s="55">
        <f t="shared" si="48"/>
        <v>30955.844490216274</v>
      </c>
      <c r="P332" s="55">
        <f t="shared" si="49"/>
        <v>31070.232155672224</v>
      </c>
      <c r="Q332" s="55">
        <f t="shared" si="50"/>
        <v>3395.9261027077846</v>
      </c>
      <c r="R332" s="56">
        <f t="shared" si="51"/>
        <v>0.1088812278060188</v>
      </c>
      <c r="S332" s="55">
        <f t="shared" si="52"/>
        <v>28750</v>
      </c>
      <c r="T332" s="62" t="str">
        <f t="shared" si="53"/>
        <v>MENOR VALOR</v>
      </c>
    </row>
    <row r="333" spans="1:20" ht="51" x14ac:dyDescent="0.25">
      <c r="A333" s="76">
        <f>+COTIZACIONES!A332</f>
        <v>330</v>
      </c>
      <c r="B333" s="76" t="str">
        <f>+COTIZACIONES!C332</f>
        <v>APLICACIÓN DE ESTUCO PLÁSTICO O SIMILAR</v>
      </c>
      <c r="C333" s="76" t="str">
        <f>+COTIZACIONES!C332</f>
        <v>APLICACIÓN DE ESTUCO PLÁSTICO O SIMILAR</v>
      </c>
      <c r="D333" s="76" t="str">
        <f>+COTIZACIONES!D332</f>
        <v>M²</v>
      </c>
      <c r="E333" s="76">
        <f>+COTIZACIONES!E332</f>
        <v>1</v>
      </c>
      <c r="F333" s="58"/>
      <c r="G333" s="58"/>
      <c r="H333" s="58"/>
      <c r="I333" s="58"/>
      <c r="J333" s="77">
        <f>+COTIZACIONES!F332</f>
        <v>23000</v>
      </c>
      <c r="K333" s="77">
        <f>+COTIZACIONES!L332</f>
        <v>28327.95</v>
      </c>
      <c r="L333" s="77">
        <f>+COTIZACIONES!R332</f>
        <v>23800</v>
      </c>
      <c r="M333" s="55">
        <f t="shared" si="46"/>
        <v>23000</v>
      </c>
      <c r="N333" s="55">
        <f t="shared" si="47"/>
        <v>25042.649999999998</v>
      </c>
      <c r="O333" s="55">
        <f t="shared" si="48"/>
        <v>24835.281568719129</v>
      </c>
      <c r="P333" s="55">
        <f t="shared" si="49"/>
        <v>24936.7573924754</v>
      </c>
      <c r="Q333" s="55">
        <f t="shared" si="50"/>
        <v>2873.1336668348731</v>
      </c>
      <c r="R333" s="56">
        <f t="shared" si="51"/>
        <v>0.11472961794518045</v>
      </c>
      <c r="S333" s="55">
        <f t="shared" si="52"/>
        <v>23000</v>
      </c>
      <c r="T333" s="62" t="str">
        <f t="shared" si="53"/>
        <v>MENOR VALOR</v>
      </c>
    </row>
    <row r="334" spans="1:20" ht="114.75" x14ac:dyDescent="0.25">
      <c r="A334" s="76">
        <f>+COTIZACIONES!A333</f>
        <v>331</v>
      </c>
      <c r="B334" s="76" t="str">
        <f>+COTIZACIONES!C333</f>
        <v>MANTENIMIENTO A ESTUCO SOBRE MURO INTERIOR (INCLUYE ESTUCO FILOS Y DILATACIONES)</v>
      </c>
      <c r="C334" s="76" t="str">
        <f>+COTIZACIONES!C333</f>
        <v>MANTENIMIENTO A ESTUCO SOBRE MURO INTERIOR (INCLUYE ESTUCO FILOS Y DILATACIONES)</v>
      </c>
      <c r="D334" s="76" t="str">
        <f>+COTIZACIONES!D333</f>
        <v>M²</v>
      </c>
      <c r="E334" s="76">
        <f>+COTIZACIONES!E333</f>
        <v>1</v>
      </c>
      <c r="F334" s="58"/>
      <c r="G334" s="58"/>
      <c r="H334" s="58"/>
      <c r="I334" s="58"/>
      <c r="J334" s="77">
        <f>+COTIZACIONES!F333</f>
        <v>37950</v>
      </c>
      <c r="K334" s="77">
        <f>+COTIZACIONES!L333</f>
        <v>50805.5625</v>
      </c>
      <c r="L334" s="77">
        <f>+COTIZACIONES!R333</f>
        <v>39270</v>
      </c>
      <c r="M334" s="55">
        <f t="shared" si="46"/>
        <v>37950</v>
      </c>
      <c r="N334" s="55">
        <f t="shared" si="47"/>
        <v>42675.1875</v>
      </c>
      <c r="O334" s="55">
        <f t="shared" si="48"/>
        <v>41959.170681348936</v>
      </c>
      <c r="P334" s="55">
        <f t="shared" si="49"/>
        <v>42305.287279051721</v>
      </c>
      <c r="Q334" s="55">
        <f t="shared" si="50"/>
        <v>7071.9762605985006</v>
      </c>
      <c r="R334" s="56">
        <f t="shared" si="51"/>
        <v>0.16571634888771142</v>
      </c>
      <c r="S334" s="55">
        <f t="shared" si="52"/>
        <v>37950</v>
      </c>
      <c r="T334" s="62" t="str">
        <f t="shared" si="53"/>
        <v>MENOR VALOR</v>
      </c>
    </row>
    <row r="335" spans="1:20" ht="165.75" x14ac:dyDescent="0.25">
      <c r="A335" s="76">
        <f>+COTIZACIONES!A334</f>
        <v>332</v>
      </c>
      <c r="B335" s="76" t="str">
        <f>+COTIZACIONES!C334</f>
        <v>MANTENIMIENTO DE MURO I(INCLUYE RESANES EN ESTUCO 1 MANO EN PINTURA TIPO 2 Y DOS MANOS EN PINTURA TIPO 1 FILOS Y DILATACIONES).</v>
      </c>
      <c r="C335" s="76" t="str">
        <f>+COTIZACIONES!C334</f>
        <v>MANTENIMIENTO DE MURO I(INCLUYE RESANES EN ESTUCO 1 MANO EN PINTURA TIPO 2 Y DOS MANOS EN PINTURA TIPO 1 FILOS Y DILATACIONES).</v>
      </c>
      <c r="D335" s="76" t="str">
        <f>+COTIZACIONES!D334</f>
        <v>M²</v>
      </c>
      <c r="E335" s="76">
        <f>+COTIZACIONES!E334</f>
        <v>1</v>
      </c>
      <c r="F335" s="58"/>
      <c r="G335" s="58"/>
      <c r="H335" s="58"/>
      <c r="I335" s="58"/>
      <c r="J335" s="77">
        <f>+COTIZACIONES!F334</f>
        <v>37950</v>
      </c>
      <c r="K335" s="77">
        <f>+COTIZACIONES!L334</f>
        <v>50353.957500000011</v>
      </c>
      <c r="L335" s="77">
        <f>+COTIZACIONES!R334</f>
        <v>39270</v>
      </c>
      <c r="M335" s="55">
        <f t="shared" si="46"/>
        <v>37950</v>
      </c>
      <c r="N335" s="55">
        <f t="shared" si="47"/>
        <v>42524.652500000004</v>
      </c>
      <c r="O335" s="55">
        <f t="shared" si="48"/>
        <v>41855.829015544041</v>
      </c>
      <c r="P335" s="55">
        <f t="shared" si="49"/>
        <v>42179.565030227808</v>
      </c>
      <c r="Q335" s="55">
        <f t="shared" si="50"/>
        <v>6812.4234004698228</v>
      </c>
      <c r="R335" s="56">
        <f t="shared" si="51"/>
        <v>0.16019939023534224</v>
      </c>
      <c r="S335" s="55">
        <f t="shared" si="52"/>
        <v>37950</v>
      </c>
      <c r="T335" s="62" t="str">
        <f t="shared" si="53"/>
        <v>MENOR VALOR</v>
      </c>
    </row>
    <row r="336" spans="1:20" ht="76.5" x14ac:dyDescent="0.25">
      <c r="A336" s="76">
        <f>+COTIZACIONES!A335</f>
        <v>333</v>
      </c>
      <c r="B336" s="76" t="str">
        <f>+COTIZACIONES!C335</f>
        <v>APLICACIÓN DE DISOLVENTE PARA PINTURA EN ACEITE</v>
      </c>
      <c r="C336" s="76" t="str">
        <f>+COTIZACIONES!C335</f>
        <v>APLICACIÓN DE DISOLVENTE PARA PINTURA EN ACEITE</v>
      </c>
      <c r="D336" s="76" t="str">
        <f>+COTIZACIONES!D335</f>
        <v>M²</v>
      </c>
      <c r="E336" s="76">
        <f>+COTIZACIONES!E335</f>
        <v>1</v>
      </c>
      <c r="F336" s="58"/>
      <c r="G336" s="58"/>
      <c r="H336" s="58"/>
      <c r="I336" s="58"/>
      <c r="J336" s="77">
        <f>+COTIZACIONES!F335</f>
        <v>6670</v>
      </c>
      <c r="K336" s="77">
        <f>+COTIZACIONES!L335</f>
        <v>9088.2085000000006</v>
      </c>
      <c r="L336" s="77">
        <f>+COTIZACIONES!R335</f>
        <v>6902</v>
      </c>
      <c r="M336" s="55">
        <f t="shared" si="46"/>
        <v>6670</v>
      </c>
      <c r="N336" s="55">
        <f t="shared" si="47"/>
        <v>7553.4028333333335</v>
      </c>
      <c r="O336" s="55">
        <f t="shared" si="48"/>
        <v>7410.2751882151506</v>
      </c>
      <c r="P336" s="55">
        <f t="shared" si="49"/>
        <v>7479.278246492363</v>
      </c>
      <c r="Q336" s="55">
        <f t="shared" si="50"/>
        <v>1334.2328604198358</v>
      </c>
      <c r="R336" s="56">
        <f t="shared" si="51"/>
        <v>0.17663997139565185</v>
      </c>
      <c r="S336" s="55">
        <f t="shared" si="52"/>
        <v>6670</v>
      </c>
      <c r="T336" s="62" t="str">
        <f t="shared" si="53"/>
        <v>MENOR VALOR</v>
      </c>
    </row>
    <row r="337" spans="1:20" ht="204" x14ac:dyDescent="0.25">
      <c r="A337" s="76">
        <f>+COTIZACIONES!A336</f>
        <v>334</v>
      </c>
      <c r="B337" s="76" t="str">
        <f>+COTIZACIONES!C336</f>
        <v>APLICACIÓN DE PINTURA 3 MANOS PARA EXTERIORES, EN BLOQUES DE OFICINAS. ALOJAMIENTOS HABITACIONES Y DEMÁS ESTRUCTURAS DE LA UNIDAD. INCLUYE RESANES Y ACABADOS</v>
      </c>
      <c r="C337" s="76" t="str">
        <f>+COTIZACIONES!C336</f>
        <v>APLICACIÓN DE PINTURA 3 MANOS PARA EXTERIORES, EN BLOQUES DE OFICINAS. ALOJAMIENTOS HABITACIONES Y DEMÁS ESTRUCTURAS DE LA UNIDAD. INCLUYE RESANES Y ACABADOS</v>
      </c>
      <c r="D337" s="76" t="str">
        <f>+COTIZACIONES!D336</f>
        <v>M²</v>
      </c>
      <c r="E337" s="76">
        <f>+COTIZACIONES!E336</f>
        <v>1</v>
      </c>
      <c r="F337" s="58"/>
      <c r="G337" s="58"/>
      <c r="H337" s="58"/>
      <c r="I337" s="58"/>
      <c r="J337" s="77">
        <f>+COTIZACIONES!F336</f>
        <v>28750</v>
      </c>
      <c r="K337" s="77">
        <f>+COTIZACIONES!L336</f>
        <v>35581</v>
      </c>
      <c r="L337" s="77">
        <f>+COTIZACIONES!R336</f>
        <v>29750</v>
      </c>
      <c r="M337" s="55">
        <f t="shared" si="46"/>
        <v>28750</v>
      </c>
      <c r="N337" s="55">
        <f t="shared" si="47"/>
        <v>31360.333333333332</v>
      </c>
      <c r="O337" s="55">
        <f t="shared" si="48"/>
        <v>31087.779589934762</v>
      </c>
      <c r="P337" s="55">
        <f t="shared" si="49"/>
        <v>31221.060889164099</v>
      </c>
      <c r="Q337" s="55">
        <f t="shared" si="50"/>
        <v>3689.2438701356318</v>
      </c>
      <c r="R337" s="56">
        <f t="shared" si="51"/>
        <v>0.11764045461258804</v>
      </c>
      <c r="S337" s="55">
        <f t="shared" si="52"/>
        <v>28750</v>
      </c>
      <c r="T337" s="62" t="str">
        <f t="shared" si="53"/>
        <v>MENOR VALOR</v>
      </c>
    </row>
    <row r="338" spans="1:20" ht="191.25" x14ac:dyDescent="0.25">
      <c r="A338" s="76">
        <f>+COTIZACIONES!A337</f>
        <v>335</v>
      </c>
      <c r="B338" s="76" t="str">
        <f>+COTIZACIONES!C337</f>
        <v>APLICACIÓN DE PINTURA 3 MANOS PARA INTERIORES EN OFICINAS, ALOJAMIENTOS HABITACIONES Y DEMÁS ESTRUCTURAS DE LA UNIDAD INCLUYE RESANES Y ACABADOS</v>
      </c>
      <c r="C338" s="76" t="str">
        <f>+COTIZACIONES!C337</f>
        <v>APLICACIÓN DE PINTURA 3 MANOS PARA INTERIORES EN OFICINAS, ALOJAMIENTOS HABITACIONES Y DEMÁS ESTRUCTURAS DE LA UNIDAD INCLUYE RESANES Y ACABADOS</v>
      </c>
      <c r="D338" s="76" t="str">
        <f>+COTIZACIONES!D337</f>
        <v>M²</v>
      </c>
      <c r="E338" s="76">
        <f>+COTIZACIONES!E337</f>
        <v>1</v>
      </c>
      <c r="F338" s="58"/>
      <c r="G338" s="58"/>
      <c r="H338" s="58"/>
      <c r="I338" s="58"/>
      <c r="J338" s="77">
        <f>+COTIZACIONES!F337</f>
        <v>25300</v>
      </c>
      <c r="K338" s="77">
        <f>+COTIZACIONES!L337</f>
        <v>31461.815000000002</v>
      </c>
      <c r="L338" s="77">
        <f>+COTIZACIONES!R337</f>
        <v>26180</v>
      </c>
      <c r="M338" s="55">
        <f t="shared" si="46"/>
        <v>25300</v>
      </c>
      <c r="N338" s="55">
        <f t="shared" si="47"/>
        <v>27647.271666666667</v>
      </c>
      <c r="O338" s="55">
        <f t="shared" si="48"/>
        <v>27395.421298580673</v>
      </c>
      <c r="P338" s="55">
        <f t="shared" si="49"/>
        <v>27518.492911160411</v>
      </c>
      <c r="Q338" s="55">
        <f t="shared" si="50"/>
        <v>3332.6649443663464</v>
      </c>
      <c r="R338" s="56">
        <f t="shared" si="51"/>
        <v>0.12054227211086517</v>
      </c>
      <c r="S338" s="55">
        <f t="shared" si="52"/>
        <v>25300</v>
      </c>
      <c r="T338" s="62" t="str">
        <f t="shared" si="53"/>
        <v>MENOR VALOR</v>
      </c>
    </row>
    <row r="339" spans="1:20" ht="51" x14ac:dyDescent="0.25">
      <c r="A339" s="76">
        <f>+COTIZACIONES!A338</f>
        <v>336</v>
      </c>
      <c r="B339" s="76" t="str">
        <f>+COTIZACIONES!C338</f>
        <v xml:space="preserve">APLICACIÓN DE PINTURA TIPO ESMALTE.  </v>
      </c>
      <c r="C339" s="76" t="str">
        <f>+COTIZACIONES!C338</f>
        <v xml:space="preserve">APLICACIÓN DE PINTURA TIPO ESMALTE.  </v>
      </c>
      <c r="D339" s="76" t="str">
        <f>+COTIZACIONES!D338</f>
        <v>M²</v>
      </c>
      <c r="E339" s="76">
        <f>+COTIZACIONES!E338</f>
        <v>1</v>
      </c>
      <c r="F339" s="58"/>
      <c r="G339" s="58"/>
      <c r="H339" s="58"/>
      <c r="I339" s="58"/>
      <c r="J339" s="77">
        <f>+COTIZACIONES!F338</f>
        <v>23000</v>
      </c>
      <c r="K339" s="77">
        <f>+COTIZACIONES!L338</f>
        <v>29012.2</v>
      </c>
      <c r="L339" s="77">
        <f>+COTIZACIONES!R338</f>
        <v>23800</v>
      </c>
      <c r="M339" s="55">
        <f t="shared" si="46"/>
        <v>23000</v>
      </c>
      <c r="N339" s="55">
        <f t="shared" si="47"/>
        <v>25270.733333333334</v>
      </c>
      <c r="O339" s="55">
        <f t="shared" si="48"/>
        <v>25007.642799678193</v>
      </c>
      <c r="P339" s="55">
        <f t="shared" si="49"/>
        <v>25135.941209003668</v>
      </c>
      <c r="Q339" s="55">
        <f t="shared" si="50"/>
        <v>3264.8016192922937</v>
      </c>
      <c r="R339" s="56">
        <f t="shared" si="51"/>
        <v>0.12919299080988128</v>
      </c>
      <c r="S339" s="55">
        <f t="shared" si="52"/>
        <v>23000</v>
      </c>
      <c r="T339" s="62" t="str">
        <f t="shared" si="53"/>
        <v>MENOR VALOR</v>
      </c>
    </row>
    <row r="340" spans="1:20" ht="63.75" x14ac:dyDescent="0.25">
      <c r="A340" s="76">
        <f>+COTIZACIONES!A339</f>
        <v>337</v>
      </c>
      <c r="B340" s="76" t="str">
        <f>+COTIZACIONES!C339</f>
        <v>MANTENIMIENTO ALISTADO PISOS MORTERO 1:4  E= 0,03 M</v>
      </c>
      <c r="C340" s="76" t="str">
        <f>+COTIZACIONES!C339</f>
        <v>MANTENIMIENTO ALISTADO PISOS MORTERO 1:4  E= 0,03 M</v>
      </c>
      <c r="D340" s="76" t="str">
        <f>+COTIZACIONES!D339</f>
        <v>M²</v>
      </c>
      <c r="E340" s="76">
        <f>+COTIZACIONES!E339</f>
        <v>1</v>
      </c>
      <c r="F340" s="58"/>
      <c r="G340" s="58"/>
      <c r="H340" s="58"/>
      <c r="I340" s="58"/>
      <c r="J340" s="77">
        <f>+COTIZACIONES!F339</f>
        <v>32200</v>
      </c>
      <c r="K340" s="77">
        <f>+COTIZACIONES!L339</f>
        <v>39467.54</v>
      </c>
      <c r="L340" s="77">
        <f>+COTIZACIONES!R339</f>
        <v>33320</v>
      </c>
      <c r="M340" s="55">
        <f t="shared" si="46"/>
        <v>32200</v>
      </c>
      <c r="N340" s="55">
        <f t="shared" si="47"/>
        <v>34995.846666666672</v>
      </c>
      <c r="O340" s="55">
        <f t="shared" si="48"/>
        <v>34720.139581256233</v>
      </c>
      <c r="P340" s="55">
        <f t="shared" si="49"/>
        <v>34855.151444714538</v>
      </c>
      <c r="Q340" s="55">
        <f t="shared" si="50"/>
        <v>3912.8801349560067</v>
      </c>
      <c r="R340" s="56">
        <f t="shared" si="51"/>
        <v>0.11180984338587244</v>
      </c>
      <c r="S340" s="55">
        <f t="shared" si="52"/>
        <v>32200</v>
      </c>
      <c r="T340" s="62" t="str">
        <f t="shared" si="53"/>
        <v>MENOR VALOR</v>
      </c>
    </row>
    <row r="341" spans="1:20" s="57" customFormat="1" ht="127.5" x14ac:dyDescent="0.25">
      <c r="A341" s="62">
        <f>+COTIZACIONES!A340</f>
        <v>338</v>
      </c>
      <c r="B341" s="78" t="str">
        <f>+COTIZACIONES!C340</f>
        <v>RETIRO DE CAPAS DE PINTURA DETERIORADA POR HUMEDAD (RASPADO, LIJADO, RESANE Y PINTURA)</v>
      </c>
      <c r="C341" s="62" t="str">
        <f>+COTIZACIONES!C340</f>
        <v>RETIRO DE CAPAS DE PINTURA DETERIORADA POR HUMEDAD (RASPADO, LIJADO, RESANE Y PINTURA)</v>
      </c>
      <c r="D341" s="62" t="str">
        <f>+COTIZACIONES!D340</f>
        <v>M²</v>
      </c>
      <c r="E341" s="62">
        <f>+COTIZACIONES!E340</f>
        <v>1</v>
      </c>
      <c r="F341" s="61"/>
      <c r="G341" s="79"/>
      <c r="H341" s="79"/>
      <c r="I341" s="79"/>
      <c r="J341" s="55">
        <f>+COTIZACIONES!F340</f>
        <v>41650</v>
      </c>
      <c r="K341" s="55">
        <f>+COTIZACIONES!L340</f>
        <v>49563.5</v>
      </c>
      <c r="L341" s="55">
        <f>+COTIZACIONES!R340</f>
        <v>40341</v>
      </c>
      <c r="M341" s="55">
        <f>MIN(J341:L341)</f>
        <v>40341</v>
      </c>
      <c r="N341" s="55">
        <f t="shared" si="47"/>
        <v>43851.5</v>
      </c>
      <c r="O341" s="55">
        <f t="shared" si="48"/>
        <v>43494.386535623984</v>
      </c>
      <c r="P341" s="55">
        <f t="shared" si="49"/>
        <v>43669.130442396883</v>
      </c>
      <c r="Q341" s="55">
        <f t="shared" si="50"/>
        <v>4989.8475177103355</v>
      </c>
      <c r="R341" s="56">
        <f t="shared" si="51"/>
        <v>0.11378966552364994</v>
      </c>
      <c r="S341" s="55">
        <f t="shared" si="52"/>
        <v>40341</v>
      </c>
      <c r="T341" s="62" t="str">
        <f t="shared" si="53"/>
        <v>MENOR VALOR</v>
      </c>
    </row>
    <row r="342" spans="1:20" ht="89.25" x14ac:dyDescent="0.25">
      <c r="A342" s="76">
        <f>+COTIZACIONES!A341</f>
        <v>339</v>
      </c>
      <c r="B342" s="76" t="str">
        <f>+COTIZACIONES!C341</f>
        <v xml:space="preserve">INSTALACIÓN DE GUARDA ESCOBAS TIPO SINFÍN, DE DIMENSIONES 41X8 CM.  </v>
      </c>
      <c r="C342" s="76" t="str">
        <f>+COTIZACIONES!C341</f>
        <v xml:space="preserve">INSTALACIÓN DE GUARDA ESCOBAS TIPO SINFÍN, DE DIMENSIONES 41X8 CM.  </v>
      </c>
      <c r="D342" s="76" t="str">
        <f>+COTIZACIONES!D341</f>
        <v>Metro</v>
      </c>
      <c r="E342" s="76">
        <f>+COTIZACIONES!E341</f>
        <v>1</v>
      </c>
      <c r="F342" s="58"/>
      <c r="G342" s="58"/>
      <c r="H342" s="58"/>
      <c r="I342" s="58"/>
      <c r="J342" s="77">
        <f>+COTIZACIONES!F341</f>
        <v>27600.000000000004</v>
      </c>
      <c r="K342" s="77">
        <f>+COTIZACIONES!L341</f>
        <v>33993.540000000008</v>
      </c>
      <c r="L342" s="77">
        <f>+COTIZACIONES!R341</f>
        <v>28560</v>
      </c>
      <c r="M342" s="55">
        <f t="shared" si="46"/>
        <v>27600.000000000004</v>
      </c>
      <c r="N342" s="55">
        <f t="shared" si="47"/>
        <v>30051.180000000004</v>
      </c>
      <c r="O342" s="55">
        <f t="shared" si="48"/>
        <v>29802.337882462962</v>
      </c>
      <c r="P342" s="55">
        <f t="shared" si="49"/>
        <v>29924.108870970485</v>
      </c>
      <c r="Q342" s="55">
        <f t="shared" si="50"/>
        <v>3447.7604002018506</v>
      </c>
      <c r="R342" s="56">
        <f t="shared" si="51"/>
        <v>0.11472961794518052</v>
      </c>
      <c r="S342" s="55">
        <f t="shared" si="52"/>
        <v>27600</v>
      </c>
      <c r="T342" s="62" t="str">
        <f t="shared" si="53"/>
        <v>MENOR VALOR</v>
      </c>
    </row>
    <row r="343" spans="1:20" ht="76.5" x14ac:dyDescent="0.25">
      <c r="A343" s="76">
        <f>+COTIZACIONES!A342</f>
        <v>340</v>
      </c>
      <c r="B343" s="76" t="str">
        <f>+COTIZACIONES!C342</f>
        <v xml:space="preserve">INSTALACIÓN DE PISO EN CERÁMICA, CON DIMENSIONES DE 15X22 CM. </v>
      </c>
      <c r="C343" s="76" t="str">
        <f>+COTIZACIONES!C342</f>
        <v xml:space="preserve">INSTALACIÓN DE PISO EN CERÁMICA, CON DIMENSIONES DE 15X22 CM. </v>
      </c>
      <c r="D343" s="76" t="str">
        <f>+COTIZACIONES!D342</f>
        <v>M²</v>
      </c>
      <c r="E343" s="76">
        <f>+COTIZACIONES!E342</f>
        <v>1</v>
      </c>
      <c r="F343" s="58"/>
      <c r="G343" s="58"/>
      <c r="H343" s="58"/>
      <c r="I343" s="58"/>
      <c r="J343" s="77">
        <f>+COTIZACIONES!F342</f>
        <v>55200.000000000007</v>
      </c>
      <c r="K343" s="77">
        <f>+COTIZACIONES!L342</f>
        <v>73899.000000000015</v>
      </c>
      <c r="L343" s="77">
        <f>+COTIZACIONES!R342</f>
        <v>57120</v>
      </c>
      <c r="M343" s="55">
        <f t="shared" si="46"/>
        <v>55200.000000000007</v>
      </c>
      <c r="N343" s="55">
        <f t="shared" si="47"/>
        <v>62073.000000000007</v>
      </c>
      <c r="O343" s="55">
        <f t="shared" si="48"/>
        <v>61031.520991053003</v>
      </c>
      <c r="P343" s="55">
        <f t="shared" si="49"/>
        <v>61534.963314984328</v>
      </c>
      <c r="Q343" s="55">
        <f t="shared" si="50"/>
        <v>10286.510924506956</v>
      </c>
      <c r="R343" s="56">
        <f t="shared" si="51"/>
        <v>0.16571634888771214</v>
      </c>
      <c r="S343" s="55">
        <f t="shared" si="52"/>
        <v>55200</v>
      </c>
      <c r="T343" s="62" t="str">
        <f t="shared" si="53"/>
        <v>MENOR VALOR</v>
      </c>
    </row>
    <row r="344" spans="1:20" ht="89.25" x14ac:dyDescent="0.25">
      <c r="A344" s="76">
        <f>+COTIZACIONES!A343</f>
        <v>341</v>
      </c>
      <c r="B344" s="76" t="str">
        <f>+COTIZACIONES!C343</f>
        <v xml:space="preserve">INSTALACIÓN DE PISO EN CERÁMICA, CON DIMENSIONES DE 20.5X20.5 CM.  </v>
      </c>
      <c r="C344" s="76" t="str">
        <f>+COTIZACIONES!C343</f>
        <v xml:space="preserve">INSTALACIÓN DE PISO EN CERÁMICA, CON DIMENSIONES DE 20.5X20.5 CM.  </v>
      </c>
      <c r="D344" s="76" t="str">
        <f>+COTIZACIONES!D343</f>
        <v>M²</v>
      </c>
      <c r="E344" s="76">
        <f>+COTIZACIONES!E343</f>
        <v>1</v>
      </c>
      <c r="F344" s="58"/>
      <c r="G344" s="58"/>
      <c r="H344" s="58"/>
      <c r="I344" s="58"/>
      <c r="J344" s="77">
        <f>+COTIZACIONES!F343</f>
        <v>34500</v>
      </c>
      <c r="K344" s="77">
        <f>+COTIZACIONES!L343</f>
        <v>45776.325000000012</v>
      </c>
      <c r="L344" s="77">
        <f>+COTIZACIONES!R343</f>
        <v>35700</v>
      </c>
      <c r="M344" s="55">
        <f t="shared" si="46"/>
        <v>34500</v>
      </c>
      <c r="N344" s="55">
        <f t="shared" si="47"/>
        <v>38658.775000000001</v>
      </c>
      <c r="O344" s="55">
        <f t="shared" si="48"/>
        <v>38050.753650494582</v>
      </c>
      <c r="P344" s="55">
        <f t="shared" si="49"/>
        <v>38345.059118388919</v>
      </c>
      <c r="Q344" s="55">
        <f t="shared" si="50"/>
        <v>6193.1121822452824</v>
      </c>
      <c r="R344" s="56">
        <f t="shared" si="51"/>
        <v>0.16019939023534197</v>
      </c>
      <c r="S344" s="55">
        <f t="shared" si="52"/>
        <v>34500</v>
      </c>
      <c r="T344" s="62" t="str">
        <f t="shared" si="53"/>
        <v>MENOR VALOR</v>
      </c>
    </row>
    <row r="345" spans="1:20" ht="76.5" x14ac:dyDescent="0.25">
      <c r="A345" s="76">
        <f>+COTIZACIONES!A344</f>
        <v>342</v>
      </c>
      <c r="B345" s="76" t="str">
        <f>+COTIZACIONES!C344</f>
        <v xml:space="preserve">INSTALACIÓN DE PISO EN CERÁMICA, CON DIMENSIONES DE 60X60 CM. </v>
      </c>
      <c r="C345" s="76" t="str">
        <f>+COTIZACIONES!C344</f>
        <v xml:space="preserve">INSTALACIÓN DE PISO EN CERÁMICA, CON DIMENSIONES DE 60X60 CM. </v>
      </c>
      <c r="D345" s="76" t="str">
        <f>+COTIZACIONES!D344</f>
        <v>M²</v>
      </c>
      <c r="E345" s="76">
        <f>+COTIZACIONES!E344</f>
        <v>1</v>
      </c>
      <c r="F345" s="58"/>
      <c r="G345" s="58"/>
      <c r="H345" s="58"/>
      <c r="I345" s="58"/>
      <c r="J345" s="77">
        <f>+COTIZACIONES!F344</f>
        <v>92000</v>
      </c>
      <c r="K345" s="77">
        <f>+COTIZACIONES!L344</f>
        <v>125354.6</v>
      </c>
      <c r="L345" s="77">
        <f>+COTIZACIONES!R344</f>
        <v>95200</v>
      </c>
      <c r="M345" s="55">
        <f t="shared" si="46"/>
        <v>92000</v>
      </c>
      <c r="N345" s="55">
        <f t="shared" si="47"/>
        <v>104184.86666666665</v>
      </c>
      <c r="O345" s="55">
        <f t="shared" si="48"/>
        <v>102210.69225124342</v>
      </c>
      <c r="P345" s="55">
        <f t="shared" si="49"/>
        <v>103162.45857230845</v>
      </c>
      <c r="Q345" s="55">
        <f t="shared" si="50"/>
        <v>18403.211867859834</v>
      </c>
      <c r="R345" s="56">
        <f t="shared" si="51"/>
        <v>0.17663997139565218</v>
      </c>
      <c r="S345" s="55">
        <f t="shared" si="52"/>
        <v>92000</v>
      </c>
      <c r="T345" s="62" t="str">
        <f t="shared" si="53"/>
        <v>MENOR VALOR</v>
      </c>
    </row>
    <row r="346" spans="1:20" ht="140.25" x14ac:dyDescent="0.25">
      <c r="A346" s="76">
        <f>+COTIZACIONES!A345</f>
        <v>343</v>
      </c>
      <c r="B346" s="76" t="str">
        <f>+COTIZACIONES!C345</f>
        <v xml:space="preserve">INSTALACIÓN DE PORCELANATTO MINIUM CIMENTO NA 60 X 60 CM. TIPO ALFA REF.135029598 O EQUIVALENTE. </v>
      </c>
      <c r="C346" s="76" t="str">
        <f>+COTIZACIONES!C345</f>
        <v xml:space="preserve">INSTALACIÓN DE PORCELANATTO MINIUM CIMENTO NA 60 X 60 CM. TIPO ALFA REF.135029598 O EQUIVALENTE. </v>
      </c>
      <c r="D346" s="76" t="str">
        <f>+COTIZACIONES!D345</f>
        <v>M²</v>
      </c>
      <c r="E346" s="76">
        <f>+COTIZACIONES!E345</f>
        <v>1</v>
      </c>
      <c r="F346" s="58"/>
      <c r="G346" s="58"/>
      <c r="H346" s="58"/>
      <c r="I346" s="58"/>
      <c r="J346" s="77">
        <f>+COTIZACIONES!F345</f>
        <v>57500</v>
      </c>
      <c r="K346" s="77">
        <f>+COTIZACIONES!L345</f>
        <v>71162</v>
      </c>
      <c r="L346" s="77">
        <f>+COTIZACIONES!R345</f>
        <v>59500</v>
      </c>
      <c r="M346" s="55">
        <f t="shared" si="46"/>
        <v>57500</v>
      </c>
      <c r="N346" s="55">
        <f t="shared" si="47"/>
        <v>62720.666666666664</v>
      </c>
      <c r="O346" s="55">
        <f t="shared" si="48"/>
        <v>62175.559179869524</v>
      </c>
      <c r="P346" s="55">
        <f t="shared" si="49"/>
        <v>62442.121778328197</v>
      </c>
      <c r="Q346" s="55">
        <f t="shared" si="50"/>
        <v>7378.4877402712636</v>
      </c>
      <c r="R346" s="56">
        <f t="shared" si="51"/>
        <v>0.11764045461258804</v>
      </c>
      <c r="S346" s="55">
        <f t="shared" si="52"/>
        <v>57500</v>
      </c>
      <c r="T346" s="62" t="str">
        <f t="shared" si="53"/>
        <v>MENOR VALOR</v>
      </c>
    </row>
    <row r="347" spans="1:20" ht="63.75" x14ac:dyDescent="0.25">
      <c r="A347" s="76">
        <f>+COTIZACIONES!A346</f>
        <v>344</v>
      </c>
      <c r="B347" s="76" t="str">
        <f>+COTIZACIONES!C346</f>
        <v xml:space="preserve">INSTALACIÓN ENCHAPE EN PIEDRA, CON GRANITO LAVADO. </v>
      </c>
      <c r="C347" s="76" t="str">
        <f>+COTIZACIONES!C346</f>
        <v xml:space="preserve">INSTALACIÓN ENCHAPE EN PIEDRA, CON GRANITO LAVADO. </v>
      </c>
      <c r="D347" s="76" t="str">
        <f>+COTIZACIONES!D346</f>
        <v>M²</v>
      </c>
      <c r="E347" s="76">
        <f>+COTIZACIONES!E346</f>
        <v>1</v>
      </c>
      <c r="F347" s="58"/>
      <c r="G347" s="58"/>
      <c r="H347" s="58"/>
      <c r="I347" s="58"/>
      <c r="J347" s="77">
        <f>+COTIZACIONES!F346</f>
        <v>34500</v>
      </c>
      <c r="K347" s="77">
        <f>+COTIZACIONES!L346</f>
        <v>42902.474999999999</v>
      </c>
      <c r="L347" s="77">
        <f>+COTIZACIONES!R346</f>
        <v>35700</v>
      </c>
      <c r="M347" s="55">
        <f t="shared" si="46"/>
        <v>34500</v>
      </c>
      <c r="N347" s="55">
        <f t="shared" si="47"/>
        <v>37700.825000000004</v>
      </c>
      <c r="O347" s="55">
        <f t="shared" si="48"/>
        <v>37357.392679882738</v>
      </c>
      <c r="P347" s="55">
        <f t="shared" si="49"/>
        <v>37525.217606127837</v>
      </c>
      <c r="Q347" s="55">
        <f t="shared" si="50"/>
        <v>4544.5431059541061</v>
      </c>
      <c r="R347" s="56">
        <f t="shared" si="51"/>
        <v>0.1205422721108651</v>
      </c>
      <c r="S347" s="55">
        <f t="shared" si="52"/>
        <v>34500</v>
      </c>
      <c r="T347" s="62" t="str">
        <f t="shared" si="53"/>
        <v>MENOR VALOR</v>
      </c>
    </row>
    <row r="348" spans="1:20" ht="76.5" x14ac:dyDescent="0.25">
      <c r="A348" s="76">
        <f>+COTIZACIONES!A347</f>
        <v>345</v>
      </c>
      <c r="B348" s="76" t="str">
        <f>+COTIZACIONES!C347</f>
        <v>INSTALACIÓN ENCHAPE EN PIEDRA, CON GRANITO PULIDO BANCA.</v>
      </c>
      <c r="C348" s="76" t="str">
        <f>+COTIZACIONES!C347</f>
        <v>INSTALACIÓN ENCHAPE EN PIEDRA, CON GRANITO PULIDO BANCA.</v>
      </c>
      <c r="D348" s="76" t="str">
        <f>+COTIZACIONES!D347</f>
        <v>M²</v>
      </c>
      <c r="E348" s="76">
        <f>+COTIZACIONES!E347</f>
        <v>1</v>
      </c>
      <c r="F348" s="58"/>
      <c r="G348" s="58"/>
      <c r="H348" s="58"/>
      <c r="I348" s="58"/>
      <c r="J348" s="77">
        <f>+COTIZACIONES!F347</f>
        <v>40250</v>
      </c>
      <c r="K348" s="77">
        <f>+COTIZACIONES!L347</f>
        <v>50771.35</v>
      </c>
      <c r="L348" s="77">
        <f>+COTIZACIONES!R347</f>
        <v>41650</v>
      </c>
      <c r="M348" s="55">
        <f t="shared" si="46"/>
        <v>40250</v>
      </c>
      <c r="N348" s="55">
        <f t="shared" si="47"/>
        <v>44223.783333333333</v>
      </c>
      <c r="O348" s="55">
        <f t="shared" si="48"/>
        <v>43763.374899436843</v>
      </c>
      <c r="P348" s="55">
        <f t="shared" si="49"/>
        <v>43987.897115756423</v>
      </c>
      <c r="Q348" s="55">
        <f t="shared" si="50"/>
        <v>5713.4028337614263</v>
      </c>
      <c r="R348" s="56">
        <f t="shared" si="51"/>
        <v>0.12919299080987928</v>
      </c>
      <c r="S348" s="55">
        <f t="shared" si="52"/>
        <v>40250</v>
      </c>
      <c r="T348" s="62" t="str">
        <f t="shared" si="53"/>
        <v>MENOR VALOR</v>
      </c>
    </row>
    <row r="349" spans="1:20" ht="76.5" x14ac:dyDescent="0.25">
      <c r="A349" s="76">
        <f>+COTIZACIONES!A348</f>
        <v>346</v>
      </c>
      <c r="B349" s="76" t="str">
        <f>+COTIZACIONES!C348</f>
        <v xml:space="preserve">INSTALACIÓN ENCHAPE EN PIEDRA, CON GRANITO PULIDO MESÓN. </v>
      </c>
      <c r="C349" s="76" t="str">
        <f>+COTIZACIONES!C348</f>
        <v xml:space="preserve">INSTALACIÓN ENCHAPE EN PIEDRA, CON GRANITO PULIDO MESÓN. </v>
      </c>
      <c r="D349" s="76" t="str">
        <f>+COTIZACIONES!D348</f>
        <v>M²</v>
      </c>
      <c r="E349" s="76">
        <f>+COTIZACIONES!E348</f>
        <v>1</v>
      </c>
      <c r="F349" s="58"/>
      <c r="G349" s="58"/>
      <c r="H349" s="58"/>
      <c r="I349" s="58"/>
      <c r="J349" s="77">
        <f>+COTIZACIONES!F348</f>
        <v>40250</v>
      </c>
      <c r="K349" s="77">
        <f>+COTIZACIONES!L348</f>
        <v>49334.42500000001</v>
      </c>
      <c r="L349" s="77">
        <f>+COTIZACIONES!R348</f>
        <v>41650</v>
      </c>
      <c r="M349" s="55">
        <f t="shared" si="46"/>
        <v>40250</v>
      </c>
      <c r="N349" s="55">
        <f t="shared" si="47"/>
        <v>43744.808333333342</v>
      </c>
      <c r="O349" s="55">
        <f t="shared" si="48"/>
        <v>43400.174476570297</v>
      </c>
      <c r="P349" s="55">
        <f t="shared" si="49"/>
        <v>43568.939305893175</v>
      </c>
      <c r="Q349" s="55">
        <f t="shared" si="50"/>
        <v>4891.1001686950131</v>
      </c>
      <c r="R349" s="56">
        <f t="shared" si="51"/>
        <v>0.11180984338587255</v>
      </c>
      <c r="S349" s="55">
        <f t="shared" si="52"/>
        <v>40250</v>
      </c>
      <c r="T349" s="62" t="str">
        <f t="shared" si="53"/>
        <v>MENOR VALOR</v>
      </c>
    </row>
    <row r="350" spans="1:20" ht="63.75" x14ac:dyDescent="0.25">
      <c r="A350" s="76">
        <f>+COTIZACIONES!A349</f>
        <v>347</v>
      </c>
      <c r="B350" s="76" t="str">
        <f>+COTIZACIONES!C349</f>
        <v xml:space="preserve">INSTALACIÓN ENCHAPE EN PIEDRA, CON GRANO MÁRMOL. </v>
      </c>
      <c r="C350" s="76" t="str">
        <f>+COTIZACIONES!C349</f>
        <v xml:space="preserve">INSTALACIÓN ENCHAPE EN PIEDRA, CON GRANO MÁRMOL. </v>
      </c>
      <c r="D350" s="76" t="str">
        <f>+COTIZACIONES!D349</f>
        <v>M²</v>
      </c>
      <c r="E350" s="76">
        <f>+COTIZACIONES!E349</f>
        <v>1</v>
      </c>
      <c r="F350" s="58"/>
      <c r="G350" s="58"/>
      <c r="H350" s="58"/>
      <c r="I350" s="58"/>
      <c r="J350" s="77">
        <f>+COTIZACIONES!F349</f>
        <v>40250</v>
      </c>
      <c r="K350" s="77">
        <f>+COTIZACIONES!L349</f>
        <v>49094.9375</v>
      </c>
      <c r="L350" s="77">
        <f>+COTIZACIONES!R349</f>
        <v>41650</v>
      </c>
      <c r="M350" s="55">
        <f t="shared" si="46"/>
        <v>40250</v>
      </c>
      <c r="N350" s="55">
        <f t="shared" si="47"/>
        <v>43664.979166666664</v>
      </c>
      <c r="O350" s="55">
        <f t="shared" si="48"/>
        <v>43338.182286302785</v>
      </c>
      <c r="P350" s="55">
        <f t="shared" si="49"/>
        <v>43498.325017941112</v>
      </c>
      <c r="Q350" s="55">
        <f t="shared" si="50"/>
        <v>4754.2965437908988</v>
      </c>
      <c r="R350" s="56">
        <f t="shared" si="51"/>
        <v>0.10888122780601882</v>
      </c>
      <c r="S350" s="55">
        <f t="shared" si="52"/>
        <v>40250</v>
      </c>
      <c r="T350" s="62" t="str">
        <f t="shared" si="53"/>
        <v>MENOR VALOR</v>
      </c>
    </row>
    <row r="351" spans="1:20" ht="76.5" x14ac:dyDescent="0.25">
      <c r="A351" s="76">
        <f>+COTIZACIONES!A350</f>
        <v>348</v>
      </c>
      <c r="B351" s="76" t="str">
        <f>+COTIZACIONES!C350</f>
        <v xml:space="preserve">INSTALACIÓN ENCHAPE EN PIEDRA, CON MESÓN GRANO MÁRMOL. </v>
      </c>
      <c r="C351" s="76" t="str">
        <f>+COTIZACIONES!C350</f>
        <v xml:space="preserve">INSTALACIÓN ENCHAPE EN PIEDRA, CON MESÓN GRANO MÁRMOL. </v>
      </c>
      <c r="D351" s="76" t="str">
        <f>+COTIZACIONES!D350</f>
        <v>M²</v>
      </c>
      <c r="E351" s="76">
        <f>+COTIZACIONES!E350</f>
        <v>1</v>
      </c>
      <c r="F351" s="58"/>
      <c r="G351" s="58"/>
      <c r="H351" s="58"/>
      <c r="I351" s="58"/>
      <c r="J351" s="77">
        <f>+COTIZACIONES!F350</f>
        <v>40250</v>
      </c>
      <c r="K351" s="77">
        <f>+COTIZACIONES!L350</f>
        <v>49573.912499999999</v>
      </c>
      <c r="L351" s="77">
        <f>+COTIZACIONES!R350</f>
        <v>41650</v>
      </c>
      <c r="M351" s="55">
        <f t="shared" si="46"/>
        <v>40250</v>
      </c>
      <c r="N351" s="55">
        <f t="shared" si="47"/>
        <v>43824.637500000004</v>
      </c>
      <c r="O351" s="55">
        <f t="shared" si="48"/>
        <v>43461.742745258482</v>
      </c>
      <c r="P351" s="55">
        <f t="shared" si="49"/>
        <v>43639.325436831954</v>
      </c>
      <c r="Q351" s="55">
        <f t="shared" si="50"/>
        <v>5027.9839169610259</v>
      </c>
      <c r="R351" s="56">
        <f t="shared" si="51"/>
        <v>0.11472961794518038</v>
      </c>
      <c r="S351" s="55">
        <f t="shared" si="52"/>
        <v>40250</v>
      </c>
      <c r="T351" s="62" t="str">
        <f t="shared" si="53"/>
        <v>MENOR VALOR</v>
      </c>
    </row>
    <row r="352" spans="1:20" ht="89.25" x14ac:dyDescent="0.25">
      <c r="A352" s="76">
        <f>+COTIZACIONES!A351</f>
        <v>349</v>
      </c>
      <c r="B352" s="76" t="str">
        <f>+COTIZACIONES!C351</f>
        <v xml:space="preserve">INSTALACIÓN ENCHAPE EN PIEDRA, CON PEDESTAL GRANO LAVADO (CARA).  </v>
      </c>
      <c r="C352" s="76" t="str">
        <f>+COTIZACIONES!C351</f>
        <v xml:space="preserve">INSTALACIÓN ENCHAPE EN PIEDRA, CON PEDESTAL GRANO LAVADO (CARA).  </v>
      </c>
      <c r="D352" s="76" t="str">
        <f>+COTIZACIONES!D351</f>
        <v>M²</v>
      </c>
      <c r="E352" s="76">
        <f>+COTIZACIONES!E351</f>
        <v>1</v>
      </c>
      <c r="F352" s="58"/>
      <c r="G352" s="58"/>
      <c r="H352" s="58"/>
      <c r="I352" s="58"/>
      <c r="J352" s="77">
        <f>+COTIZACIONES!F351</f>
        <v>40250</v>
      </c>
      <c r="K352" s="77">
        <f>+COTIZACIONES!L351</f>
        <v>53884.6875</v>
      </c>
      <c r="L352" s="77">
        <f>+COTIZACIONES!R351</f>
        <v>41650</v>
      </c>
      <c r="M352" s="55">
        <f t="shared" si="46"/>
        <v>40250</v>
      </c>
      <c r="N352" s="55">
        <f t="shared" si="47"/>
        <v>45261.5625</v>
      </c>
      <c r="O352" s="55">
        <f t="shared" si="48"/>
        <v>44502.150722642808</v>
      </c>
      <c r="P352" s="55">
        <f t="shared" si="49"/>
        <v>44869.244083842736</v>
      </c>
      <c r="Q352" s="55">
        <f t="shared" si="50"/>
        <v>7500.5808824529549</v>
      </c>
      <c r="R352" s="56">
        <f t="shared" si="51"/>
        <v>0.16571634888771139</v>
      </c>
      <c r="S352" s="55">
        <f t="shared" si="52"/>
        <v>40250</v>
      </c>
      <c r="T352" s="62" t="str">
        <f t="shared" si="53"/>
        <v>MENOR VALOR</v>
      </c>
    </row>
    <row r="353" spans="1:20" ht="76.5" x14ac:dyDescent="0.25">
      <c r="A353" s="76">
        <f>+COTIZACIONES!A352</f>
        <v>350</v>
      </c>
      <c r="B353" s="76" t="str">
        <f>+COTIZACIONES!C352</f>
        <v>INSTALACIÓN ENCHAPE PARA BAÑO Y/O COCINA A TODO COSTO 45 X 45</v>
      </c>
      <c r="C353" s="76" t="str">
        <f>+COTIZACIONES!C352</f>
        <v>INSTALACIÓN ENCHAPE PARA BAÑO Y/O COCINA A TODO COSTO 45 X 45</v>
      </c>
      <c r="D353" s="76" t="str">
        <f>+COTIZACIONES!D352</f>
        <v>M²</v>
      </c>
      <c r="E353" s="76">
        <f>+COTIZACIONES!E352</f>
        <v>1</v>
      </c>
      <c r="F353" s="58"/>
      <c r="G353" s="58"/>
      <c r="H353" s="58"/>
      <c r="I353" s="58"/>
      <c r="J353" s="77">
        <f>+COTIZACIONES!F352</f>
        <v>41650</v>
      </c>
      <c r="K353" s="77">
        <f>+COTIZACIONES!L352</f>
        <v>48147.4</v>
      </c>
      <c r="L353" s="77">
        <f>+COTIZACIONES!R352</f>
        <v>40341</v>
      </c>
      <c r="M353" s="55">
        <f t="shared" si="46"/>
        <v>40341</v>
      </c>
      <c r="N353" s="55">
        <f t="shared" si="47"/>
        <v>43379.466666666667</v>
      </c>
      <c r="O353" s="55">
        <f t="shared" si="48"/>
        <v>43123.378048479768</v>
      </c>
      <c r="P353" s="55">
        <f t="shared" si="49"/>
        <v>43249.208948184969</v>
      </c>
      <c r="Q353" s="55">
        <f t="shared" si="50"/>
        <v>4180.7010719894024</v>
      </c>
      <c r="R353" s="56">
        <f t="shared" si="51"/>
        <v>9.6375114616194815E-2</v>
      </c>
      <c r="S353" s="55">
        <f t="shared" si="52"/>
        <v>40341</v>
      </c>
      <c r="T353" s="62" t="str">
        <f t="shared" si="53"/>
        <v>MENOR VALOR</v>
      </c>
    </row>
    <row r="354" spans="1:20" ht="102" x14ac:dyDescent="0.25">
      <c r="A354" s="76">
        <f>+COTIZACIONES!A353</f>
        <v>351</v>
      </c>
      <c r="B354" s="76" t="str">
        <f>+COTIZACIONES!C353</f>
        <v>MANTENIMIENTO BALDOSA GRANO DE MÁRMOL  (INCLUYE DESTRONCADA PULIDA BRILLADA)</v>
      </c>
      <c r="C354" s="76" t="str">
        <f>+COTIZACIONES!C353</f>
        <v>MANTENIMIENTO BALDOSA GRANO DE MÁRMOL  (INCLUYE DESTRONCADA PULIDA BRILLADA)</v>
      </c>
      <c r="D354" s="76" t="str">
        <f>+COTIZACIONES!D353</f>
        <v>M²</v>
      </c>
      <c r="E354" s="76">
        <f>+COTIZACIONES!E353</f>
        <v>1</v>
      </c>
      <c r="F354" s="58"/>
      <c r="G354" s="58"/>
      <c r="H354" s="58"/>
      <c r="I354" s="58"/>
      <c r="J354" s="77">
        <f>+COTIZACIONES!F353</f>
        <v>63250</v>
      </c>
      <c r="K354" s="77">
        <f>+COTIZACIONES!L353</f>
        <v>86181.287500000006</v>
      </c>
      <c r="L354" s="77">
        <f>+COTIZACIONES!R353</f>
        <v>65450</v>
      </c>
      <c r="M354" s="55">
        <f t="shared" si="46"/>
        <v>63250</v>
      </c>
      <c r="N354" s="55">
        <f t="shared" si="47"/>
        <v>71627.09583333334</v>
      </c>
      <c r="O354" s="55">
        <f t="shared" si="48"/>
        <v>70269.850922729878</v>
      </c>
      <c r="P354" s="55">
        <f t="shared" si="49"/>
        <v>70924.190268462058</v>
      </c>
      <c r="Q354" s="55">
        <f t="shared" si="50"/>
        <v>12652.208159153572</v>
      </c>
      <c r="R354" s="56">
        <f t="shared" si="51"/>
        <v>0.17663997139565124</v>
      </c>
      <c r="S354" s="55">
        <f t="shared" si="52"/>
        <v>63250</v>
      </c>
      <c r="T354" s="62" t="str">
        <f t="shared" si="53"/>
        <v>MENOR VALOR</v>
      </c>
    </row>
    <row r="355" spans="1:20" ht="140.25" x14ac:dyDescent="0.25">
      <c r="A355" s="76">
        <f>+COTIZACIONES!A354</f>
        <v>352</v>
      </c>
      <c r="B355" s="76" t="str">
        <f>+COTIZACIONES!C354</f>
        <v>MANTENIMIENTO DE ENCHAPE EN PIEDRA MUÑECA, INCLUYE PULIDA LAVADO E IMPERMEABILIZADO CON HIDRÓFUGO</v>
      </c>
      <c r="C355" s="76" t="str">
        <f>+COTIZACIONES!C354</f>
        <v>MANTENIMIENTO DE ENCHAPE EN PIEDRA MUÑECA, INCLUYE PULIDA LAVADO E IMPERMEABILIZADO CON HIDRÓFUGO</v>
      </c>
      <c r="D355" s="76" t="str">
        <f>+COTIZACIONES!D354</f>
        <v>M²</v>
      </c>
      <c r="E355" s="76">
        <f>+COTIZACIONES!E354</f>
        <v>1</v>
      </c>
      <c r="F355" s="58"/>
      <c r="G355" s="58"/>
      <c r="H355" s="58"/>
      <c r="I355" s="58"/>
      <c r="J355" s="77">
        <f>+COTIZACIONES!F354</f>
        <v>46000</v>
      </c>
      <c r="K355" s="77">
        <f>+COTIZACIONES!L354</f>
        <v>56929.599999999999</v>
      </c>
      <c r="L355" s="77">
        <f>+COTIZACIONES!R354</f>
        <v>47600</v>
      </c>
      <c r="M355" s="55">
        <f t="shared" si="46"/>
        <v>46000</v>
      </c>
      <c r="N355" s="55">
        <f t="shared" si="47"/>
        <v>50176.533333333333</v>
      </c>
      <c r="O355" s="55">
        <f t="shared" si="48"/>
        <v>49740.447343895619</v>
      </c>
      <c r="P355" s="55">
        <f t="shared" si="49"/>
        <v>49953.697422662561</v>
      </c>
      <c r="Q355" s="55">
        <f t="shared" si="50"/>
        <v>5902.7901922170095</v>
      </c>
      <c r="R355" s="56">
        <f t="shared" si="51"/>
        <v>0.11764045461258801</v>
      </c>
      <c r="S355" s="55">
        <f t="shared" si="52"/>
        <v>46000</v>
      </c>
      <c r="T355" s="62" t="str">
        <f t="shared" si="53"/>
        <v>MENOR VALOR</v>
      </c>
    </row>
    <row r="356" spans="1:20" ht="38.25" x14ac:dyDescent="0.25">
      <c r="A356" s="76">
        <f>+COTIZACIONES!A355</f>
        <v>353</v>
      </c>
      <c r="B356" s="76" t="str">
        <f>+COTIZACIONES!C355</f>
        <v>INSTALACIÓN DE PISO EN MADERA</v>
      </c>
      <c r="C356" s="76" t="str">
        <f>+COTIZACIONES!C355</f>
        <v>INSTALACIÓN DE PISO EN MADERA</v>
      </c>
      <c r="D356" s="76" t="str">
        <f>+COTIZACIONES!D355</f>
        <v>m²</v>
      </c>
      <c r="E356" s="76">
        <f>+COTIZACIONES!E355</f>
        <v>1</v>
      </c>
      <c r="F356" s="58"/>
      <c r="G356" s="58"/>
      <c r="H356" s="58"/>
      <c r="I356" s="58"/>
      <c r="J356" s="77">
        <f>+COTIZACIONES!F355</f>
        <v>28750</v>
      </c>
      <c r="K356" s="77">
        <f>+COTIZACIONES!L355</f>
        <v>35752.0625</v>
      </c>
      <c r="L356" s="77">
        <f>+COTIZACIONES!R355</f>
        <v>29750</v>
      </c>
      <c r="M356" s="55">
        <f t="shared" si="46"/>
        <v>28750</v>
      </c>
      <c r="N356" s="55">
        <f t="shared" si="47"/>
        <v>31417.354166666668</v>
      </c>
      <c r="O356" s="55">
        <f t="shared" si="48"/>
        <v>31131.160566568949</v>
      </c>
      <c r="P356" s="55">
        <f t="shared" si="49"/>
        <v>31271.014671773195</v>
      </c>
      <c r="Q356" s="55">
        <f t="shared" si="50"/>
        <v>3787.1192549617554</v>
      </c>
      <c r="R356" s="56">
        <f t="shared" si="51"/>
        <v>0.12054227211086511</v>
      </c>
      <c r="S356" s="55">
        <f t="shared" si="52"/>
        <v>28750</v>
      </c>
      <c r="T356" s="62" t="str">
        <f t="shared" si="53"/>
        <v>MENOR VALOR</v>
      </c>
    </row>
    <row r="357" spans="1:20" ht="38.25" x14ac:dyDescent="0.25">
      <c r="A357" s="76">
        <f>+COTIZACIONES!A356</f>
        <v>354</v>
      </c>
      <c r="B357" s="76" t="str">
        <f>+COTIZACIONES!C356</f>
        <v>INSTALACIÓN DE PISO LAMINADO</v>
      </c>
      <c r="C357" s="76" t="str">
        <f>+COTIZACIONES!C356</f>
        <v>INSTALACIÓN DE PISO LAMINADO</v>
      </c>
      <c r="D357" s="76" t="str">
        <f>+COTIZACIONES!D356</f>
        <v>M²</v>
      </c>
      <c r="E357" s="76">
        <f>+COTIZACIONES!E356</f>
        <v>1</v>
      </c>
      <c r="F357" s="58"/>
      <c r="G357" s="58"/>
      <c r="H357" s="58"/>
      <c r="I357" s="58"/>
      <c r="J357" s="77">
        <f>+COTIZACIONES!F356</f>
        <v>28750</v>
      </c>
      <c r="K357" s="77">
        <f>+COTIZACIONES!L356</f>
        <v>36265.25</v>
      </c>
      <c r="L357" s="77">
        <f>+COTIZACIONES!R356</f>
        <v>29750</v>
      </c>
      <c r="M357" s="55">
        <f t="shared" si="46"/>
        <v>28750</v>
      </c>
      <c r="N357" s="55">
        <f t="shared" si="47"/>
        <v>31588.416666666668</v>
      </c>
      <c r="O357" s="55">
        <f t="shared" si="48"/>
        <v>31259.553499597747</v>
      </c>
      <c r="P357" s="55">
        <f t="shared" si="49"/>
        <v>31419.926511254587</v>
      </c>
      <c r="Q357" s="55">
        <f t="shared" si="50"/>
        <v>4081.0020241153097</v>
      </c>
      <c r="R357" s="56">
        <f t="shared" si="51"/>
        <v>0.12919299080987945</v>
      </c>
      <c r="S357" s="55">
        <f t="shared" si="52"/>
        <v>28750</v>
      </c>
      <c r="T357" s="62" t="str">
        <f t="shared" si="53"/>
        <v>MENOR VALOR</v>
      </c>
    </row>
    <row r="358" spans="1:20" ht="140.25" x14ac:dyDescent="0.25">
      <c r="A358" s="76">
        <f>+COTIZACIONES!A357</f>
        <v>355</v>
      </c>
      <c r="B358" s="76" t="str">
        <f>+COTIZACIONES!C357</f>
        <v>INSTACION Y SUMINISTRO DE PISO DE CAUCHO ELECTROSTÁTICO DISIPATIVO 3mm. Tipo Noraplan Signa Ed o equivalente.</v>
      </c>
      <c r="C358" s="76" t="str">
        <f>+COTIZACIONES!C357</f>
        <v>INSTACION Y SUMINISTRO DE PISO DE CAUCHO ELECTROSTÁTICO DISIPATIVO 3mm. Tipo Noraplan Signa Ed o equivalente.</v>
      </c>
      <c r="D358" s="76" t="str">
        <f>+COTIZACIONES!D357</f>
        <v>M²</v>
      </c>
      <c r="E358" s="76">
        <f>+COTIZACIONES!E357</f>
        <v>1</v>
      </c>
      <c r="F358" s="58"/>
      <c r="G358" s="58"/>
      <c r="H358" s="58"/>
      <c r="I358" s="58"/>
      <c r="J358" s="77">
        <f>+COTIZACIONES!F357</f>
        <v>642600</v>
      </c>
      <c r="K358" s="77">
        <f>+COTIZACIONES!L357</f>
        <v>750533</v>
      </c>
      <c r="L358" s="77">
        <f>+COTIZACIONES!R357</f>
        <v>630700</v>
      </c>
      <c r="M358" s="55">
        <f t="shared" si="46"/>
        <v>630700</v>
      </c>
      <c r="N358" s="55">
        <f t="shared" si="47"/>
        <v>674611</v>
      </c>
      <c r="O358" s="55">
        <f t="shared" si="48"/>
        <v>670525.26333204657</v>
      </c>
      <c r="P358" s="55">
        <f t="shared" si="49"/>
        <v>672529.15277079761</v>
      </c>
      <c r="Q358" s="55">
        <f t="shared" si="50"/>
        <v>66019.050758095575</v>
      </c>
      <c r="R358" s="56">
        <f t="shared" si="51"/>
        <v>9.7862398861114891E-2</v>
      </c>
      <c r="S358" s="55">
        <f t="shared" si="52"/>
        <v>630700</v>
      </c>
      <c r="T358" s="62" t="str">
        <f t="shared" si="53"/>
        <v>MENOR VALOR</v>
      </c>
    </row>
    <row r="359" spans="1:20" ht="153" x14ac:dyDescent="0.25">
      <c r="A359" s="76">
        <f>+COTIZACIONES!A358</f>
        <v>356</v>
      </c>
      <c r="B359" s="76" t="str">
        <f>+COTIZACIONES!C358</f>
        <v>MANTENIMIENTO A TODO COSTO DESMONTE DE PISOS DE CAUCHO INCLUYE CARGUE Y RETIRO DE MATERIAL DESMONTADO,</v>
      </c>
      <c r="C359" s="76" t="str">
        <f>+COTIZACIONES!C358</f>
        <v>MANTENIMIENTO A TODO COSTO DESMONTE DE PISOS DE CAUCHO INCLUYE CARGUE Y RETIRO DE MATERIAL DESMONTADO,</v>
      </c>
      <c r="D359" s="76" t="str">
        <f>+COTIZACIONES!D358</f>
        <v>M²</v>
      </c>
      <c r="E359" s="76">
        <f>+COTIZACIONES!E358</f>
        <v>1</v>
      </c>
      <c r="F359" s="58"/>
      <c r="G359" s="58"/>
      <c r="H359" s="58"/>
      <c r="I359" s="58"/>
      <c r="J359" s="77">
        <f>+COTIZACIONES!F358</f>
        <v>487900</v>
      </c>
      <c r="K359" s="77">
        <f>+COTIZACIONES!L358</f>
        <v>563607.80000000005</v>
      </c>
      <c r="L359" s="77">
        <f>+COTIZACIONES!R358</f>
        <v>474810</v>
      </c>
      <c r="M359" s="55">
        <f t="shared" si="46"/>
        <v>474810</v>
      </c>
      <c r="N359" s="55">
        <f t="shared" si="47"/>
        <v>508772.60000000003</v>
      </c>
      <c r="O359" s="55">
        <f t="shared" si="48"/>
        <v>505903.09718957113</v>
      </c>
      <c r="P359" s="55">
        <f t="shared" si="49"/>
        <v>507312.88163480279</v>
      </c>
      <c r="Q359" s="55">
        <f t="shared" si="50"/>
        <v>47937.578101944229</v>
      </c>
      <c r="R359" s="56">
        <f t="shared" si="51"/>
        <v>9.4222012156205404E-2</v>
      </c>
      <c r="S359" s="55">
        <f t="shared" si="52"/>
        <v>474810</v>
      </c>
      <c r="T359" s="62" t="str">
        <f t="shared" si="53"/>
        <v>MENOR VALOR</v>
      </c>
    </row>
    <row r="360" spans="1:20" ht="89.25" x14ac:dyDescent="0.25">
      <c r="A360" s="76">
        <f>+COTIZACIONES!A359</f>
        <v>357</v>
      </c>
      <c r="B360" s="76" t="str">
        <f>+COTIZACIONES!C359</f>
        <v>DESMONTE MANTENIMIENTO E INSTALACIÓN DE MARCO VENTANA (ALUMINIO)</v>
      </c>
      <c r="C360" s="76" t="str">
        <f>+COTIZACIONES!C359</f>
        <v>DESMONTE MANTENIMIENTO E INSTALACIÓN DE MARCO VENTANA (ALUMINIO)</v>
      </c>
      <c r="D360" s="76" t="str">
        <f>+COTIZACIONES!D359</f>
        <v>M²</v>
      </c>
      <c r="E360" s="76">
        <f>+COTIZACIONES!E359</f>
        <v>1</v>
      </c>
      <c r="F360" s="58"/>
      <c r="G360" s="58"/>
      <c r="H360" s="58"/>
      <c r="I360" s="58"/>
      <c r="J360" s="77">
        <f>+COTIZACIONES!F359</f>
        <v>40250</v>
      </c>
      <c r="K360" s="77">
        <f>+COTIZACIONES!L359</f>
        <v>49573.912499999999</v>
      </c>
      <c r="L360" s="77">
        <f>+COTIZACIONES!R359</f>
        <v>41650</v>
      </c>
      <c r="M360" s="55">
        <f t="shared" si="46"/>
        <v>40250</v>
      </c>
      <c r="N360" s="55">
        <f t="shared" si="47"/>
        <v>43824.637500000004</v>
      </c>
      <c r="O360" s="55">
        <f t="shared" si="48"/>
        <v>43461.742745258482</v>
      </c>
      <c r="P360" s="55">
        <f t="shared" si="49"/>
        <v>43639.325436831954</v>
      </c>
      <c r="Q360" s="55">
        <f t="shared" si="50"/>
        <v>5027.9839169610259</v>
      </c>
      <c r="R360" s="56">
        <f t="shared" si="51"/>
        <v>0.11472961794518038</v>
      </c>
      <c r="S360" s="55">
        <f t="shared" si="52"/>
        <v>40250</v>
      </c>
      <c r="T360" s="62" t="str">
        <f t="shared" si="53"/>
        <v>MENOR VALOR</v>
      </c>
    </row>
    <row r="361" spans="1:20" ht="127.5" x14ac:dyDescent="0.25">
      <c r="A361" s="76">
        <f>+COTIZACIONES!A360</f>
        <v>358</v>
      </c>
      <c r="B361" s="76" t="str">
        <f>+COTIZACIONES!C360</f>
        <v>DESMONTE DE ELEMENTOS PREFABRICADOS EN FACHADA (INCLUYE CARGUE Y RETIRO DE ESCOMBROS)</v>
      </c>
      <c r="C361" s="76" t="str">
        <f>+COTIZACIONES!C360</f>
        <v>DESMONTE DE ELEMENTOS PREFABRICADOS EN FACHADA (INCLUYE CARGUE Y RETIRO DE ESCOMBROS)</v>
      </c>
      <c r="D361" s="76" t="str">
        <f>+COTIZACIONES!D360</f>
        <v>ML</v>
      </c>
      <c r="E361" s="76">
        <f>+COTIZACIONES!E360</f>
        <v>1</v>
      </c>
      <c r="F361" s="58"/>
      <c r="G361" s="58"/>
      <c r="H361" s="58"/>
      <c r="I361" s="58"/>
      <c r="J361" s="77">
        <f>+COTIZACIONES!F360</f>
        <v>392700</v>
      </c>
      <c r="K361" s="77">
        <f>+COTIZACIONES!L360</f>
        <v>467313</v>
      </c>
      <c r="L361" s="77">
        <f>+COTIZACIONES!R360</f>
        <v>403410</v>
      </c>
      <c r="M361" s="55">
        <f t="shared" si="46"/>
        <v>392700</v>
      </c>
      <c r="N361" s="55">
        <f t="shared" si="47"/>
        <v>421141</v>
      </c>
      <c r="O361" s="55">
        <f t="shared" si="48"/>
        <v>418688.33945608791</v>
      </c>
      <c r="P361" s="55">
        <f t="shared" si="49"/>
        <v>419892.84520637308</v>
      </c>
      <c r="Q361" s="55">
        <f t="shared" si="50"/>
        <v>40343.106139711155</v>
      </c>
      <c r="R361" s="56">
        <f t="shared" si="51"/>
        <v>9.5794772154008168E-2</v>
      </c>
      <c r="S361" s="55">
        <f t="shared" si="52"/>
        <v>392700</v>
      </c>
      <c r="T361" s="62" t="str">
        <f t="shared" si="53"/>
        <v>MENOR VALOR</v>
      </c>
    </row>
    <row r="362" spans="1:20" ht="165.75" x14ac:dyDescent="0.25">
      <c r="A362" s="76">
        <f>+COTIZACIONES!A361</f>
        <v>359</v>
      </c>
      <c r="B362" s="76" t="str">
        <f>+COTIZACIONES!C361</f>
        <v>MANTENIMIENTO A TODO COSTO DESMONTE DE ELEMENTOS PREFABRICADOS EN FACHADA INCLUYE CARGUE Y RETIRO DE ESCOMBROS,</v>
      </c>
      <c r="C362" s="76" t="str">
        <f>+COTIZACIONES!C361</f>
        <v>MANTENIMIENTO A TODO COSTO DESMONTE DE ELEMENTOS PREFABRICADOS EN FACHADA INCLUYE CARGUE Y RETIRO DE ESCOMBROS,</v>
      </c>
      <c r="D362" s="76" t="str">
        <f>+COTIZACIONES!D361</f>
        <v>M²</v>
      </c>
      <c r="E362" s="76">
        <f>+COTIZACIONES!E361</f>
        <v>1</v>
      </c>
      <c r="F362" s="58"/>
      <c r="G362" s="58"/>
      <c r="H362" s="58"/>
      <c r="I362" s="58"/>
      <c r="J362" s="77">
        <f>+COTIZACIONES!F361</f>
        <v>631771</v>
      </c>
      <c r="K362" s="77">
        <f>+COTIZACIONES!L361</f>
        <v>740620.3</v>
      </c>
      <c r="L362" s="77">
        <f>+COTIZACIONES!R361</f>
        <v>629569.5</v>
      </c>
      <c r="M362" s="55">
        <f t="shared" si="46"/>
        <v>629569.5</v>
      </c>
      <c r="N362" s="55">
        <f t="shared" si="47"/>
        <v>667320.26666666672</v>
      </c>
      <c r="O362" s="55">
        <f t="shared" si="48"/>
        <v>663502.71145842993</v>
      </c>
      <c r="P362" s="55">
        <f t="shared" si="49"/>
        <v>665374.76557062054</v>
      </c>
      <c r="Q362" s="55">
        <f t="shared" si="50"/>
        <v>63489.23385553914</v>
      </c>
      <c r="R362" s="56">
        <f t="shared" si="51"/>
        <v>9.5140574963614374E-2</v>
      </c>
      <c r="S362" s="55">
        <f t="shared" si="52"/>
        <v>629570</v>
      </c>
      <c r="T362" s="62" t="str">
        <f t="shared" si="53"/>
        <v>MENOR VALOR</v>
      </c>
    </row>
    <row r="363" spans="1:20" ht="165.75" x14ac:dyDescent="0.25">
      <c r="A363" s="76">
        <f>+COTIZACIONES!A362</f>
        <v>360</v>
      </c>
      <c r="B363" s="76" t="str">
        <f>+COTIZACIONES!C362</f>
        <v>DESMONTE MANTENIMIENTO  Y REINSTALACIÓN  DE VENTANERIA  (INCLUYE LIMPIEZA LIJADADA PINTURA ESMALTE Y REINSTALACIÓN),</v>
      </c>
      <c r="C363" s="76" t="str">
        <f>+COTIZACIONES!C362</f>
        <v>DESMONTE MANTENIMIENTO  Y REINSTALACIÓN  DE VENTANERIA  (INCLUYE LIMPIEZA LIJADADA PINTURA ESMALTE Y REINSTALACIÓN),</v>
      </c>
      <c r="D363" s="76" t="str">
        <f>+COTIZACIONES!D362</f>
        <v>M²</v>
      </c>
      <c r="E363" s="76">
        <f>+COTIZACIONES!E362</f>
        <v>1</v>
      </c>
      <c r="F363" s="58"/>
      <c r="G363" s="58"/>
      <c r="H363" s="58"/>
      <c r="I363" s="58"/>
      <c r="J363" s="77">
        <f>+COTIZACIONES!F362</f>
        <v>368900</v>
      </c>
      <c r="K363" s="77">
        <f>+COTIZACIONES!L362</f>
        <v>382347</v>
      </c>
      <c r="L363" s="77">
        <f>+COTIZACIONES!R362</f>
        <v>320110</v>
      </c>
      <c r="M363" s="55">
        <f t="shared" si="46"/>
        <v>320110</v>
      </c>
      <c r="N363" s="55">
        <f t="shared" si="47"/>
        <v>357119</v>
      </c>
      <c r="O363" s="55">
        <f t="shared" si="48"/>
        <v>355024.83268855966</v>
      </c>
      <c r="P363" s="55">
        <f t="shared" si="49"/>
        <v>356086.24219056795</v>
      </c>
      <c r="Q363" s="55">
        <f t="shared" si="50"/>
        <v>32748.358935983342</v>
      </c>
      <c r="R363" s="56">
        <f t="shared" si="51"/>
        <v>9.1701530683002977E-2</v>
      </c>
      <c r="S363" s="55">
        <f t="shared" si="52"/>
        <v>320110</v>
      </c>
      <c r="T363" s="62" t="str">
        <f t="shared" si="53"/>
        <v>MENOR VALOR</v>
      </c>
    </row>
    <row r="364" spans="1:20" ht="63.75" x14ac:dyDescent="0.25">
      <c r="A364" s="76">
        <f>+COTIZACIONES!A363</f>
        <v>361</v>
      </c>
      <c r="B364" s="76" t="str">
        <f>+COTIZACIONES!C363</f>
        <v>DESMONTE PUERTAS  (INCLUYE RETIRO DE ESCOMBROS)</v>
      </c>
      <c r="C364" s="76" t="str">
        <f>+COTIZACIONES!C363</f>
        <v>DESMONTE PUERTAS  (INCLUYE RETIRO DE ESCOMBROS)</v>
      </c>
      <c r="D364" s="76" t="str">
        <f>+COTIZACIONES!D363</f>
        <v>UND</v>
      </c>
      <c r="E364" s="76">
        <f>+COTIZACIONES!E363</f>
        <v>1</v>
      </c>
      <c r="F364" s="58"/>
      <c r="G364" s="58"/>
      <c r="H364" s="58"/>
      <c r="I364" s="58"/>
      <c r="J364" s="77">
        <f>+COTIZACIONES!F363</f>
        <v>130900</v>
      </c>
      <c r="K364" s="77">
        <f>+COTIZACIONES!L363</f>
        <v>154354.9</v>
      </c>
      <c r="L364" s="77">
        <f>+COTIZACIONES!R363</f>
        <v>117810</v>
      </c>
      <c r="M364" s="55">
        <f t="shared" si="46"/>
        <v>117810</v>
      </c>
      <c r="N364" s="55">
        <f t="shared" si="47"/>
        <v>134354.96666666667</v>
      </c>
      <c r="O364" s="55">
        <f t="shared" si="48"/>
        <v>132706.72458163142</v>
      </c>
      <c r="P364" s="55">
        <f t="shared" si="49"/>
        <v>133520.33329255765</v>
      </c>
      <c r="Q364" s="55">
        <f t="shared" si="50"/>
        <v>18515.804735504484</v>
      </c>
      <c r="R364" s="56">
        <f t="shared" si="51"/>
        <v>0.13781258106700298</v>
      </c>
      <c r="S364" s="55">
        <f t="shared" si="52"/>
        <v>117810</v>
      </c>
      <c r="T364" s="62" t="str">
        <f t="shared" si="53"/>
        <v>MENOR VALOR</v>
      </c>
    </row>
    <row r="365" spans="1:20" ht="63.75" x14ac:dyDescent="0.25">
      <c r="A365" s="76">
        <f>+COTIZACIONES!A364</f>
        <v>362</v>
      </c>
      <c r="B365" s="76" t="str">
        <f>+COTIZACIONES!C364</f>
        <v xml:space="preserve">INSTALACIÓN DE  PUERTAS EN MADERA Y/O METÁLICAS </v>
      </c>
      <c r="C365" s="76" t="str">
        <f>+COTIZACIONES!C364</f>
        <v xml:space="preserve">INSTALACIÓN DE  PUERTAS EN MADERA Y/O METÁLICAS </v>
      </c>
      <c r="D365" s="76" t="str">
        <f>+COTIZACIONES!D364</f>
        <v>Unidad</v>
      </c>
      <c r="E365" s="76">
        <f>+COTIZACIONES!E364</f>
        <v>1</v>
      </c>
      <c r="F365" s="58"/>
      <c r="G365" s="58"/>
      <c r="H365" s="58"/>
      <c r="I365" s="58"/>
      <c r="J365" s="77">
        <f>+COTIZACIONES!F364</f>
        <v>46000</v>
      </c>
      <c r="K365" s="77">
        <f>+COTIZACIONES!L364</f>
        <v>57203.3</v>
      </c>
      <c r="L365" s="77">
        <f>+COTIZACIONES!R364</f>
        <v>47600</v>
      </c>
      <c r="M365" s="55">
        <f t="shared" si="46"/>
        <v>46000</v>
      </c>
      <c r="N365" s="55">
        <f t="shared" si="47"/>
        <v>50267.766666666663</v>
      </c>
      <c r="O365" s="55">
        <f t="shared" si="48"/>
        <v>49809.856906510315</v>
      </c>
      <c r="P365" s="55">
        <f t="shared" si="49"/>
        <v>50033.623474837113</v>
      </c>
      <c r="Q365" s="55">
        <f t="shared" si="50"/>
        <v>6059.3908079388111</v>
      </c>
      <c r="R365" s="56">
        <f t="shared" si="51"/>
        <v>0.12054227211086518</v>
      </c>
      <c r="S365" s="55">
        <f t="shared" si="52"/>
        <v>46000</v>
      </c>
      <c r="T365" s="62" t="str">
        <f t="shared" si="53"/>
        <v>MENOR VALOR</v>
      </c>
    </row>
    <row r="366" spans="1:20" ht="89.25" x14ac:dyDescent="0.25">
      <c r="A366" s="76">
        <f>+COTIZACIONES!A365</f>
        <v>363</v>
      </c>
      <c r="B366" s="76" t="str">
        <f>+COTIZACIONES!C365</f>
        <v xml:space="preserve">INSTALACIÓN DE MARCOS PARA PUERTAS EN MADERA Y/O METÁLICAS 0.8M A 1M </v>
      </c>
      <c r="C366" s="76" t="str">
        <f>+COTIZACIONES!C365</f>
        <v xml:space="preserve">INSTALACIÓN DE MARCOS PARA PUERTAS EN MADERA Y/O METÁLICAS 0.8M A 1M </v>
      </c>
      <c r="D366" s="76" t="str">
        <f>+COTIZACIONES!D365</f>
        <v>Unidad</v>
      </c>
      <c r="E366" s="76">
        <f>+COTIZACIONES!E365</f>
        <v>1</v>
      </c>
      <c r="F366" s="58"/>
      <c r="G366" s="58"/>
      <c r="H366" s="58"/>
      <c r="I366" s="58"/>
      <c r="J366" s="77">
        <f>+COTIZACIONES!F365</f>
        <v>34500</v>
      </c>
      <c r="K366" s="77">
        <f>+COTIZACIONES!L365</f>
        <v>43518.3</v>
      </c>
      <c r="L366" s="77">
        <f>+COTIZACIONES!R365</f>
        <v>35700</v>
      </c>
      <c r="M366" s="55">
        <f t="shared" si="46"/>
        <v>34500</v>
      </c>
      <c r="N366" s="55">
        <f t="shared" si="47"/>
        <v>37906.1</v>
      </c>
      <c r="O366" s="55">
        <f t="shared" si="48"/>
        <v>37511.464199517293</v>
      </c>
      <c r="P366" s="55">
        <f t="shared" si="49"/>
        <v>37703.911813505503</v>
      </c>
      <c r="Q366" s="55">
        <f t="shared" si="50"/>
        <v>4897.2024289383953</v>
      </c>
      <c r="R366" s="56">
        <f t="shared" si="51"/>
        <v>0.12919299080988009</v>
      </c>
      <c r="S366" s="55">
        <f t="shared" si="52"/>
        <v>34500</v>
      </c>
      <c r="T366" s="62" t="str">
        <f t="shared" si="53"/>
        <v>MENOR VALOR</v>
      </c>
    </row>
    <row r="367" spans="1:20" ht="165.75" x14ac:dyDescent="0.25">
      <c r="A367" s="76">
        <f>+COTIZACIONES!A366</f>
        <v>364</v>
      </c>
      <c r="B367" s="76" t="str">
        <f>+COTIZACIONES!C366</f>
        <v xml:space="preserve">INSTALACIÓN DE PUERTA CON MARCO Y HOJA EN MADERA (CAOBA - CEDRO CAQUETÁ - CEDRO MACHO), CON MEDIDAS DE 4MM X 1.22M X 2.44M. </v>
      </c>
      <c r="C367" s="76" t="str">
        <f>+COTIZACIONES!C366</f>
        <v xml:space="preserve">INSTALACIÓN DE PUERTA CON MARCO Y HOJA EN MADERA (CAOBA - CEDRO CAQUETÁ - CEDRO MACHO), CON MEDIDAS DE 4MM X 1.22M X 2.44M. </v>
      </c>
      <c r="D367" s="76" t="str">
        <f>+COTIZACIONES!D366</f>
        <v>Unidad</v>
      </c>
      <c r="E367" s="76">
        <f>+COTIZACIONES!E366</f>
        <v>1</v>
      </c>
      <c r="F367" s="58"/>
      <c r="G367" s="58"/>
      <c r="H367" s="58"/>
      <c r="I367" s="58"/>
      <c r="J367" s="77">
        <f>+COTIZACIONES!F366</f>
        <v>92000</v>
      </c>
      <c r="K367" s="77">
        <f>+COTIZACIONES!L366</f>
        <v>112764.39999999998</v>
      </c>
      <c r="L367" s="77">
        <f>+COTIZACIONES!R366</f>
        <v>95200</v>
      </c>
      <c r="M367" s="55">
        <f t="shared" si="46"/>
        <v>92000</v>
      </c>
      <c r="N367" s="55">
        <f t="shared" si="47"/>
        <v>99988.133333333317</v>
      </c>
      <c r="O367" s="55">
        <f t="shared" si="48"/>
        <v>99200.398803589225</v>
      </c>
      <c r="P367" s="55">
        <f t="shared" si="49"/>
        <v>99586.146984898674</v>
      </c>
      <c r="Q367" s="55">
        <f t="shared" si="50"/>
        <v>11179.657528445721</v>
      </c>
      <c r="R367" s="56">
        <f t="shared" si="51"/>
        <v>0.11180984338587235</v>
      </c>
      <c r="S367" s="55">
        <f t="shared" si="52"/>
        <v>92000</v>
      </c>
      <c r="T367" s="62" t="str">
        <f t="shared" si="53"/>
        <v>MENOR VALOR</v>
      </c>
    </row>
    <row r="368" spans="1:20" ht="102" x14ac:dyDescent="0.25">
      <c r="A368" s="76">
        <f>+COTIZACIONES!A367</f>
        <v>365</v>
      </c>
      <c r="B368" s="76" t="str">
        <f>+COTIZACIONES!C367</f>
        <v xml:space="preserve">SUMINISTRO E INSTALACION DE PUERTAS METALICAS EN LAMINA COLD ROLLED A TODO COSTO. </v>
      </c>
      <c r="C368" s="76" t="str">
        <f>+COTIZACIONES!C367</f>
        <v xml:space="preserve">SUMINISTRO E INSTALACION DE PUERTAS METALICAS EN LAMINA COLD ROLLED A TODO COSTO. </v>
      </c>
      <c r="D368" s="76" t="str">
        <f>+COTIZACIONES!D367</f>
        <v>M²</v>
      </c>
      <c r="E368" s="76">
        <f>+COTIZACIONES!E367</f>
        <v>1</v>
      </c>
      <c r="F368" s="58"/>
      <c r="G368" s="58"/>
      <c r="H368" s="58"/>
      <c r="I368" s="58"/>
      <c r="J368" s="77">
        <f>+COTIZACIONES!F367</f>
        <v>666400</v>
      </c>
      <c r="K368" s="77">
        <f>+COTIZACIONES!L367</f>
        <v>750533</v>
      </c>
      <c r="L368" s="77">
        <f>+COTIZACIONES!R367</f>
        <v>630438.19999999995</v>
      </c>
      <c r="M368" s="55">
        <f t="shared" si="46"/>
        <v>630438.19999999995</v>
      </c>
      <c r="N368" s="55">
        <f t="shared" si="47"/>
        <v>682457.06666666665</v>
      </c>
      <c r="O368" s="55">
        <f t="shared" si="48"/>
        <v>678858.20743649895</v>
      </c>
      <c r="P368" s="55">
        <f t="shared" si="49"/>
        <v>680637.33388492023</v>
      </c>
      <c r="Q368" s="55">
        <f t="shared" si="50"/>
        <v>61636.533721595151</v>
      </c>
      <c r="R368" s="56">
        <f t="shared" si="51"/>
        <v>9.0315620911725958E-2</v>
      </c>
      <c r="S368" s="55">
        <f t="shared" si="52"/>
        <v>630438</v>
      </c>
      <c r="T368" s="62" t="str">
        <f t="shared" si="53"/>
        <v>MENOR VALOR</v>
      </c>
    </row>
    <row r="369" spans="1:20" ht="51" x14ac:dyDescent="0.25">
      <c r="A369" s="76">
        <f>+COTIZACIONES!A368</f>
        <v>366</v>
      </c>
      <c r="B369" s="76" t="str">
        <f>+COTIZACIONES!C368</f>
        <v xml:space="preserve">INSTALACIÓN DE PUERTA EN ALUMINIO PARA BAÑO. </v>
      </c>
      <c r="C369" s="76" t="str">
        <f>+COTIZACIONES!C368</f>
        <v xml:space="preserve">INSTALACIÓN DE PUERTA EN ALUMINIO PARA BAÑO. </v>
      </c>
      <c r="D369" s="76" t="str">
        <f>+COTIZACIONES!D368</f>
        <v>M²</v>
      </c>
      <c r="E369" s="76">
        <f>+COTIZACIONES!E368</f>
        <v>1</v>
      </c>
      <c r="F369" s="58"/>
      <c r="G369" s="58"/>
      <c r="H369" s="58"/>
      <c r="I369" s="58"/>
      <c r="J369" s="77">
        <f>+COTIZACIONES!F368</f>
        <v>40250</v>
      </c>
      <c r="K369" s="77">
        <f>+COTIZACIONES!L368</f>
        <v>49573.912499999999</v>
      </c>
      <c r="L369" s="77">
        <f>+COTIZACIONES!R368</f>
        <v>41650</v>
      </c>
      <c r="M369" s="55">
        <f t="shared" si="46"/>
        <v>40250</v>
      </c>
      <c r="N369" s="55">
        <f t="shared" si="47"/>
        <v>43824.637500000004</v>
      </c>
      <c r="O369" s="55">
        <f t="shared" si="48"/>
        <v>43461.742745258482</v>
      </c>
      <c r="P369" s="55">
        <f t="shared" si="49"/>
        <v>43639.325436831954</v>
      </c>
      <c r="Q369" s="55">
        <f t="shared" si="50"/>
        <v>5027.9839169610259</v>
      </c>
      <c r="R369" s="56">
        <f t="shared" si="51"/>
        <v>0.11472961794518038</v>
      </c>
      <c r="S369" s="55">
        <f t="shared" si="52"/>
        <v>40250</v>
      </c>
      <c r="T369" s="62" t="str">
        <f t="shared" si="53"/>
        <v>MENOR VALOR</v>
      </c>
    </row>
    <row r="370" spans="1:20" ht="242.25" x14ac:dyDescent="0.25">
      <c r="A370" s="76">
        <f>+COTIZACIONES!A369</f>
        <v>367</v>
      </c>
      <c r="B370" s="76" t="str">
        <f>+COTIZACIONES!C369</f>
        <v>MANTENIMIENTO  DE  CARPINTERÍA METÁLICA - (PUERTAS Y VENTANAS) INCLUYE DESMONTE LIMPIEZA REMOCIÓN DE PINTURA LIJADA APLICACIÓN DE ANTICORROSIVO  PINTURA ESMALTE Y REINSTALACIÓN),</v>
      </c>
      <c r="C370" s="76" t="str">
        <f>+COTIZACIONES!C369</f>
        <v>MANTENIMIENTO  DE  CARPINTERÍA METÁLICA - (PUERTAS Y VENTANAS) INCLUYE DESMONTE LIMPIEZA REMOCIÓN DE PINTURA LIJADA APLICACIÓN DE ANTICORROSIVO  PINTURA ESMALTE Y REINSTALACIÓN),</v>
      </c>
      <c r="D370" s="76" t="str">
        <f>+COTIZACIONES!D369</f>
        <v>M²</v>
      </c>
      <c r="E370" s="76">
        <f>+COTIZACIONES!E369</f>
        <v>1</v>
      </c>
      <c r="F370" s="58"/>
      <c r="G370" s="58"/>
      <c r="H370" s="58"/>
      <c r="I370" s="58"/>
      <c r="J370" s="77">
        <f>+COTIZACIONES!F369</f>
        <v>34500</v>
      </c>
      <c r="K370" s="77">
        <f>+COTIZACIONES!L369</f>
        <v>46186.875</v>
      </c>
      <c r="L370" s="77">
        <f>+COTIZACIONES!R369</f>
        <v>35700</v>
      </c>
      <c r="M370" s="55">
        <f t="shared" si="46"/>
        <v>34500</v>
      </c>
      <c r="N370" s="55">
        <f t="shared" si="47"/>
        <v>38795.625</v>
      </c>
      <c r="O370" s="55">
        <f t="shared" si="48"/>
        <v>38144.700619408126</v>
      </c>
      <c r="P370" s="55">
        <f t="shared" si="49"/>
        <v>38459.3520718652</v>
      </c>
      <c r="Q370" s="55">
        <f t="shared" si="50"/>
        <v>6429.0693278168183</v>
      </c>
      <c r="R370" s="56">
        <f t="shared" si="51"/>
        <v>0.16571634888771139</v>
      </c>
      <c r="S370" s="55">
        <f t="shared" si="52"/>
        <v>34500</v>
      </c>
      <c r="T370" s="62" t="str">
        <f t="shared" si="53"/>
        <v>MENOR VALOR</v>
      </c>
    </row>
    <row r="371" spans="1:20" ht="255" x14ac:dyDescent="0.25">
      <c r="A371" s="76">
        <f>+COTIZACIONES!A370</f>
        <v>368</v>
      </c>
      <c r="B371" s="76" t="str">
        <f>+COTIZACIONES!C370</f>
        <v>MANTENIMIENTO RESANE CIELO RASO SUSPENDIDO DRYWALL (INCLUYE SELLO DE JUNTAS CONTRA MURO Y DILATACIONES CON MALLA FIBRA DE VIDRIO O SIMILAR MASILLADO  Y ACABADO PINTURA TIPO 1,  3 MANOS DE PINTURA)</v>
      </c>
      <c r="C371" s="76" t="str">
        <f>+COTIZACIONES!C370</f>
        <v>MANTENIMIENTO RESANE CIELO RASO SUSPENDIDO DRYWALL (INCLUYE SELLO DE JUNTAS CONTRA MURO Y DILATACIONES CON MALLA FIBRA DE VIDRIO O SIMILAR MASILLADO  Y ACABADO PINTURA TIPO 1,  3 MANOS DE PINTURA)</v>
      </c>
      <c r="D371" s="76" t="str">
        <f>+COTIZACIONES!D370</f>
        <v>M²</v>
      </c>
      <c r="E371" s="76">
        <f>+COTIZACIONES!E370</f>
        <v>1</v>
      </c>
      <c r="F371" s="58"/>
      <c r="G371" s="58"/>
      <c r="H371" s="58"/>
      <c r="I371" s="58"/>
      <c r="J371" s="77">
        <f>+COTIZACIONES!F370</f>
        <v>32200</v>
      </c>
      <c r="K371" s="77">
        <f>+COTIZACIONES!L370</f>
        <v>42724.57</v>
      </c>
      <c r="L371" s="77">
        <f>+COTIZACIONES!R370</f>
        <v>33320</v>
      </c>
      <c r="M371" s="55">
        <f t="shared" si="46"/>
        <v>32200</v>
      </c>
      <c r="N371" s="55">
        <f t="shared" si="47"/>
        <v>36081.523333333338</v>
      </c>
      <c r="O371" s="55">
        <f t="shared" si="48"/>
        <v>35514.036740461612</v>
      </c>
      <c r="P371" s="55">
        <f t="shared" si="49"/>
        <v>35788.721843829655</v>
      </c>
      <c r="Q371" s="55">
        <f t="shared" si="50"/>
        <v>5780.2380367622545</v>
      </c>
      <c r="R371" s="56">
        <f t="shared" si="51"/>
        <v>0.16019939023534172</v>
      </c>
      <c r="S371" s="55">
        <f t="shared" si="52"/>
        <v>32200</v>
      </c>
      <c r="T371" s="62" t="str">
        <f t="shared" si="53"/>
        <v>MENOR VALOR</v>
      </c>
    </row>
    <row r="372" spans="1:20" ht="216.75" x14ac:dyDescent="0.25">
      <c r="A372" s="76">
        <f>+COTIZACIONES!A371</f>
        <v>369</v>
      </c>
      <c r="B372" s="76" t="str">
        <f>+COTIZACIONES!C371</f>
        <v>MANTENIMIENTO A TODO COSTO SUMINISTRO E INSTALACION CIELO RASO FIBROCEMENTO 6 MM, SUPERBOARD SUSPENDIDO JUNTA PERDIDA PERFILERIA CAL, 24 INCLUYE TRES 3 MANOS DE PINTURA</v>
      </c>
      <c r="C372" s="76" t="str">
        <f>+COTIZACIONES!C371</f>
        <v>MANTENIMIENTO A TODO COSTO SUMINISTRO E INSTALACION CIELO RASO FIBROCEMENTO 6 MM, SUPERBOARD SUSPENDIDO JUNTA PERDIDA PERFILERIA CAL, 24 INCLUYE TRES 3 MANOS DE PINTURA</v>
      </c>
      <c r="D372" s="76" t="str">
        <f>+COTIZACIONES!D371</f>
        <v>M²</v>
      </c>
      <c r="E372" s="76">
        <f>+COTIZACIONES!E371</f>
        <v>1</v>
      </c>
      <c r="F372" s="58"/>
      <c r="G372" s="58"/>
      <c r="H372" s="58"/>
      <c r="I372" s="58"/>
      <c r="J372" s="77">
        <f>+COTIZACIONES!F371</f>
        <v>95200</v>
      </c>
      <c r="K372" s="77">
        <f>+COTIZACIONES!L371</f>
        <v>113288</v>
      </c>
      <c r="L372" s="77">
        <f>+COTIZACIONES!R371</f>
        <v>97461</v>
      </c>
      <c r="M372" s="55">
        <f t="shared" si="46"/>
        <v>95200</v>
      </c>
      <c r="N372" s="55">
        <f t="shared" si="47"/>
        <v>101983</v>
      </c>
      <c r="O372" s="55">
        <f t="shared" si="48"/>
        <v>101379.51712005711</v>
      </c>
      <c r="P372" s="55">
        <f t="shared" si="49"/>
        <v>101675.71624598262</v>
      </c>
      <c r="Q372" s="55">
        <f t="shared" si="50"/>
        <v>9855.470511345462</v>
      </c>
      <c r="R372" s="56">
        <f t="shared" si="51"/>
        <v>9.6638366309536511E-2</v>
      </c>
      <c r="S372" s="55">
        <f t="shared" si="52"/>
        <v>95200</v>
      </c>
      <c r="T372" s="62" t="str">
        <f t="shared" si="53"/>
        <v>MENOR VALOR</v>
      </c>
    </row>
    <row r="373" spans="1:20" ht="102" x14ac:dyDescent="0.25">
      <c r="A373" s="76">
        <f>+COTIZACIONES!A372</f>
        <v>370</v>
      </c>
      <c r="B373" s="76" t="str">
        <f>+COTIZACIONES!C372</f>
        <v>MANTENIMIENTO DE ESTRUCTURA DE CIELO RASO, NIVELACIÓN Y AJUSTE DE PERFILERÍA</v>
      </c>
      <c r="C373" s="76" t="str">
        <f>+COTIZACIONES!C372</f>
        <v>MANTENIMIENTO DE ESTRUCTURA DE CIELO RASO, NIVELACIÓN Y AJUSTE DE PERFILERÍA</v>
      </c>
      <c r="D373" s="76" t="str">
        <f>+COTIZACIONES!D372</f>
        <v>M²</v>
      </c>
      <c r="E373" s="76">
        <f>+COTIZACIONES!E372</f>
        <v>1</v>
      </c>
      <c r="F373" s="58"/>
      <c r="G373" s="58"/>
      <c r="H373" s="58"/>
      <c r="I373" s="58"/>
      <c r="J373" s="77">
        <f>+COTIZACIONES!F372</f>
        <v>227000</v>
      </c>
      <c r="K373" s="77">
        <f>+COTIZACIONES!L372</f>
        <v>269059</v>
      </c>
      <c r="L373" s="77">
        <f>+COTIZACIONES!R372</f>
        <v>226100</v>
      </c>
      <c r="M373" s="55">
        <f t="shared" si="46"/>
        <v>226100</v>
      </c>
      <c r="N373" s="55">
        <f t="shared" si="47"/>
        <v>240719.66666666666</v>
      </c>
      <c r="O373" s="55">
        <f t="shared" si="48"/>
        <v>239143.57815108282</v>
      </c>
      <c r="P373" s="55">
        <f t="shared" si="49"/>
        <v>239915.31999421748</v>
      </c>
      <c r="Q373" s="55">
        <f t="shared" si="50"/>
        <v>24546.707729007841</v>
      </c>
      <c r="R373" s="142">
        <f t="shared" si="51"/>
        <v>0.10197217397695456</v>
      </c>
      <c r="S373" s="55">
        <f t="shared" si="52"/>
        <v>226100</v>
      </c>
      <c r="T373" s="62" t="str">
        <f t="shared" si="53"/>
        <v>MENOR VALOR</v>
      </c>
    </row>
    <row r="374" spans="1:20" ht="114.75" x14ac:dyDescent="0.25">
      <c r="A374" s="76">
        <f>+COTIZACIONES!A373</f>
        <v>371</v>
      </c>
      <c r="B374" s="76" t="str">
        <f>+COTIZACIONES!C373</f>
        <v>MANTENIMIENTO DE PUERTAS METALICAS INCLUYE LIJADA, RESANADA Y APLICACIÓN PINTURA</v>
      </c>
      <c r="C374" s="76" t="str">
        <f>+COTIZACIONES!C373</f>
        <v>MANTENIMIENTO DE PUERTAS METALICAS INCLUYE LIJADA, RESANADA Y APLICACIÓN PINTURA</v>
      </c>
      <c r="D374" s="76" t="str">
        <f>+COTIZACIONES!D373</f>
        <v>M²</v>
      </c>
      <c r="E374" s="76">
        <f>+COTIZACIONES!E373</f>
        <v>1</v>
      </c>
      <c r="F374" s="58"/>
      <c r="G374" s="58"/>
      <c r="H374" s="58"/>
      <c r="I374" s="58"/>
      <c r="J374" s="77">
        <f>+COTIZACIONES!F373</f>
        <v>67830</v>
      </c>
      <c r="K374" s="77">
        <f>+COTIZACIONES!L373</f>
        <v>79301.600000000006</v>
      </c>
      <c r="L374" s="77">
        <f>+COTIZACIONES!R373</f>
        <v>67830</v>
      </c>
      <c r="M374" s="55">
        <f t="shared" si="46"/>
        <v>67830</v>
      </c>
      <c r="N374" s="55">
        <f t="shared" si="47"/>
        <v>71653.866666666669</v>
      </c>
      <c r="O374" s="55">
        <f t="shared" si="48"/>
        <v>71266.415808282531</v>
      </c>
      <c r="P374" s="55">
        <f t="shared" si="49"/>
        <v>71456.519913955315</v>
      </c>
      <c r="Q374" s="55">
        <f t="shared" si="50"/>
        <v>6623.1313480357139</v>
      </c>
      <c r="R374" s="56">
        <f t="shared" si="51"/>
        <v>9.2432295089481753E-2</v>
      </c>
      <c r="S374" s="55">
        <f t="shared" si="52"/>
        <v>67830</v>
      </c>
      <c r="T374" s="62" t="str">
        <f t="shared" si="53"/>
        <v>MENOR VALOR</v>
      </c>
    </row>
    <row r="375" spans="1:20" ht="51" x14ac:dyDescent="0.25">
      <c r="A375" s="76">
        <f>+COTIZACIONES!A374</f>
        <v>372</v>
      </c>
      <c r="B375" s="76" t="str">
        <f>+COTIZACIONES!C374</f>
        <v>MANTENIMIENTO TEJA FIBROCEMENTO</v>
      </c>
      <c r="C375" s="76" t="str">
        <f>+COTIZACIONES!C374</f>
        <v>MANTENIMIENTO TEJA FIBROCEMENTO</v>
      </c>
      <c r="D375" s="76" t="str">
        <f>+COTIZACIONES!D374</f>
        <v>M²</v>
      </c>
      <c r="E375" s="76">
        <f>+COTIZACIONES!E374</f>
        <v>1</v>
      </c>
      <c r="F375" s="58"/>
      <c r="G375" s="58"/>
      <c r="H375" s="58"/>
      <c r="I375" s="58"/>
      <c r="J375" s="77">
        <f>+COTIZACIONES!F374</f>
        <v>13800.000000000002</v>
      </c>
      <c r="K375" s="77">
        <f>+COTIZACIONES!L374</f>
        <v>17407.32</v>
      </c>
      <c r="L375" s="77">
        <f>+COTIZACIONES!R374</f>
        <v>14280</v>
      </c>
      <c r="M375" s="55">
        <f t="shared" si="46"/>
        <v>13800.000000000002</v>
      </c>
      <c r="N375" s="55">
        <f t="shared" si="47"/>
        <v>15162.44</v>
      </c>
      <c r="O375" s="55">
        <f t="shared" si="48"/>
        <v>15004.58567980692</v>
      </c>
      <c r="P375" s="55">
        <f t="shared" si="49"/>
        <v>15081.564725402201</v>
      </c>
      <c r="Q375" s="55">
        <f t="shared" si="50"/>
        <v>1958.8809715753634</v>
      </c>
      <c r="R375" s="56">
        <f t="shared" si="51"/>
        <v>0.12919299080988042</v>
      </c>
      <c r="S375" s="55">
        <f t="shared" si="52"/>
        <v>13800</v>
      </c>
      <c r="T375" s="62" t="str">
        <f t="shared" si="53"/>
        <v>MENOR VALOR</v>
      </c>
    </row>
    <row r="376" spans="1:20" ht="178.5" x14ac:dyDescent="0.25">
      <c r="A376" s="76">
        <f>+COTIZACIONES!A375</f>
        <v>373</v>
      </c>
      <c r="B376" s="76" t="str">
        <f>+COTIZACIONES!C375</f>
        <v>INSTALACIÓN CIELO RASO SUSPENDIDO DRYWALL JUNTA PERDIDA (PERFILERIA METÁLICA CAL, 24-26 ESTRUCTURA CADA 40 CM) INCLUYE TRES (3) MANOS DE PINTURA</v>
      </c>
      <c r="C376" s="76" t="str">
        <f>+COTIZACIONES!C375</f>
        <v>INSTALACIÓN CIELO RASO SUSPENDIDO DRYWALL JUNTA PERDIDA (PERFILERIA METÁLICA CAL, 24-26 ESTRUCTURA CADA 40 CM) INCLUYE TRES (3) MANOS DE PINTURA</v>
      </c>
      <c r="D376" s="76" t="str">
        <f>+COTIZACIONES!D375</f>
        <v>M²</v>
      </c>
      <c r="E376" s="76">
        <f>+COTIZACIONES!E375</f>
        <v>1</v>
      </c>
      <c r="F376" s="58"/>
      <c r="G376" s="58"/>
      <c r="H376" s="58"/>
      <c r="I376" s="58"/>
      <c r="J376" s="77">
        <f>+COTIZACIONES!F375</f>
        <v>13800.000000000002</v>
      </c>
      <c r="K376" s="77">
        <f>+COTIZACIONES!L375</f>
        <v>16914.660000000003</v>
      </c>
      <c r="L376" s="77">
        <f>+COTIZACIONES!R375</f>
        <v>14280</v>
      </c>
      <c r="M376" s="55">
        <f t="shared" si="46"/>
        <v>13800.000000000002</v>
      </c>
      <c r="N376" s="55">
        <f t="shared" si="47"/>
        <v>14998.220000000001</v>
      </c>
      <c r="O376" s="55">
        <f t="shared" si="48"/>
        <v>14880.059820538387</v>
      </c>
      <c r="P376" s="55">
        <f t="shared" si="49"/>
        <v>14937.922047734803</v>
      </c>
      <c r="Q376" s="55">
        <f t="shared" si="50"/>
        <v>1676.9486292668612</v>
      </c>
      <c r="R376" s="56">
        <f t="shared" si="51"/>
        <v>0.11180984338587253</v>
      </c>
      <c r="S376" s="55">
        <f t="shared" si="52"/>
        <v>13800</v>
      </c>
      <c r="T376" s="62" t="str">
        <f t="shared" si="53"/>
        <v>MENOR VALOR</v>
      </c>
    </row>
    <row r="377" spans="1:20" ht="63.75" x14ac:dyDescent="0.25">
      <c r="A377" s="76">
        <f>+COTIZACIONES!A376</f>
        <v>374</v>
      </c>
      <c r="B377" s="76" t="str">
        <f>+COTIZACIONES!C376</f>
        <v xml:space="preserve">INSTALACIÓN DE CIELO RAZO SUPERBOARD. </v>
      </c>
      <c r="C377" s="76" t="str">
        <f>+COTIZACIONES!C376</f>
        <v xml:space="preserve">INSTALACIÓN DE CIELO RAZO SUPERBOARD. </v>
      </c>
      <c r="D377" s="76" t="str">
        <f>+COTIZACIONES!D376</f>
        <v>M²</v>
      </c>
      <c r="E377" s="76">
        <f>+COTIZACIONES!E376</f>
        <v>1</v>
      </c>
      <c r="F377" s="58"/>
      <c r="G377" s="58"/>
      <c r="H377" s="58"/>
      <c r="I377" s="58"/>
      <c r="J377" s="77">
        <f>+COTIZACIONES!F376</f>
        <v>29900</v>
      </c>
      <c r="K377" s="77">
        <f>+COTIZACIONES!L376</f>
        <v>36470.525000000001</v>
      </c>
      <c r="L377" s="77">
        <f>+COTIZACIONES!R376</f>
        <v>30940</v>
      </c>
      <c r="M377" s="55">
        <f t="shared" si="46"/>
        <v>29900</v>
      </c>
      <c r="N377" s="55">
        <f t="shared" si="47"/>
        <v>32436.841666666664</v>
      </c>
      <c r="O377" s="55">
        <f t="shared" si="48"/>
        <v>32194.078269824924</v>
      </c>
      <c r="P377" s="55">
        <f t="shared" si="49"/>
        <v>32313.041441899113</v>
      </c>
      <c r="Q377" s="55">
        <f t="shared" si="50"/>
        <v>3531.7631468160967</v>
      </c>
      <c r="R377" s="56">
        <f t="shared" si="51"/>
        <v>0.10888122780601883</v>
      </c>
      <c r="S377" s="55">
        <f t="shared" si="52"/>
        <v>29900</v>
      </c>
      <c r="T377" s="62" t="str">
        <f t="shared" si="53"/>
        <v>MENOR VALOR</v>
      </c>
    </row>
    <row r="378" spans="1:20" ht="63.75" x14ac:dyDescent="0.25">
      <c r="A378" s="76">
        <f>+COTIZACIONES!A377</f>
        <v>375</v>
      </c>
      <c r="B378" s="76" t="str">
        <f>+COTIZACIONES!C377</f>
        <v xml:space="preserve">APLICACIÓN DE ESTUCO PLÁSTICO X METRO CUADRADO </v>
      </c>
      <c r="C378" s="76" t="str">
        <f>+COTIZACIONES!C377</f>
        <v xml:space="preserve">APLICACIÓN DE ESTUCO PLÁSTICO X METRO CUADRADO </v>
      </c>
      <c r="D378" s="76" t="str">
        <f>+COTIZACIONES!D377</f>
        <v>M²</v>
      </c>
      <c r="E378" s="76">
        <f>+COTIZACIONES!E377</f>
        <v>1</v>
      </c>
      <c r="F378" s="58"/>
      <c r="G378" s="58"/>
      <c r="H378" s="58"/>
      <c r="I378" s="58"/>
      <c r="J378" s="77">
        <f>+COTIZACIONES!F377</f>
        <v>27600.000000000004</v>
      </c>
      <c r="K378" s="77">
        <f>+COTIZACIONES!L377</f>
        <v>33993.540000000008</v>
      </c>
      <c r="L378" s="77">
        <f>+COTIZACIONES!R377</f>
        <v>28560</v>
      </c>
      <c r="M378" s="55">
        <f t="shared" si="46"/>
        <v>27600.000000000004</v>
      </c>
      <c r="N378" s="55">
        <f t="shared" si="47"/>
        <v>30051.180000000004</v>
      </c>
      <c r="O378" s="55">
        <f t="shared" si="48"/>
        <v>29802.337882462962</v>
      </c>
      <c r="P378" s="55">
        <f t="shared" si="49"/>
        <v>29924.108870970485</v>
      </c>
      <c r="Q378" s="55">
        <f t="shared" si="50"/>
        <v>3447.7604002018506</v>
      </c>
      <c r="R378" s="56">
        <f t="shared" si="51"/>
        <v>0.11472961794518052</v>
      </c>
      <c r="S378" s="55">
        <f t="shared" si="52"/>
        <v>27600</v>
      </c>
      <c r="T378" s="62" t="str">
        <f t="shared" si="53"/>
        <v>MENOR VALOR</v>
      </c>
    </row>
    <row r="379" spans="1:20" ht="255" x14ac:dyDescent="0.25">
      <c r="A379" s="76">
        <f>+COTIZACIONES!A378</f>
        <v>376</v>
      </c>
      <c r="B379" s="76" t="str">
        <f>+COTIZACIONES!C378</f>
        <v>MANTENIMIENTO ESTUCO Y PINTURA TIPO ESMALTE O SIMILAR 3 MANOS  (INCLUYE ESTUCO 2 MANO EN PINTURA TIPO 2 Y 1 UNA MANO EN PINTURA TIPO ESMALTE O SIMILAR FILOS Y DILATACIONES), COLOR SEGÚN DISEÑO</v>
      </c>
      <c r="C379" s="76" t="str">
        <f>+COTIZACIONES!C378</f>
        <v>MANTENIMIENTO ESTUCO Y PINTURA TIPO ESMALTE O SIMILAR 3 MANOS  (INCLUYE ESTUCO 2 MANO EN PINTURA TIPO 2 Y 1 UNA MANO EN PINTURA TIPO ESMALTE O SIMILAR FILOS Y DILATACIONES), COLOR SEGÚN DISEÑO</v>
      </c>
      <c r="D379" s="76" t="str">
        <f>+COTIZACIONES!D378</f>
        <v>M²</v>
      </c>
      <c r="E379" s="76">
        <f>+COTIZACIONES!E378</f>
        <v>1</v>
      </c>
      <c r="F379" s="58"/>
      <c r="G379" s="58"/>
      <c r="H379" s="58"/>
      <c r="I379" s="58"/>
      <c r="J379" s="77">
        <f>+COTIZACIONES!F378</f>
        <v>25300</v>
      </c>
      <c r="K379" s="77">
        <f>+COTIZACIONES!L378</f>
        <v>33870.375000000007</v>
      </c>
      <c r="L379" s="77">
        <f>+COTIZACIONES!R378</f>
        <v>26180</v>
      </c>
      <c r="M379" s="55">
        <f t="shared" si="46"/>
        <v>25300</v>
      </c>
      <c r="N379" s="55">
        <f t="shared" si="47"/>
        <v>28450.125</v>
      </c>
      <c r="O379" s="55">
        <f t="shared" si="48"/>
        <v>27972.780454232623</v>
      </c>
      <c r="P379" s="55">
        <f t="shared" si="49"/>
        <v>28203.52485270115</v>
      </c>
      <c r="Q379" s="55">
        <f t="shared" si="50"/>
        <v>4714.6508403990256</v>
      </c>
      <c r="R379" s="56">
        <f t="shared" si="51"/>
        <v>0.16571634888771228</v>
      </c>
      <c r="S379" s="55">
        <f t="shared" si="52"/>
        <v>25300</v>
      </c>
      <c r="T379" s="62" t="str">
        <f t="shared" si="53"/>
        <v>MENOR VALOR</v>
      </c>
    </row>
    <row r="380" spans="1:20" ht="267.75" x14ac:dyDescent="0.25">
      <c r="A380" s="76">
        <f>+COTIZACIONES!A379</f>
        <v>377</v>
      </c>
      <c r="B380" s="76" t="str">
        <f>+COTIZACIONES!C379</f>
        <v>MANTENIMIENTO ESTUCO Y PINTURA TIPO FACHADA O SIMILAR 3 MANOS  FACHADAS (INCLUYE  ESTUCO 1  MANO EN PINTURA TIPO 2 Y DOS MANOS EN PINTURA TIPO KORAZA O SIMILAR FILOS Y DILATACIONES), COLOR SEGÚN DISEÑO</v>
      </c>
      <c r="C380" s="76" t="str">
        <f>+COTIZACIONES!C379</f>
        <v>MANTENIMIENTO ESTUCO Y PINTURA TIPO FACHADA O SIMILAR 3 MANOS  FACHADAS (INCLUYE  ESTUCO 1  MANO EN PINTURA TIPO 2 Y DOS MANOS EN PINTURA TIPO KORAZA O SIMILAR FILOS Y DILATACIONES), COLOR SEGÚN DISEÑO</v>
      </c>
      <c r="D380" s="76" t="str">
        <f>+COTIZACIONES!D379</f>
        <v>M²</v>
      </c>
      <c r="E380" s="76">
        <f>+COTIZACIONES!E379</f>
        <v>1</v>
      </c>
      <c r="F380" s="58"/>
      <c r="G380" s="58"/>
      <c r="H380" s="58"/>
      <c r="I380" s="58"/>
      <c r="J380" s="77">
        <f>+COTIZACIONES!F379</f>
        <v>43700</v>
      </c>
      <c r="K380" s="77">
        <f>+COTIZACIONES!L379</f>
        <v>57983.345000000001</v>
      </c>
      <c r="L380" s="77">
        <f>+COTIZACIONES!R379</f>
        <v>45220</v>
      </c>
      <c r="M380" s="55">
        <f t="shared" si="46"/>
        <v>43700</v>
      </c>
      <c r="N380" s="55">
        <f t="shared" si="47"/>
        <v>48967.781666666669</v>
      </c>
      <c r="O380" s="55">
        <f t="shared" si="48"/>
        <v>48197.621290626477</v>
      </c>
      <c r="P380" s="55">
        <f t="shared" si="49"/>
        <v>48570.408216625961</v>
      </c>
      <c r="Q380" s="55">
        <f t="shared" si="50"/>
        <v>7844.6087641773574</v>
      </c>
      <c r="R380" s="56">
        <f t="shared" si="51"/>
        <v>0.16019939023534197</v>
      </c>
      <c r="S380" s="55">
        <f t="shared" si="52"/>
        <v>43700</v>
      </c>
      <c r="T380" s="62" t="str">
        <f t="shared" si="53"/>
        <v>MENOR VALOR</v>
      </c>
    </row>
    <row r="381" spans="1:20" ht="89.25" x14ac:dyDescent="0.25">
      <c r="A381" s="76">
        <f>+COTIZACIONES!A380</f>
        <v>378</v>
      </c>
      <c r="B381" s="76" t="str">
        <f>+COTIZACIONES!C380</f>
        <v>APLICACIÓN DE PINTURA A BASE DE AGUA TIPO 1 COLOR BLANCO ALMENDRA</v>
      </c>
      <c r="C381" s="76" t="str">
        <f>+COTIZACIONES!C380</f>
        <v>APLICACIÓN DE PINTURA A BASE DE AGUA TIPO 1 COLOR BLANCO ALMENDRA</v>
      </c>
      <c r="D381" s="76" t="str">
        <f>+COTIZACIONES!D380</f>
        <v>M²</v>
      </c>
      <c r="E381" s="76">
        <f>+COTIZACIONES!E380</f>
        <v>1</v>
      </c>
      <c r="F381" s="58"/>
      <c r="G381" s="58"/>
      <c r="H381" s="58"/>
      <c r="I381" s="58"/>
      <c r="J381" s="77">
        <f>+COTIZACIONES!F380</f>
        <v>28750</v>
      </c>
      <c r="K381" s="77">
        <f>+COTIZACIONES!L380</f>
        <v>39173.3125</v>
      </c>
      <c r="L381" s="77">
        <f>+COTIZACIONES!R380</f>
        <v>29750</v>
      </c>
      <c r="M381" s="55">
        <f t="shared" si="46"/>
        <v>28750</v>
      </c>
      <c r="N381" s="55">
        <f t="shared" si="47"/>
        <v>32557.770833333332</v>
      </c>
      <c r="O381" s="55">
        <f t="shared" si="48"/>
        <v>31940.841328513579</v>
      </c>
      <c r="P381" s="55">
        <f t="shared" si="49"/>
        <v>32238.268303846391</v>
      </c>
      <c r="Q381" s="55">
        <f t="shared" si="50"/>
        <v>5751.0037087061601</v>
      </c>
      <c r="R381" s="56">
        <f t="shared" si="51"/>
        <v>0.17663997139565099</v>
      </c>
      <c r="S381" s="55">
        <f t="shared" si="52"/>
        <v>28750</v>
      </c>
      <c r="T381" s="62" t="str">
        <f t="shared" si="53"/>
        <v>MENOR VALOR</v>
      </c>
    </row>
    <row r="382" spans="1:20" ht="89.25" x14ac:dyDescent="0.25">
      <c r="A382" s="76">
        <f>+COTIZACIONES!A381</f>
        <v>379</v>
      </c>
      <c r="B382" s="76" t="str">
        <f>+COTIZACIONES!C381</f>
        <v>APLICACIÓN DE PINTURA A BASE DE AGUA TIPO 1 COLOR VERDE CIPRÉS</v>
      </c>
      <c r="C382" s="76" t="str">
        <f>+COTIZACIONES!C381</f>
        <v>APLICACIÓN DE PINTURA A BASE DE AGUA TIPO 1 COLOR VERDE CIPRÉS</v>
      </c>
      <c r="D382" s="76" t="str">
        <f>+COTIZACIONES!D381</f>
        <v>M²</v>
      </c>
      <c r="E382" s="76">
        <f>+COTIZACIONES!E381</f>
        <v>1</v>
      </c>
      <c r="F382" s="58"/>
      <c r="G382" s="58"/>
      <c r="H382" s="58"/>
      <c r="I382" s="58"/>
      <c r="J382" s="77">
        <f>+COTIZACIONES!F381</f>
        <v>28750</v>
      </c>
      <c r="K382" s="77">
        <f>+COTIZACIONES!L381</f>
        <v>35581</v>
      </c>
      <c r="L382" s="77">
        <f>+COTIZACIONES!R381</f>
        <v>29750</v>
      </c>
      <c r="M382" s="55">
        <f t="shared" si="46"/>
        <v>28750</v>
      </c>
      <c r="N382" s="55">
        <f t="shared" si="47"/>
        <v>31360.333333333332</v>
      </c>
      <c r="O382" s="55">
        <f t="shared" si="48"/>
        <v>31087.779589934762</v>
      </c>
      <c r="P382" s="55">
        <f t="shared" si="49"/>
        <v>31221.060889164099</v>
      </c>
      <c r="Q382" s="55">
        <f t="shared" si="50"/>
        <v>3689.2438701356318</v>
      </c>
      <c r="R382" s="56">
        <f t="shared" si="51"/>
        <v>0.11764045461258804</v>
      </c>
      <c r="S382" s="55">
        <f t="shared" si="52"/>
        <v>28750</v>
      </c>
      <c r="T382" s="62" t="str">
        <f t="shared" si="53"/>
        <v>MENOR VALOR</v>
      </c>
    </row>
    <row r="383" spans="1:20" ht="76.5" x14ac:dyDescent="0.25">
      <c r="A383" s="76">
        <f>+COTIZACIONES!A382</f>
        <v>380</v>
      </c>
      <c r="B383" s="76" t="str">
        <f>+COTIZACIONES!C382</f>
        <v>PREPARACIÓN DE SUPERFICIE (REMOCIÓN DE PINTURA Y LIMPIEZA)</v>
      </c>
      <c r="C383" s="76" t="str">
        <f>+COTIZACIONES!C382</f>
        <v>PREPARACIÓN DE SUPERFICIE (REMOCIÓN DE PINTURA Y LIMPIEZA)</v>
      </c>
      <c r="D383" s="76" t="str">
        <f>+COTIZACIONES!D382</f>
        <v>M²</v>
      </c>
      <c r="E383" s="76">
        <f>+COTIZACIONES!E382</f>
        <v>1</v>
      </c>
      <c r="F383" s="58"/>
      <c r="G383" s="58"/>
      <c r="H383" s="58"/>
      <c r="I383" s="58"/>
      <c r="J383" s="77">
        <f>+COTIZACIONES!F382</f>
        <v>23000</v>
      </c>
      <c r="K383" s="77">
        <f>+COTIZACIONES!L382</f>
        <v>28601.65</v>
      </c>
      <c r="L383" s="77">
        <f>+COTIZACIONES!R382</f>
        <v>23800</v>
      </c>
      <c r="M383" s="55">
        <f t="shared" si="46"/>
        <v>23000</v>
      </c>
      <c r="N383" s="55">
        <f t="shared" si="47"/>
        <v>25133.883333333331</v>
      </c>
      <c r="O383" s="55">
        <f t="shared" si="48"/>
        <v>24904.928453255157</v>
      </c>
      <c r="P383" s="55">
        <f t="shared" si="49"/>
        <v>25016.811737418557</v>
      </c>
      <c r="Q383" s="55">
        <f t="shared" si="50"/>
        <v>3029.6954039694056</v>
      </c>
      <c r="R383" s="56">
        <f t="shared" si="51"/>
        <v>0.12054227211086518</v>
      </c>
      <c r="S383" s="55">
        <f t="shared" si="52"/>
        <v>23000</v>
      </c>
      <c r="T383" s="62" t="str">
        <f t="shared" si="53"/>
        <v>MENOR VALOR</v>
      </c>
    </row>
    <row r="384" spans="1:20" ht="102" x14ac:dyDescent="0.25">
      <c r="A384" s="76">
        <f>+COTIZACIONES!A383</f>
        <v>381</v>
      </c>
      <c r="B384" s="76" t="str">
        <f>+COTIZACIONES!C383</f>
        <v xml:space="preserve">INSTALACIÓN DE CERRADURA DE SOBREPONER PUERTA DE MADERA O METÁLICA </v>
      </c>
      <c r="C384" s="76" t="str">
        <f>+COTIZACIONES!C383</f>
        <v xml:space="preserve">INSTALACIÓN DE CERRADURA DE SOBREPONER PUERTA DE MADERA O METÁLICA </v>
      </c>
      <c r="D384" s="76" t="str">
        <f>+COTIZACIONES!D383</f>
        <v>servicio</v>
      </c>
      <c r="E384" s="76">
        <f>+COTIZACIONES!E383</f>
        <v>1</v>
      </c>
      <c r="F384" s="58"/>
      <c r="G384" s="58"/>
      <c r="H384" s="58"/>
      <c r="I384" s="58"/>
      <c r="J384" s="77">
        <f>+COTIZACIONES!F383</f>
        <v>51750</v>
      </c>
      <c r="K384" s="77">
        <f>+COTIZACIONES!L383</f>
        <v>65277.45</v>
      </c>
      <c r="L384" s="77">
        <f>+COTIZACIONES!R383</f>
        <v>53550</v>
      </c>
      <c r="M384" s="55">
        <f t="shared" si="46"/>
        <v>51750</v>
      </c>
      <c r="N384" s="55">
        <f t="shared" si="47"/>
        <v>56859.15</v>
      </c>
      <c r="O384" s="55">
        <f t="shared" si="48"/>
        <v>56267.196299275944</v>
      </c>
      <c r="P384" s="55">
        <f t="shared" si="49"/>
        <v>56555.867720258255</v>
      </c>
      <c r="Q384" s="55">
        <f t="shared" si="50"/>
        <v>7345.8036434074784</v>
      </c>
      <c r="R384" s="56">
        <f t="shared" si="51"/>
        <v>0.12919299080987806</v>
      </c>
      <c r="S384" s="55">
        <f t="shared" si="52"/>
        <v>51750</v>
      </c>
      <c r="T384" s="62" t="str">
        <f t="shared" si="53"/>
        <v>MENOR VALOR</v>
      </c>
    </row>
    <row r="385" spans="1:20" ht="216.75" x14ac:dyDescent="0.25">
      <c r="A385" s="76">
        <f>+COTIZACIONES!A384</f>
        <v>382</v>
      </c>
      <c r="B385" s="76" t="str">
        <f>+COTIZACIONES!C384</f>
        <v>MANTENIMIENTO E INSTALACIÓN VIDRIO CRUDO 5MM (PARA VENTANERÍA, INCLUYE EL SUMINISTRO E INSTALACIÓN DE TODOS LOS ACCESORIOS E INSUMOS REQUERIDOS PARA EL CORRECTO MONTAJE)</v>
      </c>
      <c r="C385" s="76" t="str">
        <f>+COTIZACIONES!C384</f>
        <v>MANTENIMIENTO E INSTALACIÓN VIDRIO CRUDO 5MM (PARA VENTANERÍA, INCLUYE EL SUMINISTRO E INSTALACIÓN DE TODOS LOS ACCESORIOS E INSUMOS REQUERIDOS PARA EL CORRECTO MONTAJE)</v>
      </c>
      <c r="D385" s="76" t="str">
        <f>+COTIZACIONES!D384</f>
        <v>M²</v>
      </c>
      <c r="E385" s="76">
        <f>+COTIZACIONES!E384</f>
        <v>1</v>
      </c>
      <c r="F385" s="58"/>
      <c r="G385" s="58"/>
      <c r="H385" s="58"/>
      <c r="I385" s="58"/>
      <c r="J385" s="77">
        <f>+COTIZACIONES!F384</f>
        <v>34500</v>
      </c>
      <c r="K385" s="77">
        <f>+COTIZACIONES!L384</f>
        <v>42286.650000000009</v>
      </c>
      <c r="L385" s="77">
        <f>+COTIZACIONES!R384</f>
        <v>35700</v>
      </c>
      <c r="M385" s="55">
        <f t="shared" si="46"/>
        <v>34500</v>
      </c>
      <c r="N385" s="55">
        <f t="shared" si="47"/>
        <v>37495.550000000003</v>
      </c>
      <c r="O385" s="55">
        <f t="shared" si="48"/>
        <v>37200.149551345967</v>
      </c>
      <c r="P385" s="55">
        <f t="shared" si="49"/>
        <v>37344.805119337005</v>
      </c>
      <c r="Q385" s="55">
        <f t="shared" si="50"/>
        <v>4192.3715731671546</v>
      </c>
      <c r="R385" s="56">
        <f t="shared" si="51"/>
        <v>0.11180984338587258</v>
      </c>
      <c r="S385" s="55">
        <f t="shared" si="52"/>
        <v>34500</v>
      </c>
      <c r="T385" s="62" t="str">
        <f t="shared" si="53"/>
        <v>MENOR VALOR</v>
      </c>
    </row>
    <row r="386" spans="1:20" ht="63.75" x14ac:dyDescent="0.25">
      <c r="A386" s="76">
        <f>+COTIZACIONES!A385</f>
        <v>383</v>
      </c>
      <c r="B386" s="76" t="str">
        <f>+COTIZACIONES!C385</f>
        <v>APLICACIÓN DE PINTURA EN ACEITE COLOR VERDE</v>
      </c>
      <c r="C386" s="76" t="str">
        <f>+COTIZACIONES!C385</f>
        <v>APLICACIÓN DE PINTURA EN ACEITE COLOR VERDE</v>
      </c>
      <c r="D386" s="76" t="str">
        <f>+COTIZACIONES!D385</f>
        <v>M²</v>
      </c>
      <c r="E386" s="76">
        <f>+COTIZACIONES!E385</f>
        <v>1</v>
      </c>
      <c r="F386" s="58"/>
      <c r="G386" s="58"/>
      <c r="H386" s="58"/>
      <c r="I386" s="58"/>
      <c r="J386" s="77">
        <f>+COTIZACIONES!F385</f>
        <v>28750</v>
      </c>
      <c r="K386" s="77">
        <f>+COTIZACIONES!L385</f>
        <v>35067.8125</v>
      </c>
      <c r="L386" s="77">
        <f>+COTIZACIONES!R385</f>
        <v>29750</v>
      </c>
      <c r="M386" s="55">
        <f t="shared" si="46"/>
        <v>28750</v>
      </c>
      <c r="N386" s="55">
        <f t="shared" si="47"/>
        <v>31189.270833333332</v>
      </c>
      <c r="O386" s="55">
        <f t="shared" si="48"/>
        <v>30955.844490216274</v>
      </c>
      <c r="P386" s="55">
        <f t="shared" si="49"/>
        <v>31070.232155672224</v>
      </c>
      <c r="Q386" s="55">
        <f t="shared" si="50"/>
        <v>3395.9261027077846</v>
      </c>
      <c r="R386" s="56">
        <f t="shared" si="51"/>
        <v>0.1088812278060188</v>
      </c>
      <c r="S386" s="55">
        <f t="shared" si="52"/>
        <v>28750</v>
      </c>
      <c r="T386" s="62" t="str">
        <f t="shared" si="53"/>
        <v>MENOR VALOR</v>
      </c>
    </row>
    <row r="387" spans="1:20" ht="409.5" x14ac:dyDescent="0.25">
      <c r="A387" s="76">
        <f>+COTIZACIONES!A386</f>
        <v>384</v>
      </c>
      <c r="B387" s="76" t="str">
        <f>+COTIZACIONES!C386</f>
        <v xml:space="preserve">MANTENIMIENTO DE MURO EXTERIOR. 
INCLUYE RESANES EN GRANIPLAST  Y DOS MANOS EN PINTURA TIPO 1, FILOS Y DILATACIONES.
 -INCLUYE IMPERMEABILIZANTE CON LOS  ELEMENTOS Y MATERIALES ESPECIALES PARA  TAL  FIN O  SU EQUIVALENTE,  RESANE EN MUROS, FILOS Y DILATACIONES Y APLICACIÓN DE PINTURA SEGÚN DISEÑO  TIPO ESPECIAL  O  SU EQUIVALENTE PARA EXTERIORES
- INCLUYE HERRAMIENTA, EQUIPO MENOR Y MANO DE OBRA </v>
      </c>
      <c r="C387" s="76" t="str">
        <f>+COTIZACIONES!C386</f>
        <v xml:space="preserve">MANTENIMIENTO DE MURO EXTERIOR. 
INCLUYE RESANES EN GRANIPLAST  Y DOS MANOS EN PINTURA TIPO 1, FILOS Y DILATACIONES.
 -INCLUYE IMPERMEABILIZANTE CON LOS  ELEMENTOS Y MATERIALES ESPECIALES PARA  TAL  FIN O  SU EQUIVALENTE,  RESANE EN MUROS, FILOS Y DILATACIONES Y APLICACIÓN DE PINTURA SEGÚN DISEÑO  TIPO ESPECIAL  O  SU EQUIVALENTE PARA EXTERIORES
- INCLUYE HERRAMIENTA, EQUIPO MENOR Y MANO DE OBRA </v>
      </c>
      <c r="D387" s="76" t="str">
        <f>+COTIZACIONES!D386</f>
        <v>M²</v>
      </c>
      <c r="E387" s="76">
        <f>+COTIZACIONES!E386</f>
        <v>1</v>
      </c>
      <c r="F387" s="58"/>
      <c r="G387" s="58"/>
      <c r="H387" s="58"/>
      <c r="I387" s="58"/>
      <c r="J387" s="77">
        <f>+COTIZACIONES!F386</f>
        <v>49450</v>
      </c>
      <c r="K387" s="77">
        <f>+COTIZACIONES!L386</f>
        <v>60905.092499999999</v>
      </c>
      <c r="L387" s="77">
        <f>+COTIZACIONES!R386</f>
        <v>51170</v>
      </c>
      <c r="M387" s="55">
        <f t="shared" si="46"/>
        <v>49450</v>
      </c>
      <c r="N387" s="55">
        <f t="shared" si="47"/>
        <v>53841.697500000002</v>
      </c>
      <c r="O387" s="55">
        <f t="shared" si="48"/>
        <v>53395.855372746133</v>
      </c>
      <c r="P387" s="55">
        <f t="shared" si="49"/>
        <v>53614.028393822111</v>
      </c>
      <c r="Q387" s="55">
        <f t="shared" si="50"/>
        <v>6177.2373836949746</v>
      </c>
      <c r="R387" s="56">
        <f t="shared" si="51"/>
        <v>0.1147296179451804</v>
      </c>
      <c r="S387" s="55">
        <f t="shared" si="52"/>
        <v>49450</v>
      </c>
      <c r="T387" s="62" t="str">
        <f t="shared" si="53"/>
        <v>MENOR VALOR</v>
      </c>
    </row>
    <row r="388" spans="1:20" ht="280.5" x14ac:dyDescent="0.25">
      <c r="A388" s="76">
        <f>+COTIZACIONES!A387</f>
        <v>385</v>
      </c>
      <c r="B388" s="76" t="str">
        <f>+COTIZACIONES!C387</f>
        <v>MANTENIMIENTO PINTURA EPOXICA ALTA RESISTENCIA CON CATALIZADOR 3 MANOS SOBRE PAÑETE, (INCLUYE 1 MANO EN PINTURA TIPO 2 Y DOS MANOS EN PINTURA EPOXI POLIAMIDA CON CATALIZADOR FILOS Y DILATACIONES)</v>
      </c>
      <c r="C388" s="76" t="str">
        <f>+COTIZACIONES!C387</f>
        <v>MANTENIMIENTO PINTURA EPOXICA ALTA RESISTENCIA CON CATALIZADOR 3 MANOS SOBRE PAÑETE, (INCLUYE 1 MANO EN PINTURA TIPO 2 Y DOS MANOS EN PINTURA EPOXI POLIAMIDA CON CATALIZADOR FILOS Y DILATACIONES)</v>
      </c>
      <c r="D388" s="76" t="str">
        <f>+COTIZACIONES!D387</f>
        <v>M²</v>
      </c>
      <c r="E388" s="76">
        <f>+COTIZACIONES!E387</f>
        <v>1</v>
      </c>
      <c r="F388" s="58"/>
      <c r="G388" s="58"/>
      <c r="H388" s="58"/>
      <c r="I388" s="58"/>
      <c r="J388" s="77">
        <f>+COTIZACIONES!F387</f>
        <v>51750</v>
      </c>
      <c r="K388" s="77">
        <f>+COTIZACIONES!L387</f>
        <v>69280.3125</v>
      </c>
      <c r="L388" s="77">
        <f>+COTIZACIONES!R387</f>
        <v>53550</v>
      </c>
      <c r="M388" s="55">
        <f t="shared" si="46"/>
        <v>51750</v>
      </c>
      <c r="N388" s="55">
        <f t="shared" si="47"/>
        <v>58193.4375</v>
      </c>
      <c r="O388" s="55">
        <f t="shared" si="48"/>
        <v>57217.050929112178</v>
      </c>
      <c r="P388" s="55">
        <f t="shared" si="49"/>
        <v>57689.0281077978</v>
      </c>
      <c r="Q388" s="55">
        <f t="shared" si="50"/>
        <v>9643.6039917252274</v>
      </c>
      <c r="R388" s="56">
        <f t="shared" si="51"/>
        <v>0.16571634888771139</v>
      </c>
      <c r="S388" s="55">
        <f t="shared" si="52"/>
        <v>51750</v>
      </c>
      <c r="T388" s="62" t="str">
        <f t="shared" si="53"/>
        <v>MENOR VALOR</v>
      </c>
    </row>
    <row r="389" spans="1:20" ht="127.5" x14ac:dyDescent="0.25">
      <c r="A389" s="76">
        <f>+COTIZACIONES!A388</f>
        <v>386</v>
      </c>
      <c r="B389" s="76" t="str">
        <f>+COTIZACIONES!C388</f>
        <v>MANTENIMIENTO DE REJAS METÁLICAS INCLUYE REMOCIÓN DE CORROSIÓN Y PINTURA EN ACEITE COLOR MARRÓN</v>
      </c>
      <c r="C389" s="76" t="str">
        <f>+COTIZACIONES!C388</f>
        <v>MANTENIMIENTO DE REJAS METÁLICAS INCLUYE REMOCIÓN DE CORROSIÓN Y PINTURA EN ACEITE COLOR MARRÓN</v>
      </c>
      <c r="D389" s="76" t="str">
        <f>+COTIZACIONES!D388</f>
        <v>Servicio</v>
      </c>
      <c r="E389" s="76">
        <f>+COTIZACIONES!E388</f>
        <v>1</v>
      </c>
      <c r="F389" s="58"/>
      <c r="G389" s="58"/>
      <c r="H389" s="58"/>
      <c r="I389" s="58"/>
      <c r="J389" s="77">
        <f>+COTIZACIONES!F388</f>
        <v>63250</v>
      </c>
      <c r="K389" s="77">
        <f>+COTIZACIONES!L388</f>
        <v>83923.262499999997</v>
      </c>
      <c r="L389" s="77">
        <f>+COTIZACIONES!R388</f>
        <v>65450</v>
      </c>
      <c r="M389" s="55">
        <f t="shared" ref="M389:M411" si="54">MIN(J389:L389)</f>
        <v>63250</v>
      </c>
      <c r="N389" s="55">
        <f t="shared" ref="N389:N411" si="55">AVERAGE(J389:L389)</f>
        <v>70874.420833333337</v>
      </c>
      <c r="O389" s="55">
        <f t="shared" ref="O389:O411" si="56">HARMEAN(J389:L389)</f>
        <v>69759.715025906742</v>
      </c>
      <c r="P389" s="55">
        <f t="shared" ref="P389:P411" si="57">GEOMEAN(J389:L389)</f>
        <v>70299.275050379685</v>
      </c>
      <c r="Q389" s="55">
        <f t="shared" ref="Q389:Q411" si="58">_xlfn.STDEV.S(J389:L389)</f>
        <v>11354.039000782977</v>
      </c>
      <c r="R389" s="56">
        <f t="shared" ref="R389:R411" si="59">+Q389/N389</f>
        <v>0.16019939023534138</v>
      </c>
      <c r="S389" s="55">
        <f t="shared" ref="S389:S411" si="60">ROUND(+IF(R389&lt;=25%,M389,IF(R389&lt;=60%,O389,IF(R389&lt;=90%,P389,IF(R389&lt;=100%,N389)))),0)</f>
        <v>63250</v>
      </c>
      <c r="T389" s="62" t="str">
        <f t="shared" ref="T389:T411" si="61">+IF(R389&lt;=20%,"MENOR VALOR",IF(R389&lt;=60%,"MEDIA ARMONICA",IF(R389&lt;=90%,"MEDIA GEOMETRICA","MENOR VALOR")))</f>
        <v>MENOR VALOR</v>
      </c>
    </row>
    <row r="390" spans="1:20" ht="153" x14ac:dyDescent="0.25">
      <c r="A390" s="76">
        <f>+COTIZACIONES!A389</f>
        <v>387</v>
      </c>
      <c r="B390" s="76" t="str">
        <f>+COTIZACIONES!C389</f>
        <v>APLICACIÓN DE SOLDADURA EN SUPERFICIES METÁLICAS  ( PARA CATRES, CÓMODAS, PUERTAS, ESTANTES, MALLAS)</v>
      </c>
      <c r="C390" s="76" t="str">
        <f>+COTIZACIONES!C389</f>
        <v>APLICACIÓN DE SOLDADURA EN SUPERFICIES METÁLICAS  ( PARA CATRES, CÓMODAS, PUERTAS, ESTANTES, MALLAS)</v>
      </c>
      <c r="D390" s="76" t="str">
        <f>+COTIZACIONES!D389</f>
        <v>Servicio</v>
      </c>
      <c r="E390" s="76">
        <f>+COTIZACIONES!E389</f>
        <v>1</v>
      </c>
      <c r="F390" s="58"/>
      <c r="G390" s="58"/>
      <c r="H390" s="58"/>
      <c r="I390" s="58"/>
      <c r="J390" s="77">
        <f>+COTIZACIONES!F389</f>
        <v>28750</v>
      </c>
      <c r="K390" s="77">
        <f>+COTIZACIONES!L389</f>
        <v>39173.3125</v>
      </c>
      <c r="L390" s="77">
        <f>+COTIZACIONES!R389</f>
        <v>29750</v>
      </c>
      <c r="M390" s="55">
        <f t="shared" si="54"/>
        <v>28750</v>
      </c>
      <c r="N390" s="55">
        <f t="shared" si="55"/>
        <v>32557.770833333332</v>
      </c>
      <c r="O390" s="55">
        <f t="shared" si="56"/>
        <v>31940.841328513579</v>
      </c>
      <c r="P390" s="55">
        <f t="shared" si="57"/>
        <v>32238.268303846391</v>
      </c>
      <c r="Q390" s="55">
        <f t="shared" si="58"/>
        <v>5751.0037087061601</v>
      </c>
      <c r="R390" s="56">
        <f t="shared" si="59"/>
        <v>0.17663997139565099</v>
      </c>
      <c r="S390" s="55">
        <f t="shared" si="60"/>
        <v>28750</v>
      </c>
      <c r="T390" s="62" t="str">
        <f t="shared" si="61"/>
        <v>MENOR VALOR</v>
      </c>
    </row>
    <row r="391" spans="1:20" ht="153" x14ac:dyDescent="0.25">
      <c r="A391" s="76">
        <f>+COTIZACIONES!A390</f>
        <v>388</v>
      </c>
      <c r="B391" s="76" t="str">
        <f>+COTIZACIONES!C390</f>
        <v>MANTENIMIENTO DE ESTRUCTURAS METÁLICAS INCLUYE EL REMPLAZO DE MALLA ESLABONADA INCLUYE SOLDADURA EN PUNTOS DE SUJECIÓN</v>
      </c>
      <c r="C391" s="76" t="str">
        <f>+COTIZACIONES!C390</f>
        <v>MANTENIMIENTO DE ESTRUCTURAS METÁLICAS INCLUYE EL REMPLAZO DE MALLA ESLABONADA INCLUYE SOLDADURA EN PUNTOS DE SUJECIÓN</v>
      </c>
      <c r="D391" s="76" t="str">
        <f>+COTIZACIONES!D390</f>
        <v>M²</v>
      </c>
      <c r="E391" s="76">
        <f>+COTIZACIONES!E390</f>
        <v>1</v>
      </c>
      <c r="F391" s="58"/>
      <c r="G391" s="58"/>
      <c r="H391" s="58"/>
      <c r="I391" s="58"/>
      <c r="J391" s="77">
        <f>+COTIZACIONES!F390</f>
        <v>219000</v>
      </c>
      <c r="K391" s="77">
        <f>+COTIZACIONES!L390</f>
        <v>424830</v>
      </c>
      <c r="L391" s="77">
        <f>+COTIZACIONES!R390</f>
        <v>321300</v>
      </c>
      <c r="M391" s="55">
        <f t="shared" si="54"/>
        <v>219000</v>
      </c>
      <c r="N391" s="55">
        <f t="shared" si="55"/>
        <v>321710</v>
      </c>
      <c r="O391" s="55">
        <f t="shared" si="56"/>
        <v>299029.68370003457</v>
      </c>
      <c r="P391" s="55">
        <f t="shared" si="57"/>
        <v>310353.5179677846</v>
      </c>
      <c r="Q391" s="55">
        <f t="shared" si="58"/>
        <v>102915.61251821805</v>
      </c>
      <c r="R391" s="56">
        <f t="shared" si="59"/>
        <v>0.31990181380192739</v>
      </c>
      <c r="S391" s="55">
        <f t="shared" si="60"/>
        <v>299030</v>
      </c>
      <c r="T391" s="62" t="str">
        <f t="shared" si="61"/>
        <v>MEDIA ARMONICA</v>
      </c>
    </row>
    <row r="392" spans="1:20" ht="76.5" x14ac:dyDescent="0.25">
      <c r="A392" s="76">
        <f>+COTIZACIONES!A391</f>
        <v>389</v>
      </c>
      <c r="B392" s="76" t="str">
        <f>+COTIZACIONES!C391</f>
        <v>APLICACIÓN DE ESTUCO PLÁSTICO X METRO CUADRADO A TODO COSTO</v>
      </c>
      <c r="C392" s="76" t="str">
        <f>+COTIZACIONES!C391</f>
        <v>APLICACIÓN DE ESTUCO PLÁSTICO X METRO CUADRADO A TODO COSTO</v>
      </c>
      <c r="D392" s="76" t="str">
        <f>+COTIZACIONES!D391</f>
        <v>M²</v>
      </c>
      <c r="E392" s="76">
        <f>+COTIZACIONES!E391</f>
        <v>1</v>
      </c>
      <c r="F392" s="58"/>
      <c r="G392" s="58"/>
      <c r="H392" s="58"/>
      <c r="I392" s="58"/>
      <c r="J392" s="77">
        <f>+COTIZACIONES!F391</f>
        <v>25300</v>
      </c>
      <c r="K392" s="77">
        <f>+COTIZACIONES!L391</f>
        <v>31461.815000000002</v>
      </c>
      <c r="L392" s="77">
        <f>+COTIZACIONES!R391</f>
        <v>26180</v>
      </c>
      <c r="M392" s="55">
        <f t="shared" si="54"/>
        <v>25300</v>
      </c>
      <c r="N392" s="55">
        <f t="shared" si="55"/>
        <v>27647.271666666667</v>
      </c>
      <c r="O392" s="55">
        <f t="shared" si="56"/>
        <v>27395.421298580673</v>
      </c>
      <c r="P392" s="55">
        <f t="shared" si="57"/>
        <v>27518.492911160411</v>
      </c>
      <c r="Q392" s="55">
        <f t="shared" si="58"/>
        <v>3332.6649443663464</v>
      </c>
      <c r="R392" s="56">
        <f t="shared" si="59"/>
        <v>0.12054227211086517</v>
      </c>
      <c r="S392" s="55">
        <f t="shared" si="60"/>
        <v>25300</v>
      </c>
      <c r="T392" s="62" t="str">
        <f t="shared" si="61"/>
        <v>MENOR VALOR</v>
      </c>
    </row>
    <row r="393" spans="1:20" ht="127.5" x14ac:dyDescent="0.25">
      <c r="A393" s="76">
        <f>+COTIZACIONES!A392</f>
        <v>390</v>
      </c>
      <c r="B393" s="76" t="str">
        <f>+COTIZACIONES!C392</f>
        <v>APLICACIÓN DE PINTURA ARQUITECTÓNICA PARA EXTERIORES. A TODO COSTO, INCLUYE PINTURA TIPO KORAZA</v>
      </c>
      <c r="C393" s="76" t="str">
        <f>+COTIZACIONES!C392</f>
        <v>APLICACIÓN DE PINTURA ARQUITECTÓNICA PARA EXTERIORES. A TODO COSTO, INCLUYE PINTURA TIPO KORAZA</v>
      </c>
      <c r="D393" s="76" t="str">
        <f>+COTIZACIONES!D392</f>
        <v>M²</v>
      </c>
      <c r="E393" s="76">
        <f>+COTIZACIONES!E392</f>
        <v>1</v>
      </c>
      <c r="F393" s="58"/>
      <c r="G393" s="58"/>
      <c r="H393" s="58"/>
      <c r="I393" s="58"/>
      <c r="J393" s="77">
        <f>+COTIZACIONES!F392</f>
        <v>18400</v>
      </c>
      <c r="K393" s="77">
        <f>+COTIZACIONES!L392</f>
        <v>23209.760000000002</v>
      </c>
      <c r="L393" s="77">
        <f>+COTIZACIONES!R392</f>
        <v>19040</v>
      </c>
      <c r="M393" s="55">
        <f t="shared" si="54"/>
        <v>18400</v>
      </c>
      <c r="N393" s="55">
        <f t="shared" si="55"/>
        <v>20216.586666666666</v>
      </c>
      <c r="O393" s="55">
        <f t="shared" si="56"/>
        <v>20006.114239742557</v>
      </c>
      <c r="P393" s="55">
        <f t="shared" si="57"/>
        <v>20108.752967202938</v>
      </c>
      <c r="Q393" s="55">
        <f t="shared" si="58"/>
        <v>2611.8412954338105</v>
      </c>
      <c r="R393" s="56">
        <f t="shared" si="59"/>
        <v>0.12919299080988006</v>
      </c>
      <c r="S393" s="55">
        <f t="shared" si="60"/>
        <v>18400</v>
      </c>
      <c r="T393" s="62" t="str">
        <f t="shared" si="61"/>
        <v>MENOR VALOR</v>
      </c>
    </row>
    <row r="394" spans="1:20" ht="127.5" x14ac:dyDescent="0.25">
      <c r="A394" s="76">
        <f>+COTIZACIONES!A393</f>
        <v>391</v>
      </c>
      <c r="B394" s="76" t="str">
        <f>+COTIZACIONES!C393</f>
        <v>APLICACIÓN DE PINTURA ARQUITECTÓNICA PARA INTERIORES.   A TODO COSTO INCLUYE PINTURA TIPO 1</v>
      </c>
      <c r="C394" s="76" t="str">
        <f>+COTIZACIONES!C393</f>
        <v>APLICACIÓN DE PINTURA ARQUITECTÓNICA PARA INTERIORES.   A TODO COSTO INCLUYE PINTURA TIPO 1</v>
      </c>
      <c r="D394" s="76" t="str">
        <f>+COTIZACIONES!D393</f>
        <v>M²</v>
      </c>
      <c r="E394" s="76">
        <f>+COTIZACIONES!E393</f>
        <v>1</v>
      </c>
      <c r="F394" s="58"/>
      <c r="G394" s="58"/>
      <c r="H394" s="58"/>
      <c r="I394" s="58"/>
      <c r="J394" s="77">
        <f>+COTIZACIONES!F393</f>
        <v>16100</v>
      </c>
      <c r="K394" s="77">
        <f>+COTIZACIONES!L393</f>
        <v>19733.77</v>
      </c>
      <c r="L394" s="77">
        <f>+COTIZACIONES!R393</f>
        <v>16660</v>
      </c>
      <c r="M394" s="55">
        <f t="shared" si="54"/>
        <v>16100</v>
      </c>
      <c r="N394" s="55">
        <f t="shared" si="55"/>
        <v>17497.923333333336</v>
      </c>
      <c r="O394" s="55">
        <f t="shared" si="56"/>
        <v>17360.069790628117</v>
      </c>
      <c r="P394" s="55">
        <f t="shared" si="57"/>
        <v>17427.575722357269</v>
      </c>
      <c r="Q394" s="55">
        <f t="shared" si="58"/>
        <v>1956.4400674780034</v>
      </c>
      <c r="R394" s="56">
        <f t="shared" si="59"/>
        <v>0.11180984338587244</v>
      </c>
      <c r="S394" s="55">
        <f t="shared" si="60"/>
        <v>16100</v>
      </c>
      <c r="T394" s="62" t="str">
        <f t="shared" si="61"/>
        <v>MENOR VALOR</v>
      </c>
    </row>
    <row r="395" spans="1:20" ht="153" x14ac:dyDescent="0.25">
      <c r="A395" s="76">
        <f>+COTIZACIONES!A394</f>
        <v>392</v>
      </c>
      <c r="B395" s="76" t="str">
        <f>+COTIZACIONES!C394</f>
        <v xml:space="preserve">DESMONTE, MONTE E INSTALACIÓN DE VIDRIO SANBLASTIADOS O TRANSPARENTES PARA VENTANAS A TODO COSTO
INCLUYE
VIDRIO </v>
      </c>
      <c r="C395" s="76" t="str">
        <f>+COTIZACIONES!C394</f>
        <v xml:space="preserve">DESMONTE, MONTE E INSTALACIÓN DE VIDRIO SANBLASTIADOS O TRANSPARENTES PARA VENTANAS A TODO COSTO
INCLUYE
VIDRIO </v>
      </c>
      <c r="D395" s="76" t="str">
        <f>+COTIZACIONES!D394</f>
        <v>M²</v>
      </c>
      <c r="E395" s="76">
        <f>+COTIZACIONES!E394</f>
        <v>1</v>
      </c>
      <c r="F395" s="58"/>
      <c r="G395" s="58"/>
      <c r="H395" s="58"/>
      <c r="I395" s="58"/>
      <c r="J395" s="77">
        <f>+COTIZACIONES!F394</f>
        <v>109250</v>
      </c>
      <c r="K395" s="77">
        <f>+COTIZACIONES!L394</f>
        <v>133257.68749999997</v>
      </c>
      <c r="L395" s="77">
        <f>+COTIZACIONES!R394</f>
        <v>113050</v>
      </c>
      <c r="M395" s="55">
        <f t="shared" si="54"/>
        <v>109250</v>
      </c>
      <c r="N395" s="55">
        <f t="shared" si="55"/>
        <v>118519.22916666667</v>
      </c>
      <c r="O395" s="55">
        <f t="shared" si="56"/>
        <v>117632.20906282181</v>
      </c>
      <c r="P395" s="55">
        <f t="shared" si="57"/>
        <v>118066.88219155445</v>
      </c>
      <c r="Q395" s="55">
        <f t="shared" si="58"/>
        <v>12904.519190289564</v>
      </c>
      <c r="R395" s="56">
        <f t="shared" si="59"/>
        <v>0.10888122780601865</v>
      </c>
      <c r="S395" s="55">
        <f t="shared" si="60"/>
        <v>109250</v>
      </c>
      <c r="T395" s="62" t="str">
        <f t="shared" si="61"/>
        <v>MENOR VALOR</v>
      </c>
    </row>
    <row r="396" spans="1:20" ht="153" x14ac:dyDescent="0.25">
      <c r="A396" s="76">
        <f>+COTIZACIONES!A395</f>
        <v>393</v>
      </c>
      <c r="B396" s="76" t="str">
        <f>+COTIZACIONES!C395</f>
        <v>INSTALACIÓN ENCHAPE PARA BAÑO Y/O COCINA A TODO COSTO 
INCLUYE
CEMENTO, BALDOSA, ARENA, PEGANTE PARA CERÁMICA</v>
      </c>
      <c r="C396" s="76" t="str">
        <f>+COTIZACIONES!C395</f>
        <v>INSTALACIÓN ENCHAPE PARA BAÑO Y/O COCINA A TODO COSTO 
INCLUYE
CEMENTO, BALDOSA, ARENA, PEGANTE PARA CERÁMICA</v>
      </c>
      <c r="D396" s="76" t="str">
        <f>+COTIZACIONES!D395</f>
        <v>M²</v>
      </c>
      <c r="E396" s="76">
        <f>+COTIZACIONES!E395</f>
        <v>1</v>
      </c>
      <c r="F396" s="58"/>
      <c r="G396" s="58"/>
      <c r="H396" s="58"/>
      <c r="I396" s="58"/>
      <c r="J396" s="77">
        <f>+COTIZACIONES!F395</f>
        <v>109250</v>
      </c>
      <c r="K396" s="77">
        <f>+COTIZACIONES!L395</f>
        <v>134557.76250000001</v>
      </c>
      <c r="L396" s="77">
        <f>+COTIZACIONES!R395</f>
        <v>113050</v>
      </c>
      <c r="M396" s="55">
        <f t="shared" si="54"/>
        <v>109250</v>
      </c>
      <c r="N396" s="55">
        <f t="shared" si="55"/>
        <v>118952.58750000001</v>
      </c>
      <c r="O396" s="55">
        <f t="shared" si="56"/>
        <v>117967.58745141589</v>
      </c>
      <c r="P396" s="55">
        <f t="shared" si="57"/>
        <v>118449.59761425816</v>
      </c>
      <c r="Q396" s="55">
        <f t="shared" si="58"/>
        <v>13647.384917465652</v>
      </c>
      <c r="R396" s="56">
        <f t="shared" si="59"/>
        <v>0.11472961794518047</v>
      </c>
      <c r="S396" s="55">
        <f t="shared" si="60"/>
        <v>109250</v>
      </c>
      <c r="T396" s="62" t="str">
        <f t="shared" si="61"/>
        <v>MENOR VALOR</v>
      </c>
    </row>
    <row r="397" spans="1:20" ht="127.5" x14ac:dyDescent="0.25">
      <c r="A397" s="76">
        <f>+COTIZACIONES!A396</f>
        <v>394</v>
      </c>
      <c r="B397" s="76" t="str">
        <f>+COTIZACIONES!C396</f>
        <v>MANTENIMIENTO DE PUERTAS METÁLICAS (INCLUYE LIJADA, RESANADA Y APLICACIÓN PINTURA COLOR GRIS)</v>
      </c>
      <c r="C397" s="76" t="str">
        <f>+COTIZACIONES!C396</f>
        <v>MANTENIMIENTO DE PUERTAS METÁLICAS (INCLUYE LIJADA, RESANADA Y APLICACIÓN PINTURA COLOR GRIS)</v>
      </c>
      <c r="D397" s="76" t="str">
        <f>+COTIZACIONES!D396</f>
        <v>Servicio</v>
      </c>
      <c r="E397" s="76">
        <f>+COTIZACIONES!E396</f>
        <v>1</v>
      </c>
      <c r="F397" s="58"/>
      <c r="G397" s="58"/>
      <c r="H397" s="58"/>
      <c r="I397" s="58"/>
      <c r="J397" s="77">
        <f>+COTIZACIONES!F396</f>
        <v>63250</v>
      </c>
      <c r="K397" s="77">
        <f>+COTIZACIONES!L396</f>
        <v>84675.9375</v>
      </c>
      <c r="L397" s="77">
        <f>+COTIZACIONES!R396</f>
        <v>65450</v>
      </c>
      <c r="M397" s="55">
        <f t="shared" si="54"/>
        <v>63250</v>
      </c>
      <c r="N397" s="55">
        <f t="shared" si="55"/>
        <v>71125.3125</v>
      </c>
      <c r="O397" s="55">
        <f t="shared" si="56"/>
        <v>69931.951135581548</v>
      </c>
      <c r="P397" s="55">
        <f t="shared" si="57"/>
        <v>70508.812131752871</v>
      </c>
      <c r="Q397" s="55">
        <f t="shared" si="58"/>
        <v>11786.627100997501</v>
      </c>
      <c r="R397" s="56">
        <f t="shared" si="59"/>
        <v>0.16571634888771139</v>
      </c>
      <c r="S397" s="55">
        <f t="shared" si="60"/>
        <v>63250</v>
      </c>
      <c r="T397" s="62" t="str">
        <f t="shared" si="61"/>
        <v>MENOR VALOR</v>
      </c>
    </row>
    <row r="398" spans="1:20" ht="114.75" x14ac:dyDescent="0.25">
      <c r="A398" s="76">
        <f>+COTIZACIONES!A397</f>
        <v>395</v>
      </c>
      <c r="B398" s="76" t="str">
        <f>+COTIZACIONES!C397</f>
        <v>MANTENIMIENTO DE REJAS METÁLICAS (INCLUYE LIJADA, RESANADA Y APLICACIÓN PINTURA COLOR GRIS)</v>
      </c>
      <c r="C398" s="76" t="str">
        <f>+COTIZACIONES!C397</f>
        <v>MANTENIMIENTO DE REJAS METÁLICAS (INCLUYE LIJADA, RESANADA Y APLICACIÓN PINTURA COLOR GRIS)</v>
      </c>
      <c r="D398" s="76" t="str">
        <f>+COTIZACIONES!D397</f>
        <v>Servicio</v>
      </c>
      <c r="E398" s="76">
        <f>+COTIZACIONES!E397</f>
        <v>1</v>
      </c>
      <c r="F398" s="58"/>
      <c r="G398" s="58"/>
      <c r="H398" s="58"/>
      <c r="I398" s="58"/>
      <c r="J398" s="77">
        <f>+COTIZACIONES!F397</f>
        <v>28750</v>
      </c>
      <c r="K398" s="77">
        <f>+COTIZACIONES!L397</f>
        <v>38146.9375</v>
      </c>
      <c r="L398" s="77">
        <f>+COTIZACIONES!R397</f>
        <v>29750</v>
      </c>
      <c r="M398" s="55">
        <f t="shared" si="54"/>
        <v>28750</v>
      </c>
      <c r="N398" s="55">
        <f t="shared" si="55"/>
        <v>32215.645833333332</v>
      </c>
      <c r="O398" s="55">
        <f t="shared" si="56"/>
        <v>31708.961375412153</v>
      </c>
      <c r="P398" s="55">
        <f t="shared" si="57"/>
        <v>31954.215931990759</v>
      </c>
      <c r="Q398" s="55">
        <f t="shared" si="58"/>
        <v>5160.9268185377332</v>
      </c>
      <c r="R398" s="56">
        <f t="shared" si="59"/>
        <v>0.16019939023534191</v>
      </c>
      <c r="S398" s="55">
        <f t="shared" si="60"/>
        <v>28750</v>
      </c>
      <c r="T398" s="62" t="str">
        <f t="shared" si="61"/>
        <v>MENOR VALOR</v>
      </c>
    </row>
    <row r="399" spans="1:20" ht="127.5" x14ac:dyDescent="0.25">
      <c r="A399" s="76">
        <f>+COTIZACIONES!A398</f>
        <v>396</v>
      </c>
      <c r="B399" s="76" t="str">
        <f>+COTIZACIONES!C398</f>
        <v>RETIRO DE CAPAS DE PINTURA DETERIORADA POR HUMEDAD (RASPADO, LIJADO, RESANE Y PINTURA)</v>
      </c>
      <c r="C399" s="76" t="str">
        <f>+COTIZACIONES!C398</f>
        <v>RETIRO DE CAPAS DE PINTURA DETERIORADA POR HUMEDAD (RASPADO, LIJADO, RESANE Y PINTURA)</v>
      </c>
      <c r="D399" s="76" t="str">
        <f>+COTIZACIONES!D398</f>
        <v>M2</v>
      </c>
      <c r="E399" s="76">
        <f>+COTIZACIONES!E398</f>
        <v>1</v>
      </c>
      <c r="F399" s="58"/>
      <c r="G399" s="58"/>
      <c r="H399" s="58"/>
      <c r="I399" s="58"/>
      <c r="J399" s="77">
        <f>+COTIZACIONES!F398</f>
        <v>50000</v>
      </c>
      <c r="K399" s="77">
        <f>+COTIZACIONES!L398</f>
        <v>56644</v>
      </c>
      <c r="L399" s="77">
        <f>+COTIZACIONES!R398</f>
        <v>47600</v>
      </c>
      <c r="M399" s="55">
        <f t="shared" si="54"/>
        <v>47600</v>
      </c>
      <c r="N399" s="55">
        <f t="shared" si="55"/>
        <v>51414.666666666664</v>
      </c>
      <c r="O399" s="55">
        <f t="shared" si="56"/>
        <v>51139.974961479194</v>
      </c>
      <c r="P399" s="55">
        <f t="shared" si="57"/>
        <v>51275.545622758837</v>
      </c>
      <c r="Q399" s="55">
        <f t="shared" si="58"/>
        <v>4685.0235147044177</v>
      </c>
      <c r="R399" s="142">
        <f t="shared" si="59"/>
        <v>9.1122316226973199E-2</v>
      </c>
      <c r="S399" s="55">
        <f t="shared" si="60"/>
        <v>47600</v>
      </c>
      <c r="T399" s="62" t="str">
        <f t="shared" si="61"/>
        <v>MENOR VALOR</v>
      </c>
    </row>
    <row r="400" spans="1:20" ht="191.25" x14ac:dyDescent="0.25">
      <c r="A400" s="76">
        <f>+COTIZACIONES!A399</f>
        <v>397</v>
      </c>
      <c r="B400" s="76" t="str">
        <f>+COTIZACIONES!C399</f>
        <v>APLICACIÓN DE PINTURA 3 MANOS A TODO COSTO PARA INTERIORES EN OFICINAS Y DEMÁS ESTRUCTURAS DE LA UNIDAD INCLUYE PINTURA, RESANES Y ACABADOS</v>
      </c>
      <c r="C400" s="76" t="str">
        <f>+COTIZACIONES!C399</f>
        <v>APLICACIÓN DE PINTURA 3 MANOS A TODO COSTO PARA INTERIORES EN OFICINAS Y DEMÁS ESTRUCTURAS DE LA UNIDAD INCLUYE PINTURA, RESANES Y ACABADOS</v>
      </c>
      <c r="D400" s="76" t="str">
        <f>+COTIZACIONES!D399</f>
        <v>m2</v>
      </c>
      <c r="E400" s="76">
        <f>+COTIZACIONES!E399</f>
        <v>1</v>
      </c>
      <c r="F400" s="58"/>
      <c r="G400" s="58"/>
      <c r="H400" s="58"/>
      <c r="I400" s="58"/>
      <c r="J400" s="77">
        <f>+COTIZACIONES!F399</f>
        <v>25300</v>
      </c>
      <c r="K400" s="77">
        <f>+COTIZACIONES!L399</f>
        <v>31311.279999999999</v>
      </c>
      <c r="L400" s="77">
        <f>+COTIZACIONES!R399</f>
        <v>26180</v>
      </c>
      <c r="M400" s="55">
        <f t="shared" si="54"/>
        <v>25300</v>
      </c>
      <c r="N400" s="55">
        <f t="shared" si="55"/>
        <v>27597.093333333334</v>
      </c>
      <c r="O400" s="55">
        <f t="shared" si="56"/>
        <v>27357.246039142588</v>
      </c>
      <c r="P400" s="55">
        <f t="shared" si="57"/>
        <v>27474.533582464406</v>
      </c>
      <c r="Q400" s="55">
        <f t="shared" si="58"/>
        <v>3246.5346057193551</v>
      </c>
      <c r="R400" s="56">
        <f t="shared" si="59"/>
        <v>0.117640454612588</v>
      </c>
      <c r="S400" s="55">
        <f t="shared" si="60"/>
        <v>25300</v>
      </c>
      <c r="T400" s="62" t="str">
        <f t="shared" si="61"/>
        <v>MENOR VALOR</v>
      </c>
    </row>
    <row r="401" spans="1:20" ht="204" x14ac:dyDescent="0.25">
      <c r="A401" s="76">
        <f>+COTIZACIONES!A400</f>
        <v>398</v>
      </c>
      <c r="B401" s="76" t="str">
        <f>+COTIZACIONES!C400</f>
        <v>APLICACIÓN DE PINTURA 3 MANOS A TODO COSTO PARA EXTERIORES, EN BLOQUES DE OFICINAS Y DEMÁS ESTRUCTURAS DE LA UNIDAD. INCLUYE PINTURA, RESANES Y ACABADOS</v>
      </c>
      <c r="C401" s="76" t="str">
        <f>+COTIZACIONES!C400</f>
        <v>APLICACIÓN DE PINTURA 3 MANOS A TODO COSTO PARA EXTERIORES, EN BLOQUES DE OFICINAS Y DEMÁS ESTRUCTURAS DE LA UNIDAD. INCLUYE PINTURA, RESANES Y ACABADOS</v>
      </c>
      <c r="D401" s="76" t="str">
        <f>+COTIZACIONES!D400</f>
        <v>m2</v>
      </c>
      <c r="E401" s="76">
        <f>+COTIZACIONES!E400</f>
        <v>1</v>
      </c>
      <c r="F401" s="58"/>
      <c r="G401" s="58"/>
      <c r="H401" s="58"/>
      <c r="I401" s="58"/>
      <c r="J401" s="77">
        <f>+COTIZACIONES!F400</f>
        <v>25300</v>
      </c>
      <c r="K401" s="77">
        <f>+COTIZACIONES!L400</f>
        <v>31461.815000000002</v>
      </c>
      <c r="L401" s="77">
        <f>+COTIZACIONES!R400</f>
        <v>26180</v>
      </c>
      <c r="M401" s="55">
        <f t="shared" si="54"/>
        <v>25300</v>
      </c>
      <c r="N401" s="55">
        <f t="shared" si="55"/>
        <v>27647.271666666667</v>
      </c>
      <c r="O401" s="55">
        <f t="shared" si="56"/>
        <v>27395.421298580673</v>
      </c>
      <c r="P401" s="55">
        <f t="shared" si="57"/>
        <v>27518.492911160411</v>
      </c>
      <c r="Q401" s="55">
        <f t="shared" si="58"/>
        <v>3332.6649443663464</v>
      </c>
      <c r="R401" s="56">
        <f t="shared" si="59"/>
        <v>0.12054227211086517</v>
      </c>
      <c r="S401" s="55">
        <f t="shared" si="60"/>
        <v>25300</v>
      </c>
      <c r="T401" s="62" t="str">
        <f t="shared" si="61"/>
        <v>MENOR VALOR</v>
      </c>
    </row>
    <row r="402" spans="1:20" ht="140.25" x14ac:dyDescent="0.25">
      <c r="A402" s="76">
        <f>+COTIZACIONES!A401</f>
        <v>399</v>
      </c>
      <c r="B402" s="76" t="str">
        <f>+COTIZACIONES!C401</f>
        <v>MANTENIMIENTO GENERAL DE PISO EN PORCELANATO (INCLUYE RETIRO BOQUILLA, RE EMBOQUILLADA, LAVADO Y ASEO GENERAL)</v>
      </c>
      <c r="C402" s="76" t="str">
        <f>+COTIZACIONES!C401</f>
        <v>MANTENIMIENTO GENERAL DE PISO EN PORCELANATO (INCLUYE RETIRO BOQUILLA, RE EMBOQUILLADA, LAVADO Y ASEO GENERAL)</v>
      </c>
      <c r="D402" s="76" t="str">
        <f>+COTIZACIONES!D401</f>
        <v>M2</v>
      </c>
      <c r="E402" s="76">
        <f>+COTIZACIONES!E401</f>
        <v>1</v>
      </c>
      <c r="F402" s="58"/>
      <c r="G402" s="58"/>
      <c r="H402" s="58"/>
      <c r="I402" s="58"/>
      <c r="J402" s="77">
        <f>+COTIZACIONES!F401</f>
        <v>23000</v>
      </c>
      <c r="K402" s="77">
        <f>+COTIZACIONES!L401</f>
        <v>29012.2</v>
      </c>
      <c r="L402" s="77">
        <f>+COTIZACIONES!R401</f>
        <v>23800</v>
      </c>
      <c r="M402" s="55">
        <f t="shared" si="54"/>
        <v>23000</v>
      </c>
      <c r="N402" s="55">
        <f t="shared" si="55"/>
        <v>25270.733333333334</v>
      </c>
      <c r="O402" s="55">
        <f t="shared" si="56"/>
        <v>25007.642799678193</v>
      </c>
      <c r="P402" s="55">
        <f t="shared" si="57"/>
        <v>25135.941209003668</v>
      </c>
      <c r="Q402" s="55">
        <f t="shared" si="58"/>
        <v>3264.8016192922937</v>
      </c>
      <c r="R402" s="56">
        <f t="shared" si="59"/>
        <v>0.12919299080988128</v>
      </c>
      <c r="S402" s="55">
        <f t="shared" si="60"/>
        <v>23000</v>
      </c>
      <c r="T402" s="62" t="str">
        <f t="shared" si="61"/>
        <v>MENOR VALOR</v>
      </c>
    </row>
    <row r="403" spans="1:20" ht="395.25" x14ac:dyDescent="0.25">
      <c r="A403" s="76">
        <f>+COTIZACIONES!A402</f>
        <v>400</v>
      </c>
      <c r="B403" s="76" t="str">
        <f>+COTIZACIONES!C402</f>
        <v>DESMONTE, MONTE, MANTENIMIENTO E INSTALACIÓN CHAPA PARA PUERTAS EN VIDRIO A TODO COSTO 
INCLUYE CHAPA CON TRES LLAVES
MATERIAL: ACERO INOXIDABLE Y ALEACIÓN DE ZINC
PUERTAS DE GROSOR: APROXIMADAMENTE 10 A 12 MM/0,39 A 0,47 PULGADAS
TAMAÑO: APROXIMADAMENTE 98 X 65 MM/3,86 X 2,56 PULGADAS (LARGO X ANCHO)</v>
      </c>
      <c r="C403" s="76" t="str">
        <f>+COTIZACIONES!C402</f>
        <v>DESMONTE, MONTE, MANTENIMIENTO E INSTALACIÓN CHAPA PARA PUERTAS EN VIDRIO A TODO COSTO 
INCLUYE CHAPA CON TRES LLAVES
MATERIAL: ACERO INOXIDABLE Y ALEACIÓN DE ZINC
PUERTAS DE GROSOR: APROXIMADAMENTE 10 A 12 MM/0,39 A 0,47 PULGADAS
TAMAÑO: APROXIMADAMENTE 98 X 65 MM/3,86 X 2,56 PULGADAS (LARGO X ANCHO)</v>
      </c>
      <c r="D403" s="76" t="str">
        <f>+COTIZACIONES!D402</f>
        <v>Servicio</v>
      </c>
      <c r="E403" s="76">
        <f>+COTIZACIONES!E402</f>
        <v>1</v>
      </c>
      <c r="F403" s="58"/>
      <c r="G403" s="58"/>
      <c r="H403" s="58"/>
      <c r="I403" s="58"/>
      <c r="J403" s="77">
        <f>+COTIZACIONES!F402</f>
        <v>281750</v>
      </c>
      <c r="K403" s="77">
        <f>+COTIZACIONES!L402</f>
        <v>345340.97499999998</v>
      </c>
      <c r="L403" s="77">
        <f>+COTIZACIONES!R402</f>
        <v>315350</v>
      </c>
      <c r="M403" s="55">
        <f t="shared" si="54"/>
        <v>281750</v>
      </c>
      <c r="N403" s="55">
        <f t="shared" si="55"/>
        <v>314146.99166666664</v>
      </c>
      <c r="O403" s="55">
        <f t="shared" si="56"/>
        <v>311979.56748934393</v>
      </c>
      <c r="P403" s="55">
        <f t="shared" si="57"/>
        <v>313065.31704932399</v>
      </c>
      <c r="Q403" s="55">
        <f t="shared" si="58"/>
        <v>31812.551723340392</v>
      </c>
      <c r="R403" s="56">
        <f t="shared" si="59"/>
        <v>0.10126645349860895</v>
      </c>
      <c r="S403" s="55">
        <f t="shared" si="60"/>
        <v>281750</v>
      </c>
      <c r="T403" s="62" t="str">
        <f t="shared" si="61"/>
        <v>MENOR VALOR</v>
      </c>
    </row>
    <row r="404" spans="1:20" ht="140.25" x14ac:dyDescent="0.25">
      <c r="A404" s="76">
        <f>+COTIZACIONES!A403</f>
        <v>401</v>
      </c>
      <c r="B404" s="76" t="str">
        <f>+COTIZACIONES!C403</f>
        <v>DESMONTE, MONTE, MANTENIMIENTO E INSTALACIÓN BARRAS ANTIPANICO A TODO COSTO DE PUERTAS SALIDA DE EMERGENCIA</v>
      </c>
      <c r="C404" s="76" t="str">
        <f>+COTIZACIONES!C403</f>
        <v>DESMONTE, MONTE, MANTENIMIENTO E INSTALACIÓN BARRAS ANTIPANICO A TODO COSTO DE PUERTAS SALIDA DE EMERGENCIA</v>
      </c>
      <c r="D404" s="76" t="str">
        <f>+COTIZACIONES!D403</f>
        <v>Servicio</v>
      </c>
      <c r="E404" s="76">
        <f>+COTIZACIONES!E403</f>
        <v>1</v>
      </c>
      <c r="F404" s="58"/>
      <c r="G404" s="58"/>
      <c r="H404" s="58"/>
      <c r="I404" s="58"/>
      <c r="J404" s="77">
        <f>+COTIZACIONES!F403</f>
        <v>402500</v>
      </c>
      <c r="K404" s="77">
        <f>+COTIZACIONES!L403</f>
        <v>490949.375</v>
      </c>
      <c r="L404" s="77">
        <f>+COTIZACIONES!R403</f>
        <v>452200</v>
      </c>
      <c r="M404" s="55">
        <f t="shared" si="54"/>
        <v>402500</v>
      </c>
      <c r="N404" s="55">
        <f t="shared" si="55"/>
        <v>448549.79166666669</v>
      </c>
      <c r="O404" s="55">
        <f t="shared" si="56"/>
        <v>445582.97026234661</v>
      </c>
      <c r="P404" s="55">
        <f t="shared" si="57"/>
        <v>447072.25436476944</v>
      </c>
      <c r="Q404" s="55">
        <f t="shared" si="58"/>
        <v>44337.523612964767</v>
      </c>
      <c r="R404" s="56">
        <f t="shared" si="59"/>
        <v>9.8846381018751109E-2</v>
      </c>
      <c r="S404" s="55">
        <f t="shared" si="60"/>
        <v>402500</v>
      </c>
      <c r="T404" s="62" t="str">
        <f t="shared" si="61"/>
        <v>MENOR VALOR</v>
      </c>
    </row>
    <row r="405" spans="1:20" ht="409.5" x14ac:dyDescent="0.25">
      <c r="A405" s="76">
        <f>+COTIZACIONES!A404</f>
        <v>402</v>
      </c>
      <c r="B405" s="76" t="str">
        <f>+COTIZACIONES!C404</f>
        <v>DESMONTE, MONTE, MANTENIMIENTO E INSTALACIÓN MUEBLE PARA LAVAMANOS A TODO COSTO INCLUYE:
Materiales: Madera aglomerada, Acero inoxidable
Alto: 55 cm
Largo: 51.4 cm
Ancho: 55.4 cm
Profundidad: 51.5 cm
Espesor: 15
Tipo de instalación: Elevado
Tipo de manija/accionamiento: Oculta
Tipo de cierre: Lento
Tipo de herrajes: Acero inoxidable
Tipo de canto: Flexible</v>
      </c>
      <c r="C405" s="76" t="str">
        <f>+COTIZACIONES!C404</f>
        <v>DESMONTE, MONTE, MANTENIMIENTO E INSTALACIÓN MUEBLE PARA LAVAMANOS A TODO COSTO INCLUYE:
Materiales: Madera aglomerada, Acero inoxidable
Alto: 55 cm
Largo: 51.4 cm
Ancho: 55.4 cm
Profundidad: 51.5 cm
Espesor: 15
Tipo de instalación: Elevado
Tipo de manija/accionamiento: Oculta
Tipo de cierre: Lento
Tipo de herrajes: Acero inoxidable
Tipo de canto: Flexible</v>
      </c>
      <c r="D405" s="76" t="str">
        <f>+COTIZACIONES!D404</f>
        <v>Servicio</v>
      </c>
      <c r="E405" s="76">
        <f>+COTIZACIONES!E404</f>
        <v>1</v>
      </c>
      <c r="F405" s="58"/>
      <c r="G405" s="58"/>
      <c r="H405" s="58"/>
      <c r="I405" s="58"/>
      <c r="J405" s="77">
        <f>+COTIZACIONES!F404</f>
        <v>632500</v>
      </c>
      <c r="K405" s="77">
        <f>+COTIZACIONES!L404</f>
        <v>779018.625</v>
      </c>
      <c r="L405" s="77">
        <f>+COTIZACIONES!R404</f>
        <v>690200</v>
      </c>
      <c r="M405" s="55">
        <f t="shared" si="54"/>
        <v>632500</v>
      </c>
      <c r="N405" s="55">
        <f t="shared" si="55"/>
        <v>700572.875</v>
      </c>
      <c r="O405" s="55">
        <f t="shared" si="56"/>
        <v>695482.93107035453</v>
      </c>
      <c r="P405" s="55">
        <f t="shared" si="57"/>
        <v>698009.13860642095</v>
      </c>
      <c r="Q405" s="55">
        <f t="shared" si="58"/>
        <v>73808.023071999938</v>
      </c>
      <c r="R405" s="56">
        <f t="shared" si="59"/>
        <v>0.1053538121526614</v>
      </c>
      <c r="S405" s="55">
        <f t="shared" si="60"/>
        <v>632500</v>
      </c>
      <c r="T405" s="62" t="str">
        <f t="shared" si="61"/>
        <v>MENOR VALOR</v>
      </c>
    </row>
    <row r="406" spans="1:20" ht="76.5" x14ac:dyDescent="0.25">
      <c r="A406" s="76">
        <f>+COTIZACIONES!A405</f>
        <v>403</v>
      </c>
      <c r="B406" s="76" t="str">
        <f>+COTIZACIONES!C405</f>
        <v>CIMIENTO DE MURO, EN CONCRETO CICLÓPEO, 30X30 CM. A TODO COSTO</v>
      </c>
      <c r="C406" s="76" t="str">
        <f>+COTIZACIONES!C405</f>
        <v>CIMIENTO DE MURO, EN CONCRETO CICLÓPEO, 30X30 CM. A TODO COSTO</v>
      </c>
      <c r="D406" s="76" t="str">
        <f>+COTIZACIONES!D405</f>
        <v>M3</v>
      </c>
      <c r="E406" s="76">
        <f>+COTIZACIONES!E405</f>
        <v>1</v>
      </c>
      <c r="F406" s="58"/>
      <c r="G406" s="58"/>
      <c r="H406" s="58"/>
      <c r="I406" s="58"/>
      <c r="J406" s="77">
        <f>+COTIZACIONES!F405</f>
        <v>57500</v>
      </c>
      <c r="K406" s="77">
        <f>+COTIZACIONES!L405</f>
        <v>76978.125000000015</v>
      </c>
      <c r="L406" s="77">
        <f>+COTIZACIONES!R405</f>
        <v>59500</v>
      </c>
      <c r="M406" s="55">
        <f t="shared" si="54"/>
        <v>57500</v>
      </c>
      <c r="N406" s="55">
        <f t="shared" si="55"/>
        <v>64659.375</v>
      </c>
      <c r="O406" s="55">
        <f t="shared" si="56"/>
        <v>63574.501032346874</v>
      </c>
      <c r="P406" s="55">
        <f t="shared" si="57"/>
        <v>64098.920119775335</v>
      </c>
      <c r="Q406" s="55">
        <f t="shared" si="58"/>
        <v>10715.115546361409</v>
      </c>
      <c r="R406" s="56">
        <f t="shared" si="59"/>
        <v>0.16571634888771208</v>
      </c>
      <c r="S406" s="55">
        <f t="shared" si="60"/>
        <v>57500</v>
      </c>
      <c r="T406" s="62" t="str">
        <f t="shared" si="61"/>
        <v>MENOR VALOR</v>
      </c>
    </row>
    <row r="407" spans="1:20" ht="102" x14ac:dyDescent="0.25">
      <c r="A407" s="76">
        <f>+COTIZACIONES!A406</f>
        <v>404</v>
      </c>
      <c r="B407" s="76" t="str">
        <f>+COTIZACIONES!C406</f>
        <v>CIMIENTO DE MURO, EN CONCRETO DE RESISTENCIA 2500 PSI, 20X20 CM. A TODO COSTO</v>
      </c>
      <c r="C407" s="76" t="str">
        <f>+COTIZACIONES!C406</f>
        <v>CIMIENTO DE MURO, EN CONCRETO DE RESISTENCIA 2500 PSI, 20X20 CM. A TODO COSTO</v>
      </c>
      <c r="D407" s="76" t="str">
        <f>+COTIZACIONES!D406</f>
        <v>M3</v>
      </c>
      <c r="E407" s="76">
        <f>+COTIZACIONES!E406</f>
        <v>1</v>
      </c>
      <c r="F407" s="58"/>
      <c r="G407" s="58"/>
      <c r="H407" s="58"/>
      <c r="I407" s="58"/>
      <c r="J407" s="77">
        <f>+COTIZACIONES!F406</f>
        <v>63250</v>
      </c>
      <c r="K407" s="77">
        <f>+COTIZACIONES!L406</f>
        <v>83923.262499999997</v>
      </c>
      <c r="L407" s="77">
        <f>+COTIZACIONES!R406</f>
        <v>65450</v>
      </c>
      <c r="M407" s="55">
        <f t="shared" si="54"/>
        <v>63250</v>
      </c>
      <c r="N407" s="55">
        <f t="shared" si="55"/>
        <v>70874.420833333337</v>
      </c>
      <c r="O407" s="55">
        <f t="shared" si="56"/>
        <v>69759.715025906742</v>
      </c>
      <c r="P407" s="55">
        <f t="shared" si="57"/>
        <v>70299.275050379685</v>
      </c>
      <c r="Q407" s="55">
        <f t="shared" si="58"/>
        <v>11354.039000782977</v>
      </c>
      <c r="R407" s="56">
        <f t="shared" si="59"/>
        <v>0.16019939023534138</v>
      </c>
      <c r="S407" s="55">
        <f t="shared" si="60"/>
        <v>63250</v>
      </c>
      <c r="T407" s="62" t="str">
        <f t="shared" si="61"/>
        <v>MENOR VALOR</v>
      </c>
    </row>
    <row r="408" spans="1:20" ht="102" x14ac:dyDescent="0.25">
      <c r="A408" s="76">
        <f>+COTIZACIONES!A407</f>
        <v>405</v>
      </c>
      <c r="B408" s="76" t="str">
        <f>+COTIZACIONES!C407</f>
        <v>CIMIENTO DE MURO, EN CONCRETO DE RESISTENCIA 3000 PSI, 20X20 CM. A TODO COSTO</v>
      </c>
      <c r="C408" s="76" t="str">
        <f>+COTIZACIONES!C407</f>
        <v>CIMIENTO DE MURO, EN CONCRETO DE RESISTENCIA 3000 PSI, 20X20 CM. A TODO COSTO</v>
      </c>
      <c r="D408" s="76" t="str">
        <f>+COTIZACIONES!D407</f>
        <v>M3</v>
      </c>
      <c r="E408" s="76">
        <f>+COTIZACIONES!E407</f>
        <v>1</v>
      </c>
      <c r="F408" s="58"/>
      <c r="G408" s="58"/>
      <c r="H408" s="58"/>
      <c r="I408" s="58"/>
      <c r="J408" s="77">
        <f>+COTIZACIONES!F407</f>
        <v>69000</v>
      </c>
      <c r="K408" s="77">
        <f>+COTIZACIONES!L407</f>
        <v>94015.95</v>
      </c>
      <c r="L408" s="77">
        <f>+COTIZACIONES!R407</f>
        <v>71400</v>
      </c>
      <c r="M408" s="55">
        <f t="shared" si="54"/>
        <v>69000</v>
      </c>
      <c r="N408" s="55">
        <f t="shared" si="55"/>
        <v>78138.650000000009</v>
      </c>
      <c r="O408" s="55">
        <f t="shared" si="56"/>
        <v>76658.019188432576</v>
      </c>
      <c r="P408" s="55">
        <f t="shared" si="57"/>
        <v>77371.843929231341</v>
      </c>
      <c r="Q408" s="55">
        <f t="shared" si="58"/>
        <v>13802.408900894756</v>
      </c>
      <c r="R408" s="56">
        <f t="shared" si="59"/>
        <v>0.1766399713956506</v>
      </c>
      <c r="S408" s="55">
        <f t="shared" si="60"/>
        <v>69000</v>
      </c>
      <c r="T408" s="62" t="str">
        <f t="shared" si="61"/>
        <v>MENOR VALOR</v>
      </c>
    </row>
    <row r="409" spans="1:20" ht="102" x14ac:dyDescent="0.25">
      <c r="A409" s="76">
        <f>+COTIZACIONES!A408</f>
        <v>406</v>
      </c>
      <c r="B409" s="76" t="str">
        <f>+COTIZACIONES!C408</f>
        <v>CIMIENTO DE MURO, EN CONCRETO DE RESISTENCIA 3000 PSI, 30X30 CM. A TODO COSTO</v>
      </c>
      <c r="C409" s="76" t="str">
        <f>+COTIZACIONES!C408</f>
        <v>CIMIENTO DE MURO, EN CONCRETO DE RESISTENCIA 3000 PSI, 30X30 CM. A TODO COSTO</v>
      </c>
      <c r="D409" s="76" t="str">
        <f>+COTIZACIONES!D408</f>
        <v>M3</v>
      </c>
      <c r="E409" s="76">
        <f>+COTIZACIONES!E408</f>
        <v>1</v>
      </c>
      <c r="F409" s="58"/>
      <c r="G409" s="58"/>
      <c r="H409" s="58"/>
      <c r="I409" s="58"/>
      <c r="J409" s="77">
        <f>+COTIZACIONES!F408</f>
        <v>57500</v>
      </c>
      <c r="K409" s="77">
        <f>+COTIZACIONES!L408</f>
        <v>71162</v>
      </c>
      <c r="L409" s="77">
        <f>+COTIZACIONES!R408</f>
        <v>59500</v>
      </c>
      <c r="M409" s="55">
        <f t="shared" si="54"/>
        <v>57500</v>
      </c>
      <c r="N409" s="55">
        <f t="shared" si="55"/>
        <v>62720.666666666664</v>
      </c>
      <c r="O409" s="55">
        <f t="shared" si="56"/>
        <v>62175.559179869524</v>
      </c>
      <c r="P409" s="55">
        <f t="shared" si="57"/>
        <v>62442.121778328197</v>
      </c>
      <c r="Q409" s="55">
        <f t="shared" si="58"/>
        <v>7378.4877402712636</v>
      </c>
      <c r="R409" s="56">
        <f t="shared" si="59"/>
        <v>0.11764045461258804</v>
      </c>
      <c r="S409" s="55">
        <f t="shared" si="60"/>
        <v>57500</v>
      </c>
      <c r="T409" s="62" t="str">
        <f t="shared" si="61"/>
        <v>MENOR VALOR</v>
      </c>
    </row>
    <row r="410" spans="1:20" ht="102" x14ac:dyDescent="0.25">
      <c r="A410" s="76">
        <f>+COTIZACIONES!A409</f>
        <v>407</v>
      </c>
      <c r="B410" s="76" t="str">
        <f>+COTIZACIONES!C409</f>
        <v>COLUMNAS Y VIGAS, EN CONCRETO DE RESISTENCIA 2500 PSI, 30X40 CM. A TODO COSTO</v>
      </c>
      <c r="C410" s="76" t="str">
        <f>+COTIZACIONES!C409</f>
        <v>COLUMNAS Y VIGAS, EN CONCRETO DE RESISTENCIA 2500 PSI, 30X40 CM. A TODO COSTO</v>
      </c>
      <c r="D410" s="76" t="str">
        <f>+COTIZACIONES!D409</f>
        <v>M3</v>
      </c>
      <c r="E410" s="76">
        <f>+COTIZACIONES!E409</f>
        <v>1</v>
      </c>
      <c r="F410" s="58"/>
      <c r="G410" s="58"/>
      <c r="H410" s="58"/>
      <c r="I410" s="58"/>
      <c r="J410" s="77">
        <f>+COTIZACIONES!F409</f>
        <v>109250</v>
      </c>
      <c r="K410" s="77">
        <f>+COTIZACIONES!L409</f>
        <v>135857.83749999999</v>
      </c>
      <c r="L410" s="77">
        <f>+COTIZACIONES!R409</f>
        <v>113050</v>
      </c>
      <c r="M410" s="55">
        <f t="shared" si="54"/>
        <v>109250</v>
      </c>
      <c r="N410" s="55">
        <f t="shared" si="55"/>
        <v>119385.94583333335</v>
      </c>
      <c r="O410" s="55">
        <f t="shared" si="56"/>
        <v>118298.41015296199</v>
      </c>
      <c r="P410" s="55">
        <f t="shared" si="57"/>
        <v>118829.85575273813</v>
      </c>
      <c r="Q410" s="55">
        <f t="shared" si="58"/>
        <v>14391.053168854667</v>
      </c>
      <c r="R410" s="56">
        <f t="shared" si="59"/>
        <v>0.12054227211086507</v>
      </c>
      <c r="S410" s="55">
        <f t="shared" si="60"/>
        <v>109250</v>
      </c>
      <c r="T410" s="62" t="str">
        <f t="shared" si="61"/>
        <v>MENOR VALOR</v>
      </c>
    </row>
    <row r="411" spans="1:20" ht="102" x14ac:dyDescent="0.25">
      <c r="A411" s="76">
        <f>+COTIZACIONES!A410</f>
        <v>408</v>
      </c>
      <c r="B411" s="76" t="str">
        <f>+COTIZACIONES!C410</f>
        <v>COLUMNAS Y VIGAS, EN CONCRETO DE RESISTENCIA 3000 PSI, 30X30 CM. A TODO COSTO</v>
      </c>
      <c r="C411" s="76" t="str">
        <f>+COTIZACIONES!C410</f>
        <v>COLUMNAS Y VIGAS, EN CONCRETO DE RESISTENCIA 3000 PSI, 30X30 CM. A TODO COSTO</v>
      </c>
      <c r="D411" s="76" t="str">
        <f>+COTIZACIONES!D410</f>
        <v>M3</v>
      </c>
      <c r="E411" s="76">
        <f>+COTIZACIONES!E410</f>
        <v>1</v>
      </c>
      <c r="F411" s="58"/>
      <c r="G411" s="58"/>
      <c r="H411" s="58"/>
      <c r="I411" s="58"/>
      <c r="J411" s="77">
        <f>+COTIZACIONES!F410</f>
        <v>92000</v>
      </c>
      <c r="K411" s="77">
        <f>+COTIZACIONES!L410</f>
        <v>116048.8</v>
      </c>
      <c r="L411" s="77">
        <f>+COTIZACIONES!R410</f>
        <v>95200</v>
      </c>
      <c r="M411" s="55">
        <f t="shared" si="54"/>
        <v>92000</v>
      </c>
      <c r="N411" s="55">
        <f t="shared" si="55"/>
        <v>101082.93333333333</v>
      </c>
      <c r="O411" s="55">
        <f t="shared" si="56"/>
        <v>100030.57119871277</v>
      </c>
      <c r="P411" s="55">
        <f t="shared" si="57"/>
        <v>100543.76483601467</v>
      </c>
      <c r="Q411" s="55">
        <f t="shared" si="58"/>
        <v>13059.206477169175</v>
      </c>
      <c r="R411" s="56">
        <f t="shared" si="59"/>
        <v>0.12919299080988128</v>
      </c>
      <c r="S411" s="55">
        <f t="shared" si="60"/>
        <v>92000</v>
      </c>
      <c r="T411" s="62" t="str">
        <f t="shared" si="61"/>
        <v>MENOR VALOR</v>
      </c>
    </row>
  </sheetData>
  <autoFilter ref="A3:V3" xr:uid="{153697E9-71ED-4100-A278-7605D82DC7D4}"/>
  <mergeCells count="18">
    <mergeCell ref="G2:G3"/>
    <mergeCell ref="H2:H3"/>
    <mergeCell ref="I2:I3"/>
    <mergeCell ref="J1:L1"/>
    <mergeCell ref="A1:E2"/>
    <mergeCell ref="M1:T1"/>
    <mergeCell ref="F2:F3"/>
    <mergeCell ref="J2:J3"/>
    <mergeCell ref="K2:K3"/>
    <mergeCell ref="L2:L3"/>
    <mergeCell ref="M2:M3"/>
    <mergeCell ref="N2:N3"/>
    <mergeCell ref="O2:O3"/>
    <mergeCell ref="P2:P3"/>
    <mergeCell ref="Q2:Q3"/>
    <mergeCell ref="R2:R3"/>
    <mergeCell ref="S2:S3"/>
    <mergeCell ref="T2:T3"/>
  </mergeCells>
  <pageMargins left="0.7" right="0.7" top="0.75" bottom="0.75" header="0.3" footer="0.3"/>
  <pageSetup paperSize="14" scale="40" orientation="landscape" r:id="rId1"/>
  <rowBreaks count="2" manualBreakCount="2">
    <brk id="11" max="16383" man="1"/>
    <brk id="20" max="16383"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06934-073F-4B75-B618-E1474F570A75}">
  <dimension ref="A1:N415"/>
  <sheetViews>
    <sheetView zoomScale="70" zoomScaleNormal="70" workbookViewId="0">
      <pane xSplit="3" ySplit="2" topLeftCell="D402" activePane="bottomRight" state="frozen"/>
      <selection activeCell="K8" sqref="K8"/>
      <selection pane="topRight" activeCell="K8" sqref="K8"/>
      <selection pane="bottomLeft" activeCell="K8" sqref="K8"/>
      <selection pane="bottomRight" activeCell="J3" sqref="J3:J410"/>
    </sheetView>
  </sheetViews>
  <sheetFormatPr baseColWidth="10" defaultRowHeight="14.25" x14ac:dyDescent="0.25"/>
  <cols>
    <col min="1" max="1" width="7.140625" style="33" bestFit="1" customWidth="1"/>
    <col min="2" max="2" width="11.140625" style="33" customWidth="1"/>
    <col min="3" max="3" width="41.28515625" style="33" customWidth="1"/>
    <col min="4" max="4" width="16" style="33" customWidth="1"/>
    <col min="5" max="5" width="13.42578125" style="33" customWidth="1"/>
    <col min="6" max="6" width="19.42578125" style="141" customWidth="1"/>
    <col min="7" max="7" width="21.42578125" style="141" customWidth="1"/>
    <col min="8" max="8" width="17.7109375" style="141" customWidth="1"/>
    <col min="9" max="9" width="17.140625" style="141" bestFit="1" customWidth="1"/>
    <col min="10" max="10" width="23.7109375" style="141" customWidth="1"/>
    <col min="11" max="16384" width="11.42578125" style="33"/>
  </cols>
  <sheetData>
    <row r="1" spans="1:10" ht="15" x14ac:dyDescent="0.25">
      <c r="A1" s="176" t="s">
        <v>1126</v>
      </c>
      <c r="B1" s="176"/>
      <c r="C1" s="176"/>
      <c r="D1" s="176"/>
      <c r="E1" s="176"/>
      <c r="F1" s="175" t="s">
        <v>1140</v>
      </c>
      <c r="G1" s="172" t="s">
        <v>1128</v>
      </c>
      <c r="H1" s="172" t="s">
        <v>1127</v>
      </c>
      <c r="I1" s="172" t="s">
        <v>1129</v>
      </c>
      <c r="J1" s="172" t="s">
        <v>1141</v>
      </c>
    </row>
    <row r="2" spans="1:10" ht="30" x14ac:dyDescent="0.25">
      <c r="A2" s="138" t="s">
        <v>18</v>
      </c>
      <c r="B2" s="138" t="s">
        <v>19</v>
      </c>
      <c r="C2" s="138" t="s">
        <v>20</v>
      </c>
      <c r="D2" s="138" t="s">
        <v>21</v>
      </c>
      <c r="E2" s="138" t="s">
        <v>4</v>
      </c>
      <c r="F2" s="175"/>
      <c r="G2" s="173"/>
      <c r="H2" s="173"/>
      <c r="I2" s="173"/>
      <c r="J2" s="173"/>
    </row>
    <row r="3" spans="1:10" ht="57" x14ac:dyDescent="0.25">
      <c r="A3" s="139">
        <f>+'ANALISIS DE COTIZACIONES'!A4</f>
        <v>1</v>
      </c>
      <c r="B3" s="139">
        <f>+COTIZACIONES!B3</f>
        <v>72141510</v>
      </c>
      <c r="C3" s="139" t="str">
        <f>+'ANALISIS DE COTIZACIONES'!C4</f>
        <v>DEMOLICIÓN  ANDEN EN CONCRETO  HASTA H=0,10  M, (INCLUYE  EL SARDINEL  CARGUE  Y RETIRO DE ESCOMBROS)</v>
      </c>
      <c r="D3" s="139" t="str">
        <f>+'ANALISIS DE COTIZACIONES'!D4</f>
        <v>M²</v>
      </c>
      <c r="E3" s="139">
        <f>+COTIZACIONES!E3</f>
        <v>1</v>
      </c>
      <c r="F3" s="140">
        <f>+'ANALISIS DE COTIZACIONES'!S4</f>
        <v>50025</v>
      </c>
      <c r="G3" s="140">
        <f t="shared" ref="G3:G66" si="0">+F3*15/100</f>
        <v>7503.75</v>
      </c>
      <c r="H3" s="140">
        <f t="shared" ref="H3:H66" si="1">+F3*3/100</f>
        <v>1500.75</v>
      </c>
      <c r="I3" s="140">
        <f t="shared" ref="I3:I66" si="2">+F3*7/100</f>
        <v>3501.75</v>
      </c>
      <c r="J3" s="140">
        <f>SUM(F3:I3)</f>
        <v>62531.25</v>
      </c>
    </row>
    <row r="4" spans="1:10" ht="57" x14ac:dyDescent="0.25">
      <c r="A4" s="139">
        <f>+COTIZACIONES!A4</f>
        <v>2</v>
      </c>
      <c r="B4" s="139">
        <f>+COTIZACIONES!B4</f>
        <v>72141510</v>
      </c>
      <c r="C4" s="139" t="str">
        <f>+COTIZACIONES!C4</f>
        <v xml:space="preserve"> DEMOLICIÓN  PAÑETE  DE  ESPESOR  DE  005M  BAJO  PLACA  (INCLUYE  CARGUE  Y  RETIRO  DE ESCOMBROS)</v>
      </c>
      <c r="D4" s="139" t="str">
        <f>+COTIZACIONES!D4</f>
        <v>M²</v>
      </c>
      <c r="E4" s="139">
        <f>+COTIZACIONES!E4</f>
        <v>1</v>
      </c>
      <c r="F4" s="140">
        <f>+'ANALISIS DE COTIZACIONES'!S5</f>
        <v>17197</v>
      </c>
      <c r="G4" s="140">
        <f t="shared" si="0"/>
        <v>2579.5500000000002</v>
      </c>
      <c r="H4" s="140">
        <f t="shared" si="1"/>
        <v>515.91</v>
      </c>
      <c r="I4" s="140">
        <f t="shared" si="2"/>
        <v>1203.79</v>
      </c>
      <c r="J4" s="140">
        <f t="shared" ref="J4:J67" si="3">SUM(F4:I4)</f>
        <v>21496.25</v>
      </c>
    </row>
    <row r="5" spans="1:10" ht="42.75" x14ac:dyDescent="0.25">
      <c r="A5" s="139">
        <f>+COTIZACIONES!A5</f>
        <v>3</v>
      </c>
      <c r="B5" s="139">
        <f>+COTIZACIONES!B5</f>
        <v>72141510</v>
      </c>
      <c r="C5" s="139" t="str">
        <f>+COTIZACIONES!C5</f>
        <v>DEMOLICIÓN - RETIRO  PAÑETE DETERIORADO (INCLUYE CARGUE Y RETIRO DE ESCOMBROS)</v>
      </c>
      <c r="D5" s="139" t="str">
        <f>+COTIZACIONES!D5</f>
        <v>M²</v>
      </c>
      <c r="E5" s="139">
        <f>+COTIZACIONES!E5</f>
        <v>1</v>
      </c>
      <c r="F5" s="140">
        <f>+'ANALISIS DE COTIZACIONES'!S6</f>
        <v>13800</v>
      </c>
      <c r="G5" s="140">
        <f t="shared" si="0"/>
        <v>2070</v>
      </c>
      <c r="H5" s="140">
        <f t="shared" si="1"/>
        <v>414</v>
      </c>
      <c r="I5" s="140">
        <f t="shared" si="2"/>
        <v>966</v>
      </c>
      <c r="J5" s="140">
        <f t="shared" si="3"/>
        <v>17250</v>
      </c>
    </row>
    <row r="6" spans="1:10" ht="57" x14ac:dyDescent="0.25">
      <c r="A6" s="139">
        <f>+COTIZACIONES!A6</f>
        <v>4</v>
      </c>
      <c r="B6" s="139">
        <f>+COTIZACIONES!B6</f>
        <v>72141510</v>
      </c>
      <c r="C6" s="139" t="str">
        <f>+COTIZACIONES!C6</f>
        <v>DEMOLICIÓN  Y  RETIRO  DE  ENCHAPE  EN  PIEDRA  MUÑECA  (INCLUYE  CARGUE  Y  RETIRO  DE ESCOMBROS)</v>
      </c>
      <c r="D6" s="139" t="str">
        <f>+COTIZACIONES!D6</f>
        <v>M²</v>
      </c>
      <c r="E6" s="139">
        <f>+COTIZACIONES!E6</f>
        <v>1</v>
      </c>
      <c r="F6" s="140">
        <f>+'ANALISIS DE COTIZACIONES'!S7</f>
        <v>13800</v>
      </c>
      <c r="G6" s="140">
        <f t="shared" si="0"/>
        <v>2070</v>
      </c>
      <c r="H6" s="140">
        <f t="shared" si="1"/>
        <v>414</v>
      </c>
      <c r="I6" s="140">
        <f t="shared" si="2"/>
        <v>966</v>
      </c>
      <c r="J6" s="140">
        <f t="shared" si="3"/>
        <v>17250</v>
      </c>
    </row>
    <row r="7" spans="1:10" s="54" customFormat="1" ht="42.75" x14ac:dyDescent="0.25">
      <c r="A7" s="139">
        <f>+COTIZACIONES!A7</f>
        <v>5</v>
      </c>
      <c r="B7" s="139">
        <f>+COTIZACIONES!B7</f>
        <v>72141510</v>
      </c>
      <c r="C7" s="139" t="str">
        <f>+COTIZACIONES!C7</f>
        <v>DEMOLICIÓN ÁREA LIBRE PISO DURO (INCLUYE CARGUE Y RETIRO DE ESCOMBROS)</v>
      </c>
      <c r="D7" s="139" t="str">
        <f>+COTIZACIONES!D7</f>
        <v>M²</v>
      </c>
      <c r="E7" s="139">
        <f>+COTIZACIONES!E7</f>
        <v>1</v>
      </c>
      <c r="F7" s="140">
        <f>+'ANALISIS DE COTIZACIONES'!S8</f>
        <v>43700</v>
      </c>
      <c r="G7" s="140">
        <f t="shared" si="0"/>
        <v>6555</v>
      </c>
      <c r="H7" s="140">
        <f t="shared" si="1"/>
        <v>1311</v>
      </c>
      <c r="I7" s="140">
        <f t="shared" si="2"/>
        <v>3059</v>
      </c>
      <c r="J7" s="140">
        <f t="shared" si="3"/>
        <v>54625</v>
      </c>
    </row>
    <row r="8" spans="1:10" ht="57" x14ac:dyDescent="0.25">
      <c r="A8" s="139">
        <f>+COTIZACIONES!A8</f>
        <v>6</v>
      </c>
      <c r="B8" s="139">
        <f>+COTIZACIONES!B8</f>
        <v>72141510</v>
      </c>
      <c r="C8" s="139" t="str">
        <f>+COTIZACIONES!C8</f>
        <v>DEMOLICIÓN DE BANCAS  A=0,35 M, (INCLUYE MURETES EN MAMPOSTERÍA Y PLACA CARGUE Y RETIRO DE ESCOMBROS),</v>
      </c>
      <c r="D8" s="139" t="str">
        <f>+COTIZACIONES!D8</f>
        <v>ML</v>
      </c>
      <c r="E8" s="139">
        <f>+COTIZACIONES!E8</f>
        <v>1</v>
      </c>
      <c r="F8" s="140">
        <f>+'ANALISIS DE COTIZACIONES'!S9</f>
        <v>28750</v>
      </c>
      <c r="G8" s="140">
        <f t="shared" si="0"/>
        <v>4312.5</v>
      </c>
      <c r="H8" s="140">
        <f t="shared" si="1"/>
        <v>862.5</v>
      </c>
      <c r="I8" s="140">
        <f t="shared" si="2"/>
        <v>2012.5</v>
      </c>
      <c r="J8" s="140">
        <f t="shared" si="3"/>
        <v>35937.5</v>
      </c>
    </row>
    <row r="9" spans="1:10" ht="42.75" x14ac:dyDescent="0.25">
      <c r="A9" s="139">
        <f>+COTIZACIONES!A9</f>
        <v>7</v>
      </c>
      <c r="B9" s="139">
        <f>+COTIZACIONES!B9</f>
        <v>72141510</v>
      </c>
      <c r="C9" s="139" t="str">
        <f>+COTIZACIONES!C9</f>
        <v>DEMOLICIÓN DE ENCHAPE DE PARED (INCLUYE CARGUE Y RETIRO DE ESCOMBROS)</v>
      </c>
      <c r="D9" s="139" t="str">
        <f>+COTIZACIONES!D9</f>
        <v>M²</v>
      </c>
      <c r="E9" s="139">
        <f>+COTIZACIONES!E9</f>
        <v>1</v>
      </c>
      <c r="F9" s="140">
        <f>+'ANALISIS DE COTIZACIONES'!S10</f>
        <v>20700</v>
      </c>
      <c r="G9" s="140">
        <f t="shared" si="0"/>
        <v>3105</v>
      </c>
      <c r="H9" s="140">
        <f t="shared" si="1"/>
        <v>621</v>
      </c>
      <c r="I9" s="140">
        <f t="shared" si="2"/>
        <v>1449</v>
      </c>
      <c r="J9" s="140">
        <f t="shared" si="3"/>
        <v>25875</v>
      </c>
    </row>
    <row r="10" spans="1:10" ht="42.75" x14ac:dyDescent="0.25">
      <c r="A10" s="139">
        <f>+COTIZACIONES!A10</f>
        <v>8</v>
      </c>
      <c r="B10" s="139">
        <f>+COTIZACIONES!B10</f>
        <v>72141510</v>
      </c>
      <c r="C10" s="139" t="str">
        <f>+COTIZACIONES!C10</f>
        <v>DEMOLICIÓN DE ENCHAPE DE PISOS (INCLUYE CARGUE Y RETIRO DE ESCOMBROS)</v>
      </c>
      <c r="D10" s="139" t="str">
        <f>+COTIZACIONES!D10</f>
        <v>M²</v>
      </c>
      <c r="E10" s="139">
        <f>+COTIZACIONES!E10</f>
        <v>1</v>
      </c>
      <c r="F10" s="140">
        <f>+'ANALISIS DE COTIZACIONES'!S11</f>
        <v>21850</v>
      </c>
      <c r="G10" s="140">
        <f t="shared" si="0"/>
        <v>3277.5</v>
      </c>
      <c r="H10" s="140">
        <f t="shared" si="1"/>
        <v>655.5</v>
      </c>
      <c r="I10" s="140">
        <f t="shared" si="2"/>
        <v>1529.5</v>
      </c>
      <c r="J10" s="140">
        <f t="shared" si="3"/>
        <v>27312.5</v>
      </c>
    </row>
    <row r="11" spans="1:10" ht="42.75" x14ac:dyDescent="0.25">
      <c r="A11" s="139">
        <f>+COTIZACIONES!A11</f>
        <v>9</v>
      </c>
      <c r="B11" s="139">
        <f>+COTIZACIONES!B11</f>
        <v>72141510</v>
      </c>
      <c r="C11" s="139" t="str">
        <f>+COTIZACIONES!C11</f>
        <v>DEMOLICIÓN MANUAL DE SARDINEL EXISTENTE (INCLUYE CARGUE Y RETIRO DE ESCOMBROS)</v>
      </c>
      <c r="D11" s="139" t="str">
        <f>+COTIZACIONES!D11</f>
        <v>ML</v>
      </c>
      <c r="E11" s="139">
        <f>+COTIZACIONES!E11</f>
        <v>1</v>
      </c>
      <c r="F11" s="140">
        <f>+'ANALISIS DE COTIZACIONES'!S12</f>
        <v>17250</v>
      </c>
      <c r="G11" s="140">
        <f t="shared" si="0"/>
        <v>2587.5</v>
      </c>
      <c r="H11" s="140">
        <f t="shared" si="1"/>
        <v>517.5</v>
      </c>
      <c r="I11" s="140">
        <f t="shared" si="2"/>
        <v>1207.5</v>
      </c>
      <c r="J11" s="140">
        <f t="shared" si="3"/>
        <v>21562.5</v>
      </c>
    </row>
    <row r="12" spans="1:10" x14ac:dyDescent="0.25">
      <c r="A12" s="139">
        <f>+COTIZACIONES!A12</f>
        <v>10</v>
      </c>
      <c r="B12" s="139">
        <f>+COTIZACIONES!B12</f>
        <v>72141510</v>
      </c>
      <c r="C12" s="139" t="str">
        <f>+COTIZACIONES!C12</f>
        <v xml:space="preserve">DEMOLICIÓN MURO DE CEMENTO. </v>
      </c>
      <c r="D12" s="139" t="str">
        <f>+COTIZACIONES!D12</f>
        <v>M²</v>
      </c>
      <c r="E12" s="139">
        <f>+COTIZACIONES!E12</f>
        <v>1</v>
      </c>
      <c r="F12" s="140">
        <f>+'ANALISIS DE COTIZACIONES'!S13</f>
        <v>11900</v>
      </c>
      <c r="G12" s="140">
        <f t="shared" si="0"/>
        <v>1785</v>
      </c>
      <c r="H12" s="140">
        <f t="shared" si="1"/>
        <v>357</v>
      </c>
      <c r="I12" s="140">
        <f t="shared" si="2"/>
        <v>833</v>
      </c>
      <c r="J12" s="140">
        <f t="shared" si="3"/>
        <v>14875</v>
      </c>
    </row>
    <row r="13" spans="1:10" ht="28.5" x14ac:dyDescent="0.25">
      <c r="A13" s="139">
        <f>+COTIZACIONES!A13</f>
        <v>11</v>
      </c>
      <c r="B13" s="139">
        <f>+COTIZACIONES!B13</f>
        <v>72141510</v>
      </c>
      <c r="C13" s="139" t="str">
        <f>+COTIZACIONES!C13</f>
        <v xml:space="preserve">DEMOLICIÓN MURO DE LADRILLO DE ESPESOR MENOR A 0.15 METROS. </v>
      </c>
      <c r="D13" s="139" t="str">
        <f>+COTIZACIONES!D13</f>
        <v>M²</v>
      </c>
      <c r="E13" s="139">
        <f>+COTIZACIONES!E13</f>
        <v>1</v>
      </c>
      <c r="F13" s="140">
        <f>+'ANALISIS DE COTIZACIONES'!S14</f>
        <v>11900</v>
      </c>
      <c r="G13" s="140">
        <f t="shared" si="0"/>
        <v>1785</v>
      </c>
      <c r="H13" s="140">
        <f t="shared" si="1"/>
        <v>357</v>
      </c>
      <c r="I13" s="140">
        <f t="shared" si="2"/>
        <v>833</v>
      </c>
      <c r="J13" s="140">
        <f t="shared" si="3"/>
        <v>14875</v>
      </c>
    </row>
    <row r="14" spans="1:10" ht="28.5" x14ac:dyDescent="0.25">
      <c r="A14" s="139">
        <f>+COTIZACIONES!A14</f>
        <v>12</v>
      </c>
      <c r="B14" s="139">
        <f>+COTIZACIONES!B14</f>
        <v>72141510</v>
      </c>
      <c r="C14" s="139" t="str">
        <f>+COTIZACIONES!C14</f>
        <v>DEMOLICIÓN PLACA PISO.   A TODO COSTO</v>
      </c>
      <c r="D14" s="139" t="str">
        <f>+COTIZACIONES!D14</f>
        <v>M²</v>
      </c>
      <c r="E14" s="139">
        <f>+COTIZACIONES!E14</f>
        <v>1</v>
      </c>
      <c r="F14" s="140">
        <f>+'ANALISIS DE COTIZACIONES'!S15</f>
        <v>17250</v>
      </c>
      <c r="G14" s="140">
        <f t="shared" si="0"/>
        <v>2587.5</v>
      </c>
      <c r="H14" s="140">
        <f t="shared" si="1"/>
        <v>517.5</v>
      </c>
      <c r="I14" s="140">
        <f t="shared" si="2"/>
        <v>1207.5</v>
      </c>
      <c r="J14" s="140">
        <f t="shared" si="3"/>
        <v>21562.5</v>
      </c>
    </row>
    <row r="15" spans="1:10" ht="28.5" x14ac:dyDescent="0.25">
      <c r="A15" s="139">
        <f>+COTIZACIONES!A15</f>
        <v>13</v>
      </c>
      <c r="B15" s="139">
        <f>+COTIZACIONES!B15</f>
        <v>72141510</v>
      </c>
      <c r="C15" s="139" t="str">
        <f>+COTIZACIONES!C15</f>
        <v xml:space="preserve">DEMOLICIÓN PLACAS MACIZAS DE ESPESOR MAYOR A 0.15 METROS. </v>
      </c>
      <c r="D15" s="139" t="str">
        <f>+COTIZACIONES!D15</f>
        <v>M²</v>
      </c>
      <c r="E15" s="139">
        <f>+COTIZACIONES!E15</f>
        <v>1</v>
      </c>
      <c r="F15" s="140">
        <f>+'ANALISIS DE COTIZACIONES'!S16</f>
        <v>23000</v>
      </c>
      <c r="G15" s="140">
        <f t="shared" si="0"/>
        <v>3450</v>
      </c>
      <c r="H15" s="140">
        <f t="shared" si="1"/>
        <v>690</v>
      </c>
      <c r="I15" s="140">
        <f t="shared" si="2"/>
        <v>1610</v>
      </c>
      <c r="J15" s="140">
        <f t="shared" si="3"/>
        <v>28750</v>
      </c>
    </row>
    <row r="16" spans="1:10" s="54" customFormat="1" ht="28.5" x14ac:dyDescent="0.25">
      <c r="A16" s="139">
        <f>+COTIZACIONES!A16</f>
        <v>14</v>
      </c>
      <c r="B16" s="139">
        <f>+COTIZACIONES!B16</f>
        <v>72141510</v>
      </c>
      <c r="C16" s="139" t="str">
        <f>+COTIZACIONES!C16</f>
        <v xml:space="preserve">DEMOLICIÓN PLACAS MACIZAS DE ESPESOR MENOR A 0.15 METROS.  </v>
      </c>
      <c r="D16" s="139" t="str">
        <f>+COTIZACIONES!D16</f>
        <v>M²</v>
      </c>
      <c r="E16" s="139">
        <f>+COTIZACIONES!E16</f>
        <v>1</v>
      </c>
      <c r="F16" s="140">
        <f>+'ANALISIS DE COTIZACIONES'!S17</f>
        <v>20700</v>
      </c>
      <c r="G16" s="140">
        <f t="shared" si="0"/>
        <v>3105</v>
      </c>
      <c r="H16" s="140">
        <f t="shared" si="1"/>
        <v>621</v>
      </c>
      <c r="I16" s="140">
        <f t="shared" si="2"/>
        <v>1449</v>
      </c>
      <c r="J16" s="140">
        <f t="shared" si="3"/>
        <v>25875</v>
      </c>
    </row>
    <row r="17" spans="1:10" ht="42.75" x14ac:dyDescent="0.25">
      <c r="A17" s="139">
        <f>+COTIZACIONES!A17</f>
        <v>15</v>
      </c>
      <c r="B17" s="139">
        <f>+COTIZACIONES!B17</f>
        <v>72141510</v>
      </c>
      <c r="C17" s="139" t="str">
        <f>+COTIZACIONES!C17</f>
        <v>DESMONTE MURO EN DRY WALL   (INCLUYE CARGUE Y RETIRO DE MATERIAL DESMONTADO)</v>
      </c>
      <c r="D17" s="139" t="str">
        <f>+COTIZACIONES!D17</f>
        <v>M²</v>
      </c>
      <c r="E17" s="139">
        <f>+COTIZACIONES!E17</f>
        <v>1</v>
      </c>
      <c r="F17" s="140">
        <f>+'ANALISIS DE COTIZACIONES'!S18</f>
        <v>14161</v>
      </c>
      <c r="G17" s="140">
        <f t="shared" si="0"/>
        <v>2124.15</v>
      </c>
      <c r="H17" s="140">
        <f t="shared" si="1"/>
        <v>424.83</v>
      </c>
      <c r="I17" s="140">
        <f t="shared" si="2"/>
        <v>991.27</v>
      </c>
      <c r="J17" s="140">
        <f t="shared" si="3"/>
        <v>17701.25</v>
      </c>
    </row>
    <row r="18" spans="1:10" ht="42.75" x14ac:dyDescent="0.25">
      <c r="A18" s="139">
        <f>+COTIZACIONES!A18</f>
        <v>16</v>
      </c>
      <c r="B18" s="139">
        <f>+COTIZACIONES!B18</f>
        <v>72141510</v>
      </c>
      <c r="C18" s="139" t="str">
        <f>+COTIZACIONES!C18</f>
        <v>DESMONTE  DE PISOS DE MADERA (INCLUYE CARGUE Y RETIRO DE MATERIAL DESMONTADO)</v>
      </c>
      <c r="D18" s="139" t="str">
        <f>+COTIZACIONES!D18</f>
        <v>M²</v>
      </c>
      <c r="E18" s="139">
        <f>+COTIZACIONES!E18</f>
        <v>1</v>
      </c>
      <c r="F18" s="140">
        <f>+'ANALISIS DE COTIZACIONES'!S19</f>
        <v>15577</v>
      </c>
      <c r="G18" s="140">
        <f t="shared" si="0"/>
        <v>2336.5500000000002</v>
      </c>
      <c r="H18" s="140">
        <f t="shared" si="1"/>
        <v>467.31</v>
      </c>
      <c r="I18" s="140">
        <f t="shared" si="2"/>
        <v>1090.3900000000001</v>
      </c>
      <c r="J18" s="140">
        <f t="shared" si="3"/>
        <v>19471.25</v>
      </c>
    </row>
    <row r="19" spans="1:10" ht="42.75" x14ac:dyDescent="0.25">
      <c r="A19" s="139">
        <f>+COTIZACIONES!A19</f>
        <v>17</v>
      </c>
      <c r="B19" s="139">
        <f>+COTIZACIONES!B19</f>
        <v>72141511</v>
      </c>
      <c r="C19" s="139" t="str">
        <f>+COTIZACIONES!C19</f>
        <v xml:space="preserve">EXCAVACIÓN EN MATERIAL COMÚN CON RETIRO, PROFUNDIDAD DE 0.1 - 2.9 M. </v>
      </c>
      <c r="D19" s="139" t="str">
        <f>+COTIZACIONES!D19</f>
        <v>M³</v>
      </c>
      <c r="E19" s="139">
        <f>+COTIZACIONES!E19</f>
        <v>1</v>
      </c>
      <c r="F19" s="140">
        <f>+'ANALISIS DE COTIZACIONES'!S20</f>
        <v>28750</v>
      </c>
      <c r="G19" s="140">
        <f t="shared" si="0"/>
        <v>4312.5</v>
      </c>
      <c r="H19" s="140">
        <f t="shared" si="1"/>
        <v>862.5</v>
      </c>
      <c r="I19" s="140">
        <f t="shared" si="2"/>
        <v>2012.5</v>
      </c>
      <c r="J19" s="140">
        <f t="shared" si="3"/>
        <v>35937.5</v>
      </c>
    </row>
    <row r="20" spans="1:10" ht="57" x14ac:dyDescent="0.25">
      <c r="A20" s="139">
        <f>+COTIZACIONES!A20</f>
        <v>18</v>
      </c>
      <c r="B20" s="139">
        <f>+COTIZACIONES!B20</f>
        <v>72141511</v>
      </c>
      <c r="C20" s="139" t="str">
        <f>+COTIZACIONES!C20</f>
        <v>EXCAVACIÓN MANUAL PARA REDES HIDROSANITARIAS INFRAESTRUCTURA h=2.00 m. como máximo (Incluye cargue y retiro de material excavado).</v>
      </c>
      <c r="D20" s="139" t="str">
        <f>+COTIZACIONES!D20</f>
        <v>M³</v>
      </c>
      <c r="E20" s="139">
        <f>+COTIZACIONES!E20</f>
        <v>1</v>
      </c>
      <c r="F20" s="140">
        <f>+'ANALISIS DE COTIZACIONES'!S21</f>
        <v>23681</v>
      </c>
      <c r="G20" s="140">
        <f t="shared" si="0"/>
        <v>3552.15</v>
      </c>
      <c r="H20" s="140">
        <f t="shared" si="1"/>
        <v>710.43</v>
      </c>
      <c r="I20" s="140">
        <f t="shared" si="2"/>
        <v>1657.67</v>
      </c>
      <c r="J20" s="140">
        <f t="shared" si="3"/>
        <v>29601.25</v>
      </c>
    </row>
    <row r="21" spans="1:10" ht="42.75" x14ac:dyDescent="0.25">
      <c r="A21" s="139">
        <f>+COTIZACIONES!A21</f>
        <v>19</v>
      </c>
      <c r="B21" s="139">
        <f>+COTIZACIONES!B21</f>
        <v>72141511</v>
      </c>
      <c r="C21" s="139" t="str">
        <f>+COTIZACIONES!C21</f>
        <v>EXCAVACIÓN MANUAL DE MATERIAL HETEROGENEO (Incluye cargue y retiro del material excavado a botadero.)</v>
      </c>
      <c r="D21" s="139" t="str">
        <f>+COTIZACIONES!D21</f>
        <v>M³</v>
      </c>
      <c r="E21" s="139">
        <f>+COTIZACIONES!E21</f>
        <v>1</v>
      </c>
      <c r="F21" s="140">
        <f>+'ANALISIS DE COTIZACIONES'!S22</f>
        <v>82110</v>
      </c>
      <c r="G21" s="140">
        <f t="shared" si="0"/>
        <v>12316.5</v>
      </c>
      <c r="H21" s="140">
        <f t="shared" si="1"/>
        <v>2463.3000000000002</v>
      </c>
      <c r="I21" s="140">
        <f t="shared" si="2"/>
        <v>5747.7</v>
      </c>
      <c r="J21" s="140">
        <f t="shared" si="3"/>
        <v>102637.5</v>
      </c>
    </row>
    <row r="22" spans="1:10" ht="42.75" x14ac:dyDescent="0.25">
      <c r="A22" s="139">
        <f>+COTIZACIONES!A22</f>
        <v>20</v>
      </c>
      <c r="B22" s="139">
        <f>+COTIZACIONES!B22</f>
        <v>72141511</v>
      </c>
      <c r="C22" s="139" t="str">
        <f>+COTIZACIONES!C22</f>
        <v>EXCAVACIÓN MANUAL DE MATERIAL ROCOSO (Incluye cargue y retiro del material excavado a botadero.)</v>
      </c>
      <c r="D22" s="139" t="str">
        <f>+COTIZACIONES!D22</f>
        <v>M³</v>
      </c>
      <c r="E22" s="139">
        <f>+COTIZACIONES!E22</f>
        <v>1</v>
      </c>
      <c r="F22" s="140">
        <f>+'ANALISIS DE COTIZACIONES'!S23</f>
        <v>650000</v>
      </c>
      <c r="G22" s="140">
        <f t="shared" si="0"/>
        <v>97500</v>
      </c>
      <c r="H22" s="140">
        <f t="shared" si="1"/>
        <v>19500</v>
      </c>
      <c r="I22" s="140">
        <f t="shared" si="2"/>
        <v>45500</v>
      </c>
      <c r="J22" s="140">
        <f t="shared" si="3"/>
        <v>812500</v>
      </c>
    </row>
    <row r="23" spans="1:10" ht="42.75" x14ac:dyDescent="0.25">
      <c r="A23" s="139">
        <f>+COTIZACIONES!A23</f>
        <v>21</v>
      </c>
      <c r="B23" s="139">
        <f>+COTIZACIONES!B23</f>
        <v>72141511</v>
      </c>
      <c r="C23" s="139" t="str">
        <f>+COTIZACIONES!C23</f>
        <v>EXCAVACIÓN MECANICA EN MATERIAL COMUN (Incluye cargue y retiro del material excavado a botadero.)</v>
      </c>
      <c r="D23" s="139" t="str">
        <f>+COTIZACIONES!D23</f>
        <v>M³</v>
      </c>
      <c r="E23" s="139">
        <f>+COTIZACIONES!E23</f>
        <v>1</v>
      </c>
      <c r="F23" s="140">
        <f>+'ANALISIS DE COTIZACIONES'!S24</f>
        <v>850000</v>
      </c>
      <c r="G23" s="140">
        <f t="shared" si="0"/>
        <v>127500</v>
      </c>
      <c r="H23" s="140">
        <f t="shared" si="1"/>
        <v>25500</v>
      </c>
      <c r="I23" s="140">
        <f t="shared" si="2"/>
        <v>59500</v>
      </c>
      <c r="J23" s="140">
        <f t="shared" si="3"/>
        <v>1062500</v>
      </c>
    </row>
    <row r="24" spans="1:10" ht="28.5" x14ac:dyDescent="0.25">
      <c r="A24" s="139">
        <f>+COTIZACIONES!A24</f>
        <v>22</v>
      </c>
      <c r="B24" s="139">
        <f>+COTIZACIONES!B24</f>
        <v>72141511</v>
      </c>
      <c r="C24" s="139" t="str">
        <f>+COTIZACIONES!C24</f>
        <v>LOCALIZACIÓN Y REPLANTEO CERRAMIENTO</v>
      </c>
      <c r="D24" s="139" t="str">
        <f>+COTIZACIONES!D24</f>
        <v>M³</v>
      </c>
      <c r="E24" s="139">
        <f>+COTIZACIONES!E24</f>
        <v>1</v>
      </c>
      <c r="F24" s="140">
        <f>+'ANALISIS DE COTIZACIONES'!S25</f>
        <v>595000</v>
      </c>
      <c r="G24" s="140">
        <f t="shared" si="0"/>
        <v>89250</v>
      </c>
      <c r="H24" s="140">
        <f t="shared" si="1"/>
        <v>17850</v>
      </c>
      <c r="I24" s="140">
        <f t="shared" si="2"/>
        <v>41650</v>
      </c>
      <c r="J24" s="140">
        <f t="shared" si="3"/>
        <v>743750</v>
      </c>
    </row>
    <row r="25" spans="1:10" ht="42.75" x14ac:dyDescent="0.25">
      <c r="A25" s="139">
        <f>+COTIZACIONES!A25</f>
        <v>23</v>
      </c>
      <c r="B25" s="139">
        <f>+COTIZACIONES!B25</f>
        <v>72141511</v>
      </c>
      <c r="C25" s="139" t="str">
        <f>+COTIZACIONES!C25</f>
        <v>LOCALIZACIÓN Y REPLANTEO DE REDES PARA INFRAESTRUCTURA HIDRÁULICA</v>
      </c>
      <c r="D25" s="139" t="str">
        <f>+COTIZACIONES!D25</f>
        <v>M³</v>
      </c>
      <c r="E25" s="139">
        <f>+COTIZACIONES!E25</f>
        <v>1</v>
      </c>
      <c r="F25" s="140">
        <f>+'ANALISIS DE COTIZACIONES'!S26</f>
        <v>970000</v>
      </c>
      <c r="G25" s="140">
        <f t="shared" si="0"/>
        <v>145500</v>
      </c>
      <c r="H25" s="140">
        <f t="shared" si="1"/>
        <v>29100</v>
      </c>
      <c r="I25" s="140">
        <f t="shared" si="2"/>
        <v>67900</v>
      </c>
      <c r="J25" s="140">
        <f t="shared" si="3"/>
        <v>1212500</v>
      </c>
    </row>
    <row r="26" spans="1:10" ht="28.5" x14ac:dyDescent="0.25">
      <c r="A26" s="139">
        <f>+COTIZACIONES!A26</f>
        <v>24</v>
      </c>
      <c r="B26" s="139">
        <f>+COTIZACIONES!B26</f>
        <v>72141511</v>
      </c>
      <c r="C26" s="139" t="str">
        <f>+COTIZACIONES!C26</f>
        <v>DESCAPOTE MANUAL e=0.20 m. (Incluye cargue y retiro del material a botadero.)</v>
      </c>
      <c r="D26" s="139" t="str">
        <f>+COTIZACIONES!D26</f>
        <v>M³</v>
      </c>
      <c r="E26" s="139">
        <f>+COTIZACIONES!E26</f>
        <v>1</v>
      </c>
      <c r="F26" s="140">
        <f>+'ANALISIS DE COTIZACIONES'!S27</f>
        <v>1200000</v>
      </c>
      <c r="G26" s="140">
        <f t="shared" si="0"/>
        <v>180000</v>
      </c>
      <c r="H26" s="140">
        <f t="shared" si="1"/>
        <v>36000</v>
      </c>
      <c r="I26" s="140">
        <f t="shared" si="2"/>
        <v>84000</v>
      </c>
      <c r="J26" s="140">
        <f t="shared" si="3"/>
        <v>1500000</v>
      </c>
    </row>
    <row r="27" spans="1:10" ht="71.25" x14ac:dyDescent="0.25">
      <c r="A27" s="139">
        <f>+COTIZACIONES!A27</f>
        <v>25</v>
      </c>
      <c r="B27" s="139">
        <f>+COTIZACIONES!B27</f>
        <v>72141511</v>
      </c>
      <c r="C27" s="139" t="str">
        <f>+COTIZACIONES!C27</f>
        <v>RELLENO, CONFORMACIÓN Y COMPACTACIÓN MANUAL DE MATERIAL PROVENIENTE DE EXCAVACIÓN. (Incluye cargue y retiro de sobrantes a botadero.)</v>
      </c>
      <c r="D27" s="139" t="str">
        <f>+COTIZACIONES!D27</f>
        <v>M³</v>
      </c>
      <c r="E27" s="139">
        <f>+COTIZACIONES!E27</f>
        <v>1</v>
      </c>
      <c r="F27" s="140">
        <f>+'ANALISIS DE COTIZACIONES'!S28</f>
        <v>1500000</v>
      </c>
      <c r="G27" s="140">
        <f t="shared" si="0"/>
        <v>225000</v>
      </c>
      <c r="H27" s="140">
        <f t="shared" si="1"/>
        <v>45000</v>
      </c>
      <c r="I27" s="140">
        <f t="shared" si="2"/>
        <v>105000</v>
      </c>
      <c r="J27" s="140">
        <f t="shared" si="3"/>
        <v>1875000</v>
      </c>
    </row>
    <row r="28" spans="1:10" ht="71.25" x14ac:dyDescent="0.25">
      <c r="A28" s="139">
        <f>+COTIZACIONES!A28</f>
        <v>26</v>
      </c>
      <c r="B28" s="139">
        <f>+COTIZACIONES!B28</f>
        <v>72141511</v>
      </c>
      <c r="C28" s="139" t="str">
        <f>+COTIZACIONES!C28</f>
        <v>RELLENO, CONFORMACIÓN Y COMPACTACIÓN A MAQUINA CON MATERIAL DE PRESTAMO (Incluye explotación, cargue, descargue, conformación.)</v>
      </c>
      <c r="D28" s="139" t="str">
        <f>+COTIZACIONES!D28</f>
        <v>M³</v>
      </c>
      <c r="E28" s="139">
        <f>+COTIZACIONES!E28</f>
        <v>1</v>
      </c>
      <c r="F28" s="140">
        <f>+'ANALISIS DE COTIZACIONES'!S29</f>
        <v>1300000</v>
      </c>
      <c r="G28" s="140">
        <f t="shared" si="0"/>
        <v>195000</v>
      </c>
      <c r="H28" s="140">
        <f t="shared" si="1"/>
        <v>39000</v>
      </c>
      <c r="I28" s="140">
        <f t="shared" si="2"/>
        <v>91000</v>
      </c>
      <c r="J28" s="140">
        <f t="shared" si="3"/>
        <v>1625000</v>
      </c>
    </row>
    <row r="29" spans="1:10" ht="42.75" x14ac:dyDescent="0.25">
      <c r="A29" s="139">
        <f>+COTIZACIONES!A29</f>
        <v>27</v>
      </c>
      <c r="B29" s="139">
        <f>+COTIZACIONES!B29</f>
        <v>72141510</v>
      </c>
      <c r="C29" s="139" t="str">
        <f>+COTIZACIONES!C29</f>
        <v>DEMOLICIÓN ENCHAPE DE MUROS (INCLUYE CARGUE Y RETIRO DE ESCOMBROS)</v>
      </c>
      <c r="D29" s="139" t="str">
        <f>+COTIZACIONES!D29</f>
        <v>M²</v>
      </c>
      <c r="E29" s="139">
        <f>+COTIZACIONES!E29</f>
        <v>1</v>
      </c>
      <c r="F29" s="140">
        <f>+'ANALISIS DE COTIZACIONES'!S30</f>
        <v>28750</v>
      </c>
      <c r="G29" s="140">
        <f t="shared" si="0"/>
        <v>4312.5</v>
      </c>
      <c r="H29" s="140">
        <f t="shared" si="1"/>
        <v>862.5</v>
      </c>
      <c r="I29" s="140">
        <f t="shared" si="2"/>
        <v>2012.5</v>
      </c>
      <c r="J29" s="140">
        <f t="shared" si="3"/>
        <v>35937.5</v>
      </c>
    </row>
    <row r="30" spans="1:10" ht="28.5" x14ac:dyDescent="0.25">
      <c r="A30" s="139">
        <f>+COTIZACIONES!A30</f>
        <v>28</v>
      </c>
      <c r="B30" s="139">
        <f>+COTIZACIONES!B30</f>
        <v>72152001</v>
      </c>
      <c r="C30" s="139" t="str">
        <f>+COTIZACIONES!C30</f>
        <v>INSTALACIÓN DE MURO EN SUPERBOARD A UNA CARA</v>
      </c>
      <c r="D30" s="139" t="str">
        <f>+COTIZACIONES!D30</f>
        <v>M²</v>
      </c>
      <c r="E30" s="139">
        <f>+COTIZACIONES!E30</f>
        <v>1</v>
      </c>
      <c r="F30" s="140">
        <f>+'ANALISIS DE COTIZACIONES'!S31</f>
        <v>11781</v>
      </c>
      <c r="G30" s="140">
        <f t="shared" si="0"/>
        <v>1767.15</v>
      </c>
      <c r="H30" s="140">
        <f t="shared" si="1"/>
        <v>353.43</v>
      </c>
      <c r="I30" s="140">
        <f t="shared" si="2"/>
        <v>824.67</v>
      </c>
      <c r="J30" s="140">
        <f t="shared" si="3"/>
        <v>14726.25</v>
      </c>
    </row>
    <row r="31" spans="1:10" ht="28.5" x14ac:dyDescent="0.25">
      <c r="A31" s="139">
        <f>+COTIZACIONES!A31</f>
        <v>29</v>
      </c>
      <c r="B31" s="139">
        <f>+COTIZACIONES!B31</f>
        <v>72152604</v>
      </c>
      <c r="C31" s="139" t="str">
        <f>+COTIZACIONES!C31</f>
        <v xml:space="preserve">MONTAJE ESTRUCTURA METÁLICA (ACERO AL CARBÓN). </v>
      </c>
      <c r="D31" s="139" t="str">
        <f>+COTIZACIONES!D31</f>
        <v>Ml</v>
      </c>
      <c r="E31" s="139">
        <f>+COTIZACIONES!E31</f>
        <v>1</v>
      </c>
      <c r="F31" s="140">
        <f>+'ANALISIS DE COTIZACIONES'!S32</f>
        <v>17250</v>
      </c>
      <c r="G31" s="140">
        <f t="shared" si="0"/>
        <v>2587.5</v>
      </c>
      <c r="H31" s="140">
        <f t="shared" si="1"/>
        <v>517.5</v>
      </c>
      <c r="I31" s="140">
        <f t="shared" si="2"/>
        <v>1207.5</v>
      </c>
      <c r="J31" s="140">
        <f t="shared" si="3"/>
        <v>21562.5</v>
      </c>
    </row>
    <row r="32" spans="1:10" ht="57" x14ac:dyDescent="0.25">
      <c r="A32" s="139">
        <f>+COTIZACIONES!A32</f>
        <v>30</v>
      </c>
      <c r="B32" s="139">
        <f>+COTIZACIONES!B32</f>
        <v>72152601</v>
      </c>
      <c r="C32" s="139" t="str">
        <f>+COTIZACIONES!C32</f>
        <v>INSTALACIÓN DE CUBIERTA EN TEJA ONDULADA DE FIBROCEMENTO PERFIL 7 # 10. INCLUYE ACCESORIOS (AMARRES Y GANCHOS)</v>
      </c>
      <c r="D32" s="139" t="str">
        <f>+COTIZACIONES!D32</f>
        <v>M²</v>
      </c>
      <c r="E32" s="139">
        <f>+COTIZACIONES!E32</f>
        <v>1</v>
      </c>
      <c r="F32" s="140">
        <f>+'ANALISIS DE COTIZACIONES'!S33</f>
        <v>17250</v>
      </c>
      <c r="G32" s="140">
        <f t="shared" si="0"/>
        <v>2587.5</v>
      </c>
      <c r="H32" s="140">
        <f t="shared" si="1"/>
        <v>517.5</v>
      </c>
      <c r="I32" s="140">
        <f t="shared" si="2"/>
        <v>1207.5</v>
      </c>
      <c r="J32" s="140">
        <f t="shared" si="3"/>
        <v>21562.5</v>
      </c>
    </row>
    <row r="33" spans="1:10" ht="57" x14ac:dyDescent="0.25">
      <c r="A33" s="139">
        <f>+COTIZACIONES!A33</f>
        <v>31</v>
      </c>
      <c r="B33" s="139">
        <f>+COTIZACIONES!B33</f>
        <v>72152601</v>
      </c>
      <c r="C33" s="139" t="str">
        <f>+COTIZACIONES!C33</f>
        <v>INSTALACIÓN DE CUBIERTA EN TEJA ONDULADA DE FIBROCEMENTO PERFIL 7 # 8. INCLUYE ACCESORIOS (AMARRES Y GANCHOS)</v>
      </c>
      <c r="D33" s="139" t="str">
        <f>+COTIZACIONES!D33</f>
        <v>M²</v>
      </c>
      <c r="E33" s="139">
        <f>+COTIZACIONES!E33</f>
        <v>1</v>
      </c>
      <c r="F33" s="140">
        <f>+'ANALISIS DE COTIZACIONES'!S34</f>
        <v>404600</v>
      </c>
      <c r="G33" s="140">
        <f t="shared" si="0"/>
        <v>60690</v>
      </c>
      <c r="H33" s="140">
        <f t="shared" si="1"/>
        <v>12138</v>
      </c>
      <c r="I33" s="140">
        <f t="shared" si="2"/>
        <v>28322</v>
      </c>
      <c r="J33" s="140">
        <f t="shared" si="3"/>
        <v>505750</v>
      </c>
    </row>
    <row r="34" spans="1:10" ht="57" x14ac:dyDescent="0.25">
      <c r="A34" s="139">
        <f>+COTIZACIONES!A34</f>
        <v>32</v>
      </c>
      <c r="B34" s="139">
        <f>+COTIZACIONES!B34</f>
        <v>72152601</v>
      </c>
      <c r="C34" s="139" t="str">
        <f>+COTIZACIONES!C34</f>
        <v>INSTALACIÓN DE CUBIERTA EN TEJA ONDULADA DE FIBROCEMENTO PERFIL 7 # 6. INCLUYE ACCESORIOS (AMARRES Y GANCHOS)</v>
      </c>
      <c r="D34" s="139" t="str">
        <f>+COTIZACIONES!D34</f>
        <v>M²</v>
      </c>
      <c r="E34" s="139">
        <f>+COTIZACIONES!E34</f>
        <v>1</v>
      </c>
      <c r="F34" s="140">
        <f>+'ANALISIS DE COTIZACIONES'!S35</f>
        <v>404600</v>
      </c>
      <c r="G34" s="140">
        <f t="shared" si="0"/>
        <v>60690</v>
      </c>
      <c r="H34" s="140">
        <f t="shared" si="1"/>
        <v>12138</v>
      </c>
      <c r="I34" s="140">
        <f t="shared" si="2"/>
        <v>28322</v>
      </c>
      <c r="J34" s="140">
        <f t="shared" si="3"/>
        <v>505750</v>
      </c>
    </row>
    <row r="35" spans="1:10" ht="57" x14ac:dyDescent="0.25">
      <c r="A35" s="139">
        <f>+COTIZACIONES!A35</f>
        <v>33</v>
      </c>
      <c r="B35" s="139">
        <f>+COTIZACIONES!B35</f>
        <v>72152601</v>
      </c>
      <c r="C35" s="139" t="str">
        <f>+COTIZACIONES!C35</f>
        <v>INSTALACIÓN DE CUBIERTA EN TEJA ONDULADA DE FIBROCEMENTO PERFIL 7 # 5. INCLUYE ACCESORIOS (AMARRES Y GANCHOS)</v>
      </c>
      <c r="D35" s="139" t="str">
        <f>+COTIZACIONES!D35</f>
        <v>M²</v>
      </c>
      <c r="E35" s="139">
        <f>+COTIZACIONES!E35</f>
        <v>1</v>
      </c>
      <c r="F35" s="140">
        <f>+'ANALISIS DE COTIZACIONES'!S36</f>
        <v>404600</v>
      </c>
      <c r="G35" s="140">
        <f t="shared" si="0"/>
        <v>60690</v>
      </c>
      <c r="H35" s="140">
        <f t="shared" si="1"/>
        <v>12138</v>
      </c>
      <c r="I35" s="140">
        <f t="shared" si="2"/>
        <v>28322</v>
      </c>
      <c r="J35" s="140">
        <f t="shared" si="3"/>
        <v>505750</v>
      </c>
    </row>
    <row r="36" spans="1:10" ht="57" x14ac:dyDescent="0.25">
      <c r="A36" s="139">
        <f>+COTIZACIONES!A36</f>
        <v>34</v>
      </c>
      <c r="B36" s="139">
        <f>+COTIZACIONES!B36</f>
        <v>72152601</v>
      </c>
      <c r="C36" s="139" t="str">
        <f>+COTIZACIONES!C36</f>
        <v xml:space="preserve">INSTALACIÓN DE CUBIERTA EN TEJA TIPO ESPAÑOLA EN FIBROCEMENTO. INCLUYE ACCESORIOS (AMARRES Y GANCHOS) </v>
      </c>
      <c r="D36" s="139" t="str">
        <f>+COTIZACIONES!D36</f>
        <v>M²</v>
      </c>
      <c r="E36" s="139">
        <f>+COTIZACIONES!E36</f>
        <v>1</v>
      </c>
      <c r="F36" s="140">
        <f>+'ANALISIS DE COTIZACIONES'!S37</f>
        <v>17250</v>
      </c>
      <c r="G36" s="140">
        <f t="shared" si="0"/>
        <v>2587.5</v>
      </c>
      <c r="H36" s="140">
        <f t="shared" si="1"/>
        <v>517.5</v>
      </c>
      <c r="I36" s="140">
        <f t="shared" si="2"/>
        <v>1207.5</v>
      </c>
      <c r="J36" s="140">
        <f t="shared" si="3"/>
        <v>21562.5</v>
      </c>
    </row>
    <row r="37" spans="1:10" ht="57" x14ac:dyDescent="0.25">
      <c r="A37" s="139">
        <f>+COTIZACIONES!A37</f>
        <v>35</v>
      </c>
      <c r="B37" s="139">
        <f>+COTIZACIONES!B37</f>
        <v>72152601</v>
      </c>
      <c r="C37" s="139" t="str">
        <f>+COTIZACIONES!C37</f>
        <v>INSTALACIÓN DE CUBIERTA EN TEJA ONDULADA DE FIBROCEMENTO PERFIL 7 # 4. INCLUYE ACCESORIOS (AMARRES Y GANCHOS)</v>
      </c>
      <c r="D37" s="139" t="str">
        <f>+COTIZACIONES!D37</f>
        <v>M²</v>
      </c>
      <c r="E37" s="139">
        <f>+COTIZACIONES!E37</f>
        <v>1</v>
      </c>
      <c r="F37" s="140">
        <f>+'ANALISIS DE COTIZACIONES'!S38</f>
        <v>17250</v>
      </c>
      <c r="G37" s="140">
        <f t="shared" si="0"/>
        <v>2587.5</v>
      </c>
      <c r="H37" s="140">
        <f t="shared" si="1"/>
        <v>517.5</v>
      </c>
      <c r="I37" s="140">
        <f t="shared" si="2"/>
        <v>1207.5</v>
      </c>
      <c r="J37" s="140">
        <f t="shared" si="3"/>
        <v>21562.5</v>
      </c>
    </row>
    <row r="38" spans="1:10" ht="42.75" x14ac:dyDescent="0.25">
      <c r="A38" s="139">
        <f>+COTIZACIONES!A38</f>
        <v>36</v>
      </c>
      <c r="B38" s="139">
        <f>+COTIZACIONES!B38</f>
        <v>72152601</v>
      </c>
      <c r="C38" s="139" t="str">
        <f>+COTIZACIONES!C38</f>
        <v>MANTENIMIENTO DE CABALLETE (INCLUYE REVISIÓN, AJUSTE, LIMPIEZA MANUAL, RESANE DE GOTERAS)</v>
      </c>
      <c r="D38" s="139" t="str">
        <f>+COTIZACIONES!D38</f>
        <v>UND</v>
      </c>
      <c r="E38" s="139">
        <f>+COTIZACIONES!E38</f>
        <v>1</v>
      </c>
      <c r="F38" s="140">
        <f>+'ANALISIS DE COTIZACIONES'!S39</f>
        <v>17250</v>
      </c>
      <c r="G38" s="140">
        <f t="shared" si="0"/>
        <v>2587.5</v>
      </c>
      <c r="H38" s="140">
        <f t="shared" si="1"/>
        <v>517.5</v>
      </c>
      <c r="I38" s="140">
        <f t="shared" si="2"/>
        <v>1207.5</v>
      </c>
      <c r="J38" s="140">
        <f t="shared" si="3"/>
        <v>21562.5</v>
      </c>
    </row>
    <row r="39" spans="1:10" ht="71.25" x14ac:dyDescent="0.25">
      <c r="A39" s="139">
        <f>+COTIZACIONES!A39</f>
        <v>37</v>
      </c>
      <c r="B39" s="139">
        <f>+COTIZACIONES!B39</f>
        <v>72152601</v>
      </c>
      <c r="C39" s="139" t="str">
        <f>+COTIZACIONES!C39</f>
        <v>INSTALACION DE CABALLETE TIPO CINDURIB O SIMILAR REF. 1921 INCLUYE TODOS LOS ACCESORIOS PARA FIJACION E INSTALACION SEGÚN DISEÑO</v>
      </c>
      <c r="D39" s="139" t="str">
        <f>+COTIZACIONES!D39</f>
        <v>M²</v>
      </c>
      <c r="E39" s="139">
        <f>+COTIZACIONES!E39</f>
        <v>1</v>
      </c>
      <c r="F39" s="140">
        <f>+'ANALISIS DE COTIZACIONES'!S40</f>
        <v>92000</v>
      </c>
      <c r="G39" s="140">
        <f t="shared" si="0"/>
        <v>13800</v>
      </c>
      <c r="H39" s="140">
        <f t="shared" si="1"/>
        <v>2760</v>
      </c>
      <c r="I39" s="140">
        <f t="shared" si="2"/>
        <v>6440</v>
      </c>
      <c r="J39" s="140">
        <f t="shared" si="3"/>
        <v>115000</v>
      </c>
    </row>
    <row r="40" spans="1:10" ht="71.25" x14ac:dyDescent="0.25">
      <c r="A40" s="139">
        <f>+COTIZACIONES!A40</f>
        <v>38</v>
      </c>
      <c r="B40" s="139">
        <f>+COTIZACIONES!B40</f>
        <v>72152601</v>
      </c>
      <c r="C40" s="139" t="str">
        <f>+COTIZACIONES!C40</f>
        <v>MANTENIMIENTO A TODO COSTO SUMINISTRO E INSTALACION CABALLETE TEJA FIBROCEMENTO ARTICULADO, TIPO ETERNIT O SIMILAR,INCLUYE TORNILLOS</v>
      </c>
      <c r="D40" s="139" t="str">
        <f>+COTIZACIONES!D40</f>
        <v>M²</v>
      </c>
      <c r="E40" s="139">
        <f>+COTIZACIONES!E40</f>
        <v>1</v>
      </c>
      <c r="F40" s="140">
        <f>+'ANALISIS DE COTIZACIONES'!S41</f>
        <v>404600</v>
      </c>
      <c r="G40" s="140">
        <f t="shared" si="0"/>
        <v>60690</v>
      </c>
      <c r="H40" s="140">
        <f t="shared" si="1"/>
        <v>12138</v>
      </c>
      <c r="I40" s="140">
        <f t="shared" si="2"/>
        <v>28322</v>
      </c>
      <c r="J40" s="140">
        <f t="shared" si="3"/>
        <v>505750</v>
      </c>
    </row>
    <row r="41" spans="1:10" ht="71.25" x14ac:dyDescent="0.25">
      <c r="A41" s="139">
        <f>+COTIZACIONES!A41</f>
        <v>39</v>
      </c>
      <c r="B41" s="139">
        <f>+COTIZACIONES!B41</f>
        <v>72152601</v>
      </c>
      <c r="C41" s="139" t="str">
        <f>+COTIZACIONES!C41</f>
        <v>MANTENIMIENTO A TODO COSTO SUMINISTRO E INSTALACION CABALLETE TEJA FIBROCEMENTO FIJO, TIPO ETERNIT O SIMILAR,INCLUYE TORNILLOS</v>
      </c>
      <c r="D41" s="139" t="str">
        <f>+COTIZACIONES!D41</f>
        <v>M²</v>
      </c>
      <c r="E41" s="139">
        <f>+COTIZACIONES!E41</f>
        <v>1</v>
      </c>
      <c r="F41" s="140">
        <f>+'ANALISIS DE COTIZACIONES'!S42</f>
        <v>404600</v>
      </c>
      <c r="G41" s="140">
        <f t="shared" si="0"/>
        <v>60690</v>
      </c>
      <c r="H41" s="140">
        <f t="shared" si="1"/>
        <v>12138</v>
      </c>
      <c r="I41" s="140">
        <f t="shared" si="2"/>
        <v>28322</v>
      </c>
      <c r="J41" s="140">
        <f t="shared" si="3"/>
        <v>505750</v>
      </c>
    </row>
    <row r="42" spans="1:10" ht="71.25" x14ac:dyDescent="0.25">
      <c r="A42" s="139">
        <f>+COTIZACIONES!A42</f>
        <v>40</v>
      </c>
      <c r="B42" s="139">
        <f>+COTIZACIONES!B42</f>
        <v>72152601</v>
      </c>
      <c r="C42" s="139" t="str">
        <f>+COTIZACIONES!C42</f>
        <v>MANTENIMIENTO A TODO COSTO SUMINISTRO E INSTALACION CLARABOYA TEJA FIBROCEMENTO, TIPO ETERNIT NO6,O SIMILAR,INCLUYE GANCHOS DE FIJACIÓN</v>
      </c>
      <c r="D42" s="139" t="str">
        <f>+COTIZACIONES!D42</f>
        <v>UND</v>
      </c>
      <c r="E42" s="139">
        <f>+COTIZACIONES!E42</f>
        <v>1</v>
      </c>
      <c r="F42" s="140">
        <f>+'ANALISIS DE COTIZACIONES'!S43</f>
        <v>55930</v>
      </c>
      <c r="G42" s="140">
        <f t="shared" si="0"/>
        <v>8389.5</v>
      </c>
      <c r="H42" s="140">
        <f t="shared" si="1"/>
        <v>1677.9</v>
      </c>
      <c r="I42" s="140">
        <f t="shared" si="2"/>
        <v>3915.1</v>
      </c>
      <c r="J42" s="140">
        <f t="shared" si="3"/>
        <v>69912.5</v>
      </c>
    </row>
    <row r="43" spans="1:10" ht="71.25" x14ac:dyDescent="0.25">
      <c r="A43" s="139">
        <f>+COTIZACIONES!A43</f>
        <v>41</v>
      </c>
      <c r="B43" s="139">
        <f>+COTIZACIONES!B43</f>
        <v>72152601</v>
      </c>
      <c r="C43" s="139" t="str">
        <f>+COTIZACIONES!C43</f>
        <v>MANTENIMIENTO A TODO COSTO SUMINISTRO E INSTALACION LIMATESA TEJA FIBROCEMENTO, TIPO ETERNIT O SIMILAR,INCLUYE GANCHO DE FIJACIÓN</v>
      </c>
      <c r="D43" s="139" t="str">
        <f>+COTIZACIONES!D43</f>
        <v>ML</v>
      </c>
      <c r="E43" s="139">
        <f>+COTIZACIONES!E43</f>
        <v>1</v>
      </c>
      <c r="F43" s="140">
        <f>+'ANALISIS DE COTIZACIONES'!S44</f>
        <v>36800</v>
      </c>
      <c r="G43" s="140">
        <f t="shared" si="0"/>
        <v>5520</v>
      </c>
      <c r="H43" s="140">
        <f t="shared" si="1"/>
        <v>1104</v>
      </c>
      <c r="I43" s="140">
        <f t="shared" si="2"/>
        <v>2576</v>
      </c>
      <c r="J43" s="140">
        <f t="shared" si="3"/>
        <v>46000</v>
      </c>
    </row>
    <row r="44" spans="1:10" ht="71.25" x14ac:dyDescent="0.25">
      <c r="A44" s="139">
        <f>+COTIZACIONES!A44</f>
        <v>42</v>
      </c>
      <c r="B44" s="139">
        <f>+COTIZACIONES!B44</f>
        <v>72152601</v>
      </c>
      <c r="C44" s="139" t="str">
        <f>+COTIZACIONES!C44</f>
        <v>MANTENIMIENTO A TODO COSTO SUMINISTRO E INSTALACION LIMAHOYA TEJA FIBROCEMENTO, TIPO ETERNIT O SIMILAR,INCLUYE GANCHO DE FIJACIÓN</v>
      </c>
      <c r="D44" s="139" t="str">
        <f>+COTIZACIONES!D44</f>
        <v>ML</v>
      </c>
      <c r="E44" s="139">
        <f>+COTIZACIONES!E44</f>
        <v>1</v>
      </c>
      <c r="F44" s="140">
        <f>+'ANALISIS DE COTIZACIONES'!S45</f>
        <v>92000</v>
      </c>
      <c r="G44" s="140">
        <f t="shared" si="0"/>
        <v>13800</v>
      </c>
      <c r="H44" s="140">
        <f t="shared" si="1"/>
        <v>2760</v>
      </c>
      <c r="I44" s="140">
        <f t="shared" si="2"/>
        <v>6440</v>
      </c>
      <c r="J44" s="140">
        <f t="shared" si="3"/>
        <v>115000</v>
      </c>
    </row>
    <row r="45" spans="1:10" ht="57" x14ac:dyDescent="0.25">
      <c r="A45" s="139">
        <f>+COTIZACIONES!A45</f>
        <v>43</v>
      </c>
      <c r="B45" s="139">
        <f>+COTIZACIONES!B45</f>
        <v>72152601</v>
      </c>
      <c r="C45" s="139" t="str">
        <f>+COTIZACIONES!C45</f>
        <v>DESMONTE DE TEJAS DE CUBIERTA - TODO TIPO DE TEJAS (INCLUYE CARGUE Y RETIRO DE MATERIAL DESMONTADO)</v>
      </c>
      <c r="D45" s="139" t="str">
        <f>+COTIZACIONES!D45</f>
        <v>M²</v>
      </c>
      <c r="E45" s="139">
        <f>+COTIZACIONES!E45</f>
        <v>1</v>
      </c>
      <c r="F45" s="140">
        <f>+'ANALISIS DE COTIZACIONES'!S46</f>
        <v>185367</v>
      </c>
      <c r="G45" s="140">
        <f t="shared" si="0"/>
        <v>27805.05</v>
      </c>
      <c r="H45" s="140">
        <f t="shared" si="1"/>
        <v>5561.01</v>
      </c>
      <c r="I45" s="140">
        <f t="shared" si="2"/>
        <v>12975.69</v>
      </c>
      <c r="J45" s="140">
        <f t="shared" si="3"/>
        <v>231708.75</v>
      </c>
    </row>
    <row r="46" spans="1:10" ht="85.5" x14ac:dyDescent="0.25">
      <c r="A46" s="139">
        <f>+COTIZACIONES!A46</f>
        <v>44</v>
      </c>
      <c r="B46" s="139">
        <f>+COTIZACIONES!B46</f>
        <v>72152601</v>
      </c>
      <c r="C46" s="139" t="str">
        <f>+COTIZACIONES!C46</f>
        <v>MANTENIMIENTO DE ESTRUCTURA METÁLICA DE CUBIERTA TECHO ALOJAMIENTO TIPO K SPAM (INCLUYE REVISIÓN, AJUSTE, LIMPIEZA MANUAL, ANTICORROSIVO Y APLICACIÓN DE ESMALTE)</v>
      </c>
      <c r="D46" s="139" t="str">
        <f>+COTIZACIONES!D46</f>
        <v>M²</v>
      </c>
      <c r="E46" s="139">
        <f>+COTIZACIONES!E46</f>
        <v>1</v>
      </c>
      <c r="F46" s="140">
        <f>+'ANALISIS DE COTIZACIONES'!S47</f>
        <v>57500</v>
      </c>
      <c r="G46" s="140">
        <f t="shared" si="0"/>
        <v>8625</v>
      </c>
      <c r="H46" s="140">
        <f t="shared" si="1"/>
        <v>1725</v>
      </c>
      <c r="I46" s="140">
        <f t="shared" si="2"/>
        <v>4025</v>
      </c>
      <c r="J46" s="140">
        <f t="shared" si="3"/>
        <v>71875</v>
      </c>
    </row>
    <row r="47" spans="1:10" ht="57" x14ac:dyDescent="0.25">
      <c r="A47" s="139">
        <f>+COTIZACIONES!A47</f>
        <v>45</v>
      </c>
      <c r="B47" s="139">
        <f>+COTIZACIONES!B47</f>
        <v>72152601</v>
      </c>
      <c r="C47" s="139" t="str">
        <f>+COTIZACIONES!C47</f>
        <v xml:space="preserve">DESMONTE ESTRUCTURA DE CUBIERTA (INCLUYE EQUIPO DE OXIACETILENO CARGUE Y RETIRO DE MATERIAL DESMONTADO) </v>
      </c>
      <c r="D47" s="139" t="str">
        <f>+COTIZACIONES!D47</f>
        <v>M²</v>
      </c>
      <c r="E47" s="139">
        <f>+COTIZACIONES!E47</f>
        <v>1</v>
      </c>
      <c r="F47" s="140">
        <f>+'ANALISIS DE COTIZACIONES'!S48</f>
        <v>43700</v>
      </c>
      <c r="G47" s="140">
        <f t="shared" si="0"/>
        <v>6555</v>
      </c>
      <c r="H47" s="140">
        <f t="shared" si="1"/>
        <v>1311</v>
      </c>
      <c r="I47" s="140">
        <f t="shared" si="2"/>
        <v>3059</v>
      </c>
      <c r="J47" s="140">
        <f t="shared" si="3"/>
        <v>54625</v>
      </c>
    </row>
    <row r="48" spans="1:10" ht="57" x14ac:dyDescent="0.25">
      <c r="A48" s="139">
        <f>+COTIZACIONES!A48</f>
        <v>46</v>
      </c>
      <c r="B48" s="139">
        <f>+COTIZACIONES!B48</f>
        <v>72152601</v>
      </c>
      <c r="C48" s="139" t="str">
        <f>+COTIZACIONES!C48</f>
        <v>DESMONTE DE IMPERMEABILIZACIÓN EN PLACA DE CUBIERTA (INCLUYE RETIRO DE MANTOS CARGUE Y RETIRO DE ESCOMBROS)</v>
      </c>
      <c r="D48" s="139" t="str">
        <f>+COTIZACIONES!D48</f>
        <v>M²</v>
      </c>
      <c r="E48" s="139">
        <f>+COTIZACIONES!E48</f>
        <v>1</v>
      </c>
      <c r="F48" s="140">
        <f>+'ANALISIS DE COTIZACIONES'!S49</f>
        <v>59262</v>
      </c>
      <c r="G48" s="140">
        <f t="shared" si="0"/>
        <v>8889.2999999999993</v>
      </c>
      <c r="H48" s="140">
        <f t="shared" si="1"/>
        <v>1777.86</v>
      </c>
      <c r="I48" s="140">
        <f t="shared" si="2"/>
        <v>4148.34</v>
      </c>
      <c r="J48" s="140">
        <f t="shared" si="3"/>
        <v>74077.5</v>
      </c>
    </row>
    <row r="49" spans="1:10" ht="42.75" x14ac:dyDescent="0.25">
      <c r="A49" s="139">
        <f>+COTIZACIONES!A49</f>
        <v>47</v>
      </c>
      <c r="B49" s="139">
        <f>+COTIZACIONES!B49</f>
        <v>72101500</v>
      </c>
      <c r="C49" s="139" t="str">
        <f>+COTIZACIONES!C49</f>
        <v>IMPERMEABILIZACION FIBER GLASS P-3  con refuerzo en poliester. (Remates, emulsión asfaltica)</v>
      </c>
      <c r="D49" s="139" t="str">
        <f>+COTIZACIONES!D49</f>
        <v>M²</v>
      </c>
      <c r="E49" s="139">
        <f>+COTIZACIONES!E49</f>
        <v>1</v>
      </c>
      <c r="F49" s="140">
        <f>+'ANALISIS DE COTIZACIONES'!S50</f>
        <v>143633</v>
      </c>
      <c r="G49" s="140">
        <f t="shared" si="0"/>
        <v>21544.95</v>
      </c>
      <c r="H49" s="140">
        <f t="shared" si="1"/>
        <v>4308.99</v>
      </c>
      <c r="I49" s="140">
        <f t="shared" si="2"/>
        <v>10054.31</v>
      </c>
      <c r="J49" s="140">
        <f t="shared" si="3"/>
        <v>179541.25</v>
      </c>
    </row>
    <row r="50" spans="1:10" ht="85.5" x14ac:dyDescent="0.25">
      <c r="A50" s="139">
        <f>+COTIZACIONES!A50</f>
        <v>48</v>
      </c>
      <c r="B50" s="139">
        <f>+COTIZACIONES!B50</f>
        <v>72101500</v>
      </c>
      <c r="C50" s="139" t="str">
        <f>+COTIZACIONES!C50</f>
        <v>IMPERMEABILIZACION Tipo Manto Morter Plas AL-80 de 3.5 mm con foil de aluminio o equivalente. INCLUYE MORTERO AFINADO PENDIENTADO 1:4 (Canales y/o cubiertas planas, incluye media cañas, remates,)</v>
      </c>
      <c r="D50" s="139" t="str">
        <f>+COTIZACIONES!D50</f>
        <v>M²</v>
      </c>
      <c r="E50" s="139">
        <f>+COTIZACIONES!E50</f>
        <v>1</v>
      </c>
      <c r="F50" s="140">
        <f>+'ANALISIS DE COTIZACIONES'!S51</f>
        <v>773500</v>
      </c>
      <c r="G50" s="140">
        <f t="shared" si="0"/>
        <v>116025</v>
      </c>
      <c r="H50" s="140">
        <f t="shared" si="1"/>
        <v>23205</v>
      </c>
      <c r="I50" s="140">
        <f t="shared" si="2"/>
        <v>54145</v>
      </c>
      <c r="J50" s="140">
        <f t="shared" si="3"/>
        <v>966875</v>
      </c>
    </row>
    <row r="51" spans="1:10" ht="85.5" x14ac:dyDescent="0.25">
      <c r="A51" s="139">
        <f>+COTIZACIONES!A51</f>
        <v>49</v>
      </c>
      <c r="B51" s="139">
        <f>+COTIZACIONES!B51</f>
        <v>72101500</v>
      </c>
      <c r="C51" s="139" t="str">
        <f>+COTIZACIONES!C51</f>
        <v>IMPERMEABILIZACION Tipo Manto Morter Plas AL-300 de 3 mm con foil de aluminio o equivalente. INCLUYE MORTERO AFINADO 1:4 (Canales y/o cubiertas planas, incluye medias cañas, remates, pintura bituminosa)</v>
      </c>
      <c r="D51" s="139" t="str">
        <f>+COTIZACIONES!D51</f>
        <v>M²</v>
      </c>
      <c r="E51" s="139">
        <f>+COTIZACIONES!E51</f>
        <v>1</v>
      </c>
      <c r="F51" s="140">
        <f>+'ANALISIS DE COTIZACIONES'!S52</f>
        <v>773500</v>
      </c>
      <c r="G51" s="140">
        <f t="shared" si="0"/>
        <v>116025</v>
      </c>
      <c r="H51" s="140">
        <f t="shared" si="1"/>
        <v>23205</v>
      </c>
      <c r="I51" s="140">
        <f t="shared" si="2"/>
        <v>54145</v>
      </c>
      <c r="J51" s="140">
        <f t="shared" si="3"/>
        <v>966875</v>
      </c>
    </row>
    <row r="52" spans="1:10" ht="42.75" x14ac:dyDescent="0.25">
      <c r="A52" s="139">
        <f>+COTIZACIONES!A52</f>
        <v>50</v>
      </c>
      <c r="B52" s="139">
        <f>+COTIZACIONES!B52</f>
        <v>72101500</v>
      </c>
      <c r="C52" s="139" t="str">
        <f>+COTIZACIONES!C52</f>
        <v>IMPERMEABILIZACIÓN TIPO INMUNIZANTE PARA CUBIERTA. A TODO COSTO</v>
      </c>
      <c r="D52" s="139" t="str">
        <f>+COTIZACIONES!D52</f>
        <v>M²</v>
      </c>
      <c r="E52" s="139">
        <f>+COTIZACIONES!E52</f>
        <v>1</v>
      </c>
      <c r="F52" s="140">
        <f>+'ANALISIS DE COTIZACIONES'!S53</f>
        <v>773500</v>
      </c>
      <c r="G52" s="140">
        <f t="shared" si="0"/>
        <v>116025</v>
      </c>
      <c r="H52" s="140">
        <f t="shared" si="1"/>
        <v>23205</v>
      </c>
      <c r="I52" s="140">
        <f t="shared" si="2"/>
        <v>54145</v>
      </c>
      <c r="J52" s="140">
        <f t="shared" si="3"/>
        <v>966875</v>
      </c>
    </row>
    <row r="53" spans="1:10" ht="85.5" x14ac:dyDescent="0.25">
      <c r="A53" s="139">
        <f>+COTIZACIONES!A53</f>
        <v>51</v>
      </c>
      <c r="B53" s="139">
        <f>+COTIZACIONES!B53</f>
        <v>72152601</v>
      </c>
      <c r="C53" s="139" t="str">
        <f>+COTIZACIONES!C53</f>
        <v>MANTENIMIENTO DE CUBIERTA   (INCLUYE DESMONTE, REINSTALACIÓN, LIMPIEZA, CARGUE Y RETIRO DE TEJAS, CABALLETES. REVISIÓN GENERAL, AJUSTE FILTRACIONES Y  LIMPIEZA MANUAL)</v>
      </c>
      <c r="D53" s="139" t="str">
        <f>+COTIZACIONES!D53</f>
        <v>M²</v>
      </c>
      <c r="E53" s="139">
        <f>+COTIZACIONES!E53</f>
        <v>1</v>
      </c>
      <c r="F53" s="140">
        <f>+'ANALISIS DE COTIZACIONES'!S54</f>
        <v>17250</v>
      </c>
      <c r="G53" s="140">
        <f t="shared" si="0"/>
        <v>2587.5</v>
      </c>
      <c r="H53" s="140">
        <f t="shared" si="1"/>
        <v>517.5</v>
      </c>
      <c r="I53" s="140">
        <f t="shared" si="2"/>
        <v>1207.5</v>
      </c>
      <c r="J53" s="140">
        <f t="shared" si="3"/>
        <v>21562.5</v>
      </c>
    </row>
    <row r="54" spans="1:10" ht="42.75" x14ac:dyDescent="0.25">
      <c r="A54" s="139">
        <f>+COTIZACIONES!A54</f>
        <v>52</v>
      </c>
      <c r="B54" s="139">
        <f>+COTIZACIONES!B54</f>
        <v>72101500</v>
      </c>
      <c r="C54" s="139" t="str">
        <f>+COTIZACIONES!C54</f>
        <v>PICADO ELEMENTO EN CONCRETO EXISTENTE PARA APLICACIÓN DE ALISTADO.</v>
      </c>
      <c r="D54" s="139" t="str">
        <f>+COTIZACIONES!D54</f>
        <v>M²</v>
      </c>
      <c r="E54" s="139">
        <f>+COTIZACIONES!E54</f>
        <v>1</v>
      </c>
      <c r="F54" s="140">
        <f>+'ANALISIS DE COTIZACIONES'!S55</f>
        <v>55954</v>
      </c>
      <c r="G54" s="140">
        <f t="shared" si="0"/>
        <v>8393.1</v>
      </c>
      <c r="H54" s="140">
        <f t="shared" si="1"/>
        <v>1678.62</v>
      </c>
      <c r="I54" s="140">
        <f t="shared" si="2"/>
        <v>3916.78</v>
      </c>
      <c r="J54" s="140">
        <f t="shared" si="3"/>
        <v>69942.5</v>
      </c>
    </row>
    <row r="55" spans="1:10" ht="85.5" x14ac:dyDescent="0.25">
      <c r="A55" s="139">
        <f>+COTIZACIONES!A55</f>
        <v>53</v>
      </c>
      <c r="B55" s="139">
        <f>+COTIZACIONES!B55</f>
        <v>72152601</v>
      </c>
      <c r="C55" s="139" t="str">
        <f>+COTIZACIONES!C55</f>
        <v>MANTENIMIENTO DE CUBIERTA (INCLUYE DESMONTE  CARGUE Y RETIRO DE TEJAS CABALLETES,  REVISIÓN AJUSTE LIMPIEZA MANUAL  ANTICORROSIVO Y PINTURA ESMALTE  PARA CERCHAS Y CORREAS)</v>
      </c>
      <c r="D55" s="139" t="str">
        <f>+COTIZACIONES!D55</f>
        <v>M²</v>
      </c>
      <c r="E55" s="139">
        <f>+COTIZACIONES!E55</f>
        <v>1</v>
      </c>
      <c r="F55" s="140">
        <f>+'ANALISIS DE COTIZACIONES'!S56</f>
        <v>17250</v>
      </c>
      <c r="G55" s="140">
        <f t="shared" si="0"/>
        <v>2587.5</v>
      </c>
      <c r="H55" s="140">
        <f t="shared" si="1"/>
        <v>517.5</v>
      </c>
      <c r="I55" s="140">
        <f t="shared" si="2"/>
        <v>1207.5</v>
      </c>
      <c r="J55" s="140">
        <f t="shared" si="3"/>
        <v>21562.5</v>
      </c>
    </row>
    <row r="56" spans="1:10" ht="42.75" x14ac:dyDescent="0.25">
      <c r="A56" s="139">
        <f>+COTIZACIONES!A56</f>
        <v>54</v>
      </c>
      <c r="B56" s="139">
        <f>+COTIZACIONES!B56</f>
        <v>72152601</v>
      </c>
      <c r="C56" s="139" t="str">
        <f>+COTIZACIONES!C56</f>
        <v>MANTENIMIENTO A TODO COSTO ALISTADO PISOS MORTERO 1:4 IMPERMEABILIZADO E 0,03 M</v>
      </c>
      <c r="D56" s="139" t="str">
        <f>+COTIZACIONES!D56</f>
        <v>M²</v>
      </c>
      <c r="E56" s="139">
        <f>+COTIZACIONES!E56</f>
        <v>1</v>
      </c>
      <c r="F56" s="140">
        <f>+'ANALISIS DE COTIZACIONES'!S57</f>
        <v>28560</v>
      </c>
      <c r="G56" s="140">
        <f t="shared" si="0"/>
        <v>4284</v>
      </c>
      <c r="H56" s="140">
        <f t="shared" si="1"/>
        <v>856.8</v>
      </c>
      <c r="I56" s="140">
        <f t="shared" si="2"/>
        <v>1999.2</v>
      </c>
      <c r="J56" s="140">
        <f t="shared" si="3"/>
        <v>35700</v>
      </c>
    </row>
    <row r="57" spans="1:10" ht="57" x14ac:dyDescent="0.25">
      <c r="A57" s="139">
        <f>+COTIZACIONES!A57</f>
        <v>55</v>
      </c>
      <c r="B57" s="139">
        <f>+COTIZACIONES!B57</f>
        <v>72152601</v>
      </c>
      <c r="C57" s="139" t="str">
        <f>+COTIZACIONES!C57</f>
        <v>MANTENIMIENTO DE ESTRUCTURA DE CUBIERTA (INCLUYE REVISIÓN, AJUSTE, LIMPIEZA MANUAL, RESANE DE GOTERAS)</v>
      </c>
      <c r="D57" s="139" t="str">
        <f>+COTIZACIONES!D57</f>
        <v>M²</v>
      </c>
      <c r="E57" s="139">
        <f>+COTIZACIONES!E57</f>
        <v>1</v>
      </c>
      <c r="F57" s="140">
        <f>+'ANALISIS DE COTIZACIONES'!S58</f>
        <v>16100</v>
      </c>
      <c r="G57" s="140">
        <f t="shared" si="0"/>
        <v>2415</v>
      </c>
      <c r="H57" s="140">
        <f t="shared" si="1"/>
        <v>483</v>
      </c>
      <c r="I57" s="140">
        <f t="shared" si="2"/>
        <v>1127</v>
      </c>
      <c r="J57" s="140">
        <f t="shared" si="3"/>
        <v>20125</v>
      </c>
    </row>
    <row r="58" spans="1:10" ht="85.5" x14ac:dyDescent="0.25">
      <c r="A58" s="139">
        <f>+COTIZACIONES!A58</f>
        <v>56</v>
      </c>
      <c r="B58" s="139">
        <f>+COTIZACIONES!B58</f>
        <v>72152601</v>
      </c>
      <c r="C58" s="139" t="str">
        <f>+COTIZACIONES!C58</f>
        <v>MANTENIMIENTO DE ESTRUCTURA METÁLICA DE CUBIERTA TECHO ALOJAMIENTO TIPO K SPAM  (INCLUYE REVISIÓN, AJUSTE, LIMPIEZA MANUAL, ANTICORROSIVO Y APLICACIÓN DE ESMALTE)</v>
      </c>
      <c r="D58" s="139" t="str">
        <f>+COTIZACIONES!D58</f>
        <v>ML</v>
      </c>
      <c r="E58" s="139">
        <f>+COTIZACIONES!E58</f>
        <v>1</v>
      </c>
      <c r="F58" s="140">
        <f>+'ANALISIS DE COTIZACIONES'!S59</f>
        <v>57500</v>
      </c>
      <c r="G58" s="140">
        <f t="shared" si="0"/>
        <v>8625</v>
      </c>
      <c r="H58" s="140">
        <f t="shared" si="1"/>
        <v>1725</v>
      </c>
      <c r="I58" s="140">
        <f t="shared" si="2"/>
        <v>4025</v>
      </c>
      <c r="J58" s="140">
        <f t="shared" si="3"/>
        <v>71875</v>
      </c>
    </row>
    <row r="59" spans="1:10" ht="42.75" x14ac:dyDescent="0.25">
      <c r="A59" s="139">
        <f>+COTIZACIONES!A59</f>
        <v>57</v>
      </c>
      <c r="B59" s="139">
        <f>+COTIZACIONES!B59</f>
        <v>72152601</v>
      </c>
      <c r="C59" s="139" t="str">
        <f>+COTIZACIONES!C59</f>
        <v>MANTENIMIENTO E INSTALACIÓN DE VIGUETAS EN MADERA PARA ESTRUCTURA DE CUBIERTA</v>
      </c>
      <c r="D59" s="139" t="str">
        <f>+COTIZACIONES!D59</f>
        <v>ML</v>
      </c>
      <c r="E59" s="139">
        <f>+COTIZACIONES!E59</f>
        <v>1</v>
      </c>
      <c r="F59" s="140">
        <f>+'ANALISIS DE COTIZACIONES'!S60</f>
        <v>57500</v>
      </c>
      <c r="G59" s="140">
        <f t="shared" si="0"/>
        <v>8625</v>
      </c>
      <c r="H59" s="140">
        <f t="shared" si="1"/>
        <v>1725</v>
      </c>
      <c r="I59" s="140">
        <f t="shared" si="2"/>
        <v>4025</v>
      </c>
      <c r="J59" s="140">
        <f t="shared" si="3"/>
        <v>71875</v>
      </c>
    </row>
    <row r="60" spans="1:10" ht="57" x14ac:dyDescent="0.25">
      <c r="A60" s="139">
        <f>+COTIZACIONES!A60</f>
        <v>58</v>
      </c>
      <c r="B60" s="139">
        <f>+COTIZACIONES!B60</f>
        <v>72152601</v>
      </c>
      <c r="C60" s="139" t="str">
        <f>+COTIZACIONES!C60</f>
        <v>DESMONTE  DE TEJAS  DE CUBIERTA- TODO TIPO DE TEJAS  (INCLUYE CARGUE Y RETIRO DE MATERIAL DESMONTADO)</v>
      </c>
      <c r="D60" s="139" t="str">
        <f>+COTIZACIONES!D60</f>
        <v>M²</v>
      </c>
      <c r="E60" s="139">
        <f>+COTIZACIONES!E60</f>
        <v>1</v>
      </c>
      <c r="F60" s="140">
        <f>+'ANALISIS DE COTIZACIONES'!S61</f>
        <v>43700</v>
      </c>
      <c r="G60" s="140">
        <f t="shared" si="0"/>
        <v>6555</v>
      </c>
      <c r="H60" s="140">
        <f t="shared" si="1"/>
        <v>1311</v>
      </c>
      <c r="I60" s="140">
        <f t="shared" si="2"/>
        <v>3059</v>
      </c>
      <c r="J60" s="140">
        <f t="shared" si="3"/>
        <v>54625</v>
      </c>
    </row>
    <row r="61" spans="1:10" ht="57" x14ac:dyDescent="0.25">
      <c r="A61" s="139">
        <f>+COTIZACIONES!A61</f>
        <v>59</v>
      </c>
      <c r="B61" s="139">
        <f>+COTIZACIONES!B61</f>
        <v>72152601</v>
      </c>
      <c r="C61" s="139" t="str">
        <f>+COTIZACIONES!C61</f>
        <v>DESMONTE  ESTRUCTURA  DE  CUBIERTA  (INCLUYE  EQUIPO  DE  OXIACETILENO  CARGUE  Y  RETIRO  DE MATERIAL DESMONTADO)</v>
      </c>
      <c r="D61" s="139" t="str">
        <f>+COTIZACIONES!D61</f>
        <v>M²</v>
      </c>
      <c r="E61" s="139">
        <f>+COTIZACIONES!E61</f>
        <v>1</v>
      </c>
      <c r="F61" s="140">
        <f>+'ANALISIS DE COTIZACIONES'!S62</f>
        <v>43700</v>
      </c>
      <c r="G61" s="140">
        <f t="shared" si="0"/>
        <v>6555</v>
      </c>
      <c r="H61" s="140">
        <f t="shared" si="1"/>
        <v>1311</v>
      </c>
      <c r="I61" s="140">
        <f t="shared" si="2"/>
        <v>3059</v>
      </c>
      <c r="J61" s="140">
        <f t="shared" si="3"/>
        <v>54625</v>
      </c>
    </row>
    <row r="62" spans="1:10" ht="71.25" x14ac:dyDescent="0.25">
      <c r="A62" s="139">
        <f>+COTIZACIONES!A62</f>
        <v>60</v>
      </c>
      <c r="B62" s="139">
        <f>+COTIZACIONES!B62</f>
        <v>72152601</v>
      </c>
      <c r="C62" s="139" t="str">
        <f>+COTIZACIONES!C62</f>
        <v>DESMONTE  ALERO  EN  TEJA  DE  ASBESTO  CEMENTO  Y  ESTRUCTURA   EN  TUBULARES METÁLICOS (INCLUYE CARGUE Y RETIRO DE MATERIAL DESMONTADO)</v>
      </c>
      <c r="D62" s="139" t="str">
        <f>+COTIZACIONES!D62</f>
        <v>M²</v>
      </c>
      <c r="E62" s="139">
        <f>+COTIZACIONES!E62</f>
        <v>1</v>
      </c>
      <c r="F62" s="140">
        <f>+'ANALISIS DE COTIZACIONES'!S63</f>
        <v>17250</v>
      </c>
      <c r="G62" s="140">
        <f t="shared" si="0"/>
        <v>2587.5</v>
      </c>
      <c r="H62" s="140">
        <f t="shared" si="1"/>
        <v>517.5</v>
      </c>
      <c r="I62" s="140">
        <f t="shared" si="2"/>
        <v>1207.5</v>
      </c>
      <c r="J62" s="140">
        <f t="shared" si="3"/>
        <v>21562.5</v>
      </c>
    </row>
    <row r="63" spans="1:10" ht="28.5" x14ac:dyDescent="0.25">
      <c r="A63" s="139">
        <f>+COTIZACIONES!A63</f>
        <v>61</v>
      </c>
      <c r="B63" s="139">
        <f>+COTIZACIONES!B63</f>
        <v>72152601</v>
      </c>
      <c r="C63" s="139" t="str">
        <f>+COTIZACIONES!C63</f>
        <v xml:space="preserve">DESMONTE DE CUBIERTA EN TEJA ONDULADA DE FIBROCEMENTO  </v>
      </c>
      <c r="D63" s="139" t="str">
        <f>+COTIZACIONES!D63</f>
        <v>M²</v>
      </c>
      <c r="E63" s="139">
        <f>+COTIZACIONES!E63</f>
        <v>1</v>
      </c>
      <c r="F63" s="140">
        <f>+'ANALISIS DE COTIZACIONES'!S64</f>
        <v>9200</v>
      </c>
      <c r="G63" s="140">
        <f t="shared" si="0"/>
        <v>1380</v>
      </c>
      <c r="H63" s="140">
        <f t="shared" si="1"/>
        <v>276</v>
      </c>
      <c r="I63" s="140">
        <f t="shared" si="2"/>
        <v>644</v>
      </c>
      <c r="J63" s="140">
        <f t="shared" si="3"/>
        <v>11500</v>
      </c>
    </row>
    <row r="64" spans="1:10" ht="42.75" x14ac:dyDescent="0.25">
      <c r="A64" s="139">
        <f>+COTIZACIONES!A64</f>
        <v>62</v>
      </c>
      <c r="B64" s="139">
        <f>+COTIZACIONES!B64</f>
        <v>72152601</v>
      </c>
      <c r="C64" s="139" t="str">
        <f>+COTIZACIONES!C64</f>
        <v>DESMONTE DE CUBIERTA EN TELA PLASTIFICADA. (INCLUYE CARGUE Y RETIRO DEL MATERIAL)</v>
      </c>
      <c r="D64" s="139" t="str">
        <f>+COTIZACIONES!D64</f>
        <v>M²</v>
      </c>
      <c r="E64" s="139">
        <f>+COTIZACIONES!E64</f>
        <v>1</v>
      </c>
      <c r="F64" s="140">
        <f>+'ANALISIS DE COTIZACIONES'!S65</f>
        <v>13800</v>
      </c>
      <c r="G64" s="140">
        <f t="shared" si="0"/>
        <v>2070</v>
      </c>
      <c r="H64" s="140">
        <f t="shared" si="1"/>
        <v>414</v>
      </c>
      <c r="I64" s="140">
        <f t="shared" si="2"/>
        <v>966</v>
      </c>
      <c r="J64" s="140">
        <f t="shared" si="3"/>
        <v>17250</v>
      </c>
    </row>
    <row r="65" spans="1:10" ht="128.25" x14ac:dyDescent="0.25">
      <c r="A65" s="139">
        <f>+COTIZACIONES!A65</f>
        <v>63</v>
      </c>
      <c r="B65" s="139">
        <f>+COTIZACIONES!B65</f>
        <v>72152102</v>
      </c>
      <c r="C65" s="139" t="str">
        <f>+COTIZACIONES!C65</f>
        <v xml:space="preserve">APLICACIÓN DE REVESTIMIENTO PLÁSTICO DE ACABADO TEXTURIZADO ELABORADO CON LIGANTES ACRÍLICOS BASE AGUA Y GRANOS DE CUARZO DE GRANULOMETRÍA QUE FORMA UNA BARRERA IMPERMEABLE A LLUVIA CON BLOQUEADOR SOLAR QUE LA PROTEGE DE LOS RAYOS DEL SOL. </v>
      </c>
      <c r="D65" s="139" t="str">
        <f>+COTIZACIONES!D65</f>
        <v>M²</v>
      </c>
      <c r="E65" s="139">
        <f>+COTIZACIONES!E65</f>
        <v>1</v>
      </c>
      <c r="F65" s="140">
        <f>+'ANALISIS DE COTIZACIONES'!S66</f>
        <v>17250</v>
      </c>
      <c r="G65" s="140">
        <f t="shared" si="0"/>
        <v>2587.5</v>
      </c>
      <c r="H65" s="140">
        <f t="shared" si="1"/>
        <v>517.5</v>
      </c>
      <c r="I65" s="140">
        <f t="shared" si="2"/>
        <v>1207.5</v>
      </c>
      <c r="J65" s="140">
        <f t="shared" si="3"/>
        <v>21562.5</v>
      </c>
    </row>
    <row r="66" spans="1:10" ht="57" x14ac:dyDescent="0.25">
      <c r="A66" s="139">
        <f>+COTIZACIONES!A66</f>
        <v>64</v>
      </c>
      <c r="B66" s="139">
        <f>+COTIZACIONES!B66</f>
        <v>72152601</v>
      </c>
      <c r="C66" s="139" t="str">
        <f>+COTIZACIONES!C66</f>
        <v>DEMOLICIÓN DE IMPERMEABILIZACIÓN  EN  PLACA DE CUBIERTA (INCLUYE RETIRO DE MANTOS CARGUE Y RETIRO  DE ESCOMBROS)</v>
      </c>
      <c r="D66" s="139" t="str">
        <f>+COTIZACIONES!D66</f>
        <v>M²</v>
      </c>
      <c r="E66" s="139">
        <f>+COTIZACIONES!E66</f>
        <v>1</v>
      </c>
      <c r="F66" s="140">
        <f>+'ANALISIS DE COTIZACIONES'!S67</f>
        <v>9200</v>
      </c>
      <c r="G66" s="140">
        <f t="shared" si="0"/>
        <v>1380</v>
      </c>
      <c r="H66" s="140">
        <f t="shared" si="1"/>
        <v>276</v>
      </c>
      <c r="I66" s="140">
        <f t="shared" si="2"/>
        <v>644</v>
      </c>
      <c r="J66" s="140">
        <f t="shared" si="3"/>
        <v>11500</v>
      </c>
    </row>
    <row r="67" spans="1:10" ht="28.5" x14ac:dyDescent="0.25">
      <c r="A67" s="139">
        <f>+COTIZACIONES!A67</f>
        <v>65</v>
      </c>
      <c r="B67" s="139">
        <f>+COTIZACIONES!B67</f>
        <v>72152601</v>
      </c>
      <c r="C67" s="139" t="str">
        <f>+COTIZACIONES!C67</f>
        <v xml:space="preserve">IMPERMEABILIZACIÓN TIPO INMUNIZANTE PARA CUBIERTA. </v>
      </c>
      <c r="D67" s="139" t="str">
        <f>+COTIZACIONES!D67</f>
        <v>M²</v>
      </c>
      <c r="E67" s="139">
        <f>+COTIZACIONES!E67</f>
        <v>1</v>
      </c>
      <c r="F67" s="140">
        <f>+'ANALISIS DE COTIZACIONES'!S68</f>
        <v>9200</v>
      </c>
      <c r="G67" s="140">
        <f t="shared" ref="G67:G130" si="4">+F67*15/100</f>
        <v>1380</v>
      </c>
      <c r="H67" s="140">
        <f t="shared" ref="H67:H130" si="5">+F67*3/100</f>
        <v>276</v>
      </c>
      <c r="I67" s="140">
        <f t="shared" ref="I67:I130" si="6">+F67*7/100</f>
        <v>644</v>
      </c>
      <c r="J67" s="140">
        <f t="shared" si="3"/>
        <v>11500</v>
      </c>
    </row>
    <row r="68" spans="1:10" ht="42.75" x14ac:dyDescent="0.25">
      <c r="A68" s="139">
        <f>+COTIZACIONES!A68</f>
        <v>66</v>
      </c>
      <c r="B68" s="139">
        <f>+COTIZACIONES!B68</f>
        <v>72152601</v>
      </c>
      <c r="C68" s="139" t="str">
        <f>+COTIZACIONES!C68</f>
        <v xml:space="preserve">INSTALACIÓN DE TELA ASFÁLTICA PARA IMPERMEABILIZACIÓN DE CUBIERTAS </v>
      </c>
      <c r="D68" s="139" t="str">
        <f>+COTIZACIONES!D68</f>
        <v>M²</v>
      </c>
      <c r="E68" s="139">
        <f>+COTIZACIONES!E68</f>
        <v>1</v>
      </c>
      <c r="F68" s="140">
        <f>+'ANALISIS DE COTIZACIONES'!S69</f>
        <v>35700</v>
      </c>
      <c r="G68" s="140">
        <f t="shared" si="4"/>
        <v>5355</v>
      </c>
      <c r="H68" s="140">
        <f t="shared" si="5"/>
        <v>1071</v>
      </c>
      <c r="I68" s="140">
        <f t="shared" si="6"/>
        <v>2499</v>
      </c>
      <c r="J68" s="140">
        <f t="shared" ref="J68:J131" si="7">SUM(F68:I68)</f>
        <v>44625</v>
      </c>
    </row>
    <row r="69" spans="1:10" ht="28.5" x14ac:dyDescent="0.25">
      <c r="A69" s="139">
        <f>+COTIZACIONES!A69</f>
        <v>67</v>
      </c>
      <c r="B69" s="139">
        <f>+COTIZACIONES!B69</f>
        <v>72152501</v>
      </c>
      <c r="C69" s="139" t="str">
        <f>+COTIZACIONES!C69</f>
        <v>ALISTADO PISOS MORTERO 1:4  E= 0.03 M</v>
      </c>
      <c r="D69" s="139" t="str">
        <f>+COTIZACIONES!D69</f>
        <v>M²</v>
      </c>
      <c r="E69" s="139">
        <f>+COTIZACIONES!E69</f>
        <v>1</v>
      </c>
      <c r="F69" s="140">
        <f>+'ANALISIS DE COTIZACIONES'!S70</f>
        <v>20700</v>
      </c>
      <c r="G69" s="140">
        <f t="shared" si="4"/>
        <v>3105</v>
      </c>
      <c r="H69" s="140">
        <f t="shared" si="5"/>
        <v>621</v>
      </c>
      <c r="I69" s="140">
        <f t="shared" si="6"/>
        <v>1449</v>
      </c>
      <c r="J69" s="140">
        <f t="shared" si="7"/>
        <v>25875</v>
      </c>
    </row>
    <row r="70" spans="1:10" ht="42.75" x14ac:dyDescent="0.25">
      <c r="A70" s="139">
        <f>+COTIZACIONES!A70</f>
        <v>68</v>
      </c>
      <c r="B70" s="139">
        <f>+COTIZACIONES!B70</f>
        <v>72152501</v>
      </c>
      <c r="C70" s="139" t="str">
        <f>+COTIZACIONES!C70</f>
        <v>APLICACIÓN DE PLACA PARA PISO RÍGIDO DE 7 X 8 MTS X 15 CMS DE ESPESOR</v>
      </c>
      <c r="D70" s="139" t="str">
        <f>+COTIZACIONES!D70</f>
        <v>M²</v>
      </c>
      <c r="E70" s="139">
        <f>+COTIZACIONES!E70</f>
        <v>1</v>
      </c>
      <c r="F70" s="140">
        <f>+'ANALISIS DE COTIZACIONES'!S71</f>
        <v>36800</v>
      </c>
      <c r="G70" s="140">
        <f t="shared" si="4"/>
        <v>5520</v>
      </c>
      <c r="H70" s="140">
        <f t="shared" si="5"/>
        <v>1104</v>
      </c>
      <c r="I70" s="140">
        <f t="shared" si="6"/>
        <v>2576</v>
      </c>
      <c r="J70" s="140">
        <f t="shared" si="7"/>
        <v>46000</v>
      </c>
    </row>
    <row r="71" spans="1:10" ht="57" x14ac:dyDescent="0.25">
      <c r="A71" s="139">
        <f>+COTIZACIONES!A71</f>
        <v>69</v>
      </c>
      <c r="B71" s="139">
        <f>+COTIZACIONES!B71</f>
        <v>72152705</v>
      </c>
      <c r="C71" s="139" t="str">
        <f>+COTIZACIONES!C71</f>
        <v>MANTENIMIENTO ANDEN  CONCRETO  2,500  PSI   REFORZADO   E=  0,10M,   ACABADO:   ESCOBIADO,  (INCLUYE  MALLA</v>
      </c>
      <c r="D71" s="139" t="str">
        <f>+COTIZACIONES!D71</f>
        <v>M²</v>
      </c>
      <c r="E71" s="139">
        <f>+COTIZACIONES!E71</f>
        <v>1</v>
      </c>
      <c r="F71" s="140">
        <f>+'ANALISIS DE COTIZACIONES'!S72</f>
        <v>46000</v>
      </c>
      <c r="G71" s="140">
        <f t="shared" si="4"/>
        <v>6900</v>
      </c>
      <c r="H71" s="140">
        <f t="shared" si="5"/>
        <v>1380</v>
      </c>
      <c r="I71" s="140">
        <f t="shared" si="6"/>
        <v>3220</v>
      </c>
      <c r="J71" s="140">
        <f t="shared" si="7"/>
        <v>57500</v>
      </c>
    </row>
    <row r="72" spans="1:10" ht="85.5" x14ac:dyDescent="0.25">
      <c r="A72" s="139">
        <f>+COTIZACIONES!A72</f>
        <v>70</v>
      </c>
      <c r="B72" s="139">
        <f>+COTIZACIONES!B72</f>
        <v>72152705</v>
      </c>
      <c r="C72" s="139" t="str">
        <f>+COTIZACIONES!C72</f>
        <v>MANTENIMIENTO ANDEN CONCRETO  3,000  PSI  REFORZADO   E= 0,10M,  ACABADO:  ADOQUÍN 1/4 26  + ESCOBIADO, (INCLUYE MALLA ELECTRO SOLDADA M-084 Y RECEBO COMPACTADO,)</v>
      </c>
      <c r="D72" s="139" t="str">
        <f>+COTIZACIONES!D72</f>
        <v>M²</v>
      </c>
      <c r="E72" s="139">
        <f>+COTIZACIONES!E72</f>
        <v>1</v>
      </c>
      <c r="F72" s="140">
        <f>+'ANALISIS DE COTIZACIONES'!S73</f>
        <v>25300</v>
      </c>
      <c r="G72" s="140">
        <f t="shared" si="4"/>
        <v>3795</v>
      </c>
      <c r="H72" s="140">
        <f t="shared" si="5"/>
        <v>759</v>
      </c>
      <c r="I72" s="140">
        <f t="shared" si="6"/>
        <v>1771</v>
      </c>
      <c r="J72" s="140">
        <f t="shared" si="7"/>
        <v>31625</v>
      </c>
    </row>
    <row r="73" spans="1:10" ht="57" x14ac:dyDescent="0.25">
      <c r="A73" s="139">
        <f>+COTIZACIONES!A73</f>
        <v>71</v>
      </c>
      <c r="B73" s="139">
        <f>+COTIZACIONES!B73</f>
        <v>72152705</v>
      </c>
      <c r="C73" s="139" t="str">
        <f>+COTIZACIONES!C73</f>
        <v>MANTENIMIENTO ANDEN CONCRETO 2500 PSI  REFORZADO  E= 0,10M,  ACABADO: ADOQUÍN DE 24 X 6 X 8 CM, Y PIEZA</v>
      </c>
      <c r="D73" s="139" t="str">
        <f>+COTIZACIONES!D73</f>
        <v>M²</v>
      </c>
      <c r="E73" s="139">
        <f>+COTIZACIONES!E73</f>
        <v>1</v>
      </c>
      <c r="F73" s="140">
        <f>+'ANALISIS DE COTIZACIONES'!S74</f>
        <v>25300</v>
      </c>
      <c r="G73" s="140">
        <f t="shared" si="4"/>
        <v>3795</v>
      </c>
      <c r="H73" s="140">
        <f t="shared" si="5"/>
        <v>759</v>
      </c>
      <c r="I73" s="140">
        <f t="shared" si="6"/>
        <v>1771</v>
      </c>
      <c r="J73" s="140">
        <f t="shared" si="7"/>
        <v>31625</v>
      </c>
    </row>
    <row r="74" spans="1:10" ht="57" x14ac:dyDescent="0.25">
      <c r="A74" s="139">
        <f>+COTIZACIONES!A74</f>
        <v>72</v>
      </c>
      <c r="B74" s="139">
        <f>+COTIZACIONES!B74</f>
        <v>72152705</v>
      </c>
      <c r="C74" s="139" t="str">
        <f>+COTIZACIONES!C74</f>
        <v>MANTENIMIENTO ANDEN CONCRETO 3,000 PSI  REFORZADO  E= 0,10M,  ACABADO: ADOQUÍN DE 24 X 6 X 8 CM, Y PIEZA</v>
      </c>
      <c r="D74" s="139" t="str">
        <f>+COTIZACIONES!D74</f>
        <v>M²</v>
      </c>
      <c r="E74" s="139">
        <f>+COTIZACIONES!E74</f>
        <v>1</v>
      </c>
      <c r="F74" s="140">
        <f>+'ANALISIS DE COTIZACIONES'!S75</f>
        <v>66640</v>
      </c>
      <c r="G74" s="140">
        <f t="shared" si="4"/>
        <v>9996</v>
      </c>
      <c r="H74" s="140">
        <f t="shared" si="5"/>
        <v>1999.2</v>
      </c>
      <c r="I74" s="140">
        <f t="shared" si="6"/>
        <v>4664.8</v>
      </c>
      <c r="J74" s="140">
        <f t="shared" si="7"/>
        <v>83300</v>
      </c>
    </row>
    <row r="75" spans="1:10" ht="57" x14ac:dyDescent="0.25">
      <c r="A75" s="139">
        <f>+COTIZACIONES!A75</f>
        <v>73</v>
      </c>
      <c r="B75" s="139">
        <f>+COTIZACIONES!B75</f>
        <v>72152501</v>
      </c>
      <c r="C75" s="139" t="str">
        <f>+COTIZACIONES!C75</f>
        <v>MANTENIMIENTO CONCRETO ESTAMPADO COLOR ARENA FORMATO MADERA TEKA (VER DETALLE)</v>
      </c>
      <c r="D75" s="139" t="str">
        <f>+COTIZACIONES!D75</f>
        <v>M²</v>
      </c>
      <c r="E75" s="139">
        <f>+COTIZACIONES!E75</f>
        <v>1</v>
      </c>
      <c r="F75" s="140">
        <f>+'ANALISIS DE COTIZACIONES'!S76</f>
        <v>143750</v>
      </c>
      <c r="G75" s="140">
        <f t="shared" si="4"/>
        <v>21562.5</v>
      </c>
      <c r="H75" s="140">
        <f t="shared" si="5"/>
        <v>4312.5</v>
      </c>
      <c r="I75" s="140">
        <f t="shared" si="6"/>
        <v>10062.5</v>
      </c>
      <c r="J75" s="140">
        <f t="shared" si="7"/>
        <v>179687.5</v>
      </c>
    </row>
    <row r="76" spans="1:10" ht="57" x14ac:dyDescent="0.25">
      <c r="A76" s="139">
        <f>+COTIZACIONES!A76</f>
        <v>74</v>
      </c>
      <c r="B76" s="139">
        <f>+COTIZACIONES!B76</f>
        <v>72152607</v>
      </c>
      <c r="C76" s="139" t="str">
        <f>+COTIZACIONES!C76</f>
        <v>MANTENIMIENTO DE CANAL EN CONCRETO, INCLUYE REMOCIÓN DE CONCRETO DETERIORADO Y MEDIA CAÑA EN MORTERO</v>
      </c>
      <c r="D76" s="139" t="str">
        <f>+COTIZACIONES!D76</f>
        <v>ML</v>
      </c>
      <c r="E76" s="139">
        <f>+COTIZACIONES!E76</f>
        <v>1</v>
      </c>
      <c r="F76" s="140">
        <f>+'ANALISIS DE COTIZACIONES'!S77</f>
        <v>64256</v>
      </c>
      <c r="G76" s="140">
        <f t="shared" si="4"/>
        <v>9638.4</v>
      </c>
      <c r="H76" s="140">
        <f t="shared" si="5"/>
        <v>1927.68</v>
      </c>
      <c r="I76" s="140">
        <f t="shared" si="6"/>
        <v>4497.92</v>
      </c>
      <c r="J76" s="140">
        <f t="shared" si="7"/>
        <v>80319.999999999985</v>
      </c>
    </row>
    <row r="77" spans="1:10" ht="57" x14ac:dyDescent="0.25">
      <c r="A77" s="139">
        <f>+COTIZACIONES!A77</f>
        <v>75</v>
      </c>
      <c r="B77" s="139">
        <f>+COTIZACIONES!B77</f>
        <v>72152904</v>
      </c>
      <c r="C77" s="139" t="str">
        <f>+COTIZACIONES!C77</f>
        <v xml:space="preserve">CERRAMIENTO EN MALLA GALVANIZADA CON POSTES METÁLICOS, A UNA SEPARACIÓN DE 2.5 M Y UNA ALTURA DE 2 M.   </v>
      </c>
      <c r="D77" s="139" t="str">
        <f>+COTIZACIONES!D77</f>
        <v>M²</v>
      </c>
      <c r="E77" s="139">
        <f>+COTIZACIONES!E77</f>
        <v>1</v>
      </c>
      <c r="F77" s="140">
        <f>+'ANALISIS DE COTIZACIONES'!S78</f>
        <v>143750</v>
      </c>
      <c r="G77" s="140">
        <f t="shared" si="4"/>
        <v>21562.5</v>
      </c>
      <c r="H77" s="140">
        <f t="shared" si="5"/>
        <v>4312.5</v>
      </c>
      <c r="I77" s="140">
        <f t="shared" si="6"/>
        <v>10062.5</v>
      </c>
      <c r="J77" s="140">
        <f t="shared" si="7"/>
        <v>179687.5</v>
      </c>
    </row>
    <row r="78" spans="1:10" ht="57" x14ac:dyDescent="0.25">
      <c r="A78" s="139">
        <f>+COTIZACIONES!A78</f>
        <v>76</v>
      </c>
      <c r="B78" s="139">
        <f>+COTIZACIONES!B78</f>
        <v>72152904</v>
      </c>
      <c r="C78" s="139" t="str">
        <f>+COTIZACIONES!C78</f>
        <v xml:space="preserve">CERRAMIENTO EN MALLA GALVANIZADA Y POSTES DE CONCRETO, A UNA SEPARACIÓN DE 2.5 M Y UNA ALTURA DE 2 M.  </v>
      </c>
      <c r="D78" s="139" t="str">
        <f>+COTIZACIONES!D78</f>
        <v>M²</v>
      </c>
      <c r="E78" s="139">
        <f>+COTIZACIONES!E78</f>
        <v>1</v>
      </c>
      <c r="F78" s="140">
        <f>+'ANALISIS DE COTIZACIONES'!S79</f>
        <v>101200</v>
      </c>
      <c r="G78" s="140">
        <f t="shared" si="4"/>
        <v>15180</v>
      </c>
      <c r="H78" s="140">
        <f t="shared" si="5"/>
        <v>3036</v>
      </c>
      <c r="I78" s="140">
        <f t="shared" si="6"/>
        <v>7084</v>
      </c>
      <c r="J78" s="140">
        <f t="shared" si="7"/>
        <v>126500</v>
      </c>
    </row>
    <row r="79" spans="1:10" ht="85.5" x14ac:dyDescent="0.25">
      <c r="A79" s="139">
        <f>+COTIZACIONES!A79</f>
        <v>77</v>
      </c>
      <c r="B79" s="139">
        <f>+COTIZACIONES!B79</f>
        <v>72152904</v>
      </c>
      <c r="C79" s="139" t="str">
        <f>+COTIZACIONES!C79</f>
        <v>CANAL EN CONCRETO 3.000 PSI ALTURA VARIABLE ENTRE 0.10 Y 0.25 m Y ANCHO ENTRE 0.40 Y 0.60 m Y ESPESOR DE 0,1M (Incluye excavación, base granular B-200, formaleta y refuerzo.)</v>
      </c>
      <c r="D79" s="139" t="str">
        <f>+COTIZACIONES!D79</f>
        <v>ML</v>
      </c>
      <c r="E79" s="139">
        <f>+COTIZACIONES!E79</f>
        <v>1</v>
      </c>
      <c r="F79" s="140">
        <f>+'ANALISIS DE COTIZACIONES'!S80</f>
        <v>595000</v>
      </c>
      <c r="G79" s="140">
        <f t="shared" si="4"/>
        <v>89250</v>
      </c>
      <c r="H79" s="140">
        <f t="shared" si="5"/>
        <v>17850</v>
      </c>
      <c r="I79" s="140">
        <f t="shared" si="6"/>
        <v>41650</v>
      </c>
      <c r="J79" s="140">
        <f t="shared" si="7"/>
        <v>743750</v>
      </c>
    </row>
    <row r="80" spans="1:10" ht="57" x14ac:dyDescent="0.25">
      <c r="A80" s="139">
        <f>+COTIZACIONES!A80</f>
        <v>78</v>
      </c>
      <c r="B80" s="139">
        <f>+COTIZACIONES!B80</f>
        <v>72152001</v>
      </c>
      <c r="C80" s="139" t="str">
        <f>+COTIZACIONES!C80</f>
        <v>DESMONTE CONCERTINA SENCILLA, (incluye estructura de soporte en tubería de aguas negras Ø2" y guaya; Incluye cargue y retiro de material desmontado).</v>
      </c>
      <c r="D80" s="139" t="str">
        <f>+COTIZACIONES!D80</f>
        <v>ML</v>
      </c>
      <c r="E80" s="139">
        <f>+COTIZACIONES!E80</f>
        <v>1</v>
      </c>
      <c r="F80" s="140">
        <f>+'ANALISIS DE COTIZACIONES'!S81</f>
        <v>190400</v>
      </c>
      <c r="G80" s="140">
        <f t="shared" si="4"/>
        <v>28560</v>
      </c>
      <c r="H80" s="140">
        <f t="shared" si="5"/>
        <v>5712</v>
      </c>
      <c r="I80" s="140">
        <f t="shared" si="6"/>
        <v>13328</v>
      </c>
      <c r="J80" s="140">
        <f t="shared" si="7"/>
        <v>238000</v>
      </c>
    </row>
    <row r="81" spans="1:10" ht="57" x14ac:dyDescent="0.25">
      <c r="A81" s="139">
        <f>+COTIZACIONES!A81</f>
        <v>79</v>
      </c>
      <c r="B81" s="139">
        <f>+COTIZACIONES!B81</f>
        <v>72152001</v>
      </c>
      <c r="C81" s="139" t="str">
        <f>+COTIZACIONES!C81</f>
        <v>DESMONTE  DE  ELEMENTOS  PREFABRICADOS  EN  FACHADA  (INCLUYE  CARGUE  Y  RETIRO  DE ESCOMBROS)</v>
      </c>
      <c r="D81" s="139" t="str">
        <f>+COTIZACIONES!D81</f>
        <v>M²</v>
      </c>
      <c r="E81" s="139">
        <f>+COTIZACIONES!E81</f>
        <v>1</v>
      </c>
      <c r="F81" s="140">
        <f>+'ANALISIS DE COTIZACIONES'!S82</f>
        <v>64260</v>
      </c>
      <c r="G81" s="140">
        <f t="shared" si="4"/>
        <v>9639</v>
      </c>
      <c r="H81" s="140">
        <f t="shared" si="5"/>
        <v>1927.8</v>
      </c>
      <c r="I81" s="140">
        <f t="shared" si="6"/>
        <v>4498.2</v>
      </c>
      <c r="J81" s="140">
        <f t="shared" si="7"/>
        <v>80325</v>
      </c>
    </row>
    <row r="82" spans="1:10" ht="57" x14ac:dyDescent="0.25">
      <c r="A82" s="139">
        <f>+COTIZACIONES!A82</f>
        <v>80</v>
      </c>
      <c r="B82" s="139">
        <f>+COTIZACIONES!B82</f>
        <v>72152604</v>
      </c>
      <c r="C82" s="139" t="str">
        <f>+COTIZACIONES!C82</f>
        <v>DESMONTE  DE  ESTRUCTURA  METÁLICA, (INCLUYE  EQUIPO  DE  OXIACETILENO  CARGUE  Y  RETIRO  DE MATERIAL DESMONTADO)</v>
      </c>
      <c r="D82" s="139" t="str">
        <f>+COTIZACIONES!D82</f>
        <v>KG</v>
      </c>
      <c r="E82" s="139">
        <f>+COTIZACIONES!E82</f>
        <v>1</v>
      </c>
      <c r="F82" s="140">
        <f>+'ANALISIS DE COTIZACIONES'!S83</f>
        <v>53550</v>
      </c>
      <c r="G82" s="140">
        <f t="shared" si="4"/>
        <v>8032.5</v>
      </c>
      <c r="H82" s="140">
        <f t="shared" si="5"/>
        <v>1606.5</v>
      </c>
      <c r="I82" s="140">
        <f t="shared" si="6"/>
        <v>3748.5</v>
      </c>
      <c r="J82" s="140">
        <f t="shared" si="7"/>
        <v>66937.5</v>
      </c>
    </row>
    <row r="83" spans="1:10" ht="42.75" x14ac:dyDescent="0.25">
      <c r="A83" s="139">
        <f>+COTIZACIONES!A83</f>
        <v>81</v>
      </c>
      <c r="B83" s="139">
        <f>+COTIZACIONES!B83</f>
        <v>72152506</v>
      </c>
      <c r="C83" s="139" t="str">
        <f>+COTIZACIONES!C83</f>
        <v>DESMONTE  DE PISOS DE CAUCHO (INCLUYE CARGUE Y RETIRO DE MATERIAL DESMONTADO)</v>
      </c>
      <c r="D83" s="139" t="str">
        <f>+COTIZACIONES!D83</f>
        <v>M²</v>
      </c>
      <c r="E83" s="139">
        <f>+COTIZACIONES!E83</f>
        <v>1</v>
      </c>
      <c r="F83" s="140">
        <f>+'ANALISIS DE COTIZACIONES'!S84</f>
        <v>83300</v>
      </c>
      <c r="G83" s="140">
        <f t="shared" si="4"/>
        <v>12495</v>
      </c>
      <c r="H83" s="140">
        <f t="shared" si="5"/>
        <v>2499</v>
      </c>
      <c r="I83" s="140">
        <f t="shared" si="6"/>
        <v>5831</v>
      </c>
      <c r="J83" s="140">
        <f t="shared" si="7"/>
        <v>104125</v>
      </c>
    </row>
    <row r="84" spans="1:10" ht="42.75" x14ac:dyDescent="0.25">
      <c r="A84" s="139">
        <f>+COTIZACIONES!A84</f>
        <v>82</v>
      </c>
      <c r="B84" s="139">
        <f>+COTIZACIONES!B84</f>
        <v>72152602</v>
      </c>
      <c r="C84" s="139" t="str">
        <f>+COTIZACIONES!C84</f>
        <v>DESMONTE BAJANTE EXISTENTE  (INCLUYE CARGUE Y RETIRO DE MATERIAL DESMONTADO)</v>
      </c>
      <c r="D84" s="139" t="str">
        <f>+COTIZACIONES!D84</f>
        <v>ML</v>
      </c>
      <c r="E84" s="139">
        <f>+COTIZACIONES!E84</f>
        <v>1</v>
      </c>
      <c r="F84" s="140">
        <f>+'ANALISIS DE COTIZACIONES'!S85</f>
        <v>25300</v>
      </c>
      <c r="G84" s="140">
        <f t="shared" si="4"/>
        <v>3795</v>
      </c>
      <c r="H84" s="140">
        <f t="shared" si="5"/>
        <v>759</v>
      </c>
      <c r="I84" s="140">
        <f t="shared" si="6"/>
        <v>1771</v>
      </c>
      <c r="J84" s="140">
        <f t="shared" si="7"/>
        <v>31625</v>
      </c>
    </row>
    <row r="85" spans="1:10" ht="42.75" x14ac:dyDescent="0.25">
      <c r="A85" s="139">
        <f>+COTIZACIONES!A85</f>
        <v>83</v>
      </c>
      <c r="B85" s="139">
        <f>+COTIZACIONES!B85</f>
        <v>72152602</v>
      </c>
      <c r="C85" s="139" t="str">
        <f>+COTIZACIONES!C85</f>
        <v>DESMONTE CANAL EN LAMINA EXISTENTE  (INCLUYE CARGUE Y RETIRO DE MATERIAL DESMONTADO)</v>
      </c>
      <c r="D85" s="139" t="str">
        <f>+COTIZACIONES!D85</f>
        <v>ML</v>
      </c>
      <c r="E85" s="139">
        <f>+COTIZACIONES!E85</f>
        <v>1</v>
      </c>
      <c r="F85" s="140">
        <f>+'ANALISIS DE COTIZACIONES'!S86</f>
        <v>17250</v>
      </c>
      <c r="G85" s="140">
        <f t="shared" si="4"/>
        <v>2587.5</v>
      </c>
      <c r="H85" s="140">
        <f t="shared" si="5"/>
        <v>517.5</v>
      </c>
      <c r="I85" s="140">
        <f t="shared" si="6"/>
        <v>1207.5</v>
      </c>
      <c r="J85" s="140">
        <f t="shared" si="7"/>
        <v>21562.5</v>
      </c>
    </row>
    <row r="86" spans="1:10" ht="57" x14ac:dyDescent="0.25">
      <c r="A86" s="139">
        <f>+COTIZACIONES!A86</f>
        <v>84</v>
      </c>
      <c r="B86" s="139">
        <f>+COTIZACIONES!B86</f>
        <v>72154056</v>
      </c>
      <c r="C86" s="139" t="str">
        <f>+COTIZACIONES!C86</f>
        <v>DESMONTE DE TANQUE PLASTICO DE 500 A 1000 Lts (incluye cargue y retiro de material desmontado, según disponga la unidad).</v>
      </c>
      <c r="D86" s="139" t="str">
        <f>+COTIZACIONES!D86</f>
        <v>UND</v>
      </c>
      <c r="E86" s="139">
        <f>+COTIZACIONES!E86</f>
        <v>1</v>
      </c>
      <c r="F86" s="140">
        <f>+'ANALISIS DE COTIZACIONES'!S87</f>
        <v>160650</v>
      </c>
      <c r="G86" s="140">
        <f t="shared" si="4"/>
        <v>24097.5</v>
      </c>
      <c r="H86" s="140">
        <f t="shared" si="5"/>
        <v>4819.5</v>
      </c>
      <c r="I86" s="140">
        <f t="shared" si="6"/>
        <v>11245.5</v>
      </c>
      <c r="J86" s="140">
        <f t="shared" si="7"/>
        <v>200812.5</v>
      </c>
    </row>
    <row r="87" spans="1:10" ht="57" x14ac:dyDescent="0.25">
      <c r="A87" s="139">
        <f>+COTIZACIONES!A87</f>
        <v>85</v>
      </c>
      <c r="B87" s="139">
        <f>+COTIZACIONES!B87</f>
        <v>72152602</v>
      </c>
      <c r="C87" s="139" t="str">
        <f>+COTIZACIONES!C87</f>
        <v>DESMONTE DE ESTRUCTURA METÁLICA. (INCLUYE EQUIPO DE OXIACETILENO, CARGUE Y RETIRO DE MATERIAL DESMONTADO).</v>
      </c>
      <c r="D87" s="139" t="str">
        <f>+COTIZACIONES!D87</f>
        <v>M²</v>
      </c>
      <c r="E87" s="139">
        <f>+COTIZACIONES!E87</f>
        <v>1</v>
      </c>
      <c r="F87" s="140">
        <f>+'ANALISIS DE COTIZACIONES'!S88</f>
        <v>6900</v>
      </c>
      <c r="G87" s="140">
        <f t="shared" si="4"/>
        <v>1035</v>
      </c>
      <c r="H87" s="140">
        <f t="shared" si="5"/>
        <v>207</v>
      </c>
      <c r="I87" s="140">
        <f t="shared" si="6"/>
        <v>483</v>
      </c>
      <c r="J87" s="140">
        <f t="shared" si="7"/>
        <v>8625</v>
      </c>
    </row>
    <row r="88" spans="1:10" ht="57" x14ac:dyDescent="0.25">
      <c r="A88" s="139">
        <f>+COTIZACIONES!A88</f>
        <v>86</v>
      </c>
      <c r="B88" s="139">
        <f>+COTIZACIONES!B88</f>
        <v>72154056</v>
      </c>
      <c r="C88" s="139" t="str">
        <f>+COTIZACIONES!C88</f>
        <v>DESMONTE Y REINSTALACIÓN DE TANQUE DE ALMACENAMIENTO DE AGUA ENTRE 1000 Lts y 2000lts, (incluye reconexión a la tubería)</v>
      </c>
      <c r="D88" s="139" t="str">
        <f>+COTIZACIONES!D88</f>
        <v>UND</v>
      </c>
      <c r="E88" s="139">
        <f>+COTIZACIONES!E88</f>
        <v>1</v>
      </c>
      <c r="F88" s="140">
        <f>+'ANALISIS DE COTIZACIONES'!S89</f>
        <v>172550</v>
      </c>
      <c r="G88" s="140">
        <f t="shared" si="4"/>
        <v>25882.5</v>
      </c>
      <c r="H88" s="140">
        <f t="shared" si="5"/>
        <v>5176.5</v>
      </c>
      <c r="I88" s="140">
        <f t="shared" si="6"/>
        <v>12078.5</v>
      </c>
      <c r="J88" s="140">
        <f t="shared" si="7"/>
        <v>215687.5</v>
      </c>
    </row>
    <row r="89" spans="1:10" ht="42.75" x14ac:dyDescent="0.25">
      <c r="A89" s="139">
        <f>+COTIZACIONES!A89</f>
        <v>87</v>
      </c>
      <c r="B89" s="139">
        <f>+COTIZACIONES!B89</f>
        <v>72154013</v>
      </c>
      <c r="C89" s="139" t="str">
        <f>+COTIZACIONES!C89</f>
        <v>DESMONTE DE REJAS (INCLUYE CARGUE Y RETIRO DE MATERIAL DESMONTADO)</v>
      </c>
      <c r="D89" s="139" t="str">
        <f>+COTIZACIONES!D89</f>
        <v>M²</v>
      </c>
      <c r="E89" s="139">
        <f>+COTIZACIONES!E89</f>
        <v>1</v>
      </c>
      <c r="F89" s="140">
        <f>+'ANALISIS DE COTIZACIONES'!S90</f>
        <v>4370</v>
      </c>
      <c r="G89" s="140">
        <f t="shared" si="4"/>
        <v>655.5</v>
      </c>
      <c r="H89" s="140">
        <f t="shared" si="5"/>
        <v>131.1</v>
      </c>
      <c r="I89" s="140">
        <f t="shared" si="6"/>
        <v>305.89999999999998</v>
      </c>
      <c r="J89" s="140">
        <f t="shared" si="7"/>
        <v>5462.5</v>
      </c>
    </row>
    <row r="90" spans="1:10" ht="71.25" x14ac:dyDescent="0.25">
      <c r="A90" s="139">
        <f>+COTIZACIONES!A90</f>
        <v>88</v>
      </c>
      <c r="B90" s="139">
        <f>+COTIZACIONES!B90</f>
        <v>72154056</v>
      </c>
      <c r="C90" s="139" t="str">
        <f>+COTIZACIONES!C90</f>
        <v>DESMONTE DE TANQUES EN ASBESTO-CEMENTO DE 500 A 1000 LTS (INCLUYE CARGUE Y RETIRO DE MATERIAL DESMONTADO SEGÚN DISPONGA LA UNIDAD)</v>
      </c>
      <c r="D90" s="139" t="str">
        <f>+COTIZACIONES!D90</f>
        <v>UND</v>
      </c>
      <c r="E90" s="139">
        <f>+COTIZACIONES!E90</f>
        <v>1</v>
      </c>
      <c r="F90" s="140">
        <f>+'ANALISIS DE COTIZACIONES'!S91</f>
        <v>5950</v>
      </c>
      <c r="G90" s="140">
        <f t="shared" si="4"/>
        <v>892.5</v>
      </c>
      <c r="H90" s="140">
        <f t="shared" si="5"/>
        <v>178.5</v>
      </c>
      <c r="I90" s="140">
        <f t="shared" si="6"/>
        <v>416.5</v>
      </c>
      <c r="J90" s="140">
        <f t="shared" si="7"/>
        <v>7437.5</v>
      </c>
    </row>
    <row r="91" spans="1:10" ht="57" x14ac:dyDescent="0.25">
      <c r="A91" s="139">
        <f>+COTIZACIONES!A91</f>
        <v>89</v>
      </c>
      <c r="B91" s="139">
        <f>+COTIZACIONES!B91</f>
        <v>72154032</v>
      </c>
      <c r="C91" s="139" t="str">
        <f>+COTIZACIONES!C91</f>
        <v>DESMONTE MATENIMIENTO Y REINSTALACION DE VENTANERIA INCLUYE LIMPIEZA LIJADADA PINTURA ESMALTE Y REINSTALACIÓN,</v>
      </c>
      <c r="D91" s="139" t="str">
        <f>+COTIZACIONES!D91</f>
        <v>M²</v>
      </c>
      <c r="E91" s="139">
        <f>+COTIZACIONES!E91</f>
        <v>1</v>
      </c>
      <c r="F91" s="140">
        <f>+'ANALISIS DE COTIZACIONES'!S92</f>
        <v>200000</v>
      </c>
      <c r="G91" s="140">
        <f t="shared" si="4"/>
        <v>30000</v>
      </c>
      <c r="H91" s="140">
        <f t="shared" si="5"/>
        <v>6000</v>
      </c>
      <c r="I91" s="140">
        <f t="shared" si="6"/>
        <v>14000</v>
      </c>
      <c r="J91" s="140">
        <f t="shared" si="7"/>
        <v>250000</v>
      </c>
    </row>
    <row r="92" spans="1:10" ht="42.75" x14ac:dyDescent="0.25">
      <c r="A92" s="139">
        <f>+COTIZACIONES!A92</f>
        <v>90</v>
      </c>
      <c r="B92" s="139">
        <f>+COTIZACIONES!B92</f>
        <v>72154032</v>
      </c>
      <c r="C92" s="139" t="str">
        <f>+COTIZACIONES!C92</f>
        <v>DESMONTE DE VENTANERIA (INCLUYE CARGUE Y RETIRO DE MATERIAL DESMONTADO).</v>
      </c>
      <c r="D92" s="139" t="str">
        <f>+COTIZACIONES!D92</f>
        <v>M²</v>
      </c>
      <c r="E92" s="139">
        <f>+COTIZACIONES!E92</f>
        <v>1</v>
      </c>
      <c r="F92" s="140">
        <f>+'ANALISIS DE COTIZACIONES'!S93</f>
        <v>26450</v>
      </c>
      <c r="G92" s="140">
        <f t="shared" si="4"/>
        <v>3967.5</v>
      </c>
      <c r="H92" s="140">
        <f t="shared" si="5"/>
        <v>793.5</v>
      </c>
      <c r="I92" s="140">
        <f t="shared" si="6"/>
        <v>1851.5</v>
      </c>
      <c r="J92" s="140">
        <f t="shared" si="7"/>
        <v>33062.5</v>
      </c>
    </row>
    <row r="93" spans="1:10" ht="57" x14ac:dyDescent="0.25">
      <c r="A93" s="139">
        <f>+COTIZACIONES!A93</f>
        <v>91</v>
      </c>
      <c r="B93" s="139">
        <f>+COTIZACIONES!B93</f>
        <v>72152501</v>
      </c>
      <c r="C93" s="139" t="str">
        <f>+COTIZACIONES!C93</f>
        <v>MANTENIMIENTO A TODO COSTO SUMINISTRO E INSTALACION GRAVILLA LAVADA N 2 INCLUYE DILATACIÓN EN BRONCE</v>
      </c>
      <c r="D93" s="139" t="str">
        <f>+COTIZACIONES!D93</f>
        <v>M²</v>
      </c>
      <c r="E93" s="139">
        <f>+COTIZACIONES!E93</f>
        <v>1</v>
      </c>
      <c r="F93" s="140">
        <f>+'ANALISIS DE COTIZACIONES'!S94</f>
        <v>28750</v>
      </c>
      <c r="G93" s="140">
        <f t="shared" si="4"/>
        <v>4312.5</v>
      </c>
      <c r="H93" s="140">
        <f t="shared" si="5"/>
        <v>862.5</v>
      </c>
      <c r="I93" s="140">
        <f t="shared" si="6"/>
        <v>2012.5</v>
      </c>
      <c r="J93" s="140">
        <f t="shared" si="7"/>
        <v>35937.5</v>
      </c>
    </row>
    <row r="94" spans="1:10" ht="42.75" x14ac:dyDescent="0.25">
      <c r="A94" s="139">
        <f>+COTIZACIONES!A94</f>
        <v>92</v>
      </c>
      <c r="B94" s="139">
        <f>+COTIZACIONES!B94</f>
        <v>72152501</v>
      </c>
      <c r="C94" s="139" t="str">
        <f>+COTIZACIONES!C94</f>
        <v>INSTALACIÓN GRAVILLA LAVADA No. 2  (INCLUYE VARILLA PLÁTICA DE DILATACIÓN)</v>
      </c>
      <c r="D94" s="139" t="str">
        <f>+COTIZACIONES!D94</f>
        <v>M²</v>
      </c>
      <c r="E94" s="139">
        <f>+COTIZACIONES!E94</f>
        <v>1</v>
      </c>
      <c r="F94" s="140">
        <f>+'ANALISIS DE COTIZACIONES'!S95</f>
        <v>80500</v>
      </c>
      <c r="G94" s="140">
        <f t="shared" si="4"/>
        <v>12075</v>
      </c>
      <c r="H94" s="140">
        <f t="shared" si="5"/>
        <v>2415</v>
      </c>
      <c r="I94" s="140">
        <f t="shared" si="6"/>
        <v>5635</v>
      </c>
      <c r="J94" s="140">
        <f t="shared" si="7"/>
        <v>100625</v>
      </c>
    </row>
    <row r="95" spans="1:10" ht="57" x14ac:dyDescent="0.25">
      <c r="A95" s="139">
        <f>+COTIZACIONES!A95</f>
        <v>93</v>
      </c>
      <c r="B95" s="139">
        <f>+COTIZACIONES!B95</f>
        <v>72152501</v>
      </c>
      <c r="C95" s="139" t="str">
        <f>+COTIZACIONES!C95</f>
        <v>MANTENIMIENTO ANDEN  CONCRETO  2,500  PSI   REFORZADO   E=  0,07M,   ACABADO:   ESCOBIADO,  (INCLUYE  MALLA ELECTRO SOLDADA M-084)</v>
      </c>
      <c r="D95" s="139" t="str">
        <f>+COTIZACIONES!D95</f>
        <v>M²</v>
      </c>
      <c r="E95" s="139">
        <f>+COTIZACIONES!E95</f>
        <v>1</v>
      </c>
      <c r="F95" s="140">
        <f>+'ANALISIS DE COTIZACIONES'!S96</f>
        <v>23000</v>
      </c>
      <c r="G95" s="140">
        <f t="shared" si="4"/>
        <v>3450</v>
      </c>
      <c r="H95" s="140">
        <f t="shared" si="5"/>
        <v>690</v>
      </c>
      <c r="I95" s="140">
        <f t="shared" si="6"/>
        <v>1610</v>
      </c>
      <c r="J95" s="140">
        <f t="shared" si="7"/>
        <v>28750</v>
      </c>
    </row>
    <row r="96" spans="1:10" ht="57" x14ac:dyDescent="0.25">
      <c r="A96" s="139">
        <f>+COTIZACIONES!A96</f>
        <v>94</v>
      </c>
      <c r="B96" s="139">
        <f>+COTIZACIONES!B96</f>
        <v>72101510</v>
      </c>
      <c r="C96" s="139" t="str">
        <f>+COTIZACIONES!C96</f>
        <v>MANTENIMIENTO  E INSTALACIÓN REJILLA  ALUMINIO  6" X 4"  CÚPULA TRADICIONAL CON SOSCO - REF, C-6"X4" TIPO COLREJILLAS O SIMILAR</v>
      </c>
      <c r="D96" s="139" t="str">
        <f>+COTIZACIONES!D96</f>
        <v>UND</v>
      </c>
      <c r="E96" s="139">
        <f>+COTIZACIONES!E96</f>
        <v>1</v>
      </c>
      <c r="F96" s="140">
        <f>+'ANALISIS DE COTIZACIONES'!S97</f>
        <v>25300</v>
      </c>
      <c r="G96" s="140">
        <f t="shared" si="4"/>
        <v>3795</v>
      </c>
      <c r="H96" s="140">
        <f t="shared" si="5"/>
        <v>759</v>
      </c>
      <c r="I96" s="140">
        <f t="shared" si="6"/>
        <v>1771</v>
      </c>
      <c r="J96" s="140">
        <f t="shared" si="7"/>
        <v>31625</v>
      </c>
    </row>
    <row r="97" spans="1:10" ht="42.75" x14ac:dyDescent="0.25">
      <c r="A97" s="139">
        <f>+COTIZACIONES!A97</f>
        <v>95</v>
      </c>
      <c r="B97" s="139">
        <f>+COTIZACIONES!B97</f>
        <v>72154013</v>
      </c>
      <c r="C97" s="139" t="str">
        <f>+COTIZACIONES!C97</f>
        <v>MANTENIMIENTO CERRAMIENTO EN POLISOMBRA NEGRA 80% RETENCIÓN DE LA LUZ, H=2M,</v>
      </c>
      <c r="D97" s="139" t="str">
        <f>+COTIZACIONES!D97</f>
        <v>M²</v>
      </c>
      <c r="E97" s="139">
        <f>+COTIZACIONES!E97</f>
        <v>1</v>
      </c>
      <c r="F97" s="140">
        <f>+'ANALISIS DE COTIZACIONES'!S98</f>
        <v>23000</v>
      </c>
      <c r="G97" s="140">
        <f t="shared" si="4"/>
        <v>3450</v>
      </c>
      <c r="H97" s="140">
        <f t="shared" si="5"/>
        <v>690</v>
      </c>
      <c r="I97" s="140">
        <f t="shared" si="6"/>
        <v>1610</v>
      </c>
      <c r="J97" s="140">
        <f t="shared" si="7"/>
        <v>28750</v>
      </c>
    </row>
    <row r="98" spans="1:10" ht="42.75" x14ac:dyDescent="0.25">
      <c r="A98" s="139">
        <f>+COTIZACIONES!A98</f>
        <v>96</v>
      </c>
      <c r="B98" s="139">
        <f>+COTIZACIONES!B98</f>
        <v>72151302</v>
      </c>
      <c r="C98" s="139" t="str">
        <f>+COTIZACIONES!C98</f>
        <v>MANTENIMIENTO RETIRO DE CAPAS DE PINTURA DETERIORADA POR HUMEDAD (RASPADO Y LIJADO)</v>
      </c>
      <c r="D98" s="139" t="str">
        <f>+COTIZACIONES!D98</f>
        <v>M²</v>
      </c>
      <c r="E98" s="139">
        <f>+COTIZACIONES!E98</f>
        <v>1</v>
      </c>
      <c r="F98" s="140">
        <f>+'ANALISIS DE COTIZACIONES'!S99</f>
        <v>23800</v>
      </c>
      <c r="G98" s="140">
        <f t="shared" si="4"/>
        <v>3570</v>
      </c>
      <c r="H98" s="140">
        <f t="shared" si="5"/>
        <v>714</v>
      </c>
      <c r="I98" s="140">
        <f t="shared" si="6"/>
        <v>1666</v>
      </c>
      <c r="J98" s="140">
        <f t="shared" si="7"/>
        <v>29750</v>
      </c>
    </row>
    <row r="99" spans="1:10" ht="42.75" x14ac:dyDescent="0.25">
      <c r="A99" s="139">
        <f>+COTIZACIONES!A99</f>
        <v>97</v>
      </c>
      <c r="B99" s="139">
        <f>+COTIZACIONES!B99</f>
        <v>72151903</v>
      </c>
      <c r="C99" s="139" t="str">
        <f>+COTIZACIONES!C99</f>
        <v>MANTENIMIENTO RETIRO MANUAL DE ADOQUÍN SOBRE ARENA (INCLUYE CARGUE Y RETIRO DE ESCOMBROS)</v>
      </c>
      <c r="D99" s="139" t="str">
        <f>+COTIZACIONES!D99</f>
        <v>M²</v>
      </c>
      <c r="E99" s="139">
        <f>+COTIZACIONES!E99</f>
        <v>1</v>
      </c>
      <c r="F99" s="140">
        <f>+'ANALISIS DE COTIZACIONES'!S100</f>
        <v>50600</v>
      </c>
      <c r="G99" s="140">
        <f t="shared" si="4"/>
        <v>7590</v>
      </c>
      <c r="H99" s="140">
        <f t="shared" si="5"/>
        <v>1518</v>
      </c>
      <c r="I99" s="140">
        <f t="shared" si="6"/>
        <v>3542</v>
      </c>
      <c r="J99" s="140">
        <f t="shared" si="7"/>
        <v>63250</v>
      </c>
    </row>
    <row r="100" spans="1:10" ht="42.75" x14ac:dyDescent="0.25">
      <c r="A100" s="139">
        <f>+COTIZACIONES!A100</f>
        <v>98</v>
      </c>
      <c r="B100" s="139">
        <f>+COTIZACIONES!B100</f>
        <v>72151501</v>
      </c>
      <c r="C100" s="139" t="str">
        <f>+COTIZACIONES!C100</f>
        <v>MANTENIMIENTO Y REINSTALACIÓN DE LUMINARIA LIMPIEZA Y PUESTA EN FUNCIONAMIENTO</v>
      </c>
      <c r="D100" s="139" t="str">
        <f>+COTIZACIONES!D100</f>
        <v>Servicio</v>
      </c>
      <c r="E100" s="139">
        <f>+COTIZACIONES!E100</f>
        <v>1</v>
      </c>
      <c r="F100" s="140">
        <f>+'ANALISIS DE COTIZACIONES'!S101</f>
        <v>20700</v>
      </c>
      <c r="G100" s="140">
        <f t="shared" si="4"/>
        <v>3105</v>
      </c>
      <c r="H100" s="140">
        <f t="shared" si="5"/>
        <v>621</v>
      </c>
      <c r="I100" s="140">
        <f t="shared" si="6"/>
        <v>1449</v>
      </c>
      <c r="J100" s="140">
        <f t="shared" si="7"/>
        <v>25875</v>
      </c>
    </row>
    <row r="101" spans="1:10" ht="42.75" x14ac:dyDescent="0.25">
      <c r="A101" s="139">
        <f>+COTIZACIONES!A101</f>
        <v>99</v>
      </c>
      <c r="B101" s="139">
        <f>+COTIZACIONES!B101</f>
        <v>72151402</v>
      </c>
      <c r="C101" s="139" t="str">
        <f>+COTIZACIONES!C101</f>
        <v>DEMOLICIÓN - RETIRO PAÑETE DETERIORADO Y PAÑETADA (INCLUYE CARGUE Y RETIRO DE ESCOMBROS)</v>
      </c>
      <c r="D101" s="139" t="str">
        <f>+COTIZACIONES!D101</f>
        <v>M²</v>
      </c>
      <c r="E101" s="139">
        <f>+COTIZACIONES!E101</f>
        <v>1</v>
      </c>
      <c r="F101" s="140">
        <f>+'ANALISIS DE COTIZACIONES'!S102</f>
        <v>5175</v>
      </c>
      <c r="G101" s="140">
        <f t="shared" si="4"/>
        <v>776.25</v>
      </c>
      <c r="H101" s="140">
        <f t="shared" si="5"/>
        <v>155.25</v>
      </c>
      <c r="I101" s="140">
        <f t="shared" si="6"/>
        <v>362.25</v>
      </c>
      <c r="J101" s="140">
        <f t="shared" si="7"/>
        <v>6468.75</v>
      </c>
    </row>
    <row r="102" spans="1:10" ht="85.5" x14ac:dyDescent="0.25">
      <c r="A102" s="139">
        <f>+COTIZACIONES!A102</f>
        <v>100</v>
      </c>
      <c r="B102" s="139">
        <f>+COTIZACIONES!B102</f>
        <v>72152101</v>
      </c>
      <c r="C102" s="139" t="str">
        <f>+COTIZACIONES!C102</f>
        <v>DESMONTE, MONTE E INSTALACIÓN LAMINA PVC CIELO RAZO COLOR BLANCO BRILLANTE A TODO COSTO
LAMINA PVC BLANCO BRILLANTE 7MM
LARGO: 5,95 CM
ANCHO: 25 CM</v>
      </c>
      <c r="D102" s="139" t="str">
        <f>+COTIZACIONES!D102</f>
        <v>Unidad</v>
      </c>
      <c r="E102" s="139">
        <f>+COTIZACIONES!E102</f>
        <v>1</v>
      </c>
      <c r="F102" s="140">
        <f>+'ANALISIS DE COTIZACIONES'!S103</f>
        <v>13800</v>
      </c>
      <c r="G102" s="140">
        <f t="shared" si="4"/>
        <v>2070</v>
      </c>
      <c r="H102" s="140">
        <f t="shared" si="5"/>
        <v>414</v>
      </c>
      <c r="I102" s="140">
        <f t="shared" si="6"/>
        <v>966</v>
      </c>
      <c r="J102" s="140">
        <f t="shared" si="7"/>
        <v>17250</v>
      </c>
    </row>
    <row r="103" spans="1:10" ht="42.75" x14ac:dyDescent="0.25">
      <c r="A103" s="139">
        <f>+COTIZACIONES!A103</f>
        <v>101</v>
      </c>
      <c r="B103" s="139">
        <f>+COTIZACIONES!B103</f>
        <v>72154032</v>
      </c>
      <c r="C103" s="139" t="str">
        <f>+COTIZACIONES!C103</f>
        <v>MANTENIMIENTO DE PUERTAS
METÁLICAS (INCLUYE LIJADA, RESANADA Y APLICACIÓN PINTURA)</v>
      </c>
      <c r="D103" s="139" t="str">
        <f>+COTIZACIONES!D103</f>
        <v>M²</v>
      </c>
      <c r="E103" s="139">
        <f>+COTIZACIONES!E103</f>
        <v>1</v>
      </c>
      <c r="F103" s="140">
        <f>+'ANALISIS DE COTIZACIONES'!S104</f>
        <v>40250</v>
      </c>
      <c r="G103" s="140">
        <f t="shared" si="4"/>
        <v>6037.5</v>
      </c>
      <c r="H103" s="140">
        <f t="shared" si="5"/>
        <v>1207.5</v>
      </c>
      <c r="I103" s="140">
        <f t="shared" si="6"/>
        <v>2817.5</v>
      </c>
      <c r="J103" s="140">
        <f t="shared" si="7"/>
        <v>50312.5</v>
      </c>
    </row>
    <row r="104" spans="1:10" ht="28.5" x14ac:dyDescent="0.25">
      <c r="A104" s="139">
        <f>+COTIZACIONES!A104</f>
        <v>102</v>
      </c>
      <c r="B104" s="139">
        <f>+COTIZACIONES!B104</f>
        <v>72101510</v>
      </c>
      <c r="C104" s="139" t="str">
        <f>+COTIZACIONES!C104</f>
        <v>MANTENIMIENTO DESMONTE Y REINSTALACIÓN DE DUCHA TIPO PUSH</v>
      </c>
      <c r="D104" s="139" t="str">
        <f>+COTIZACIONES!D104</f>
        <v>Servicio</v>
      </c>
      <c r="E104" s="139">
        <f>+COTIZACIONES!E104</f>
        <v>1</v>
      </c>
      <c r="F104" s="140">
        <f>+'ANALISIS DE COTIZACIONES'!S105</f>
        <v>43700</v>
      </c>
      <c r="G104" s="140">
        <f t="shared" si="4"/>
        <v>6555</v>
      </c>
      <c r="H104" s="140">
        <f t="shared" si="5"/>
        <v>1311</v>
      </c>
      <c r="I104" s="140">
        <f t="shared" si="6"/>
        <v>3059</v>
      </c>
      <c r="J104" s="140">
        <f t="shared" si="7"/>
        <v>54625</v>
      </c>
    </row>
    <row r="105" spans="1:10" ht="42.75" x14ac:dyDescent="0.25">
      <c r="A105" s="139">
        <f>+COTIZACIONES!A105</f>
        <v>103</v>
      </c>
      <c r="B105" s="139">
        <f>+COTIZACIONES!B105</f>
        <v>72154032</v>
      </c>
      <c r="C105" s="139" t="str">
        <f>+COTIZACIONES!C105</f>
        <v>MANTENIMIENTO,  E INSTALACIÓN CERRADURA CERROJO LLAVE VOLTEADOR</v>
      </c>
      <c r="D105" s="139" t="str">
        <f>+COTIZACIONES!D105</f>
        <v>Servicio</v>
      </c>
      <c r="E105" s="139">
        <f>+COTIZACIONES!E105</f>
        <v>1</v>
      </c>
      <c r="F105" s="140">
        <f>+'ANALISIS DE COTIZACIONES'!S106</f>
        <v>23800</v>
      </c>
      <c r="G105" s="140">
        <f t="shared" si="4"/>
        <v>3570</v>
      </c>
      <c r="H105" s="140">
        <f t="shared" si="5"/>
        <v>714</v>
      </c>
      <c r="I105" s="140">
        <f t="shared" si="6"/>
        <v>1666</v>
      </c>
      <c r="J105" s="140">
        <f t="shared" si="7"/>
        <v>29750</v>
      </c>
    </row>
    <row r="106" spans="1:10" ht="28.5" x14ac:dyDescent="0.25">
      <c r="A106" s="139">
        <f>+COTIZACIONES!A106</f>
        <v>104</v>
      </c>
      <c r="B106" s="139">
        <f>+COTIZACIONES!B106</f>
        <v>72154032</v>
      </c>
      <c r="C106" s="139" t="str">
        <f>+COTIZACIONES!C106</f>
        <v>MANTENIMIENTO, E INSTALACIÓN CERRADURA DE MANIJA</v>
      </c>
      <c r="D106" s="139" t="str">
        <f>+COTIZACIONES!D106</f>
        <v>Servicio</v>
      </c>
      <c r="E106" s="139">
        <f>+COTIZACIONES!E106</f>
        <v>1</v>
      </c>
      <c r="F106" s="140">
        <f>+'ANALISIS DE COTIZACIONES'!S107</f>
        <v>23800</v>
      </c>
      <c r="G106" s="140">
        <f t="shared" si="4"/>
        <v>3570</v>
      </c>
      <c r="H106" s="140">
        <f t="shared" si="5"/>
        <v>714</v>
      </c>
      <c r="I106" s="140">
        <f t="shared" si="6"/>
        <v>1666</v>
      </c>
      <c r="J106" s="140">
        <f t="shared" si="7"/>
        <v>29750</v>
      </c>
    </row>
    <row r="107" spans="1:10" ht="28.5" x14ac:dyDescent="0.25">
      <c r="A107" s="139">
        <f>+COTIZACIONES!A107</f>
        <v>105</v>
      </c>
      <c r="B107" s="139">
        <f>+COTIZACIONES!B107</f>
        <v>72154032</v>
      </c>
      <c r="C107" s="139" t="str">
        <f>+COTIZACIONES!C107</f>
        <v>MANTENIMIENTO, E INSTALACIÓN DE FALLEBA PARA PUERTA</v>
      </c>
      <c r="D107" s="139" t="str">
        <f>+COTIZACIONES!D107</f>
        <v>Servicio</v>
      </c>
      <c r="E107" s="139">
        <f>+COTIZACIONES!E107</f>
        <v>1</v>
      </c>
      <c r="F107" s="140">
        <f>+'ANALISIS DE COTIZACIONES'!S108</f>
        <v>47716</v>
      </c>
      <c r="G107" s="140">
        <f t="shared" si="4"/>
        <v>7157.4</v>
      </c>
      <c r="H107" s="140">
        <f t="shared" si="5"/>
        <v>1431.48</v>
      </c>
      <c r="I107" s="140">
        <f t="shared" si="6"/>
        <v>3340.12</v>
      </c>
      <c r="J107" s="140">
        <f t="shared" si="7"/>
        <v>59645.000000000007</v>
      </c>
    </row>
    <row r="108" spans="1:10" ht="28.5" x14ac:dyDescent="0.25">
      <c r="A108" s="139">
        <f>+COTIZACIONES!A108</f>
        <v>106</v>
      </c>
      <c r="B108" s="139">
        <f>+COTIZACIONES!B108</f>
        <v>72154032</v>
      </c>
      <c r="C108" s="139" t="str">
        <f>+COTIZACIONES!C108</f>
        <v xml:space="preserve">MANTENIMIENTO E INSTALACIÓN MANIJA DE ACERO INOXIDABLE </v>
      </c>
      <c r="D108" s="139" t="str">
        <f>+COTIZACIONES!D108</f>
        <v>Servicio</v>
      </c>
      <c r="E108" s="139">
        <f>+COTIZACIONES!E108</f>
        <v>1</v>
      </c>
      <c r="F108" s="140">
        <f>+'ANALISIS DE COTIZACIONES'!S109</f>
        <v>55930</v>
      </c>
      <c r="G108" s="140">
        <f t="shared" si="4"/>
        <v>8389.5</v>
      </c>
      <c r="H108" s="140">
        <f t="shared" si="5"/>
        <v>1677.9</v>
      </c>
      <c r="I108" s="140">
        <f t="shared" si="6"/>
        <v>3915.1</v>
      </c>
      <c r="J108" s="140">
        <f t="shared" si="7"/>
        <v>69912.5</v>
      </c>
    </row>
    <row r="109" spans="1:10" ht="42.75" x14ac:dyDescent="0.25">
      <c r="A109" s="139">
        <f>+COTIZACIONES!A109</f>
        <v>107</v>
      </c>
      <c r="B109" s="139">
        <f>+COTIZACIONES!B109</f>
        <v>72153606</v>
      </c>
      <c r="C109" s="139" t="str">
        <f>+COTIZACIONES!C109</f>
        <v xml:space="preserve">MANTENIMIENTO, DESMONTE Y MONTAJE ARCHIVADOR RODANTE 3 CUERPOS </v>
      </c>
      <c r="D109" s="139" t="str">
        <f>+COTIZACIONES!D109</f>
        <v>Servicio</v>
      </c>
      <c r="E109" s="139">
        <f>+COTIZACIONES!E109</f>
        <v>1</v>
      </c>
      <c r="F109" s="140">
        <f>+'ANALISIS DE COTIZACIONES'!S110</f>
        <v>41650</v>
      </c>
      <c r="G109" s="140">
        <f t="shared" si="4"/>
        <v>6247.5</v>
      </c>
      <c r="H109" s="140">
        <f t="shared" si="5"/>
        <v>1249.5</v>
      </c>
      <c r="I109" s="140">
        <f t="shared" si="6"/>
        <v>2915.5</v>
      </c>
      <c r="J109" s="140">
        <f t="shared" si="7"/>
        <v>52062.5</v>
      </c>
    </row>
    <row r="110" spans="1:10" ht="28.5" x14ac:dyDescent="0.25">
      <c r="A110" s="139">
        <f>+COTIZACIONES!A110</f>
        <v>108</v>
      </c>
      <c r="B110" s="139">
        <f>+COTIZACIONES!B110</f>
        <v>72153204</v>
      </c>
      <c r="C110" s="139" t="str">
        <f>+COTIZACIONES!C110</f>
        <v>APLICACIÓN DE TELA ASFÁLTICA PARA IMPERMEABILIZACIÓN DE CUBIERTAS</v>
      </c>
      <c r="D110" s="139" t="str">
        <f>+COTIZACIONES!D110</f>
        <v>M²</v>
      </c>
      <c r="E110" s="139">
        <f>+COTIZACIONES!E110</f>
        <v>1</v>
      </c>
      <c r="F110" s="140">
        <f>+'ANALISIS DE COTIZACIONES'!S111</f>
        <v>40379</v>
      </c>
      <c r="G110" s="140">
        <f t="shared" si="4"/>
        <v>6056.85</v>
      </c>
      <c r="H110" s="140">
        <f t="shared" si="5"/>
        <v>1211.3699999999999</v>
      </c>
      <c r="I110" s="140">
        <f t="shared" si="6"/>
        <v>2826.53</v>
      </c>
      <c r="J110" s="140">
        <f t="shared" si="7"/>
        <v>50473.75</v>
      </c>
    </row>
    <row r="111" spans="1:10" ht="42.75" x14ac:dyDescent="0.25">
      <c r="A111" s="139">
        <f>+COTIZACIONES!A111</f>
        <v>109</v>
      </c>
      <c r="B111" s="139">
        <f>+COTIZACIONES!B111</f>
        <v>72152604</v>
      </c>
      <c r="C111" s="139" t="str">
        <f>+COTIZACIONES!C111</f>
        <v xml:space="preserve">SERVICIO DE MANTENIMIENTO ESTRUCTURAL EXTERIOR DE EDIFICIOS </v>
      </c>
      <c r="D111" s="139" t="str">
        <f>+COTIZACIONES!D111</f>
        <v>M²</v>
      </c>
      <c r="E111" s="139">
        <f>+COTIZACIONES!E111</f>
        <v>1</v>
      </c>
      <c r="F111" s="140">
        <f>+'ANALISIS DE COTIZACIONES'!S112</f>
        <v>276000</v>
      </c>
      <c r="G111" s="140">
        <f t="shared" si="4"/>
        <v>41400</v>
      </c>
      <c r="H111" s="140">
        <f t="shared" si="5"/>
        <v>8280</v>
      </c>
      <c r="I111" s="140">
        <f t="shared" si="6"/>
        <v>19320</v>
      </c>
      <c r="J111" s="140">
        <f t="shared" si="7"/>
        <v>345000</v>
      </c>
    </row>
    <row r="112" spans="1:10" ht="42.75" x14ac:dyDescent="0.25">
      <c r="A112" s="139">
        <f>+COTIZACIONES!A112</f>
        <v>110</v>
      </c>
      <c r="B112" s="139">
        <f>+COTIZACIONES!B112</f>
        <v>72152601</v>
      </c>
      <c r="C112" s="139" t="str">
        <f>+COTIZACIONES!C112</f>
        <v>MANTENIMIENTO DE CABALLETE
(INCLUYE REVISIÓN, AJUSTE, LIMPIEZA MANUAL, RESANE DE GOTERAS)</v>
      </c>
      <c r="D112" s="139" t="str">
        <f>+COTIZACIONES!D112</f>
        <v>ML</v>
      </c>
      <c r="E112" s="139">
        <f>+COTIZACIONES!E112</f>
        <v>1</v>
      </c>
      <c r="F112" s="140">
        <f>+'ANALISIS DE COTIZACIONES'!S113</f>
        <v>95081</v>
      </c>
      <c r="G112" s="140">
        <f t="shared" si="4"/>
        <v>14262.15</v>
      </c>
      <c r="H112" s="140">
        <f t="shared" si="5"/>
        <v>2852.43</v>
      </c>
      <c r="I112" s="140">
        <f t="shared" si="6"/>
        <v>6655.67</v>
      </c>
      <c r="J112" s="140">
        <f t="shared" si="7"/>
        <v>118851.24999999999</v>
      </c>
    </row>
    <row r="113" spans="1:10" ht="42.75" x14ac:dyDescent="0.25">
      <c r="A113" s="139">
        <f>+COTIZACIONES!A113</f>
        <v>111</v>
      </c>
      <c r="B113" s="139">
        <f>+COTIZACIONES!B113</f>
        <v>72151401</v>
      </c>
      <c r="C113" s="139" t="str">
        <f>+COTIZACIONES!C113</f>
        <v xml:space="preserve">PAÑETE INTERIOR IMPERMEABILIZADO, PROPORCIÓN DE LA MEZCLA 1:4, ESPESOR 1.5 CM. </v>
      </c>
      <c r="D113" s="139" t="str">
        <f>+COTIZACIONES!D113</f>
        <v>M²</v>
      </c>
      <c r="E113" s="139">
        <f>+COTIZACIONES!E113</f>
        <v>1</v>
      </c>
      <c r="F113" s="140">
        <f>+'ANALISIS DE COTIZACIONES'!S114</f>
        <v>55200</v>
      </c>
      <c r="G113" s="140">
        <f t="shared" si="4"/>
        <v>8280</v>
      </c>
      <c r="H113" s="140">
        <f t="shared" si="5"/>
        <v>1656</v>
      </c>
      <c r="I113" s="140">
        <f t="shared" si="6"/>
        <v>3864</v>
      </c>
      <c r="J113" s="140">
        <f t="shared" si="7"/>
        <v>69000</v>
      </c>
    </row>
    <row r="114" spans="1:10" ht="28.5" x14ac:dyDescent="0.25">
      <c r="A114" s="139">
        <f>+COTIZACIONES!A114</f>
        <v>112</v>
      </c>
      <c r="B114" s="139">
        <f>+COTIZACIONES!B114</f>
        <v>72152710</v>
      </c>
      <c r="C114" s="139" t="str">
        <f>+COTIZACIONES!C114</f>
        <v>SERVICIO DE CIMENTACIÓN Y NIVELACIÓN PARA CONSTRUCCIONES</v>
      </c>
      <c r="D114" s="139" t="str">
        <f>+COTIZACIONES!D114</f>
        <v>M³</v>
      </c>
      <c r="E114" s="139">
        <f>+COTIZACIONES!E114</f>
        <v>1</v>
      </c>
      <c r="F114" s="140">
        <f>+'ANALISIS DE COTIZACIONES'!S115</f>
        <v>36800</v>
      </c>
      <c r="G114" s="140">
        <f t="shared" si="4"/>
        <v>5520</v>
      </c>
      <c r="H114" s="140">
        <f t="shared" si="5"/>
        <v>1104</v>
      </c>
      <c r="I114" s="140">
        <f t="shared" si="6"/>
        <v>2576</v>
      </c>
      <c r="J114" s="140">
        <f t="shared" si="7"/>
        <v>46000</v>
      </c>
    </row>
    <row r="115" spans="1:10" ht="42.75" x14ac:dyDescent="0.25">
      <c r="A115" s="139">
        <f>+COTIZACIONES!A115</f>
        <v>113</v>
      </c>
      <c r="B115" s="139">
        <f>+COTIZACIONES!B115</f>
        <v>72153002</v>
      </c>
      <c r="C115" s="139" t="str">
        <f>+COTIZACIONES!C115</f>
        <v>MANTENIMIENTO  E INSTALACIÓN ESPEJO  4 MM, BISELADO Y PULIDO CUATRO LADOS</v>
      </c>
      <c r="D115" s="139" t="str">
        <f>+COTIZACIONES!D115</f>
        <v>M²</v>
      </c>
      <c r="E115" s="139">
        <f>+COTIZACIONES!E115</f>
        <v>1</v>
      </c>
      <c r="F115" s="140">
        <f>+'ANALISIS DE COTIZACIONES'!S116</f>
        <v>9200</v>
      </c>
      <c r="G115" s="140">
        <f t="shared" si="4"/>
        <v>1380</v>
      </c>
      <c r="H115" s="140">
        <f t="shared" si="5"/>
        <v>276</v>
      </c>
      <c r="I115" s="140">
        <f t="shared" si="6"/>
        <v>644</v>
      </c>
      <c r="J115" s="140">
        <f t="shared" si="7"/>
        <v>11500</v>
      </c>
    </row>
    <row r="116" spans="1:10" ht="42.75" x14ac:dyDescent="0.25">
      <c r="A116" s="139">
        <f>+COTIZACIONES!A116</f>
        <v>114</v>
      </c>
      <c r="B116" s="139">
        <f>+COTIZACIONES!B116</f>
        <v>72153002</v>
      </c>
      <c r="C116" s="139" t="str">
        <f>+COTIZACIONES!C116</f>
        <v xml:space="preserve">MANTENIMIENTO, E INSTALACIÓN ESPEJO  4 MM, FLOTADO SIN BISELAR Y SIN MARCO, </v>
      </c>
      <c r="D116" s="139" t="str">
        <f>+COTIZACIONES!D116</f>
        <v>M²</v>
      </c>
      <c r="E116" s="139">
        <f>+COTIZACIONES!E116</f>
        <v>1</v>
      </c>
      <c r="F116" s="140">
        <f>+'ANALISIS DE COTIZACIONES'!S117</f>
        <v>21850</v>
      </c>
      <c r="G116" s="140">
        <f t="shared" si="4"/>
        <v>3277.5</v>
      </c>
      <c r="H116" s="140">
        <f t="shared" si="5"/>
        <v>655.5</v>
      </c>
      <c r="I116" s="140">
        <f t="shared" si="6"/>
        <v>1529.5</v>
      </c>
      <c r="J116" s="140">
        <f t="shared" si="7"/>
        <v>27312.5</v>
      </c>
    </row>
    <row r="117" spans="1:10" ht="42.75" x14ac:dyDescent="0.25">
      <c r="A117" s="139">
        <f>+COTIZACIONES!A117</f>
        <v>115</v>
      </c>
      <c r="B117" s="139">
        <f>+COTIZACIONES!B117</f>
        <v>72153002</v>
      </c>
      <c r="C117" s="139" t="str">
        <f>+COTIZACIONES!C117</f>
        <v>MANTENIMIENTO, E INSTALACIÓN VIDRIO CRUDO 5MM PARA VENTANERÍA</v>
      </c>
      <c r="D117" s="139" t="str">
        <f>+COTIZACIONES!D117</f>
        <v>M²</v>
      </c>
      <c r="E117" s="139">
        <f>+COTIZACIONES!E117</f>
        <v>1</v>
      </c>
      <c r="F117" s="140">
        <f>+'ANALISIS DE COTIZACIONES'!S118</f>
        <v>440300</v>
      </c>
      <c r="G117" s="140">
        <f t="shared" si="4"/>
        <v>66045</v>
      </c>
      <c r="H117" s="140">
        <f t="shared" si="5"/>
        <v>13209</v>
      </c>
      <c r="I117" s="140">
        <f t="shared" si="6"/>
        <v>30821</v>
      </c>
      <c r="J117" s="140">
        <f t="shared" si="7"/>
        <v>550375</v>
      </c>
    </row>
    <row r="118" spans="1:10" ht="28.5" x14ac:dyDescent="0.25">
      <c r="A118" s="139">
        <f>+COTIZACIONES!A118</f>
        <v>116</v>
      </c>
      <c r="B118" s="139">
        <f>+COTIZACIONES!B118</f>
        <v>72152604</v>
      </c>
      <c r="C118" s="139" t="str">
        <f>+COTIZACIONES!C118</f>
        <v>MONTAJE ESTRUCTURA METÁLICA (PERFIL 6 MTS X 7 CM X 2 CM).</v>
      </c>
      <c r="D118" s="139" t="str">
        <f>+COTIZACIONES!D118</f>
        <v>Ml</v>
      </c>
      <c r="E118" s="139">
        <f>+COTIZACIONES!E118</f>
        <v>1</v>
      </c>
      <c r="F118" s="140">
        <f>+'ANALISIS DE COTIZACIONES'!S119</f>
        <v>126500</v>
      </c>
      <c r="G118" s="140">
        <f t="shared" si="4"/>
        <v>18975</v>
      </c>
      <c r="H118" s="140">
        <f t="shared" si="5"/>
        <v>3795</v>
      </c>
      <c r="I118" s="140">
        <f t="shared" si="6"/>
        <v>8855</v>
      </c>
      <c r="J118" s="140">
        <f t="shared" si="7"/>
        <v>158125</v>
      </c>
    </row>
    <row r="119" spans="1:10" ht="57" x14ac:dyDescent="0.25">
      <c r="A119" s="139">
        <f>+COTIZACIONES!A119</f>
        <v>117</v>
      </c>
      <c r="B119" s="139">
        <f>+COTIZACIONES!B119</f>
        <v>72152604</v>
      </c>
      <c r="C119" s="139" t="str">
        <f>+COTIZACIONES!C119</f>
        <v>MANTENIMIENTO DE PUERTAS EN MADERA (INCLUYE LIJADA, RESANADA Y APLICACIÓN DE  PINTURA ACEITE 2 MANOS)</v>
      </c>
      <c r="D119" s="139" t="str">
        <f>+COTIZACIONES!D119</f>
        <v>M²</v>
      </c>
      <c r="E119" s="139">
        <f>+COTIZACIONES!E119</f>
        <v>1</v>
      </c>
      <c r="F119" s="140">
        <f>+'ANALISIS DE COTIZACIONES'!S120</f>
        <v>110400</v>
      </c>
      <c r="G119" s="140">
        <f t="shared" si="4"/>
        <v>16560</v>
      </c>
      <c r="H119" s="140">
        <f t="shared" si="5"/>
        <v>3312</v>
      </c>
      <c r="I119" s="140">
        <f t="shared" si="6"/>
        <v>7728</v>
      </c>
      <c r="J119" s="140">
        <f t="shared" si="7"/>
        <v>138000</v>
      </c>
    </row>
    <row r="120" spans="1:10" ht="356.25" x14ac:dyDescent="0.25">
      <c r="A120" s="139">
        <f>+COTIZACIONES!A120</f>
        <v>118</v>
      </c>
      <c r="B120" s="139">
        <f>+COTIZACIONES!B120</f>
        <v>72153204</v>
      </c>
      <c r="C120" s="139" t="str">
        <f>+COTIZACIONES!C120</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 (Incluye instalación y el suministro de todos los accesorios requeridos para el correcto montaje.)</v>
      </c>
      <c r="D120" s="139" t="str">
        <f>+COTIZACIONES!D120</f>
        <v>M2</v>
      </c>
      <c r="E120" s="139">
        <f>+COTIZACIONES!E120</f>
        <v>1</v>
      </c>
      <c r="F120" s="140">
        <f>+'ANALISIS DE COTIZACIONES'!S121</f>
        <v>126500</v>
      </c>
      <c r="G120" s="140">
        <f t="shared" si="4"/>
        <v>18975</v>
      </c>
      <c r="H120" s="140">
        <f t="shared" si="5"/>
        <v>3795</v>
      </c>
      <c r="I120" s="140">
        <f t="shared" si="6"/>
        <v>8855</v>
      </c>
      <c r="J120" s="140">
        <f t="shared" si="7"/>
        <v>158125</v>
      </c>
    </row>
    <row r="121" spans="1:10" ht="28.5" x14ac:dyDescent="0.25">
      <c r="A121" s="139">
        <f>+COTIZACIONES!A121</f>
        <v>119</v>
      </c>
      <c r="B121" s="139">
        <f>+COTIZACIONES!B121</f>
        <v>72151501</v>
      </c>
      <c r="C121" s="139" t="str">
        <f>+COTIZACIONES!C121</f>
        <v>DESMONTE Y REINSTALACIÓN LUMINARIA</v>
      </c>
      <c r="D121" s="139" t="str">
        <f>+COTIZACIONES!D121</f>
        <v>Unidad</v>
      </c>
      <c r="E121" s="139">
        <f>+COTIZACIONES!E121</f>
        <v>1</v>
      </c>
      <c r="F121" s="140">
        <f>+'ANALISIS DE COTIZACIONES'!S122</f>
        <v>34500</v>
      </c>
      <c r="G121" s="140">
        <f t="shared" si="4"/>
        <v>5175</v>
      </c>
      <c r="H121" s="140">
        <f t="shared" si="5"/>
        <v>1035</v>
      </c>
      <c r="I121" s="140">
        <f t="shared" si="6"/>
        <v>2415</v>
      </c>
      <c r="J121" s="140">
        <f t="shared" si="7"/>
        <v>43125</v>
      </c>
    </row>
    <row r="122" spans="1:10" ht="42.75" x14ac:dyDescent="0.25">
      <c r="A122" s="139">
        <f>+COTIZACIONES!A122</f>
        <v>120</v>
      </c>
      <c r="B122" s="139">
        <f>+COTIZACIONES!B122</f>
        <v>72151501</v>
      </c>
      <c r="C122" s="139" t="str">
        <f>+COTIZACIONES!C122</f>
        <v>INSTALACIÓN DE CUBIERTA EN TEJA TERMO ACÚSTICA (INCLUYE CABALLETE Y LIMAHOYA)</v>
      </c>
      <c r="D122" s="139" t="str">
        <f>+COTIZACIONES!D122</f>
        <v>M2</v>
      </c>
      <c r="E122" s="139">
        <f>+COTIZACIONES!E122</f>
        <v>1</v>
      </c>
      <c r="F122" s="140">
        <f>+'ANALISIS DE COTIZACIONES'!S123</f>
        <v>46000</v>
      </c>
      <c r="G122" s="140">
        <f t="shared" si="4"/>
        <v>6900</v>
      </c>
      <c r="H122" s="140">
        <f t="shared" si="5"/>
        <v>1380</v>
      </c>
      <c r="I122" s="140">
        <f t="shared" si="6"/>
        <v>3220</v>
      </c>
      <c r="J122" s="140">
        <f t="shared" si="7"/>
        <v>57500</v>
      </c>
    </row>
    <row r="123" spans="1:10" ht="327.75" x14ac:dyDescent="0.25">
      <c r="A123" s="139">
        <f>+COTIZACIONES!A123</f>
        <v>121</v>
      </c>
      <c r="B123" s="139">
        <f>+COTIZACIONES!B123</f>
        <v>72151501</v>
      </c>
      <c r="C123" s="139" t="str">
        <f>+COTIZACIONES!C123</f>
        <v>INSTALACIÓN TEJA TERMOACUSTICA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TRANSMITANCIA TÉRMICA: 6.18 WM^2*°C - 1.09 BTU HR FT 2 F - MOMENTO DE INERCIA: 4.11 CM 4 M - MÓDULO DE SECCIÓN S MAYOR: 4.58 CM 3 M - MÓDULO DE SECCIÓN S MENOR: 1.61 CM 3 M O EQUIVALENTE SEGÚN DISEÑO COLOR VERDE, AZUL O ROJO. INCLUYE INSTALACIÓN Y EL SUMINISTRO DE TODOS LOS ACCESORIOS REQUERIDOS PARA EL CORRECTO MONTAJE.</v>
      </c>
      <c r="D123" s="139" t="str">
        <f>+COTIZACIONES!D123</f>
        <v>M2</v>
      </c>
      <c r="E123" s="139">
        <f>+COTIZACIONES!E123</f>
        <v>1</v>
      </c>
      <c r="F123" s="140">
        <f>+'ANALISIS DE COTIZACIONES'!S124</f>
        <v>833000</v>
      </c>
      <c r="G123" s="140">
        <f t="shared" si="4"/>
        <v>124950</v>
      </c>
      <c r="H123" s="140">
        <f t="shared" si="5"/>
        <v>24990</v>
      </c>
      <c r="I123" s="140">
        <f t="shared" si="6"/>
        <v>58310</v>
      </c>
      <c r="J123" s="140">
        <f t="shared" si="7"/>
        <v>1041250</v>
      </c>
    </row>
    <row r="124" spans="1:10" ht="71.25" x14ac:dyDescent="0.25">
      <c r="A124" s="139">
        <f>+COTIZACIONES!A124</f>
        <v>122</v>
      </c>
      <c r="B124" s="139">
        <f>+COTIZACIONES!B124</f>
        <v>72151501</v>
      </c>
      <c r="C124" s="139" t="str">
        <f>+COTIZACIONES!C124</f>
        <v>SUMINISTRO E INSTALACION DE FLANCHE O BRIDA METALICA CAL 26 (2.40 X 0.20). INCLUYE ACCESORIOS DE FIJACIÓN, ANTICORROSIVO Y ESMALTE</v>
      </c>
      <c r="D124" s="139" t="str">
        <f>+COTIZACIONES!D124</f>
        <v>M2</v>
      </c>
      <c r="E124" s="139">
        <f>+COTIZACIONES!E124</f>
        <v>1</v>
      </c>
      <c r="F124" s="140">
        <f>+'ANALISIS DE COTIZACIONES'!S125</f>
        <v>833000</v>
      </c>
      <c r="G124" s="140">
        <f t="shared" si="4"/>
        <v>124950</v>
      </c>
      <c r="H124" s="140">
        <f t="shared" si="5"/>
        <v>24990</v>
      </c>
      <c r="I124" s="140">
        <f t="shared" si="6"/>
        <v>58310</v>
      </c>
      <c r="J124" s="140">
        <f t="shared" si="7"/>
        <v>1041250</v>
      </c>
    </row>
    <row r="125" spans="1:10" ht="42.75" x14ac:dyDescent="0.25">
      <c r="A125" s="139">
        <f>+COTIZACIONES!A125</f>
        <v>123</v>
      </c>
      <c r="B125" s="139">
        <f>+COTIZACIONES!B125</f>
        <v>72152601</v>
      </c>
      <c r="C125" s="139" t="str">
        <f>+COTIZACIONES!C125</f>
        <v>CUBIERTA EN TEJA TIPO ESPAÑOLA DE ARCILLA. Incluye suminitro e instalación, a todo costo.</v>
      </c>
      <c r="D125" s="139" t="str">
        <f>+COTIZACIONES!D125</f>
        <v>M2</v>
      </c>
      <c r="E125" s="139">
        <f>+COTIZACIONES!E125</f>
        <v>1</v>
      </c>
      <c r="F125" s="140">
        <f>+'ANALISIS DE COTIZACIONES'!S126</f>
        <v>16100</v>
      </c>
      <c r="G125" s="140">
        <f t="shared" si="4"/>
        <v>2415</v>
      </c>
      <c r="H125" s="140">
        <f t="shared" si="5"/>
        <v>483</v>
      </c>
      <c r="I125" s="140">
        <f t="shared" si="6"/>
        <v>1127</v>
      </c>
      <c r="J125" s="140">
        <f t="shared" si="7"/>
        <v>20125</v>
      </c>
    </row>
    <row r="126" spans="1:10" ht="71.25" x14ac:dyDescent="0.25">
      <c r="A126" s="139">
        <f>+COTIZACIONES!A126</f>
        <v>124</v>
      </c>
      <c r="B126" s="139">
        <f>+COTIZACIONES!B126</f>
        <v>72151501</v>
      </c>
      <c r="C126" s="139" t="str">
        <f>+COTIZACIONES!C126</f>
        <v>SUMINISTRO E INSTALACION TEJA DE CRESTA ALTA UPVC DE 2 MM DE ESPESOR. INCLUYE TODOS LOS ELEMENTOS NECESARIOS PARA SU CORRECTO FUNCIONAMIENTO</v>
      </c>
      <c r="D126" s="139" t="str">
        <f>+COTIZACIONES!D126</f>
        <v>M2</v>
      </c>
      <c r="E126" s="139">
        <f>+COTIZACIONES!E126</f>
        <v>1</v>
      </c>
      <c r="F126" s="140">
        <f>+'ANALISIS DE COTIZACIONES'!S127</f>
        <v>83300</v>
      </c>
      <c r="G126" s="140">
        <f t="shared" si="4"/>
        <v>12495</v>
      </c>
      <c r="H126" s="140">
        <f t="shared" si="5"/>
        <v>2499</v>
      </c>
      <c r="I126" s="140">
        <f t="shared" si="6"/>
        <v>5831</v>
      </c>
      <c r="J126" s="140">
        <f t="shared" si="7"/>
        <v>104125</v>
      </c>
    </row>
    <row r="127" spans="1:10" ht="71.25" x14ac:dyDescent="0.25">
      <c r="A127" s="139">
        <f>+COTIZACIONES!A127</f>
        <v>125</v>
      </c>
      <c r="B127" s="139">
        <f>+COTIZACIONES!B127</f>
        <v>72151501</v>
      </c>
      <c r="C127" s="139" t="str">
        <f>+COTIZACIONES!C127</f>
        <v>SUMINISTRO E INSTALACION CABALLETE PARA TEJA UPVC DE 2 MM DE ESPESOR. INCLUYE TODOS LOS ELEMENTOS NECESARIOS PARA SU CORRECTO FUNCIONAMIENTO</v>
      </c>
      <c r="D127" s="139" t="str">
        <f>+COTIZACIONES!D127</f>
        <v>ML</v>
      </c>
      <c r="E127" s="139">
        <f>+COTIZACIONES!E127</f>
        <v>1</v>
      </c>
      <c r="F127" s="140">
        <f>+'ANALISIS DE COTIZACIONES'!S128</f>
        <v>166600</v>
      </c>
      <c r="G127" s="140">
        <f t="shared" si="4"/>
        <v>24990</v>
      </c>
      <c r="H127" s="140">
        <f t="shared" si="5"/>
        <v>4998</v>
      </c>
      <c r="I127" s="140">
        <f t="shared" si="6"/>
        <v>11662</v>
      </c>
      <c r="J127" s="140">
        <f t="shared" si="7"/>
        <v>208250</v>
      </c>
    </row>
    <row r="128" spans="1:10" ht="71.25" x14ac:dyDescent="0.25">
      <c r="A128" s="139">
        <f>+COTIZACIONES!A128</f>
        <v>126</v>
      </c>
      <c r="B128" s="139">
        <f>+COTIZACIONES!B128</f>
        <v>72151501</v>
      </c>
      <c r="C128" s="139" t="str">
        <f>+COTIZACIONES!C128</f>
        <v>SUMINISTRO E INSTALACION TEJA TIPO COLONIAL UPVC DE 2 MM DE ESPESOR. INCLUYE TODOS LOS ELEMENTOS NECESARIOS PARA SU CORRECTO FUNCIONAMIENTO</v>
      </c>
      <c r="D128" s="139" t="str">
        <f>+COTIZACIONES!D128</f>
        <v>M2</v>
      </c>
      <c r="E128" s="139">
        <f>+COTIZACIONES!E128</f>
        <v>1</v>
      </c>
      <c r="F128" s="140">
        <f>+'ANALISIS DE COTIZACIONES'!S129</f>
        <v>1190000</v>
      </c>
      <c r="G128" s="140">
        <f t="shared" si="4"/>
        <v>178500</v>
      </c>
      <c r="H128" s="140">
        <f t="shared" si="5"/>
        <v>35700</v>
      </c>
      <c r="I128" s="140">
        <f t="shared" si="6"/>
        <v>83300</v>
      </c>
      <c r="J128" s="140">
        <f t="shared" si="7"/>
        <v>1487500</v>
      </c>
    </row>
    <row r="129" spans="1:10" ht="85.5" x14ac:dyDescent="0.25">
      <c r="A129" s="139">
        <f>+COTIZACIONES!A129</f>
        <v>127</v>
      </c>
      <c r="B129" s="139">
        <f>+COTIZACIONES!B129</f>
        <v>72151501</v>
      </c>
      <c r="C129" s="139" t="str">
        <f>+COTIZACIONES!C129</f>
        <v>SUMINISTRO E INSTALACION CABALLETE PARA TEJA TIPO COLONIAL UPVC DE 2 MM DE ESPESOR. INCLUYE TODOS LOS ELEMENTOS NECESARIOS PARA SU CORRECTO FUNCIONAMIENTO</v>
      </c>
      <c r="D129" s="139" t="str">
        <f>+COTIZACIONES!D129</f>
        <v>ML</v>
      </c>
      <c r="E129" s="139">
        <f>+COTIZACIONES!E129</f>
        <v>1</v>
      </c>
      <c r="F129" s="140">
        <f>+'ANALISIS DE COTIZACIONES'!S130</f>
        <v>630700</v>
      </c>
      <c r="G129" s="140">
        <f t="shared" si="4"/>
        <v>94605</v>
      </c>
      <c r="H129" s="140">
        <f t="shared" si="5"/>
        <v>18921</v>
      </c>
      <c r="I129" s="140">
        <f t="shared" si="6"/>
        <v>44149</v>
      </c>
      <c r="J129" s="140">
        <f t="shared" si="7"/>
        <v>788375</v>
      </c>
    </row>
    <row r="130" spans="1:10" ht="85.5" x14ac:dyDescent="0.25">
      <c r="A130" s="139">
        <f>+COTIZACIONES!A130</f>
        <v>128</v>
      </c>
      <c r="B130" s="139">
        <f>+COTIZACIONES!B130</f>
        <v>72151501</v>
      </c>
      <c r="C130" s="139" t="str">
        <f>+COTIZACIONES!C130</f>
        <v>MANTENIMIENTO DE CUBIERTA (INCLUYE DESMONTE, REINSTALACIÓN, LIMPIEZA, CARGUE Y RETIRO DE TEJAS, CABALLETES. REVISIÓN GENERAL, AJUSTE FILTRACIONES Y LIMPIEZA MANUAL)</v>
      </c>
      <c r="D130" s="139" t="str">
        <f>+COTIZACIONES!D130</f>
        <v>M2</v>
      </c>
      <c r="E130" s="139">
        <f>+COTIZACIONES!E130</f>
        <v>1</v>
      </c>
      <c r="F130" s="140">
        <f>+'ANALISIS DE COTIZACIONES'!S131</f>
        <v>630700</v>
      </c>
      <c r="G130" s="140">
        <f t="shared" si="4"/>
        <v>94605</v>
      </c>
      <c r="H130" s="140">
        <f t="shared" si="5"/>
        <v>18921</v>
      </c>
      <c r="I130" s="140">
        <f t="shared" si="6"/>
        <v>44149</v>
      </c>
      <c r="J130" s="140">
        <f t="shared" si="7"/>
        <v>788375</v>
      </c>
    </row>
    <row r="131" spans="1:10" ht="85.5" x14ac:dyDescent="0.25">
      <c r="A131" s="139">
        <f>+COTIZACIONES!A131</f>
        <v>129</v>
      </c>
      <c r="B131" s="139">
        <f>+COTIZACIONES!B131</f>
        <v>72151501</v>
      </c>
      <c r="C131" s="139" t="str">
        <f>+COTIZACIONES!C131</f>
        <v>MANTENIMIENTO DE CUBIERTA (INCLUYE DESMONTE CARGUE Y RETIRO DE TEJAS CABALLETES, REVISIÓN AJUSTE LIMPIEZA MANUAL ANTICORROSIVO Y PINTURA ESMALTE PARA CERCHAS Y CORREAS)</v>
      </c>
      <c r="D131" s="139" t="str">
        <f>+COTIZACIONES!D131</f>
        <v>M2</v>
      </c>
      <c r="E131" s="139">
        <f>+COTIZACIONES!E131</f>
        <v>1</v>
      </c>
      <c r="F131" s="140">
        <f>+'ANALISIS DE COTIZACIONES'!S132</f>
        <v>630700</v>
      </c>
      <c r="G131" s="140">
        <f t="shared" ref="G131:G194" si="8">+F131*15/100</f>
        <v>94605</v>
      </c>
      <c r="H131" s="140">
        <f t="shared" ref="H131:H194" si="9">+F131*3/100</f>
        <v>18921</v>
      </c>
      <c r="I131" s="140">
        <f t="shared" ref="I131:I194" si="10">+F131*7/100</f>
        <v>44149</v>
      </c>
      <c r="J131" s="140">
        <f t="shared" si="7"/>
        <v>788375</v>
      </c>
    </row>
    <row r="132" spans="1:10" ht="42.75" x14ac:dyDescent="0.25">
      <c r="A132" s="139">
        <f>+COTIZACIONES!A132</f>
        <v>130</v>
      </c>
      <c r="B132" s="139">
        <f>+COTIZACIONES!B132</f>
        <v>72151501</v>
      </c>
      <c r="C132" s="139" t="str">
        <f>+COTIZACIONES!C132</f>
        <v>DESMONTE DE CUBIERTA EN TELA PLASTIFICADA O LONA. (INCLUYE CARGUE Y RETIRO DEL MATERIAL)</v>
      </c>
      <c r="D132" s="139" t="str">
        <f>+COTIZACIONES!D132</f>
        <v>M2</v>
      </c>
      <c r="E132" s="139">
        <f>+COTIZACIONES!E132</f>
        <v>1</v>
      </c>
      <c r="F132" s="140">
        <f>+'ANALISIS DE COTIZACIONES'!S133</f>
        <v>178500</v>
      </c>
      <c r="G132" s="140">
        <f t="shared" si="8"/>
        <v>26775</v>
      </c>
      <c r="H132" s="140">
        <f t="shared" si="9"/>
        <v>5355</v>
      </c>
      <c r="I132" s="140">
        <f t="shared" si="10"/>
        <v>12495</v>
      </c>
      <c r="J132" s="140">
        <f t="shared" ref="J132:J195" si="11">SUM(F132:I132)</f>
        <v>223125</v>
      </c>
    </row>
    <row r="133" spans="1:10" ht="42.75" x14ac:dyDescent="0.25">
      <c r="A133" s="139">
        <f>+COTIZACIONES!A133</f>
        <v>131</v>
      </c>
      <c r="B133" s="139">
        <f>+COTIZACIONES!B133</f>
        <v>72151501</v>
      </c>
      <c r="C133" s="139" t="str">
        <f>+COTIZACIONES!C133</f>
        <v>SUMINISTRO Y APLICACIÓN DE TELA ASFÁLTICA PARA IMPERMEABILIZACIÓN DE CUBIERTAS</v>
      </c>
      <c r="D133" s="139" t="str">
        <f>+COTIZACIONES!D133</f>
        <v>M2</v>
      </c>
      <c r="E133" s="139">
        <f>+COTIZACIONES!E133</f>
        <v>1</v>
      </c>
      <c r="F133" s="140">
        <f>+'ANALISIS DE COTIZACIONES'!S134</f>
        <v>248710</v>
      </c>
      <c r="G133" s="140">
        <f t="shared" si="8"/>
        <v>37306.5</v>
      </c>
      <c r="H133" s="140">
        <f t="shared" si="9"/>
        <v>7461.3</v>
      </c>
      <c r="I133" s="140">
        <f t="shared" si="10"/>
        <v>17409.7</v>
      </c>
      <c r="J133" s="140">
        <f t="shared" si="11"/>
        <v>310887.5</v>
      </c>
    </row>
    <row r="134" spans="1:10" ht="313.5" x14ac:dyDescent="0.25">
      <c r="A134" s="139">
        <f>+COTIZACIONES!A134</f>
        <v>132</v>
      </c>
      <c r="B134" s="139">
        <f>+COTIZACIONES!B134</f>
        <v>72151501</v>
      </c>
      <c r="C134" s="139" t="str">
        <f>+COTIZACIONES!C134</f>
        <v>MANTENIMIENTO DE CUBIERTA (INCLUYE DESMONTE CARGUE Y RETIRO DE TEJAS CABALLETES, REVISIÓN AJUSTE LIMPIEZA MANUAL ANTICORROSIVO Y PINTURA ESMALTE PARA CERCHAS Y CORREAS) CON INSTALACIÓN TEJA TERMO ACÚSTICA Tipo cindurib, Ancho útil: 72 cm- Ancho total: 82 cm - Peso metro lineal: 3.50 kg - Peso metro cuadrado: 4.20 kg - Voladizo máximo: 30 cm - Distancia máxima entre apoyos: 0.80 a 3 m dependiendo de las luces - Separación entre cresta: 36 cm - Altura de cresta: 3.60 cm - Traslapo longitudinal: 3.60 cm -Pendiente mínima sin traslapo: 10 % - Transmitancia térmica: 6.18 W/(m^2*°C) - (1.09 Btu / (hr*ft^2*°F) - Momento de inercia: 4.11 cm^4/m - Módulo de sección S mayor: 4.58 cm^3/m - Módulo de sección S menor: 1.61 cm^3 /m o equivalente según diseño color verde, azul o rojo.</v>
      </c>
      <c r="D134" s="139" t="str">
        <f>+COTIZACIONES!D134</f>
        <v>M2</v>
      </c>
      <c r="E134" s="139">
        <f>+COTIZACIONES!E134</f>
        <v>1</v>
      </c>
      <c r="F134" s="140">
        <f>+'ANALISIS DE COTIZACIONES'!S135</f>
        <v>630700</v>
      </c>
      <c r="G134" s="140">
        <f t="shared" si="8"/>
        <v>94605</v>
      </c>
      <c r="H134" s="140">
        <f t="shared" si="9"/>
        <v>18921</v>
      </c>
      <c r="I134" s="140">
        <f t="shared" si="10"/>
        <v>44149</v>
      </c>
      <c r="J134" s="140">
        <f t="shared" si="11"/>
        <v>788375</v>
      </c>
    </row>
    <row r="135" spans="1:10" ht="85.5" x14ac:dyDescent="0.25">
      <c r="A135" s="139">
        <f>+COTIZACIONES!A135</f>
        <v>133</v>
      </c>
      <c r="B135" s="139">
        <f>+COTIZACIONES!B135</f>
        <v>72151501</v>
      </c>
      <c r="C135" s="139" t="str">
        <f>+COTIZACIONES!C135</f>
        <v xml:space="preserve">INSTALACIÓN ALAMBRE GALVANIZADO CON CALIBRE 12 AWG, DE RESISTENCIA A LA TRACCIÓN ENTRE 39 - 47 KGF/MM2 Y CON GALVANIZADO DE 70 G/M2. COMERCIALIZADO EN KILOGRAMOS.  </v>
      </c>
      <c r="D135" s="139" t="str">
        <f>+COTIZACIONES!D135</f>
        <v>Metro</v>
      </c>
      <c r="E135" s="139">
        <f>+COTIZACIONES!E135</f>
        <v>1</v>
      </c>
      <c r="F135" s="140">
        <f>+'ANALISIS DE COTIZACIONES'!S136</f>
        <v>63070</v>
      </c>
      <c r="G135" s="140">
        <f t="shared" si="8"/>
        <v>9460.5</v>
      </c>
      <c r="H135" s="140">
        <f t="shared" si="9"/>
        <v>1892.1</v>
      </c>
      <c r="I135" s="140">
        <f t="shared" si="10"/>
        <v>4414.8999999999996</v>
      </c>
      <c r="J135" s="140">
        <f t="shared" si="11"/>
        <v>78837.5</v>
      </c>
    </row>
    <row r="136" spans="1:10" ht="85.5" x14ac:dyDescent="0.25">
      <c r="A136" s="139">
        <f>+COTIZACIONES!A136</f>
        <v>134</v>
      </c>
      <c r="B136" s="139">
        <f>+COTIZACIONES!B136</f>
        <v>72151501</v>
      </c>
      <c r="C136" s="139" t="str">
        <f>+COTIZACIONES!C136</f>
        <v>INSTALACION DE REMATE SUPERIOR EN DOBLE CONCERTINA DE DIAMETRO 18" ESPIRAL ESPACIADO CADA 20 cm. INCLUYE CABLE GALVANIZADO SUPER GX DE 1/8 Y PERNOS DE SUJECION 3/16</v>
      </c>
      <c r="D136" s="139" t="str">
        <f>+COTIZACIONES!D136</f>
        <v>ML</v>
      </c>
      <c r="E136" s="139">
        <f>+COTIZACIONES!E136</f>
        <v>1</v>
      </c>
      <c r="F136" s="140">
        <f>+'ANALISIS DE COTIZACIONES'!S137</f>
        <v>202300</v>
      </c>
      <c r="G136" s="140">
        <f t="shared" si="8"/>
        <v>30345</v>
      </c>
      <c r="H136" s="140">
        <f t="shared" si="9"/>
        <v>6069</v>
      </c>
      <c r="I136" s="140">
        <f t="shared" si="10"/>
        <v>14161</v>
      </c>
      <c r="J136" s="140">
        <f t="shared" si="11"/>
        <v>252875</v>
      </c>
    </row>
    <row r="137" spans="1:10" ht="57" x14ac:dyDescent="0.25">
      <c r="A137" s="139">
        <f>+COTIZACIONES!A137</f>
        <v>135</v>
      </c>
      <c r="B137" s="139">
        <f>+COTIZACIONES!B137</f>
        <v>72151501</v>
      </c>
      <c r="C137" s="139" t="str">
        <f>+COTIZACIONES!C137</f>
        <v xml:space="preserve">INSTALACIÓN ALAMBRE PARA INSTALACIONES INTERNAS, RECOCIDO NEGRO, ROJO, BLANCO, VERDE, ETC; EN CALIBRE DE 12 AWG. </v>
      </c>
      <c r="D137" s="139" t="str">
        <f>+COTIZACIONES!D137</f>
        <v>Metro</v>
      </c>
      <c r="E137" s="139">
        <f>+COTIZACIONES!E137</f>
        <v>1</v>
      </c>
      <c r="F137" s="140">
        <f>+'ANALISIS DE COTIZACIONES'!S138</f>
        <v>3565</v>
      </c>
      <c r="G137" s="140">
        <f t="shared" si="8"/>
        <v>534.75</v>
      </c>
      <c r="H137" s="140">
        <f t="shared" si="9"/>
        <v>106.95</v>
      </c>
      <c r="I137" s="140">
        <f t="shared" si="10"/>
        <v>249.55</v>
      </c>
      <c r="J137" s="140">
        <f t="shared" si="11"/>
        <v>4456.25</v>
      </c>
    </row>
    <row r="138" spans="1:10" ht="57" x14ac:dyDescent="0.25">
      <c r="A138" s="139">
        <f>+COTIZACIONES!A138</f>
        <v>136</v>
      </c>
      <c r="B138" s="139">
        <f>+COTIZACIONES!B138</f>
        <v>72151501</v>
      </c>
      <c r="C138" s="139" t="str">
        <f>+COTIZACIONES!C138</f>
        <v xml:space="preserve">INSTALACIÓN ALAMBRE PARA INSTALACIONES INTERNAS, RECOCIDO NEGRO, ROJO, BLANCO, VERDE, ETC; EN CALIBRE DE 18 AWG. </v>
      </c>
      <c r="D138" s="139" t="str">
        <f>+COTIZACIONES!D138</f>
        <v>Metro</v>
      </c>
      <c r="E138" s="139">
        <f>+COTIZACIONES!E138</f>
        <v>1</v>
      </c>
      <c r="F138" s="140">
        <f>+'ANALISIS DE COTIZACIONES'!S139</f>
        <v>2760</v>
      </c>
      <c r="G138" s="140">
        <f t="shared" si="8"/>
        <v>414</v>
      </c>
      <c r="H138" s="140">
        <f t="shared" si="9"/>
        <v>82.8</v>
      </c>
      <c r="I138" s="140">
        <f t="shared" si="10"/>
        <v>193.2</v>
      </c>
      <c r="J138" s="140">
        <f t="shared" si="11"/>
        <v>3450</v>
      </c>
    </row>
    <row r="139" spans="1:10" ht="57" x14ac:dyDescent="0.25">
      <c r="A139" s="139">
        <f>+COTIZACIONES!A139</f>
        <v>137</v>
      </c>
      <c r="B139" s="139">
        <f>+COTIZACIONES!B139</f>
        <v>72151501</v>
      </c>
      <c r="C139" s="139" t="str">
        <f>+COTIZACIONES!C139</f>
        <v xml:space="preserve">INSTALACIÓN ALAMBRE PARA INSTALACIONES INTERNAS, RECOCIDO NEGRO, ROJO, BLANCO, VERDE, ETC; EN CALIBRE DE 8 AWG.  </v>
      </c>
      <c r="D139" s="139" t="str">
        <f>+COTIZACIONES!D139</f>
        <v>Metro</v>
      </c>
      <c r="E139" s="139">
        <f>+COTIZACIONES!E139</f>
        <v>1</v>
      </c>
      <c r="F139" s="140">
        <f>+'ANALISIS DE COTIZACIONES'!S140</f>
        <v>8625</v>
      </c>
      <c r="G139" s="140">
        <f t="shared" si="8"/>
        <v>1293.75</v>
      </c>
      <c r="H139" s="140">
        <f t="shared" si="9"/>
        <v>258.75</v>
      </c>
      <c r="I139" s="140">
        <f t="shared" si="10"/>
        <v>603.75</v>
      </c>
      <c r="J139" s="140">
        <f t="shared" si="11"/>
        <v>10781.25</v>
      </c>
    </row>
    <row r="140" spans="1:10" ht="42.75" x14ac:dyDescent="0.25">
      <c r="A140" s="139">
        <f>+COTIZACIONES!A140</f>
        <v>138</v>
      </c>
      <c r="B140" s="139">
        <f>+COTIZACIONES!B140</f>
        <v>72151501</v>
      </c>
      <c r="C140" s="139" t="str">
        <f>+COTIZACIONES!C140</f>
        <v xml:space="preserve">INSTALACIÓN ÁNGULO DE SOPORTE PARA ACOMETIDAS ELÉCTRICAS, TAMAÑO DE 1 1/2 X 30 CM. </v>
      </c>
      <c r="D140" s="139" t="str">
        <f>+COTIZACIONES!D140</f>
        <v>Unidad</v>
      </c>
      <c r="E140" s="139">
        <f>+COTIZACIONES!E140</f>
        <v>1</v>
      </c>
      <c r="F140" s="140">
        <f>+'ANALISIS DE COTIZACIONES'!S141</f>
        <v>11500</v>
      </c>
      <c r="G140" s="140">
        <f t="shared" si="8"/>
        <v>1725</v>
      </c>
      <c r="H140" s="140">
        <f t="shared" si="9"/>
        <v>345</v>
      </c>
      <c r="I140" s="140">
        <f t="shared" si="10"/>
        <v>805</v>
      </c>
      <c r="J140" s="140">
        <f t="shared" si="11"/>
        <v>14375</v>
      </c>
    </row>
    <row r="141" spans="1:10" ht="71.25" x14ac:dyDescent="0.25">
      <c r="A141" s="139">
        <f>+COTIZACIONES!A141</f>
        <v>139</v>
      </c>
      <c r="B141" s="139">
        <f>+COTIZACIONES!B141</f>
        <v>72151501</v>
      </c>
      <c r="C141" s="139" t="str">
        <f>+COTIZACIONES!C141</f>
        <v>INSTALACIÓN DE  TOMACORRIENTE NORMAL DOBLE, POLO A TIERRA, 20A,125V. NEMA 5-20R, EN TUBERÍA CONDUIT PVC 3/4", ALAMBRE NO 12 AWG PROM 4M</v>
      </c>
      <c r="D141" s="139" t="str">
        <f>+COTIZACIONES!D141</f>
        <v>Unidad</v>
      </c>
      <c r="E141" s="139">
        <f>+COTIZACIONES!E141</f>
        <v>1</v>
      </c>
      <c r="F141" s="140">
        <f>+'ANALISIS DE COTIZACIONES'!S142</f>
        <v>20111</v>
      </c>
      <c r="G141" s="140">
        <f t="shared" si="8"/>
        <v>3016.65</v>
      </c>
      <c r="H141" s="140">
        <f t="shared" si="9"/>
        <v>603.33000000000004</v>
      </c>
      <c r="I141" s="140">
        <f t="shared" si="10"/>
        <v>1407.77</v>
      </c>
      <c r="J141" s="140">
        <f t="shared" si="11"/>
        <v>25138.750000000004</v>
      </c>
    </row>
    <row r="142" spans="1:10" ht="42.75" x14ac:dyDescent="0.25">
      <c r="A142" s="139">
        <f>+COTIZACIONES!A142</f>
        <v>140</v>
      </c>
      <c r="B142" s="139">
        <f>+COTIZACIONES!B142</f>
        <v>72151501</v>
      </c>
      <c r="C142" s="139" t="str">
        <f>+COTIZACIONES!C142</f>
        <v xml:space="preserve">SUMINISTRO E INSTALACION ALAMBRE DE COBRE AISLADO  THHN No 12 Amarillo </v>
      </c>
      <c r="D142" s="139" t="str">
        <f>+COTIZACIONES!D142</f>
        <v>ML</v>
      </c>
      <c r="E142" s="139">
        <f>+COTIZACIONES!E142</f>
        <v>1</v>
      </c>
      <c r="F142" s="140">
        <f>+'ANALISIS DE COTIZACIONES'!S143</f>
        <v>41055</v>
      </c>
      <c r="G142" s="140">
        <f t="shared" si="8"/>
        <v>6158.25</v>
      </c>
      <c r="H142" s="140">
        <f t="shared" si="9"/>
        <v>1231.6500000000001</v>
      </c>
      <c r="I142" s="140">
        <f t="shared" si="10"/>
        <v>2873.85</v>
      </c>
      <c r="J142" s="140">
        <f t="shared" si="11"/>
        <v>51318.75</v>
      </c>
    </row>
    <row r="143" spans="1:10" ht="28.5" x14ac:dyDescent="0.25">
      <c r="A143" s="139">
        <f>+COTIZACIONES!A143</f>
        <v>141</v>
      </c>
      <c r="B143" s="139">
        <f>+COTIZACIONES!B143</f>
        <v>72151501</v>
      </c>
      <c r="C143" s="139" t="str">
        <f>+COTIZACIONES!C143</f>
        <v>SUMINISTRO E INSTALACION ALAMBRE DE COBRE AISLADO  THHN No 12 Azul</v>
      </c>
      <c r="D143" s="139" t="str">
        <f>+COTIZACIONES!D143</f>
        <v>ML</v>
      </c>
      <c r="E143" s="139">
        <f>+COTIZACIONES!E143</f>
        <v>1</v>
      </c>
      <c r="F143" s="140">
        <f>+'ANALISIS DE COTIZACIONES'!S144</f>
        <v>41055</v>
      </c>
      <c r="G143" s="140">
        <f t="shared" si="8"/>
        <v>6158.25</v>
      </c>
      <c r="H143" s="140">
        <f t="shared" si="9"/>
        <v>1231.6500000000001</v>
      </c>
      <c r="I143" s="140">
        <f t="shared" si="10"/>
        <v>2873.85</v>
      </c>
      <c r="J143" s="140">
        <f t="shared" si="11"/>
        <v>51318.75</v>
      </c>
    </row>
    <row r="144" spans="1:10" ht="42.75" x14ac:dyDescent="0.25">
      <c r="A144" s="139">
        <f>+COTIZACIONES!A144</f>
        <v>142</v>
      </c>
      <c r="B144" s="139">
        <f>+COTIZACIONES!B144</f>
        <v>72151501</v>
      </c>
      <c r="C144" s="139" t="str">
        <f>+COTIZACIONES!C144</f>
        <v xml:space="preserve">SUMINISTRO E INSTALACION ALAMBRE DE COBRE AISLADO  THHN No 12 Blanco </v>
      </c>
      <c r="D144" s="139" t="str">
        <f>+COTIZACIONES!D144</f>
        <v>ML</v>
      </c>
      <c r="E144" s="139">
        <f>+COTIZACIONES!E144</f>
        <v>1</v>
      </c>
      <c r="F144" s="140">
        <f>+'ANALISIS DE COTIZACIONES'!S145</f>
        <v>41055</v>
      </c>
      <c r="G144" s="140">
        <f t="shared" si="8"/>
        <v>6158.25</v>
      </c>
      <c r="H144" s="140">
        <f t="shared" si="9"/>
        <v>1231.6500000000001</v>
      </c>
      <c r="I144" s="140">
        <f t="shared" si="10"/>
        <v>2873.85</v>
      </c>
      <c r="J144" s="140">
        <f t="shared" si="11"/>
        <v>51318.75</v>
      </c>
    </row>
    <row r="145" spans="1:10" ht="28.5" x14ac:dyDescent="0.25">
      <c r="A145" s="139">
        <f>+COTIZACIONES!A145</f>
        <v>143</v>
      </c>
      <c r="B145" s="139">
        <f>+COTIZACIONES!B145</f>
        <v>72151501</v>
      </c>
      <c r="C145" s="139" t="str">
        <f>+COTIZACIONES!C145</f>
        <v>SUMINISTRO E INSTALACION ALAMBRE DE COBRE AISLADO  THHN No 12 Negro</v>
      </c>
      <c r="D145" s="139" t="str">
        <f>+COTIZACIONES!D145</f>
        <v>ML</v>
      </c>
      <c r="E145" s="139">
        <f>+COTIZACIONES!E145</f>
        <v>1</v>
      </c>
      <c r="F145" s="140">
        <f>+'ANALISIS DE COTIZACIONES'!S146</f>
        <v>41055</v>
      </c>
      <c r="G145" s="140">
        <f t="shared" si="8"/>
        <v>6158.25</v>
      </c>
      <c r="H145" s="140">
        <f t="shared" si="9"/>
        <v>1231.6500000000001</v>
      </c>
      <c r="I145" s="140">
        <f t="shared" si="10"/>
        <v>2873.85</v>
      </c>
      <c r="J145" s="140">
        <f t="shared" si="11"/>
        <v>51318.75</v>
      </c>
    </row>
    <row r="146" spans="1:10" ht="28.5" x14ac:dyDescent="0.25">
      <c r="A146" s="139">
        <f>+COTIZACIONES!A146</f>
        <v>144</v>
      </c>
      <c r="B146" s="139">
        <f>+COTIZACIONES!B146</f>
        <v>72151501</v>
      </c>
      <c r="C146" s="139" t="str">
        <f>+COTIZACIONES!C146</f>
        <v>SUMINISTRO E INSTALACION ALAMBRE DE COBRE AISLADO  THHN No 12 Rojo</v>
      </c>
      <c r="D146" s="139" t="str">
        <f>+COTIZACIONES!D146</f>
        <v>ML</v>
      </c>
      <c r="E146" s="139">
        <f>+COTIZACIONES!E146</f>
        <v>1</v>
      </c>
      <c r="F146" s="140">
        <f>+'ANALISIS DE COTIZACIONES'!S147</f>
        <v>41055</v>
      </c>
      <c r="G146" s="140">
        <f t="shared" si="8"/>
        <v>6158.25</v>
      </c>
      <c r="H146" s="140">
        <f t="shared" si="9"/>
        <v>1231.6500000000001</v>
      </c>
      <c r="I146" s="140">
        <f t="shared" si="10"/>
        <v>2873.85</v>
      </c>
      <c r="J146" s="140">
        <f t="shared" si="11"/>
        <v>51318.75</v>
      </c>
    </row>
    <row r="147" spans="1:10" ht="28.5" x14ac:dyDescent="0.25">
      <c r="A147" s="139">
        <f>+COTIZACIONES!A147</f>
        <v>145</v>
      </c>
      <c r="B147" s="139">
        <f>+COTIZACIONES!B147</f>
        <v>72151501</v>
      </c>
      <c r="C147" s="139" t="str">
        <f>+COTIZACIONES!C147</f>
        <v>SUMINISTRO E INSTALACION ALAMBRE DE COBRE AISLADO  THHN No 12 Verde</v>
      </c>
      <c r="D147" s="139" t="str">
        <f>+COTIZACIONES!D147</f>
        <v>ML</v>
      </c>
      <c r="E147" s="139">
        <f>+COTIZACIONES!E147</f>
        <v>1</v>
      </c>
      <c r="F147" s="140">
        <f>+'ANALISIS DE COTIZACIONES'!S148</f>
        <v>41055</v>
      </c>
      <c r="G147" s="140">
        <f t="shared" si="8"/>
        <v>6158.25</v>
      </c>
      <c r="H147" s="140">
        <f t="shared" si="9"/>
        <v>1231.6500000000001</v>
      </c>
      <c r="I147" s="140">
        <f t="shared" si="10"/>
        <v>2873.85</v>
      </c>
      <c r="J147" s="140">
        <f t="shared" si="11"/>
        <v>51318.75</v>
      </c>
    </row>
    <row r="148" spans="1:10" ht="42.75" x14ac:dyDescent="0.25">
      <c r="A148" s="139">
        <f>+COTIZACIONES!A148</f>
        <v>146</v>
      </c>
      <c r="B148" s="139">
        <f>+COTIZACIONES!B148</f>
        <v>72151501</v>
      </c>
      <c r="C148" s="139" t="str">
        <f>+COTIZACIONES!C148</f>
        <v>SUMINISTRO E INSTALACION ALAMBRE DE COBRE AISLADO  THHN No 10 Amarillo</v>
      </c>
      <c r="D148" s="139" t="str">
        <f>+COTIZACIONES!D148</f>
        <v>ML</v>
      </c>
      <c r="E148" s="139">
        <f>+COTIZACIONES!E148</f>
        <v>1</v>
      </c>
      <c r="F148" s="140">
        <f>+'ANALISIS DE COTIZACIONES'!S149</f>
        <v>58905</v>
      </c>
      <c r="G148" s="140">
        <f t="shared" si="8"/>
        <v>8835.75</v>
      </c>
      <c r="H148" s="140">
        <f t="shared" si="9"/>
        <v>1767.15</v>
      </c>
      <c r="I148" s="140">
        <f t="shared" si="10"/>
        <v>4123.3500000000004</v>
      </c>
      <c r="J148" s="140">
        <f t="shared" si="11"/>
        <v>73631.25</v>
      </c>
    </row>
    <row r="149" spans="1:10" ht="28.5" x14ac:dyDescent="0.25">
      <c r="A149" s="139">
        <f>+COTIZACIONES!A149</f>
        <v>147</v>
      </c>
      <c r="B149" s="139">
        <f>+COTIZACIONES!B149</f>
        <v>72151501</v>
      </c>
      <c r="C149" s="139" t="str">
        <f>+COTIZACIONES!C149</f>
        <v>SUMINISTRO E INSTALACION ALAMBRE DE COBRE AISLADO  THHN No 10 Azul</v>
      </c>
      <c r="D149" s="139" t="str">
        <f>+COTIZACIONES!D149</f>
        <v>ML</v>
      </c>
      <c r="E149" s="139">
        <f>+COTIZACIONES!E149</f>
        <v>1</v>
      </c>
      <c r="F149" s="140">
        <f>+'ANALISIS DE COTIZACIONES'!S150</f>
        <v>58905</v>
      </c>
      <c r="G149" s="140">
        <f t="shared" si="8"/>
        <v>8835.75</v>
      </c>
      <c r="H149" s="140">
        <f t="shared" si="9"/>
        <v>1767.15</v>
      </c>
      <c r="I149" s="140">
        <f t="shared" si="10"/>
        <v>4123.3500000000004</v>
      </c>
      <c r="J149" s="140">
        <f t="shared" si="11"/>
        <v>73631.25</v>
      </c>
    </row>
    <row r="150" spans="1:10" ht="42.75" x14ac:dyDescent="0.25">
      <c r="A150" s="139">
        <f>+COTIZACIONES!A150</f>
        <v>148</v>
      </c>
      <c r="B150" s="139">
        <f>+COTIZACIONES!B150</f>
        <v>72151501</v>
      </c>
      <c r="C150" s="139" t="str">
        <f>+COTIZACIONES!C150</f>
        <v>SUMINISTRO E INSTALACION ALAMBRE DE COBRE AISLADO  THHN No 10 Blanco</v>
      </c>
      <c r="D150" s="139" t="str">
        <f>+COTIZACIONES!D150</f>
        <v>ML</v>
      </c>
      <c r="E150" s="139">
        <f>+COTIZACIONES!E150</f>
        <v>1</v>
      </c>
      <c r="F150" s="140">
        <f>+'ANALISIS DE COTIZACIONES'!S151</f>
        <v>58905</v>
      </c>
      <c r="G150" s="140">
        <f t="shared" si="8"/>
        <v>8835.75</v>
      </c>
      <c r="H150" s="140">
        <f t="shared" si="9"/>
        <v>1767.15</v>
      </c>
      <c r="I150" s="140">
        <f t="shared" si="10"/>
        <v>4123.3500000000004</v>
      </c>
      <c r="J150" s="140">
        <f t="shared" si="11"/>
        <v>73631.25</v>
      </c>
    </row>
    <row r="151" spans="1:10" ht="28.5" x14ac:dyDescent="0.25">
      <c r="A151" s="139">
        <f>+COTIZACIONES!A151</f>
        <v>149</v>
      </c>
      <c r="B151" s="139">
        <f>+COTIZACIONES!B151</f>
        <v>72151501</v>
      </c>
      <c r="C151" s="139" t="str">
        <f>+COTIZACIONES!C151</f>
        <v>SUMINISTRO E INSTALACION ALAMBRE DE COBRE AISLADO  THHN No 10 Negro</v>
      </c>
      <c r="D151" s="139" t="str">
        <f>+COTIZACIONES!D151</f>
        <v>ML</v>
      </c>
      <c r="E151" s="139">
        <f>+COTIZACIONES!E151</f>
        <v>1</v>
      </c>
      <c r="F151" s="140">
        <f>+'ANALISIS DE COTIZACIONES'!S152</f>
        <v>58905</v>
      </c>
      <c r="G151" s="140">
        <f t="shared" si="8"/>
        <v>8835.75</v>
      </c>
      <c r="H151" s="140">
        <f t="shared" si="9"/>
        <v>1767.15</v>
      </c>
      <c r="I151" s="140">
        <f t="shared" si="10"/>
        <v>4123.3500000000004</v>
      </c>
      <c r="J151" s="140">
        <f t="shared" si="11"/>
        <v>73631.25</v>
      </c>
    </row>
    <row r="152" spans="1:10" ht="28.5" x14ac:dyDescent="0.25">
      <c r="A152" s="139">
        <f>+COTIZACIONES!A152</f>
        <v>150</v>
      </c>
      <c r="B152" s="139">
        <f>+COTIZACIONES!B152</f>
        <v>72151501</v>
      </c>
      <c r="C152" s="139" t="str">
        <f>+COTIZACIONES!C152</f>
        <v>SUMINISTRO E INSTALACION ALAMBRE DE COBRE AISLADO  THHN No 10 Rojo</v>
      </c>
      <c r="D152" s="139" t="str">
        <f>+COTIZACIONES!D152</f>
        <v>ML</v>
      </c>
      <c r="E152" s="139">
        <f>+COTIZACIONES!E152</f>
        <v>1</v>
      </c>
      <c r="F152" s="140">
        <f>+'ANALISIS DE COTIZACIONES'!S153</f>
        <v>58905</v>
      </c>
      <c r="G152" s="140">
        <f t="shared" si="8"/>
        <v>8835.75</v>
      </c>
      <c r="H152" s="140">
        <f t="shared" si="9"/>
        <v>1767.15</v>
      </c>
      <c r="I152" s="140">
        <f t="shared" si="10"/>
        <v>4123.3500000000004</v>
      </c>
      <c r="J152" s="140">
        <f t="shared" si="11"/>
        <v>73631.25</v>
      </c>
    </row>
    <row r="153" spans="1:10" ht="28.5" x14ac:dyDescent="0.25">
      <c r="A153" s="139">
        <f>+COTIZACIONES!A153</f>
        <v>151</v>
      </c>
      <c r="B153" s="139">
        <f>+COTIZACIONES!B153</f>
        <v>72151501</v>
      </c>
      <c r="C153" s="139" t="str">
        <f>+COTIZACIONES!C153</f>
        <v>SUMINISTRO E INSTALACION ALAMBRE DE COBRE AISLADO  THHN No 10 Verde</v>
      </c>
      <c r="D153" s="139" t="str">
        <f>+COTIZACIONES!D153</f>
        <v>ML</v>
      </c>
      <c r="E153" s="139">
        <f>+COTIZACIONES!E153</f>
        <v>1</v>
      </c>
      <c r="F153" s="140">
        <f>+'ANALISIS DE COTIZACIONES'!S154</f>
        <v>58905</v>
      </c>
      <c r="G153" s="140">
        <f t="shared" si="8"/>
        <v>8835.75</v>
      </c>
      <c r="H153" s="140">
        <f t="shared" si="9"/>
        <v>1767.15</v>
      </c>
      <c r="I153" s="140">
        <f t="shared" si="10"/>
        <v>4123.3500000000004</v>
      </c>
      <c r="J153" s="140">
        <f t="shared" si="11"/>
        <v>73631.25</v>
      </c>
    </row>
    <row r="154" spans="1:10" ht="42.75" x14ac:dyDescent="0.25">
      <c r="A154" s="139">
        <f>+COTIZACIONES!A154</f>
        <v>152</v>
      </c>
      <c r="B154" s="139">
        <f>+COTIZACIONES!B154</f>
        <v>72151501</v>
      </c>
      <c r="C154" s="139" t="str">
        <f>+COTIZACIONES!C154</f>
        <v>SUMINISTRO E INSTALACIÓN DE CABLE AISLADO No 4 COBRE THHN COLORES</v>
      </c>
      <c r="D154" s="139" t="str">
        <f>+COTIZACIONES!D154</f>
        <v>ML</v>
      </c>
      <c r="E154" s="139">
        <f>+COTIZACIONES!E154</f>
        <v>1</v>
      </c>
      <c r="F154" s="140">
        <f>+'ANALISIS DE COTIZACIONES'!S155</f>
        <v>100674</v>
      </c>
      <c r="G154" s="140">
        <f t="shared" si="8"/>
        <v>15101.1</v>
      </c>
      <c r="H154" s="140">
        <f t="shared" si="9"/>
        <v>3020.22</v>
      </c>
      <c r="I154" s="140">
        <f t="shared" si="10"/>
        <v>7047.18</v>
      </c>
      <c r="J154" s="140">
        <f t="shared" si="11"/>
        <v>125842.5</v>
      </c>
    </row>
    <row r="155" spans="1:10" ht="42.75" x14ac:dyDescent="0.25">
      <c r="A155" s="139">
        <f>+COTIZACIONES!A155</f>
        <v>153</v>
      </c>
      <c r="B155" s="139">
        <f>+COTIZACIONES!B155</f>
        <v>72151501</v>
      </c>
      <c r="C155" s="139" t="str">
        <f>+COTIZACIONES!C155</f>
        <v xml:space="preserve">SUMINISTRO E INSTALACION ALAMBRE DE COBRE AISLADO  THHN No 8 Amarillo </v>
      </c>
      <c r="D155" s="139" t="str">
        <f>+COTIZACIONES!D155</f>
        <v>ML</v>
      </c>
      <c r="E155" s="139">
        <f>+COTIZACIONES!E155</f>
        <v>1</v>
      </c>
      <c r="F155" s="140">
        <f>+'ANALISIS DE COTIZACIONES'!S156</f>
        <v>100674</v>
      </c>
      <c r="G155" s="140">
        <f t="shared" si="8"/>
        <v>15101.1</v>
      </c>
      <c r="H155" s="140">
        <f t="shared" si="9"/>
        <v>3020.22</v>
      </c>
      <c r="I155" s="140">
        <f t="shared" si="10"/>
        <v>7047.18</v>
      </c>
      <c r="J155" s="140">
        <f t="shared" si="11"/>
        <v>125842.5</v>
      </c>
    </row>
    <row r="156" spans="1:10" ht="28.5" x14ac:dyDescent="0.25">
      <c r="A156" s="139">
        <f>+COTIZACIONES!A156</f>
        <v>154</v>
      </c>
      <c r="B156" s="139">
        <f>+COTIZACIONES!B156</f>
        <v>72151501</v>
      </c>
      <c r="C156" s="139" t="str">
        <f>+COTIZACIONES!C156</f>
        <v>SUMINISTRO E INSTALACION ALAMBRE DE COBRE AISLADO  THHN No 8 Azul</v>
      </c>
      <c r="D156" s="139" t="str">
        <f>+COTIZACIONES!D156</f>
        <v>ML</v>
      </c>
      <c r="E156" s="139">
        <f>+COTIZACIONES!E156</f>
        <v>1</v>
      </c>
      <c r="F156" s="140">
        <f>+'ANALISIS DE COTIZACIONES'!S157</f>
        <v>100674</v>
      </c>
      <c r="G156" s="140">
        <f t="shared" si="8"/>
        <v>15101.1</v>
      </c>
      <c r="H156" s="140">
        <f t="shared" si="9"/>
        <v>3020.22</v>
      </c>
      <c r="I156" s="140">
        <f t="shared" si="10"/>
        <v>7047.18</v>
      </c>
      <c r="J156" s="140">
        <f t="shared" si="11"/>
        <v>125842.5</v>
      </c>
    </row>
    <row r="157" spans="1:10" ht="28.5" x14ac:dyDescent="0.25">
      <c r="A157" s="139">
        <f>+COTIZACIONES!A157</f>
        <v>155</v>
      </c>
      <c r="B157" s="139">
        <f>+COTIZACIONES!B157</f>
        <v>72151501</v>
      </c>
      <c r="C157" s="139" t="str">
        <f>+COTIZACIONES!C157</f>
        <v>SUMINISTRO E INSTALACION ALAMBRE DE COBRE AISLADO  THHN No 8 Blanco</v>
      </c>
      <c r="D157" s="139" t="str">
        <f>+COTIZACIONES!D157</f>
        <v>ML</v>
      </c>
      <c r="E157" s="139">
        <f>+COTIZACIONES!E157</f>
        <v>1</v>
      </c>
      <c r="F157" s="140">
        <f>+'ANALISIS DE COTIZACIONES'!S158</f>
        <v>100674</v>
      </c>
      <c r="G157" s="140">
        <f t="shared" si="8"/>
        <v>15101.1</v>
      </c>
      <c r="H157" s="140">
        <f t="shared" si="9"/>
        <v>3020.22</v>
      </c>
      <c r="I157" s="140">
        <f t="shared" si="10"/>
        <v>7047.18</v>
      </c>
      <c r="J157" s="140">
        <f t="shared" si="11"/>
        <v>125842.5</v>
      </c>
    </row>
    <row r="158" spans="1:10" ht="28.5" x14ac:dyDescent="0.25">
      <c r="A158" s="139">
        <f>+COTIZACIONES!A158</f>
        <v>156</v>
      </c>
      <c r="B158" s="139">
        <f>+COTIZACIONES!B158</f>
        <v>72151501</v>
      </c>
      <c r="C158" s="139" t="str">
        <f>+COTIZACIONES!C158</f>
        <v>SUMINISTRO E INSTALACION ALAMBRE DE COBRE AISLADO  THHN No 8 Negro</v>
      </c>
      <c r="D158" s="139" t="str">
        <f>+COTIZACIONES!D158</f>
        <v>ML</v>
      </c>
      <c r="E158" s="139">
        <f>+COTIZACIONES!E158</f>
        <v>1</v>
      </c>
      <c r="F158" s="140">
        <f>+'ANALISIS DE COTIZACIONES'!S159</f>
        <v>100674</v>
      </c>
      <c r="G158" s="140">
        <f t="shared" si="8"/>
        <v>15101.1</v>
      </c>
      <c r="H158" s="140">
        <f t="shared" si="9"/>
        <v>3020.22</v>
      </c>
      <c r="I158" s="140">
        <f t="shared" si="10"/>
        <v>7047.18</v>
      </c>
      <c r="J158" s="140">
        <f t="shared" si="11"/>
        <v>125842.5</v>
      </c>
    </row>
    <row r="159" spans="1:10" ht="28.5" x14ac:dyDescent="0.25">
      <c r="A159" s="139">
        <f>+COTIZACIONES!A159</f>
        <v>157</v>
      </c>
      <c r="B159" s="139">
        <f>+COTIZACIONES!B159</f>
        <v>72151501</v>
      </c>
      <c r="C159" s="139" t="str">
        <f>+COTIZACIONES!C159</f>
        <v>SUMINISTRO E INSTALACION ALAMBRE DE COBRE AISLADO  THHN No 8 Rojo</v>
      </c>
      <c r="D159" s="139" t="str">
        <f>+COTIZACIONES!D159</f>
        <v>ML</v>
      </c>
      <c r="E159" s="139">
        <f>+COTIZACIONES!E159</f>
        <v>1</v>
      </c>
      <c r="F159" s="140">
        <f>+'ANALISIS DE COTIZACIONES'!S160</f>
        <v>100674</v>
      </c>
      <c r="G159" s="140">
        <f t="shared" si="8"/>
        <v>15101.1</v>
      </c>
      <c r="H159" s="140">
        <f t="shared" si="9"/>
        <v>3020.22</v>
      </c>
      <c r="I159" s="140">
        <f t="shared" si="10"/>
        <v>7047.18</v>
      </c>
      <c r="J159" s="140">
        <f t="shared" si="11"/>
        <v>125842.5</v>
      </c>
    </row>
    <row r="160" spans="1:10" ht="28.5" x14ac:dyDescent="0.25">
      <c r="A160" s="139">
        <f>+COTIZACIONES!A160</f>
        <v>158</v>
      </c>
      <c r="B160" s="139">
        <f>+COTIZACIONES!B160</f>
        <v>72151501</v>
      </c>
      <c r="C160" s="139" t="str">
        <f>+COTIZACIONES!C160</f>
        <v>SUMINISTRO E INSTALACION ALAMBRE DE COBRE AISLADO  THHN No 8 Verde</v>
      </c>
      <c r="D160" s="139" t="str">
        <f>+COTIZACIONES!D160</f>
        <v>ML</v>
      </c>
      <c r="E160" s="139">
        <f>+COTIZACIONES!E160</f>
        <v>1</v>
      </c>
      <c r="F160" s="140">
        <f>+'ANALISIS DE COTIZACIONES'!S161</f>
        <v>100674</v>
      </c>
      <c r="G160" s="140">
        <f t="shared" si="8"/>
        <v>15101.1</v>
      </c>
      <c r="H160" s="140">
        <f t="shared" si="9"/>
        <v>3020.22</v>
      </c>
      <c r="I160" s="140">
        <f t="shared" si="10"/>
        <v>7047.18</v>
      </c>
      <c r="J160" s="140">
        <f t="shared" si="11"/>
        <v>125842.5</v>
      </c>
    </row>
    <row r="161" spans="1:10" ht="28.5" x14ac:dyDescent="0.25">
      <c r="A161" s="139">
        <f>+COTIZACIONES!A161</f>
        <v>159</v>
      </c>
      <c r="B161" s="139">
        <f>+COTIZACIONES!B161</f>
        <v>72151501</v>
      </c>
      <c r="C161" s="139" t="str">
        <f>+COTIZACIONES!C161</f>
        <v>SUMINISTRO E INSTALACION CABLE DUPLEX 2 X 14</v>
      </c>
      <c r="D161" s="139" t="str">
        <f>+COTIZACIONES!D161</f>
        <v>ML</v>
      </c>
      <c r="E161" s="139">
        <f>+COTIZACIONES!E161</f>
        <v>1</v>
      </c>
      <c r="F161" s="140">
        <f>+'ANALISIS DE COTIZACIONES'!S162</f>
        <v>100674</v>
      </c>
      <c r="G161" s="140">
        <f t="shared" si="8"/>
        <v>15101.1</v>
      </c>
      <c r="H161" s="140">
        <f t="shared" si="9"/>
        <v>3020.22</v>
      </c>
      <c r="I161" s="140">
        <f t="shared" si="10"/>
        <v>7047.18</v>
      </c>
      <c r="J161" s="140">
        <f t="shared" si="11"/>
        <v>125842.5</v>
      </c>
    </row>
    <row r="162" spans="1:10" ht="28.5" x14ac:dyDescent="0.25">
      <c r="A162" s="139">
        <f>+COTIZACIONES!A162</f>
        <v>160</v>
      </c>
      <c r="B162" s="139">
        <f>+COTIZACIONES!B162</f>
        <v>72151501</v>
      </c>
      <c r="C162" s="139" t="str">
        <f>+COTIZACIONES!C162</f>
        <v>SUMINISTRO E INSTALACION CABLE DUPLEX 2 X 12</v>
      </c>
      <c r="D162" s="139" t="str">
        <f>+COTIZACIONES!D162</f>
        <v>ML</v>
      </c>
      <c r="E162" s="139">
        <f>+COTIZACIONES!E162</f>
        <v>1</v>
      </c>
      <c r="F162" s="140">
        <f>+'ANALISIS DE COTIZACIONES'!S163</f>
        <v>59500</v>
      </c>
      <c r="G162" s="140">
        <f t="shared" si="8"/>
        <v>8925</v>
      </c>
      <c r="H162" s="140">
        <f t="shared" si="9"/>
        <v>1785</v>
      </c>
      <c r="I162" s="140">
        <f t="shared" si="10"/>
        <v>4165</v>
      </c>
      <c r="J162" s="140">
        <f t="shared" si="11"/>
        <v>74375</v>
      </c>
    </row>
    <row r="163" spans="1:10" ht="28.5" x14ac:dyDescent="0.25">
      <c r="A163" s="139">
        <f>+COTIZACIONES!A163</f>
        <v>161</v>
      </c>
      <c r="B163" s="139">
        <f>+COTIZACIONES!B163</f>
        <v>72151501</v>
      </c>
      <c r="C163" s="139" t="str">
        <f>+COTIZACIONES!C163</f>
        <v>SUMINISTRO E INSTALACION CABLE DUPLEX 2 X 10</v>
      </c>
      <c r="D163" s="139" t="str">
        <f>+COTIZACIONES!D163</f>
        <v>ML</v>
      </c>
      <c r="E163" s="139">
        <f>+COTIZACIONES!E163</f>
        <v>1</v>
      </c>
      <c r="F163" s="140">
        <f>+'ANALISIS DE COTIZACIONES'!S164</f>
        <v>59500</v>
      </c>
      <c r="G163" s="140">
        <f t="shared" si="8"/>
        <v>8925</v>
      </c>
      <c r="H163" s="140">
        <f t="shared" si="9"/>
        <v>1785</v>
      </c>
      <c r="I163" s="140">
        <f t="shared" si="10"/>
        <v>4165</v>
      </c>
      <c r="J163" s="140">
        <f t="shared" si="11"/>
        <v>74375</v>
      </c>
    </row>
    <row r="164" spans="1:10" ht="42.75" x14ac:dyDescent="0.25">
      <c r="A164" s="139">
        <f>+COTIZACIONES!A164</f>
        <v>162</v>
      </c>
      <c r="B164" s="139">
        <f>+COTIZACIONES!B164</f>
        <v>72151501</v>
      </c>
      <c r="C164" s="139" t="str">
        <f>+COTIZACIONES!C164</f>
        <v>INSTALACIÓN DE ALAMBRE COBRE DESNUDO PARA ACOMETIDAS ELÉCTRICAS, CALIBRE 12 AWG.</v>
      </c>
      <c r="D164" s="139" t="str">
        <f>+COTIZACIONES!D164</f>
        <v>Metro</v>
      </c>
      <c r="E164" s="139">
        <f>+COTIZACIONES!E164</f>
        <v>1</v>
      </c>
      <c r="F164" s="140">
        <f>+'ANALISIS DE COTIZACIONES'!S165</f>
        <v>3680</v>
      </c>
      <c r="G164" s="140">
        <f t="shared" si="8"/>
        <v>552</v>
      </c>
      <c r="H164" s="140">
        <f t="shared" si="9"/>
        <v>110.4</v>
      </c>
      <c r="I164" s="140">
        <f t="shared" si="10"/>
        <v>257.60000000000002</v>
      </c>
      <c r="J164" s="140">
        <f t="shared" si="11"/>
        <v>4600</v>
      </c>
    </row>
    <row r="165" spans="1:10" ht="42.75" x14ac:dyDescent="0.25">
      <c r="A165" s="139">
        <f>+COTIZACIONES!A165</f>
        <v>163</v>
      </c>
      <c r="B165" s="139">
        <f>+COTIZACIONES!B165</f>
        <v>72151501</v>
      </c>
      <c r="C165" s="139" t="str">
        <f>+COTIZACIONES!C165</f>
        <v xml:space="preserve">INSTALACIÓN DE ALAMBRE COBRE PARA ACOMETIDAS ELÉCTRICAS, CALIBRE 10 AWG. </v>
      </c>
      <c r="D165" s="139" t="str">
        <f>+COTIZACIONES!D165</f>
        <v>Metro</v>
      </c>
      <c r="E165" s="139">
        <f>+COTIZACIONES!E165</f>
        <v>1</v>
      </c>
      <c r="F165" s="140">
        <f>+'ANALISIS DE COTIZACIONES'!S166</f>
        <v>5175</v>
      </c>
      <c r="G165" s="140">
        <f t="shared" si="8"/>
        <v>776.25</v>
      </c>
      <c r="H165" s="140">
        <f t="shared" si="9"/>
        <v>155.25</v>
      </c>
      <c r="I165" s="140">
        <f t="shared" si="10"/>
        <v>362.25</v>
      </c>
      <c r="J165" s="140">
        <f t="shared" si="11"/>
        <v>6468.75</v>
      </c>
    </row>
    <row r="166" spans="1:10" ht="42.75" x14ac:dyDescent="0.25">
      <c r="A166" s="139">
        <f>+COTIZACIONES!A166</f>
        <v>164</v>
      </c>
      <c r="B166" s="139">
        <f>+COTIZACIONES!B166</f>
        <v>72151501</v>
      </c>
      <c r="C166" s="139" t="str">
        <f>+COTIZACIONES!C166</f>
        <v xml:space="preserve">INSTALACIÓN DE BALA DE ILUMINACIÓN DE INCRUSTAR DE 4" TIPO LED PANEL DE 9 WTS - 110 V </v>
      </c>
      <c r="D166" s="139" t="str">
        <f>+COTIZACIONES!D166</f>
        <v>Servicio</v>
      </c>
      <c r="E166" s="139">
        <f>+COTIZACIONES!E166</f>
        <v>1</v>
      </c>
      <c r="F166" s="140">
        <f>+'ANALISIS DE COTIZACIONES'!S167</f>
        <v>41170</v>
      </c>
      <c r="G166" s="140">
        <f t="shared" si="8"/>
        <v>6175.5</v>
      </c>
      <c r="H166" s="140">
        <f t="shared" si="9"/>
        <v>1235.0999999999999</v>
      </c>
      <c r="I166" s="140">
        <f t="shared" si="10"/>
        <v>2881.9</v>
      </c>
      <c r="J166" s="140">
        <f t="shared" si="11"/>
        <v>51462.5</v>
      </c>
    </row>
    <row r="167" spans="1:10" ht="42.75" x14ac:dyDescent="0.25">
      <c r="A167" s="139">
        <f>+COTIZACIONES!A167</f>
        <v>165</v>
      </c>
      <c r="B167" s="139">
        <f>+COTIZACIONES!B167</f>
        <v>72151501</v>
      </c>
      <c r="C167" s="139" t="str">
        <f>+COTIZACIONES!C167</f>
        <v xml:space="preserve">INSTALACIÓN DE BALA DE ILUMINACIÓN DE INCRUSTAR DE 8" TIPO LED PANEL DE 18 WTS - 110 V </v>
      </c>
      <c r="D167" s="139" t="str">
        <f>+COTIZACIONES!D167</f>
        <v>Unidad</v>
      </c>
      <c r="E167" s="139">
        <f>+COTIZACIONES!E167</f>
        <v>1</v>
      </c>
      <c r="F167" s="140">
        <f>+'ANALISIS DE COTIZACIONES'!S168</f>
        <v>86250</v>
      </c>
      <c r="G167" s="140">
        <f t="shared" si="8"/>
        <v>12937.5</v>
      </c>
      <c r="H167" s="140">
        <f t="shared" si="9"/>
        <v>2587.5</v>
      </c>
      <c r="I167" s="140">
        <f t="shared" si="10"/>
        <v>6037.5</v>
      </c>
      <c r="J167" s="140">
        <f t="shared" si="11"/>
        <v>107812.5</v>
      </c>
    </row>
    <row r="168" spans="1:10" ht="42.75" x14ac:dyDescent="0.25">
      <c r="A168" s="139">
        <f>+COTIZACIONES!A168</f>
        <v>166</v>
      </c>
      <c r="B168" s="139">
        <f>+COTIZACIONES!B168</f>
        <v>72151501</v>
      </c>
      <c r="C168" s="139" t="str">
        <f>+COTIZACIONES!C168</f>
        <v xml:space="preserve">INSTALACIÓN DE BALA FLUORESCENTE CON UN DIÁMETRO DE 17.5 CM </v>
      </c>
      <c r="D168" s="139" t="str">
        <f>+COTIZACIONES!D168</f>
        <v>Metro</v>
      </c>
      <c r="E168" s="139">
        <f>+COTIZACIONES!E168</f>
        <v>1</v>
      </c>
      <c r="F168" s="140">
        <f>+'ANALISIS DE COTIZACIONES'!S169</f>
        <v>87170</v>
      </c>
      <c r="G168" s="140">
        <f t="shared" si="8"/>
        <v>13075.5</v>
      </c>
      <c r="H168" s="140">
        <f t="shared" si="9"/>
        <v>2615.1</v>
      </c>
      <c r="I168" s="140">
        <f t="shared" si="10"/>
        <v>6101.9</v>
      </c>
      <c r="J168" s="140">
        <f t="shared" si="11"/>
        <v>108962.5</v>
      </c>
    </row>
    <row r="169" spans="1:10" ht="28.5" x14ac:dyDescent="0.25">
      <c r="A169" s="139">
        <f>+COTIZACIONES!A169</f>
        <v>167</v>
      </c>
      <c r="B169" s="139">
        <f>+COTIZACIONES!B169</f>
        <v>72151501</v>
      </c>
      <c r="C169" s="139" t="str">
        <f>+COTIZACIONES!C169</f>
        <v xml:space="preserve">INSTALACIÓN DE BORNA PARA RED DE BAJA TENSIÓN DE 4/0 MCM. </v>
      </c>
      <c r="D169" s="139" t="str">
        <f>+COTIZACIONES!D169</f>
        <v>Unidad</v>
      </c>
      <c r="E169" s="139">
        <f>+COTIZACIONES!E169</f>
        <v>1</v>
      </c>
      <c r="F169" s="140">
        <f>+'ANALISIS DE COTIZACIONES'!S170</f>
        <v>5175</v>
      </c>
      <c r="G169" s="140">
        <f t="shared" si="8"/>
        <v>776.25</v>
      </c>
      <c r="H169" s="140">
        <f t="shared" si="9"/>
        <v>155.25</v>
      </c>
      <c r="I169" s="140">
        <f t="shared" si="10"/>
        <v>362.25</v>
      </c>
      <c r="J169" s="140">
        <f t="shared" si="11"/>
        <v>6468.75</v>
      </c>
    </row>
    <row r="170" spans="1:10" ht="42.75" x14ac:dyDescent="0.25">
      <c r="A170" s="139">
        <f>+COTIZACIONES!A170</f>
        <v>168</v>
      </c>
      <c r="B170" s="139">
        <f>+COTIZACIONES!B170</f>
        <v>72151501</v>
      </c>
      <c r="C170" s="139" t="str">
        <f>+COTIZACIONES!C170</f>
        <v xml:space="preserve">INSTALACIÓN DE CABLE COBRE PARA ACOMETIDAS ELÉCTRICAS, CALIBRE DE 10 AWG.  </v>
      </c>
      <c r="D170" s="139" t="str">
        <f>+COTIZACIONES!D170</f>
        <v>Metro</v>
      </c>
      <c r="E170" s="139">
        <f>+COTIZACIONES!E170</f>
        <v>1</v>
      </c>
      <c r="F170" s="140">
        <f>+'ANALISIS DE COTIZACIONES'!S171</f>
        <v>5175</v>
      </c>
      <c r="G170" s="140">
        <f t="shared" si="8"/>
        <v>776.25</v>
      </c>
      <c r="H170" s="140">
        <f t="shared" si="9"/>
        <v>155.25</v>
      </c>
      <c r="I170" s="140">
        <f t="shared" si="10"/>
        <v>362.25</v>
      </c>
      <c r="J170" s="140">
        <f t="shared" si="11"/>
        <v>6468.75</v>
      </c>
    </row>
    <row r="171" spans="1:10" ht="156.75" x14ac:dyDescent="0.25">
      <c r="A171" s="139">
        <f>+COTIZACIONES!A171</f>
        <v>169</v>
      </c>
      <c r="B171" s="139">
        <f>+COTIZACIONES!B171</f>
        <v>72151501</v>
      </c>
      <c r="C171" s="139" t="str">
        <f>+COTIZACIONES!C171</f>
        <v>INSTALACIÓN DE BALA DE SOBREPONER 8" - 20W - AC90-240V FLUJO LUMINOSO: 1600 LM, TIPO LED: EPISTAR SMD 2835, VIDA ÚTIL DEL CHIP: 50.000 HR, ANGULO DE APERTURA: 120°, CRI: ≥80, TEMPERATURA DE COLOR: 4000K - 6000K, GRADO DE HERMETICIDAD: IP30,DIAMETRO PERFORACIÓN : 200MM. INCLUYE TODO LO NECESARIO PARA SU FUNCIONAMIENTO</v>
      </c>
      <c r="D171" s="139" t="str">
        <f>+COTIZACIONES!D171</f>
        <v>Unidad</v>
      </c>
      <c r="E171" s="139">
        <f>+COTIZACIONES!E171</f>
        <v>1</v>
      </c>
      <c r="F171" s="140">
        <f>+'ANALISIS DE COTIZACIONES'!S172</f>
        <v>94300</v>
      </c>
      <c r="G171" s="140">
        <f t="shared" si="8"/>
        <v>14145</v>
      </c>
      <c r="H171" s="140">
        <f t="shared" si="9"/>
        <v>2829</v>
      </c>
      <c r="I171" s="140">
        <f t="shared" si="10"/>
        <v>6601</v>
      </c>
      <c r="J171" s="140">
        <f t="shared" si="11"/>
        <v>117875</v>
      </c>
    </row>
    <row r="172" spans="1:10" ht="156.75" x14ac:dyDescent="0.25">
      <c r="A172" s="139">
        <f>+COTIZACIONES!A172</f>
        <v>170</v>
      </c>
      <c r="B172" s="139">
        <f>+COTIZACIONES!B172</f>
        <v>72151501</v>
      </c>
      <c r="C172" s="139" t="str">
        <f>+COTIZACIONES!C172</f>
        <v xml:space="preserve">SUMINISTRO E INSTALACIÓN DE LUMINARIA TIPO PANEL LED DE 60X60 cm, Potencia 45 W, Temperatura de Color 6000K (±10%), LED Tipo 2835, Flujo Luminoso 4000Lm (±10%), Angulo 110°, Voltaje 100/277 VAC, Driver 0-10V, FP&gt;0.90, Horas de Vida Útil 50.000 Horas, Garantía de 5 años. INCLUYE ACCESORIOS DE FIJACIÓN Y TODO LO NECESARIO PARA SU CORRECTO FUNCIONAMIENTO. </v>
      </c>
      <c r="D172" s="139" t="str">
        <f>+COTIZACIONES!D172</f>
        <v>Unidad</v>
      </c>
      <c r="E172" s="139">
        <f>+COTIZACIONES!E172</f>
        <v>1</v>
      </c>
      <c r="F172" s="140">
        <f>+'ANALISIS DE COTIZACIONES'!S173</f>
        <v>476000</v>
      </c>
      <c r="G172" s="140">
        <f t="shared" si="8"/>
        <v>71400</v>
      </c>
      <c r="H172" s="140">
        <f t="shared" si="9"/>
        <v>14280</v>
      </c>
      <c r="I172" s="140">
        <f t="shared" si="10"/>
        <v>33320</v>
      </c>
      <c r="J172" s="140">
        <f t="shared" si="11"/>
        <v>595000</v>
      </c>
    </row>
    <row r="173" spans="1:10" ht="142.5" x14ac:dyDescent="0.25">
      <c r="A173" s="139">
        <f>+COTIZACIONES!A173</f>
        <v>171</v>
      </c>
      <c r="B173" s="139">
        <f>+COTIZACIONES!B173</f>
        <v>72151501</v>
      </c>
      <c r="C173" s="139" t="str">
        <f>+COTIZACIONES!C173</f>
        <v xml:space="preserve">SUMINISTRO E INSTALACIÓN DE LUMINARIA TIPO APLIQUE  LED DE 13W, Voltaje 100/277 VAC, Driver 0-10V, FP&gt;0.90, APLIQUE TIPO AIRY EVOLUTION  O DE ESPECIFICACIONES TECNICAS SIMILARES, Horas de Vida Útil 36.000 Horas, IP65, Garantía de 5 años. INCLUYE ACCESORIOS DE FIJACIÓN Y TODO LO NECESARIO PARA SU CORRECTO FUNCIONAMIENTO. </v>
      </c>
      <c r="D173" s="139" t="str">
        <f>+COTIZACIONES!D173</f>
        <v>Unidad</v>
      </c>
      <c r="E173" s="139">
        <f>+COTIZACIONES!E173</f>
        <v>1</v>
      </c>
      <c r="F173" s="140">
        <f>+'ANALISIS DE COTIZACIONES'!S174</f>
        <v>476000</v>
      </c>
      <c r="G173" s="140">
        <f t="shared" si="8"/>
        <v>71400</v>
      </c>
      <c r="H173" s="140">
        <f t="shared" si="9"/>
        <v>14280</v>
      </c>
      <c r="I173" s="140">
        <f t="shared" si="10"/>
        <v>33320</v>
      </c>
      <c r="J173" s="140">
        <f t="shared" si="11"/>
        <v>595000</v>
      </c>
    </row>
    <row r="174" spans="1:10" ht="199.5" x14ac:dyDescent="0.25">
      <c r="A174" s="139">
        <f>+COTIZACIONES!A174</f>
        <v>172</v>
      </c>
      <c r="B174" s="139">
        <f>+COTIZACIONES!B174</f>
        <v>72151501</v>
      </c>
      <c r="C174" s="139" t="str">
        <f>+COTIZACIONES!C174</f>
        <v>SUMINISTRO, INSTALACIÓN Y PUESTA EN FUNCIONAMIENTO DE LUMINARIA LED DE 40 W TIPO CREE O SIMILAR DOBLE SALIDA PARA ALUMBRADO PEATONAL CON POSTE METÁLICO DOBLE PROPOSITO (9 - 6) MTS NORMA  CODENSA ET221, Multivoltaje, Eficiencia de 130 Lm/W, IP 66, Horas de vida útil 100.000 Hrs, Temperatura de Color 4.000 K, Garantía de 5 años, Puesta a tierra de poste. INCLUYE ACCESORIOS DE FIJACIÓN, CONEXIÓN Y TODO LO NECESARIO PARA SU CORRECTO FUNCIONAMIENTO.</v>
      </c>
      <c r="D174" s="139" t="str">
        <f>+COTIZACIONES!D174</f>
        <v>Unidad</v>
      </c>
      <c r="E174" s="139">
        <f>+COTIZACIONES!E174</f>
        <v>1</v>
      </c>
      <c r="F174" s="140">
        <f>+'ANALISIS DE COTIZACIONES'!S175</f>
        <v>345100</v>
      </c>
      <c r="G174" s="140">
        <f t="shared" si="8"/>
        <v>51765</v>
      </c>
      <c r="H174" s="140">
        <f t="shared" si="9"/>
        <v>10353</v>
      </c>
      <c r="I174" s="140">
        <f t="shared" si="10"/>
        <v>24157</v>
      </c>
      <c r="J174" s="140">
        <f t="shared" si="11"/>
        <v>431375</v>
      </c>
    </row>
    <row r="175" spans="1:10" ht="313.5" x14ac:dyDescent="0.25">
      <c r="A175" s="139">
        <f>+COTIZACIONES!A175</f>
        <v>173</v>
      </c>
      <c r="B175" s="139">
        <f>+COTIZACIONES!B175</f>
        <v>72151501</v>
      </c>
      <c r="C175" s="139" t="str">
        <f>+COTIZACIONES!C175</f>
        <v xml:space="preserve">SUMINISTRO, INSTALACIÓN Y PUESTA EN FUNCIONAMIENTO DE LUMINARIA ALUMBRADO PÚBLICO CON POTENCIA 60W TIPO LED; Tipo Led Cree XP-G3 equivalente o de características técnicas superiores; Eficiencia 130 Lm/W mínimo; Incluye DPS Tipo II (Máxima corriente de descarga 20kA -8/20us) mínimo separado del driver; Protección IP65 e IP66 y seguridad IK08 e IK10; Sistema de desconexión automática de red para los procesos de mantenimiento; Adaptador para colocación en poste o brazo, Fotometrías Tipo T1, T2, T3, T4, T5; Horas de vida útil 100.000 Hrs mínimo; Garantía de 5 años de fábrica mínimo. INCLUYE ACCESORIOS DE FIJACIÓN Y CONEXIÓN, PLACA INDELEBLE CON (NÚMERO DE CIRCUITO Y FECHA DE INSTALACIÓN EN SITIO), Y TODO LO NECESARIO PARA SU CORRECTO FUNCIONAMIENTO. </v>
      </c>
      <c r="D175" s="139" t="str">
        <f>+COTIZACIONES!D175</f>
        <v>Unidad</v>
      </c>
      <c r="E175" s="139">
        <f>+COTIZACIONES!E175</f>
        <v>1</v>
      </c>
      <c r="F175" s="140">
        <f>+'ANALISIS DE COTIZACIONES'!S176</f>
        <v>476000</v>
      </c>
      <c r="G175" s="140">
        <f t="shared" si="8"/>
        <v>71400</v>
      </c>
      <c r="H175" s="140">
        <f t="shared" si="9"/>
        <v>14280</v>
      </c>
      <c r="I175" s="140">
        <f t="shared" si="10"/>
        <v>33320</v>
      </c>
      <c r="J175" s="140">
        <f t="shared" si="11"/>
        <v>595000</v>
      </c>
    </row>
    <row r="176" spans="1:10" ht="156.75" x14ac:dyDescent="0.25">
      <c r="A176" s="139">
        <f>+COTIZACIONES!A176</f>
        <v>174</v>
      </c>
      <c r="B176" s="139">
        <f>+COTIZACIONES!B176</f>
        <v>72151501</v>
      </c>
      <c r="C176" s="139" t="str">
        <f>+COTIZACIONES!C176</f>
        <v xml:space="preserve">SUMINISTRO E INSTALACIÓN DE LUMINARIA TIPO PANEL LED REDONDO DE INCRUSTAR Potencia 14 W, Temperatura de Color 6000K (±10%), LED Tipo 2835, Flujo Luminoso 1500Lm (±10%), Voltaje 100/277 VAC, Driver 0-10V, FP&gt;0.90, Horas de Vida Útil 36.000 Horas, Garantía de 5 años. INCLUYE ACCESORIOS DE FIJACIÓN Y TODO LO NECESARIO PARA SU CORRECTO FUNCIONAMIENTO. </v>
      </c>
      <c r="D176" s="139" t="str">
        <f>+COTIZACIONES!D176</f>
        <v>Unidad</v>
      </c>
      <c r="E176" s="139">
        <f>+COTIZACIONES!E176</f>
        <v>1</v>
      </c>
      <c r="F176" s="140">
        <f>+'ANALISIS DE COTIZACIONES'!S177</f>
        <v>476000</v>
      </c>
      <c r="G176" s="140">
        <f t="shared" si="8"/>
        <v>71400</v>
      </c>
      <c r="H176" s="140">
        <f t="shared" si="9"/>
        <v>14280</v>
      </c>
      <c r="I176" s="140">
        <f t="shared" si="10"/>
        <v>33320</v>
      </c>
      <c r="J176" s="140">
        <f t="shared" si="11"/>
        <v>595000</v>
      </c>
    </row>
    <row r="177" spans="1:10" ht="142.5" x14ac:dyDescent="0.25">
      <c r="A177" s="139">
        <f>+COTIZACIONES!A177</f>
        <v>175</v>
      </c>
      <c r="B177" s="139">
        <f>+COTIZACIONES!B177</f>
        <v>72151501</v>
      </c>
      <c r="C177" s="139" t="str">
        <f>+COTIZACIONES!C177</f>
        <v>SUMINISTRO, INSTALACION DE BALA LED 18W 8" DE EMPOTRAR, DRIVER MULTIVOLTAJE, TEMPERATURA DE COLOR OPCIONAL BLANCA/CALIDA 6500/3700K, HORAS DE VIDA UTIL 50.000 HORAS, DISPARADOR 100% EN ALUMINIO. IRC&gt;85, PF&gt;95%, THD&lt;12%, 2235 LUMENES (±10%). INCLUYE TODO LO NECESARIO PARA SU FUNCIONAMIENTO</v>
      </c>
      <c r="D177" s="139" t="str">
        <f>+COTIZACIONES!D177</f>
        <v>Unidad</v>
      </c>
      <c r="E177" s="139">
        <f>+COTIZACIONES!E177</f>
        <v>1</v>
      </c>
      <c r="F177" s="140">
        <f>+'ANALISIS DE COTIZACIONES'!S178</f>
        <v>476000</v>
      </c>
      <c r="G177" s="140">
        <f t="shared" si="8"/>
        <v>71400</v>
      </c>
      <c r="H177" s="140">
        <f t="shared" si="9"/>
        <v>14280</v>
      </c>
      <c r="I177" s="140">
        <f t="shared" si="10"/>
        <v>33320</v>
      </c>
      <c r="J177" s="140">
        <f t="shared" si="11"/>
        <v>595000</v>
      </c>
    </row>
    <row r="178" spans="1:10" ht="156.75" x14ac:dyDescent="0.25">
      <c r="A178" s="139">
        <f>+COTIZACIONES!A178</f>
        <v>176</v>
      </c>
      <c r="B178" s="139">
        <f>+COTIZACIONES!B178</f>
        <v>72151501</v>
      </c>
      <c r="C178" s="139" t="str">
        <f>+COTIZACIONES!C178</f>
        <v xml:space="preserve">SUMINISTRO E INSTALACIÓN DE LUMINARIA TIPO PANEL LED REDONDO DE INCRUSTAR Potencia 21 W, Temperatura de Color 6000K (±10%), LED Tipo 2835, Flujo Luminoso 2200Lm (±10%), Voltaje 100/277 VAC, Driver 0-10V, FP&gt;0.90, Horas de Vida Útil 36.000 Horas, Garantía de 5 años. INCLUYE ACCESORIOS DE FIJACIÓN Y TODO LO NECESARIO PARA SU CORRECTO FUNCIONAMIENTO. </v>
      </c>
      <c r="D178" s="139" t="str">
        <f>+COTIZACIONES!D178</f>
        <v>Unidad</v>
      </c>
      <c r="E178" s="139">
        <f>+COTIZACIONES!E178</f>
        <v>1</v>
      </c>
      <c r="F178" s="140">
        <f>+'ANALISIS DE COTIZACIONES'!S179</f>
        <v>476000</v>
      </c>
      <c r="G178" s="140">
        <f t="shared" si="8"/>
        <v>71400</v>
      </c>
      <c r="H178" s="140">
        <f t="shared" si="9"/>
        <v>14280</v>
      </c>
      <c r="I178" s="140">
        <f t="shared" si="10"/>
        <v>33320</v>
      </c>
      <c r="J178" s="140">
        <f t="shared" si="11"/>
        <v>595000</v>
      </c>
    </row>
    <row r="179" spans="1:10" ht="128.25" x14ac:dyDescent="0.25">
      <c r="A179" s="139">
        <f>+COTIZACIONES!A179</f>
        <v>177</v>
      </c>
      <c r="B179" s="139">
        <f>+COTIZACIONES!B179</f>
        <v>72151501</v>
      </c>
      <c r="C179" s="139" t="str">
        <f>+COTIZACIONES!C179</f>
        <v xml:space="preserve">SUMINISTRO E INSTALACIÓN Y PUESTA EN FUNCIONAMIENTO REFLECTOR  30W LED, MULTIVOLTAJE, Températura de Color 6000K (±10%), Flujo Luminoso 2250Lm (±10%), Horas de Vida Útil 50.000 Hrs, Garantía de 5 años. INCLUYE ACCESORIOS DE FIJACIÓN Y TODO LO NECESARIO PARA SU CORRECTO FUNCIONAMIENTO. </v>
      </c>
      <c r="D179" s="139" t="str">
        <f>+COTIZACIONES!D179</f>
        <v>Unidad</v>
      </c>
      <c r="E179" s="139">
        <f>+COTIZACIONES!E179</f>
        <v>1</v>
      </c>
      <c r="F179" s="140">
        <f>+'ANALISIS DE COTIZACIONES'!S180</f>
        <v>346052</v>
      </c>
      <c r="G179" s="140">
        <f t="shared" si="8"/>
        <v>51907.8</v>
      </c>
      <c r="H179" s="140">
        <f t="shared" si="9"/>
        <v>10381.56</v>
      </c>
      <c r="I179" s="140">
        <f t="shared" si="10"/>
        <v>24223.64</v>
      </c>
      <c r="J179" s="140">
        <f t="shared" si="11"/>
        <v>432565</v>
      </c>
    </row>
    <row r="180" spans="1:10" ht="128.25" x14ac:dyDescent="0.25">
      <c r="A180" s="139">
        <f>+COTIZACIONES!A180</f>
        <v>178</v>
      </c>
      <c r="B180" s="139">
        <f>+COTIZACIONES!B180</f>
        <v>72151501</v>
      </c>
      <c r="C180" s="139" t="str">
        <f>+COTIZACIONES!C180</f>
        <v xml:space="preserve">SUMINISTRO E INSTALACIÓN Y PUESTA EN FUNCIONAMIENTO REFLECTOR  50W LED, MULTIVOLTAJE, Températura de Color 6000K (±10%), Flujo Luminoso 3750Lm (±10%), Horas de Vida Útil 50.000 Hrs, Garantía de 5 años. INCLUYE ACCESORIOS DE FIJACIÓN Y TODO LO NECESARIO PARA SU CORRECTO FUNCIONAMIENTO. </v>
      </c>
      <c r="D180" s="139" t="str">
        <f>+COTIZACIONES!D180</f>
        <v>Unidad</v>
      </c>
      <c r="E180" s="139">
        <f>+COTIZACIONES!E180</f>
        <v>1</v>
      </c>
      <c r="F180" s="140">
        <f>+'ANALISIS DE COTIZACIONES'!S181</f>
        <v>346052</v>
      </c>
      <c r="G180" s="140">
        <f t="shared" si="8"/>
        <v>51907.8</v>
      </c>
      <c r="H180" s="140">
        <f t="shared" si="9"/>
        <v>10381.56</v>
      </c>
      <c r="I180" s="140">
        <f t="shared" si="10"/>
        <v>24223.64</v>
      </c>
      <c r="J180" s="140">
        <f t="shared" si="11"/>
        <v>432565</v>
      </c>
    </row>
    <row r="181" spans="1:10" ht="142.5" x14ac:dyDescent="0.25">
      <c r="A181" s="139">
        <f>+COTIZACIONES!A181</f>
        <v>179</v>
      </c>
      <c r="B181" s="139">
        <f>+COTIZACIONES!B181</f>
        <v>72151501</v>
      </c>
      <c r="C181" s="139" t="str">
        <f>+COTIZACIONES!C181</f>
        <v xml:space="preserve">SUMINISTRO E INSTALACIÓN Y PUESTA EN FUNCIONAMIENTO DE   REFLECTOR  100W LED, MULTIVOLTAJE, Températura de Color 6500K (±10%), Flujo Luminoso 7500Lm (±10%), Horas de Vida Útil 50.000 Hrs, Garantía de 5 años. INCLUYE ACCESORIOS DE FIJACIÓN Y TODO LO NECESARIO PARA SU CORRECTO FUNCIONAMIENTO. </v>
      </c>
      <c r="D181" s="139" t="str">
        <f>+COTIZACIONES!D181</f>
        <v>Unidad</v>
      </c>
      <c r="E181" s="139">
        <f>+COTIZACIONES!E181</f>
        <v>1</v>
      </c>
      <c r="F181" s="140">
        <f>+'ANALISIS DE COTIZACIONES'!S182</f>
        <v>476000</v>
      </c>
      <c r="G181" s="140">
        <f t="shared" si="8"/>
        <v>71400</v>
      </c>
      <c r="H181" s="140">
        <f t="shared" si="9"/>
        <v>14280</v>
      </c>
      <c r="I181" s="140">
        <f t="shared" si="10"/>
        <v>33320</v>
      </c>
      <c r="J181" s="140">
        <f t="shared" si="11"/>
        <v>595000</v>
      </c>
    </row>
    <row r="182" spans="1:10" ht="128.25" x14ac:dyDescent="0.25">
      <c r="A182" s="139">
        <f>+COTIZACIONES!A182</f>
        <v>180</v>
      </c>
      <c r="B182" s="139">
        <f>+COTIZACIONES!B182</f>
        <v>72151501</v>
      </c>
      <c r="C182" s="139" t="str">
        <f>+COTIZACIONES!C182</f>
        <v xml:space="preserve">SUMINISTRO E INSTALACIÓN DE LUMINARIA DE EMERGENCIA LED TIPO HUBBEL O ESPECIFICACIONES TÉCNICAS SIMILARES DE 2W, FP&gt;0.95, Voltaje 100/277 VAC, Horas de vida Útil 36.000 Horas, Garantía de 5 años. INCLUYE ACCESORIOS DE FIJACIÓN Y TODO LO NECESARIO PARA SU CORRECTO FUNCIONAMIENTO. </v>
      </c>
      <c r="D182" s="139" t="str">
        <f>+COTIZACIONES!D182</f>
        <v>Unidad</v>
      </c>
      <c r="E182" s="139">
        <f>+COTIZACIONES!E182</f>
        <v>1</v>
      </c>
      <c r="F182" s="140">
        <f>+'ANALISIS DE COTIZACIONES'!S183</f>
        <v>331891</v>
      </c>
      <c r="G182" s="140">
        <f t="shared" si="8"/>
        <v>49783.65</v>
      </c>
      <c r="H182" s="140">
        <f t="shared" si="9"/>
        <v>9956.73</v>
      </c>
      <c r="I182" s="140">
        <f t="shared" si="10"/>
        <v>23232.37</v>
      </c>
      <c r="J182" s="140">
        <f t="shared" si="11"/>
        <v>414863.75</v>
      </c>
    </row>
    <row r="183" spans="1:10" ht="142.5" x14ac:dyDescent="0.25">
      <c r="A183" s="139">
        <f>+COTIZACIONES!A183</f>
        <v>181</v>
      </c>
      <c r="B183" s="139">
        <f>+COTIZACIONES!B183</f>
        <v>72151501</v>
      </c>
      <c r="C183" s="139" t="str">
        <f>+COTIZACIONES!C183</f>
        <v xml:space="preserve">SUMINISTRO E INSTALACIÓN DE SUMINISTRO E INSTALACIÓN DE LUMINARIA TIPO BOLARDO LED DE 50W, FP&gt;0.95, Temperatura de Color 3000K, IP54-IP65, Flujo Luminoso 6000Lm (±10%),  Driver 0-10V, Horas de vida Útil 50.000 Horas, Garantía de 5 años. INCLUYE ACCESORIOS DE FIJACIÓN Y TODO LO NECESARIO PARA SU CORRECTO FUNCIONAMIENTO. </v>
      </c>
      <c r="D183" s="139" t="str">
        <f>+COTIZACIONES!D183</f>
        <v>Unidad</v>
      </c>
      <c r="E183" s="139">
        <f>+COTIZACIONES!E183</f>
        <v>1</v>
      </c>
      <c r="F183" s="140">
        <f>+'ANALISIS DE COTIZACIONES'!S184</f>
        <v>476000</v>
      </c>
      <c r="G183" s="140">
        <f t="shared" si="8"/>
        <v>71400</v>
      </c>
      <c r="H183" s="140">
        <f t="shared" si="9"/>
        <v>14280</v>
      </c>
      <c r="I183" s="140">
        <f t="shared" si="10"/>
        <v>33320</v>
      </c>
      <c r="J183" s="140">
        <f t="shared" si="11"/>
        <v>595000</v>
      </c>
    </row>
    <row r="184" spans="1:10" ht="313.5" x14ac:dyDescent="0.25">
      <c r="A184" s="139">
        <f>+COTIZACIONES!A184</f>
        <v>182</v>
      </c>
      <c r="B184" s="139">
        <f>+COTIZACIONES!B184</f>
        <v>72151501</v>
      </c>
      <c r="C184" s="139" t="str">
        <f>+COTIZACIONES!C184</f>
        <v>SUMINISTRO, INSTALACIÓN Y PUESTA EN FUNCIONAMIENTO DE LUMINARIA ALUMBRADO PÚBLICO VIAL TIPO LED, Potencia 75 W, Temperatura color 4000K - 5700K similar o características técnicas superiores y de acuerdo a requerimiento según diseño Ejercito, Flujo lumínico 8.819lm - 9.621lm similar o características técnicas superiores y de acuerdo a requerimiento según diseño Ejercito, Diodos LED 36 puntos o superior, Multivoltaje, Factor de potencia 0.9 similar o características técnicas superiores, Supresor de picos de tensión (DPS) incorporado de 20kV similar o características técnicas superiores, Aleación en aluminio, Dispersor térmico en aluminio, Vida útil Diodo 116.000 Horas o superior. INCLUYE ACCESORIOS DE FIJACIÓN, CONEXIÓN Y TODO LO NECESARIO PARA SU CORRECTO FUNCIONAMIENTO.</v>
      </c>
      <c r="D184" s="139" t="str">
        <f>+COTIZACIONES!D184</f>
        <v>Unidad</v>
      </c>
      <c r="E184" s="139">
        <f>+COTIZACIONES!E184</f>
        <v>1</v>
      </c>
      <c r="F184" s="140">
        <f>+'ANALISIS DE COTIZACIONES'!S185</f>
        <v>476000</v>
      </c>
      <c r="G184" s="140">
        <f t="shared" si="8"/>
        <v>71400</v>
      </c>
      <c r="H184" s="140">
        <f t="shared" si="9"/>
        <v>14280</v>
      </c>
      <c r="I184" s="140">
        <f t="shared" si="10"/>
        <v>33320</v>
      </c>
      <c r="J184" s="140">
        <f t="shared" si="11"/>
        <v>595000</v>
      </c>
    </row>
    <row r="185" spans="1:10" ht="171" x14ac:dyDescent="0.25">
      <c r="A185" s="139">
        <f>+COTIZACIONES!A185</f>
        <v>183</v>
      </c>
      <c r="B185" s="139">
        <f>+COTIZACIONES!B185</f>
        <v>72151501</v>
      </c>
      <c r="C185" s="139" t="str">
        <f>+COTIZACIONES!C185</f>
        <v>SUMINISTRO, INSTALACIÓN Y PUESTA EN FUNCIONAMIENTO DE PANEL DE ILUMINACION EN LED 45 W , DIMENSIONES 1200 x 300 x 9 mm, COLOR BLANCO FRIO (5000-6500K) , SMD2835, FLUJO LUMINOSO 3209 lm,  ANGULO DE APERTURA 110°, VOLTAJE 100-240 V, FACTOR DE POTENCIA &gt;0.95, HORAS DE VIDA UTIL IGUAL O SUPERIOR A 35.000 HORAS , Garantia 5 años. INCLUYE TODO LO NECESARIO PARA SU FUNCIONAMIENTO</v>
      </c>
      <c r="D185" s="139" t="str">
        <f>+COTIZACIONES!D185</f>
        <v>Unidad</v>
      </c>
      <c r="E185" s="139">
        <f>+COTIZACIONES!E185</f>
        <v>1</v>
      </c>
      <c r="F185" s="140">
        <f>+'ANALISIS DE COTIZACIONES'!S186</f>
        <v>357000</v>
      </c>
      <c r="G185" s="140">
        <f t="shared" si="8"/>
        <v>53550</v>
      </c>
      <c r="H185" s="140">
        <f t="shared" si="9"/>
        <v>10710</v>
      </c>
      <c r="I185" s="140">
        <f t="shared" si="10"/>
        <v>24990</v>
      </c>
      <c r="J185" s="140">
        <f t="shared" si="11"/>
        <v>446250</v>
      </c>
    </row>
    <row r="186" spans="1:10" ht="114" x14ac:dyDescent="0.25">
      <c r="A186" s="139">
        <f>+COTIZACIONES!A186</f>
        <v>184</v>
      </c>
      <c r="B186" s="139">
        <f>+COTIZACIONES!B186</f>
        <v>72151501</v>
      </c>
      <c r="C186" s="139" t="str">
        <f>+COTIZACIONES!C186</f>
        <v>SUMINISTRO E INSTALACION DE APLIQUE TORTUGA LED DE 13,5 W, IP65, Voltaje 100/277VAC, E27, con Rejilla Color Negro, Temperatura de Color 6500K Blanco Frío, Horas de Vida Útil 50,000 Horas, Garantía de 5 años. INCLUYE ACCESORIOS DE FIJACIÓN Y CONEXIÓN.</v>
      </c>
      <c r="D186" s="139" t="str">
        <f>+COTIZACIONES!D186</f>
        <v>Unidad</v>
      </c>
      <c r="E186" s="139">
        <f>+COTIZACIONES!E186</f>
        <v>1</v>
      </c>
      <c r="F186" s="140">
        <f>+'ANALISIS DE COTIZACIONES'!S187</f>
        <v>357000</v>
      </c>
      <c r="G186" s="140">
        <f t="shared" si="8"/>
        <v>53550</v>
      </c>
      <c r="H186" s="140">
        <f t="shared" si="9"/>
        <v>10710</v>
      </c>
      <c r="I186" s="140">
        <f t="shared" si="10"/>
        <v>24990</v>
      </c>
      <c r="J186" s="140">
        <f t="shared" si="11"/>
        <v>446250</v>
      </c>
    </row>
    <row r="187" spans="1:10" ht="28.5" x14ac:dyDescent="0.25">
      <c r="A187" s="139">
        <f>+COTIZACIONES!A187</f>
        <v>185</v>
      </c>
      <c r="B187" s="139">
        <f>+COTIZACIONES!B187</f>
        <v>72151501</v>
      </c>
      <c r="C187" s="139" t="str">
        <f>+COTIZACIONES!C187</f>
        <v xml:space="preserve">INSTALACIÓN DE CABLE DE COBRE THHN/THWN N°10 AWG. </v>
      </c>
      <c r="D187" s="139" t="str">
        <f>+COTIZACIONES!D187</f>
        <v>ml</v>
      </c>
      <c r="E187" s="139">
        <f>+COTIZACIONES!E187</f>
        <v>1</v>
      </c>
      <c r="F187" s="140">
        <f>+'ANALISIS DE COTIZACIONES'!S188</f>
        <v>641886</v>
      </c>
      <c r="G187" s="140">
        <f t="shared" si="8"/>
        <v>96282.9</v>
      </c>
      <c r="H187" s="140">
        <f t="shared" si="9"/>
        <v>19256.580000000002</v>
      </c>
      <c r="I187" s="140">
        <f t="shared" si="10"/>
        <v>44932.02</v>
      </c>
      <c r="J187" s="140">
        <f t="shared" si="11"/>
        <v>802357.5</v>
      </c>
    </row>
    <row r="188" spans="1:10" ht="28.5" x14ac:dyDescent="0.25">
      <c r="A188" s="139">
        <f>+COTIZACIONES!A188</f>
        <v>186</v>
      </c>
      <c r="B188" s="139">
        <f>+COTIZACIONES!B188</f>
        <v>72151501</v>
      </c>
      <c r="C188" s="139" t="str">
        <f>+COTIZACIONES!C188</f>
        <v>INSTALACIÓN DE CANASTILLA PARA CABLEADO AÉREO. ANCHO 20 CM</v>
      </c>
      <c r="D188" s="139" t="str">
        <f>+COTIZACIONES!D188</f>
        <v>ML</v>
      </c>
      <c r="E188" s="139">
        <f>+COTIZACIONES!E188</f>
        <v>1</v>
      </c>
      <c r="F188" s="140">
        <f>+'ANALISIS DE COTIZACIONES'!S189</f>
        <v>55930</v>
      </c>
      <c r="G188" s="140">
        <f t="shared" si="8"/>
        <v>8389.5</v>
      </c>
      <c r="H188" s="140">
        <f t="shared" si="9"/>
        <v>1677.9</v>
      </c>
      <c r="I188" s="140">
        <f t="shared" si="10"/>
        <v>3915.1</v>
      </c>
      <c r="J188" s="140">
        <f t="shared" si="11"/>
        <v>69912.5</v>
      </c>
    </row>
    <row r="189" spans="1:10" ht="42.75" x14ac:dyDescent="0.25">
      <c r="A189" s="139">
        <f>+COTIZACIONES!A189</f>
        <v>187</v>
      </c>
      <c r="B189" s="139">
        <f>+COTIZACIONES!B189</f>
        <v>72151501</v>
      </c>
      <c r="C189" s="139" t="str">
        <f>+COTIZACIONES!C189</f>
        <v xml:space="preserve">INSTALACIÓN DE CAPACETE PARA ACOMETIDAS ELÉCTRICAS CON UN DIÁMETRO DE 1".  </v>
      </c>
      <c r="D189" s="139" t="str">
        <f>+COTIZACIONES!D189</f>
        <v>Servicio</v>
      </c>
      <c r="E189" s="139">
        <f>+COTIZACIONES!E189</f>
        <v>1</v>
      </c>
      <c r="F189" s="140">
        <f>+'ANALISIS DE COTIZACIONES'!S190</f>
        <v>63070</v>
      </c>
      <c r="G189" s="140">
        <f t="shared" si="8"/>
        <v>9460.5</v>
      </c>
      <c r="H189" s="140">
        <f t="shared" si="9"/>
        <v>1892.1</v>
      </c>
      <c r="I189" s="140">
        <f t="shared" si="10"/>
        <v>4414.8999999999996</v>
      </c>
      <c r="J189" s="140">
        <f t="shared" si="11"/>
        <v>78837.5</v>
      </c>
    </row>
    <row r="190" spans="1:10" ht="42.75" x14ac:dyDescent="0.25">
      <c r="A190" s="139">
        <f>+COTIZACIONES!A190</f>
        <v>188</v>
      </c>
      <c r="B190" s="139">
        <f>+COTIZACIONES!B190</f>
        <v>72151501</v>
      </c>
      <c r="C190" s="139" t="str">
        <f>+COTIZACIONES!C190</f>
        <v xml:space="preserve">INSTALACIÓN DE CAPACETE PARA ACOMETIDAS ELÉCTRICAS CON UN DIÁMETRO DE 3/4".  </v>
      </c>
      <c r="D190" s="139" t="str">
        <f>+COTIZACIONES!D190</f>
        <v>Unidad</v>
      </c>
      <c r="E190" s="139">
        <f>+COTIZACIONES!E190</f>
        <v>1</v>
      </c>
      <c r="F190" s="140">
        <f>+'ANALISIS DE COTIZACIONES'!S191</f>
        <v>63070</v>
      </c>
      <c r="G190" s="140">
        <f t="shared" si="8"/>
        <v>9460.5</v>
      </c>
      <c r="H190" s="140">
        <f t="shared" si="9"/>
        <v>1892.1</v>
      </c>
      <c r="I190" s="140">
        <f t="shared" si="10"/>
        <v>4414.8999999999996</v>
      </c>
      <c r="J190" s="140">
        <f t="shared" si="11"/>
        <v>78837.5</v>
      </c>
    </row>
    <row r="191" spans="1:10" ht="57" x14ac:dyDescent="0.25">
      <c r="A191" s="139">
        <f>+COTIZACIONES!A191</f>
        <v>189</v>
      </c>
      <c r="B191" s="139">
        <f>+COTIZACIONES!B191</f>
        <v>72151501</v>
      </c>
      <c r="C191" s="139" t="str">
        <f>+COTIZACIONES!C191</f>
        <v>INSTALACIÓN DE INTERRUPTOR DOBLE TUBERÍA CONDUIT PVC 3/4", ALAMBRE No 12 AWG INCLUYE APARATO PROM 5 M</v>
      </c>
      <c r="D191" s="139" t="str">
        <f>+COTIZACIONES!D191</f>
        <v>Unidad</v>
      </c>
      <c r="E191" s="139">
        <f>+COTIZACIONES!E191</f>
        <v>1</v>
      </c>
      <c r="F191" s="140">
        <f>+'ANALISIS DE COTIZACIONES'!S192</f>
        <v>53550</v>
      </c>
      <c r="G191" s="140">
        <f t="shared" si="8"/>
        <v>8032.5</v>
      </c>
      <c r="H191" s="140">
        <f t="shared" si="9"/>
        <v>1606.5</v>
      </c>
      <c r="I191" s="140">
        <f t="shared" si="10"/>
        <v>3748.5</v>
      </c>
      <c r="J191" s="140">
        <f t="shared" si="11"/>
        <v>66937.5</v>
      </c>
    </row>
    <row r="192" spans="1:10" ht="28.5" x14ac:dyDescent="0.25">
      <c r="A192" s="139">
        <f>+COTIZACIONES!A192</f>
        <v>190</v>
      </c>
      <c r="B192" s="139">
        <f>+COTIZACIONES!B192</f>
        <v>72151501</v>
      </c>
      <c r="C192" s="139" t="str">
        <f>+COTIZACIONES!C192</f>
        <v>SUMINSTRO INSTALACIÓN DE TUBERÍA CONDUIT PVC 1"</v>
      </c>
      <c r="D192" s="139" t="str">
        <f>+COTIZACIONES!D192</f>
        <v>ML</v>
      </c>
      <c r="E192" s="139">
        <f>+COTIZACIONES!E192</f>
        <v>1</v>
      </c>
      <c r="F192" s="140">
        <f>+'ANALISIS DE COTIZACIONES'!S193</f>
        <v>7475</v>
      </c>
      <c r="G192" s="140">
        <f t="shared" si="8"/>
        <v>1121.25</v>
      </c>
      <c r="H192" s="140">
        <f t="shared" si="9"/>
        <v>224.25</v>
      </c>
      <c r="I192" s="140">
        <f t="shared" si="10"/>
        <v>523.25</v>
      </c>
      <c r="J192" s="140">
        <f t="shared" si="11"/>
        <v>9343.75</v>
      </c>
    </row>
    <row r="193" spans="1:10" ht="28.5" x14ac:dyDescent="0.25">
      <c r="A193" s="139">
        <f>+COTIZACIONES!A193</f>
        <v>191</v>
      </c>
      <c r="B193" s="139">
        <f>+COTIZACIONES!B193</f>
        <v>72151501</v>
      </c>
      <c r="C193" s="139" t="str">
        <f>+COTIZACIONES!C193</f>
        <v>SUMINISTRO E INSTALACIÓN DE TUBERÍA CONDUIT PVC 1/2"</v>
      </c>
      <c r="D193" s="139" t="str">
        <f>+COTIZACIONES!D193</f>
        <v>ML</v>
      </c>
      <c r="E193" s="139">
        <f>+COTIZACIONES!E193</f>
        <v>1</v>
      </c>
      <c r="F193" s="140">
        <f>+'ANALISIS DE COTIZACIONES'!S194</f>
        <v>4025</v>
      </c>
      <c r="G193" s="140">
        <f t="shared" si="8"/>
        <v>603.75</v>
      </c>
      <c r="H193" s="140">
        <f t="shared" si="9"/>
        <v>120.75</v>
      </c>
      <c r="I193" s="140">
        <f t="shared" si="10"/>
        <v>281.75</v>
      </c>
      <c r="J193" s="140">
        <f t="shared" si="11"/>
        <v>5031.25</v>
      </c>
    </row>
    <row r="194" spans="1:10" ht="28.5" x14ac:dyDescent="0.25">
      <c r="A194" s="139">
        <f>+COTIZACIONES!A194</f>
        <v>192</v>
      </c>
      <c r="B194" s="139">
        <f>+COTIZACIONES!B194</f>
        <v>72151501</v>
      </c>
      <c r="C194" s="139" t="str">
        <f>+COTIZACIONES!C194</f>
        <v>INSTALACIÓN DE TUBERÍA CONDUIT PVC 3/4"</v>
      </c>
      <c r="D194" s="139" t="str">
        <f>+COTIZACIONES!D194</f>
        <v>ML</v>
      </c>
      <c r="E194" s="139">
        <f>+COTIZACIONES!E194</f>
        <v>1</v>
      </c>
      <c r="F194" s="140">
        <f>+'ANALISIS DE COTIZACIONES'!S195</f>
        <v>5175</v>
      </c>
      <c r="G194" s="140">
        <f t="shared" si="8"/>
        <v>776.25</v>
      </c>
      <c r="H194" s="140">
        <f t="shared" si="9"/>
        <v>155.25</v>
      </c>
      <c r="I194" s="140">
        <f t="shared" si="10"/>
        <v>362.25</v>
      </c>
      <c r="J194" s="140">
        <f t="shared" si="11"/>
        <v>6468.75</v>
      </c>
    </row>
    <row r="195" spans="1:10" ht="42.75" x14ac:dyDescent="0.25">
      <c r="A195" s="139">
        <f>+COTIZACIONES!A195</f>
        <v>193</v>
      </c>
      <c r="B195" s="139">
        <f>+COTIZACIONES!B195</f>
        <v>72151501</v>
      </c>
      <c r="C195" s="139" t="str">
        <f>+COTIZACIONES!C195</f>
        <v xml:space="preserve">INSTALACIÓN DE TUBERÍA SUSPENDIDA EN TUBO CONDUIT DE 1 1/2". </v>
      </c>
      <c r="D195" s="139" t="str">
        <f>+COTIZACIONES!D195</f>
        <v>Metro</v>
      </c>
      <c r="E195" s="139">
        <f>+COTIZACIONES!E195</f>
        <v>1</v>
      </c>
      <c r="F195" s="140">
        <f>+'ANALISIS DE COTIZACIONES'!S196</f>
        <v>13225</v>
      </c>
      <c r="G195" s="140">
        <f t="shared" ref="G195:G258" si="12">+F195*15/100</f>
        <v>1983.75</v>
      </c>
      <c r="H195" s="140">
        <f t="shared" ref="H195:H258" si="13">+F195*3/100</f>
        <v>396.75</v>
      </c>
      <c r="I195" s="140">
        <f t="shared" ref="I195:I258" si="14">+F195*7/100</f>
        <v>925.75</v>
      </c>
      <c r="J195" s="140">
        <f t="shared" si="11"/>
        <v>16531.25</v>
      </c>
    </row>
    <row r="196" spans="1:10" ht="42.75" x14ac:dyDescent="0.25">
      <c r="A196" s="139">
        <f>+COTIZACIONES!A196</f>
        <v>194</v>
      </c>
      <c r="B196" s="139">
        <f>+COTIZACIONES!B196</f>
        <v>72151501</v>
      </c>
      <c r="C196" s="139" t="str">
        <f>+COTIZACIONES!C196</f>
        <v xml:space="preserve">INSTALACIÓN DE TUBERÍA Y/O ACCESORIOS PARA RED ELÉCTRICA 2" </v>
      </c>
      <c r="D196" s="139" t="str">
        <f>+COTIZACIONES!D196</f>
        <v>Ml</v>
      </c>
      <c r="E196" s="139">
        <f>+COTIZACIONES!E196</f>
        <v>1</v>
      </c>
      <c r="F196" s="140">
        <f>+'ANALISIS DE COTIZACIONES'!S197</f>
        <v>28750</v>
      </c>
      <c r="G196" s="140">
        <f t="shared" si="12"/>
        <v>4312.5</v>
      </c>
      <c r="H196" s="140">
        <f t="shared" si="13"/>
        <v>862.5</v>
      </c>
      <c r="I196" s="140">
        <f t="shared" si="14"/>
        <v>2012.5</v>
      </c>
      <c r="J196" s="140">
        <f t="shared" ref="J196:J259" si="15">SUM(F196:I196)</f>
        <v>35937.5</v>
      </c>
    </row>
    <row r="197" spans="1:10" ht="57" x14ac:dyDescent="0.25">
      <c r="A197" s="139">
        <f>+COTIZACIONES!A197</f>
        <v>195</v>
      </c>
      <c r="B197" s="139">
        <f>+COTIZACIONES!B197</f>
        <v>72151501</v>
      </c>
      <c r="C197" s="139" t="str">
        <f>+COTIZACIONES!C197</f>
        <v>MANTENIMIENTO A TODO COSTO INSTALACIÓN LUMINARIAS Y LÁMPARAS (REDONDA, CUADRADA Y RECTANGULAR)</v>
      </c>
      <c r="D197" s="139" t="str">
        <f>+COTIZACIONES!D197</f>
        <v>Servicio</v>
      </c>
      <c r="E197" s="139">
        <f>+COTIZACIONES!E197</f>
        <v>1</v>
      </c>
      <c r="F197" s="140">
        <f>+'ANALISIS DE COTIZACIONES'!S198</f>
        <v>1963500</v>
      </c>
      <c r="G197" s="140">
        <f t="shared" si="12"/>
        <v>294525</v>
      </c>
      <c r="H197" s="140">
        <f t="shared" si="13"/>
        <v>58905</v>
      </c>
      <c r="I197" s="140">
        <f t="shared" si="14"/>
        <v>137445</v>
      </c>
      <c r="J197" s="140">
        <f t="shared" si="15"/>
        <v>2454375</v>
      </c>
    </row>
    <row r="198" spans="1:10" ht="42.75" x14ac:dyDescent="0.25">
      <c r="A198" s="139">
        <f>+COTIZACIONES!A198</f>
        <v>196</v>
      </c>
      <c r="B198" s="139">
        <f>+COTIZACIONES!B198</f>
        <v>72151501</v>
      </c>
      <c r="C198" s="139" t="str">
        <f>+COTIZACIONES!C198</f>
        <v>MANTENIMIENTO A TODO COSTO SUMINISTRO E INSTALACIÓN REFLECTOR LED DE PISO DE 30W</v>
      </c>
      <c r="D198" s="139" t="str">
        <f>+COTIZACIONES!D198</f>
        <v>Unidad</v>
      </c>
      <c r="E198" s="139">
        <f>+COTIZACIONES!E198</f>
        <v>1</v>
      </c>
      <c r="F198" s="140">
        <f>+'ANALISIS DE COTIZACIONES'!S199</f>
        <v>415310</v>
      </c>
      <c r="G198" s="140">
        <f t="shared" si="12"/>
        <v>62296.5</v>
      </c>
      <c r="H198" s="140">
        <f t="shared" si="13"/>
        <v>12459.3</v>
      </c>
      <c r="I198" s="140">
        <f t="shared" si="14"/>
        <v>29071.7</v>
      </c>
      <c r="J198" s="140">
        <f t="shared" si="15"/>
        <v>519137.5</v>
      </c>
    </row>
    <row r="199" spans="1:10" ht="57" x14ac:dyDescent="0.25">
      <c r="A199" s="139">
        <f>+COTIZACIONES!A199</f>
        <v>197</v>
      </c>
      <c r="B199" s="139">
        <f>+COTIZACIONES!B199</f>
        <v>72151501</v>
      </c>
      <c r="C199" s="139" t="str">
        <f>+COTIZACIONES!C199</f>
        <v>MANTENIMIENTO A TODO COSTO INSTALACIÓN SOPORTE DE PROYECTORES PARA LUMINARIAS Y LÁMPARAS. A TODO COSTO</v>
      </c>
      <c r="D199" s="139" t="str">
        <f>+COTIZACIONES!D199</f>
        <v>Unidad</v>
      </c>
      <c r="E199" s="139">
        <f>+COTIZACIONES!E199</f>
        <v>1</v>
      </c>
      <c r="F199" s="140">
        <f>+'ANALISIS DE COTIZACIONES'!S200</f>
        <v>83300</v>
      </c>
      <c r="G199" s="140">
        <f t="shared" si="12"/>
        <v>12495</v>
      </c>
      <c r="H199" s="140">
        <f t="shared" si="13"/>
        <v>2499</v>
      </c>
      <c r="I199" s="140">
        <f t="shared" si="14"/>
        <v>5831</v>
      </c>
      <c r="J199" s="140">
        <f t="shared" si="15"/>
        <v>104125</v>
      </c>
    </row>
    <row r="200" spans="1:10" ht="57" x14ac:dyDescent="0.25">
      <c r="A200" s="139">
        <f>+COTIZACIONES!A200</f>
        <v>198</v>
      </c>
      <c r="B200" s="139">
        <f>+COTIZACIONES!B200</f>
        <v>72151501</v>
      </c>
      <c r="C200" s="139" t="str">
        <f>+COTIZACIONES!C200</f>
        <v>MANTENIMIENTO A TODO COSTO DESMONTE LUMINARIA EXISTENTE DE TODA CLASE (REDONDA, CUADRADA, RECTANGULAR, REFLECTORES)</v>
      </c>
      <c r="D200" s="139" t="str">
        <f>+COTIZACIONES!D200</f>
        <v>Unidad</v>
      </c>
      <c r="E200" s="139">
        <f>+COTIZACIONES!E200</f>
        <v>1</v>
      </c>
      <c r="F200" s="140">
        <f>+'ANALISIS DE COTIZACIONES'!S201</f>
        <v>63070</v>
      </c>
      <c r="G200" s="140">
        <f t="shared" si="12"/>
        <v>9460.5</v>
      </c>
      <c r="H200" s="140">
        <f t="shared" si="13"/>
        <v>1892.1</v>
      </c>
      <c r="I200" s="140">
        <f t="shared" si="14"/>
        <v>4414.8999999999996</v>
      </c>
      <c r="J200" s="140">
        <f t="shared" si="15"/>
        <v>78837.5</v>
      </c>
    </row>
    <row r="201" spans="1:10" ht="156.75" x14ac:dyDescent="0.25">
      <c r="A201" s="139">
        <f>+COTIZACIONES!A201</f>
        <v>199</v>
      </c>
      <c r="B201" s="139">
        <f>+COTIZACIONES!B201</f>
        <v>72151501</v>
      </c>
      <c r="C201" s="139" t="str">
        <f>+COTIZACIONES!C201</f>
        <v>MANTENIMIENTO  PANEL LED REDONDO A TODO COSTO , ( INCLUYE  LIMPIEZA  Y/O CAMBIO DE  PANELES  QUE SE ENCUENTREN FUNDIDAS O EN MAL ESTADO Y EL CONJUNTO ÓPTICO DE LAS LUMINARIAS. MANTENIMIENTO DEL SISTEMA DE ENCENDIDO Y APAGADO Y ASÍ COMO  EL CORRECTO FUNCIONAMIENTO DE ENCENDIDO DE LA LUMINARIA. (MÍNIMO 18W)</v>
      </c>
      <c r="D201" s="139" t="str">
        <f>+COTIZACIONES!D201</f>
        <v>Unidad</v>
      </c>
      <c r="E201" s="139">
        <f>+COTIZACIONES!E201</f>
        <v>1</v>
      </c>
      <c r="F201" s="140">
        <f>+'ANALISIS DE COTIZACIONES'!S202</f>
        <v>87400</v>
      </c>
      <c r="G201" s="140">
        <f t="shared" si="12"/>
        <v>13110</v>
      </c>
      <c r="H201" s="140">
        <f t="shared" si="13"/>
        <v>2622</v>
      </c>
      <c r="I201" s="140">
        <f t="shared" si="14"/>
        <v>6118</v>
      </c>
      <c r="J201" s="140">
        <f t="shared" si="15"/>
        <v>109250</v>
      </c>
    </row>
    <row r="202" spans="1:10" ht="71.25" x14ac:dyDescent="0.25">
      <c r="A202" s="139">
        <f>+COTIZACIONES!A202</f>
        <v>200</v>
      </c>
      <c r="B202" s="139">
        <f>+COTIZACIONES!B202</f>
        <v>72151501</v>
      </c>
      <c r="C202" s="139" t="str">
        <f>+COTIZACIONES!C202</f>
        <v>MANTENIMIENTO CONSISTENTE EN CAMBIO LUZ DE PANEL REDONDA REGULABLE SMD 2835 12W 15W 18W 110-240V LED TECHO EMPOTRADO ABAJO DE LÁMPARA.</v>
      </c>
      <c r="D202" s="139" t="str">
        <f>+COTIZACIONES!D202</f>
        <v>Unidad</v>
      </c>
      <c r="E202" s="139">
        <f>+COTIZACIONES!E202</f>
        <v>1</v>
      </c>
      <c r="F202" s="140">
        <f>+'ANALISIS DE COTIZACIONES'!S203</f>
        <v>63070</v>
      </c>
      <c r="G202" s="140">
        <f t="shared" si="12"/>
        <v>9460.5</v>
      </c>
      <c r="H202" s="140">
        <f t="shared" si="13"/>
        <v>1892.1</v>
      </c>
      <c r="I202" s="140">
        <f t="shared" si="14"/>
        <v>4414.8999999999996</v>
      </c>
      <c r="J202" s="140">
        <f t="shared" si="15"/>
        <v>78837.5</v>
      </c>
    </row>
    <row r="203" spans="1:10" ht="156.75" x14ac:dyDescent="0.25">
      <c r="A203" s="139">
        <f>+COTIZACIONES!A203</f>
        <v>201</v>
      </c>
      <c r="B203" s="139">
        <f>+COTIZACIONES!B203</f>
        <v>72151501</v>
      </c>
      <c r="C203" s="139" t="str">
        <f>+COTIZACIONES!C203</f>
        <v>MANTENIMIENTO CONSISTENTE EN REPARACIÓN TOMACORRIENTES TIPO B CUERPO PORTA CONTACTOS: TORNILLOS Y TUERCAS - TORNILLOS: HIERRO SAE 1010 CEMENTADO CON TRATAMIENTO ANTICORROSIVO - TUERCAS: HIERRO SAE 1010 MOLETEADAS CON TRATAMIENTO ANTICORROSIVO - CONTACTO FIJO CENTRAL LATÓN 70/30 DE 0.6 MM DE ESPESOR.</v>
      </c>
      <c r="D203" s="139" t="str">
        <f>+COTIZACIONES!D203</f>
        <v>Unidad</v>
      </c>
      <c r="E203" s="139">
        <f>+COTIZACIONES!E203</f>
        <v>1</v>
      </c>
      <c r="F203" s="140">
        <f>+'ANALISIS DE COTIZACIONES'!S204</f>
        <v>40460</v>
      </c>
      <c r="G203" s="140">
        <f t="shared" si="12"/>
        <v>6069</v>
      </c>
      <c r="H203" s="140">
        <f t="shared" si="13"/>
        <v>1213.8</v>
      </c>
      <c r="I203" s="140">
        <f t="shared" si="14"/>
        <v>2832.2</v>
      </c>
      <c r="J203" s="140">
        <f t="shared" si="15"/>
        <v>50575</v>
      </c>
    </row>
    <row r="204" spans="1:10" ht="42.75" x14ac:dyDescent="0.25">
      <c r="A204" s="139">
        <f>+COTIZACIONES!A204</f>
        <v>202</v>
      </c>
      <c r="B204" s="139">
        <f>+COTIZACIONES!B204</f>
        <v>72151501</v>
      </c>
      <c r="C204" s="139" t="str">
        <f>+COTIZACIONES!C204</f>
        <v>MANTENIMIENTO SALIDA INTERRUPTOR DOBLE EN TUBERÍA CONDUIT PVC 3/4" CABLE NO 12 AWG</v>
      </c>
      <c r="D204" s="139" t="str">
        <f>+COTIZACIONES!D204</f>
        <v>Unidad</v>
      </c>
      <c r="E204" s="139">
        <f>+COTIZACIONES!E204</f>
        <v>1</v>
      </c>
      <c r="F204" s="140">
        <f>+'ANALISIS DE COTIZACIONES'!S205</f>
        <v>65450</v>
      </c>
      <c r="G204" s="140">
        <f t="shared" si="12"/>
        <v>9817.5</v>
      </c>
      <c r="H204" s="140">
        <f t="shared" si="13"/>
        <v>1963.5</v>
      </c>
      <c r="I204" s="140">
        <f t="shared" si="14"/>
        <v>4581.5</v>
      </c>
      <c r="J204" s="140">
        <f t="shared" si="15"/>
        <v>81812.5</v>
      </c>
    </row>
    <row r="205" spans="1:10" ht="57" x14ac:dyDescent="0.25">
      <c r="A205" s="139">
        <f>+COTIZACIONES!A205</f>
        <v>203</v>
      </c>
      <c r="B205" s="139">
        <f>+COTIZACIONES!B205</f>
        <v>72151501</v>
      </c>
      <c r="C205" s="139" t="str">
        <f>+COTIZACIONES!C205</f>
        <v>MANTENIMIENTO SALIDA INTERRUPTOR SENCILLO CONMUTABLE EN TUBERÍA CONDUIT PVC 3/4" CABLE NO 12 AWG</v>
      </c>
      <c r="D205" s="139" t="str">
        <f>+COTIZACIONES!D205</f>
        <v>Unidad</v>
      </c>
      <c r="E205" s="139">
        <f>+COTIZACIONES!E205</f>
        <v>1</v>
      </c>
      <c r="F205" s="140">
        <f>+'ANALISIS DE COTIZACIONES'!S206</f>
        <v>44625</v>
      </c>
      <c r="G205" s="140">
        <f t="shared" si="12"/>
        <v>6693.75</v>
      </c>
      <c r="H205" s="140">
        <f t="shared" si="13"/>
        <v>1338.75</v>
      </c>
      <c r="I205" s="140">
        <f t="shared" si="14"/>
        <v>3123.75</v>
      </c>
      <c r="J205" s="140">
        <f t="shared" si="15"/>
        <v>55781.25</v>
      </c>
    </row>
    <row r="206" spans="1:10" ht="57" x14ac:dyDescent="0.25">
      <c r="A206" s="139">
        <f>+COTIZACIONES!A206</f>
        <v>204</v>
      </c>
      <c r="B206" s="139">
        <f>+COTIZACIONES!B206</f>
        <v>72151501</v>
      </c>
      <c r="C206" s="139" t="str">
        <f>+COTIZACIONES!C206</f>
        <v>MANTENIMIENTO SALIDA TOMACORRIENTE NORMAL DOBLE POLO A TIERRA EN TUBERÍA CONDUIT PVC 3/4" CABLE NO 12 AWG</v>
      </c>
      <c r="D206" s="139" t="str">
        <f>+COTIZACIONES!D206</f>
        <v>Unidad</v>
      </c>
      <c r="E206" s="139">
        <f>+COTIZACIONES!E206</f>
        <v>1</v>
      </c>
      <c r="F206" s="140">
        <f>+'ANALISIS DE COTIZACIONES'!S207</f>
        <v>41650</v>
      </c>
      <c r="G206" s="140">
        <f t="shared" si="12"/>
        <v>6247.5</v>
      </c>
      <c r="H206" s="140">
        <f t="shared" si="13"/>
        <v>1249.5</v>
      </c>
      <c r="I206" s="140">
        <f t="shared" si="14"/>
        <v>2915.5</v>
      </c>
      <c r="J206" s="140">
        <f t="shared" si="15"/>
        <v>52062.5</v>
      </c>
    </row>
    <row r="207" spans="1:10" ht="71.25" x14ac:dyDescent="0.25">
      <c r="A207" s="139">
        <f>+COTIZACIONES!A207</f>
        <v>205</v>
      </c>
      <c r="B207" s="139">
        <f>+COTIZACIONES!B207</f>
        <v>72151501</v>
      </c>
      <c r="C207" s="139" t="str">
        <f>+COTIZACIONES!C207</f>
        <v>MANTENIMIENTO SALIDA TOMACORRIENTE NORMAL DOBLE PT CON PLACA TOMA INTEMPERIE-GRIS ACERO EN TUBERÍA CONDUIT PVC 3/4" CABLE NO 12 AWG</v>
      </c>
      <c r="D207" s="139" t="str">
        <f>+COTIZACIONES!D207</f>
        <v>Unidad</v>
      </c>
      <c r="E207" s="139">
        <f>+COTIZACIONES!E207</f>
        <v>1</v>
      </c>
      <c r="F207" s="140">
        <f>+'ANALISIS DE COTIZACIONES'!S208</f>
        <v>40460</v>
      </c>
      <c r="G207" s="140">
        <f t="shared" si="12"/>
        <v>6069</v>
      </c>
      <c r="H207" s="140">
        <f t="shared" si="13"/>
        <v>1213.8</v>
      </c>
      <c r="I207" s="140">
        <f t="shared" si="14"/>
        <v>2832.2</v>
      </c>
      <c r="J207" s="140">
        <f t="shared" si="15"/>
        <v>50575</v>
      </c>
    </row>
    <row r="208" spans="1:10" ht="57" x14ac:dyDescent="0.25">
      <c r="A208" s="139">
        <f>+COTIZACIONES!A208</f>
        <v>206</v>
      </c>
      <c r="B208" s="139">
        <f>+COTIZACIONES!B208</f>
        <v>72101510</v>
      </c>
      <c r="C208" s="139" t="str">
        <f>+COTIZACIONES!C208</f>
        <v xml:space="preserve">INSTALACIÓN ACCESORIOS DECORATIVOS, TIPO JABONERA, TERMINADA EN BLANCO ORO SATINADO. EN PORCELANA  </v>
      </c>
      <c r="D208" s="139" t="str">
        <f>+COTIZACIONES!D208</f>
        <v>Servicio</v>
      </c>
      <c r="E208" s="139">
        <f>+COTIZACIONES!E208</f>
        <v>1</v>
      </c>
      <c r="F208" s="140">
        <f>+'ANALISIS DE COTIZACIONES'!S209</f>
        <v>55811</v>
      </c>
      <c r="G208" s="140">
        <f t="shared" si="12"/>
        <v>8371.65</v>
      </c>
      <c r="H208" s="140">
        <f t="shared" si="13"/>
        <v>1674.33</v>
      </c>
      <c r="I208" s="140">
        <f t="shared" si="14"/>
        <v>3906.77</v>
      </c>
      <c r="J208" s="140">
        <f t="shared" si="15"/>
        <v>69763.75</v>
      </c>
    </row>
    <row r="209" spans="1:10" x14ac:dyDescent="0.25">
      <c r="A209" s="139">
        <f>+COTIZACIONES!A209</f>
        <v>207</v>
      </c>
      <c r="B209" s="139">
        <f>+COTIZACIONES!B209</f>
        <v>72101510</v>
      </c>
      <c r="C209" s="139" t="str">
        <f>+COTIZACIONES!C209</f>
        <v>INSTALACIÓN DE APARATO SANITARIO</v>
      </c>
      <c r="D209" s="139" t="str">
        <f>+COTIZACIONES!D209</f>
        <v>Metro</v>
      </c>
      <c r="E209" s="139">
        <f>+COTIZACIONES!E209</f>
        <v>1</v>
      </c>
      <c r="F209" s="140">
        <f>+'ANALISIS DE COTIZACIONES'!S210</f>
        <v>57500</v>
      </c>
      <c r="G209" s="140">
        <f t="shared" si="12"/>
        <v>8625</v>
      </c>
      <c r="H209" s="140">
        <f t="shared" si="13"/>
        <v>1725</v>
      </c>
      <c r="I209" s="140">
        <f t="shared" si="14"/>
        <v>4025</v>
      </c>
      <c r="J209" s="140">
        <f t="shared" si="15"/>
        <v>71875</v>
      </c>
    </row>
    <row r="210" spans="1:10" ht="57" x14ac:dyDescent="0.25">
      <c r="A210" s="139">
        <f>+COTIZACIONES!A210</f>
        <v>208</v>
      </c>
      <c r="B210" s="139">
        <f>+COTIZACIONES!B210</f>
        <v>72101510</v>
      </c>
      <c r="C210" s="139" t="str">
        <f>+COTIZACIONES!C210</f>
        <v xml:space="preserve">INSTALACIÓN DE DESAGÜE PARA LAVAMANOS, FABRICADO EN CROMO, INTEGRADO CON REBOSE, 1 1/4" DE DIÁMETRO.  </v>
      </c>
      <c r="D210" s="139" t="str">
        <f>+COTIZACIONES!D210</f>
        <v>Servicio</v>
      </c>
      <c r="E210" s="139">
        <f>+COTIZACIONES!E210</f>
        <v>1</v>
      </c>
      <c r="F210" s="140">
        <f>+'ANALISIS DE COTIZACIONES'!S211</f>
        <v>40460</v>
      </c>
      <c r="G210" s="140">
        <f t="shared" si="12"/>
        <v>6069</v>
      </c>
      <c r="H210" s="140">
        <f t="shared" si="13"/>
        <v>1213.8</v>
      </c>
      <c r="I210" s="140">
        <f t="shared" si="14"/>
        <v>2832.2</v>
      </c>
      <c r="J210" s="140">
        <f t="shared" si="15"/>
        <v>50575</v>
      </c>
    </row>
    <row r="211" spans="1:10" x14ac:dyDescent="0.25">
      <c r="A211" s="139">
        <f>+COTIZACIONES!A211</f>
        <v>209</v>
      </c>
      <c r="B211" s="139">
        <f>+COTIZACIONES!B211</f>
        <v>72101510</v>
      </c>
      <c r="C211" s="139" t="str">
        <f>+COTIZACIONES!C211</f>
        <v>INSTALACIÓN DE LAVAMANOS</v>
      </c>
      <c r="D211" s="139" t="str">
        <f>+COTIZACIONES!D211</f>
        <v>Servicio</v>
      </c>
      <c r="E211" s="139">
        <f>+COTIZACIONES!E211</f>
        <v>1</v>
      </c>
      <c r="F211" s="140">
        <f>+'ANALISIS DE COTIZACIONES'!S212</f>
        <v>40250</v>
      </c>
      <c r="G211" s="140">
        <f t="shared" si="12"/>
        <v>6037.5</v>
      </c>
      <c r="H211" s="140">
        <f t="shared" si="13"/>
        <v>1207.5</v>
      </c>
      <c r="I211" s="140">
        <f t="shared" si="14"/>
        <v>2817.5</v>
      </c>
      <c r="J211" s="140">
        <f t="shared" si="15"/>
        <v>50312.5</v>
      </c>
    </row>
    <row r="212" spans="1:10" ht="57" x14ac:dyDescent="0.25">
      <c r="A212" s="139">
        <f>+COTIZACIONES!A212</f>
        <v>210</v>
      </c>
      <c r="B212" s="139">
        <f>+COTIZACIONES!B212</f>
        <v>72101510</v>
      </c>
      <c r="C212" s="139" t="str">
        <f>+COTIZACIONES!C212</f>
        <v xml:space="preserve">INSTALACIÓN DE GRIFERÍA CONJUNTO DE LLAVES INSTALADAS EN UN CUARTO DE BAÑO QUE SIRVEN PARA EL ASEO PERSONAL.  </v>
      </c>
      <c r="D212" s="139" t="str">
        <f>+COTIZACIONES!D212</f>
        <v>Servicio</v>
      </c>
      <c r="E212" s="139">
        <f>+COTIZACIONES!E212</f>
        <v>1</v>
      </c>
      <c r="F212" s="140">
        <f>+'ANALISIS DE COTIZACIONES'!S213</f>
        <v>103500</v>
      </c>
      <c r="G212" s="140">
        <f t="shared" si="12"/>
        <v>15525</v>
      </c>
      <c r="H212" s="140">
        <f t="shared" si="13"/>
        <v>3105</v>
      </c>
      <c r="I212" s="140">
        <f t="shared" si="14"/>
        <v>7245</v>
      </c>
      <c r="J212" s="140">
        <f t="shared" si="15"/>
        <v>129375</v>
      </c>
    </row>
    <row r="213" spans="1:10" ht="71.25" x14ac:dyDescent="0.25">
      <c r="A213" s="139">
        <f>+COTIZACIONES!A213</f>
        <v>211</v>
      </c>
      <c r="B213" s="139">
        <f>+COTIZACIONES!B213</f>
        <v>72101510</v>
      </c>
      <c r="C213" s="139" t="str">
        <f>+COTIZACIONES!C213</f>
        <v xml:space="preserve">INSTALACIÓN DE LLAVE COMÚN, ESTÁNDAR, DE ESTILO JARDÍN, ELABORADA EN PLÁSTICO, SIN EXTENSIÓN, CON TERMINADO EN CROMO.  </v>
      </c>
      <c r="D213" s="139" t="str">
        <f>+COTIZACIONES!D213</f>
        <v>Servicio</v>
      </c>
      <c r="E213" s="139">
        <f>+COTIZACIONES!E213</f>
        <v>1</v>
      </c>
      <c r="F213" s="140">
        <f>+'ANALISIS DE COTIZACIONES'!S214</f>
        <v>40250</v>
      </c>
      <c r="G213" s="140">
        <f t="shared" si="12"/>
        <v>6037.5</v>
      </c>
      <c r="H213" s="140">
        <f t="shared" si="13"/>
        <v>1207.5</v>
      </c>
      <c r="I213" s="140">
        <f t="shared" si="14"/>
        <v>2817.5</v>
      </c>
      <c r="J213" s="140">
        <f t="shared" si="15"/>
        <v>50312.5</v>
      </c>
    </row>
    <row r="214" spans="1:10" ht="42.75" x14ac:dyDescent="0.25">
      <c r="A214" s="139">
        <f>+COTIZACIONES!A214</f>
        <v>212</v>
      </c>
      <c r="B214" s="139">
        <f>+COTIZACIONES!B214</f>
        <v>72101510</v>
      </c>
      <c r="C214" s="139" t="str">
        <f>+COTIZACIONES!C214</f>
        <v xml:space="preserve">INSTALACIÓN DE TUBERÍA Y/O ACCESORIOS PARA RED ACUEDUCTO 2" </v>
      </c>
      <c r="D214" s="139" t="str">
        <f>+COTIZACIONES!D214</f>
        <v>ML</v>
      </c>
      <c r="E214" s="139">
        <f>+COTIZACIONES!E214</f>
        <v>1</v>
      </c>
      <c r="F214" s="140">
        <f>+'ANALISIS DE COTIZACIONES'!S215</f>
        <v>24150</v>
      </c>
      <c r="G214" s="140">
        <f t="shared" si="12"/>
        <v>3622.5</v>
      </c>
      <c r="H214" s="140">
        <f t="shared" si="13"/>
        <v>724.5</v>
      </c>
      <c r="I214" s="140">
        <f t="shared" si="14"/>
        <v>1690.5</v>
      </c>
      <c r="J214" s="140">
        <f t="shared" si="15"/>
        <v>30187.5</v>
      </c>
    </row>
    <row r="215" spans="1:10" ht="28.5" x14ac:dyDescent="0.25">
      <c r="A215" s="139">
        <f>+COTIZACIONES!A215</f>
        <v>213</v>
      </c>
      <c r="B215" s="139">
        <f>+COTIZACIONES!B215</f>
        <v>72101510</v>
      </c>
      <c r="C215" s="139" t="str">
        <f>+COTIZACIONES!C215</f>
        <v xml:space="preserve">INSTALACIÓN DE TUBERÍA Y/O ACCESORIOS PARA RED SANITARIA 4" </v>
      </c>
      <c r="D215" s="139" t="str">
        <f>+COTIZACIONES!D215</f>
        <v>ML</v>
      </c>
      <c r="E215" s="139">
        <f>+COTIZACIONES!E215</f>
        <v>1</v>
      </c>
      <c r="F215" s="140">
        <f>+'ANALISIS DE COTIZACIONES'!S216</f>
        <v>52670</v>
      </c>
      <c r="G215" s="140">
        <f t="shared" si="12"/>
        <v>7900.5</v>
      </c>
      <c r="H215" s="140">
        <f t="shared" si="13"/>
        <v>1580.1</v>
      </c>
      <c r="I215" s="140">
        <f t="shared" si="14"/>
        <v>3686.9</v>
      </c>
      <c r="J215" s="140">
        <f t="shared" si="15"/>
        <v>65837.5</v>
      </c>
    </row>
    <row r="216" spans="1:10" ht="28.5" x14ac:dyDescent="0.25">
      <c r="A216" s="139">
        <f>+COTIZACIONES!A216</f>
        <v>214</v>
      </c>
      <c r="B216" s="139">
        <f>+COTIZACIONES!B216</f>
        <v>72101510</v>
      </c>
      <c r="C216" s="139" t="str">
        <f>+COTIZACIONES!C216</f>
        <v xml:space="preserve">INSTALACIÓN DE VÁLVULA DE CONTROL, DE 1/2" DE PASO. </v>
      </c>
      <c r="D216" s="139" t="str">
        <f>+COTIZACIONES!D216</f>
        <v>Servicio</v>
      </c>
      <c r="E216" s="139">
        <f>+COTIZACIONES!E216</f>
        <v>1</v>
      </c>
      <c r="F216" s="140">
        <f>+'ANALISIS DE COTIZACIONES'!S217</f>
        <v>40250</v>
      </c>
      <c r="G216" s="140">
        <f t="shared" si="12"/>
        <v>6037.5</v>
      </c>
      <c r="H216" s="140">
        <f t="shared" si="13"/>
        <v>1207.5</v>
      </c>
      <c r="I216" s="140">
        <f t="shared" si="14"/>
        <v>2817.5</v>
      </c>
      <c r="J216" s="140">
        <f t="shared" si="15"/>
        <v>50312.5</v>
      </c>
    </row>
    <row r="217" spans="1:10" ht="57" x14ac:dyDescent="0.25">
      <c r="A217" s="139">
        <f>+COTIZACIONES!A217</f>
        <v>215</v>
      </c>
      <c r="B217" s="139">
        <f>+COTIZACIONES!B217</f>
        <v>72101510</v>
      </c>
      <c r="C217" s="139" t="str">
        <f>+COTIZACIONES!C217</f>
        <v xml:space="preserve">INSTALACIÓN DUCHA  ELÉCTRICA   DE  PASO,  FABRICADA  EN  POLIPROPILENO,  USO  DOMÉSTICO,  110V </v>
      </c>
      <c r="D217" s="139" t="str">
        <f>+COTIZACIONES!D217</f>
        <v>Servicio</v>
      </c>
      <c r="E217" s="139">
        <f>+COTIZACIONES!E217</f>
        <v>1</v>
      </c>
      <c r="F217" s="140">
        <f>+'ANALISIS DE COTIZACIONES'!S218</f>
        <v>67711</v>
      </c>
      <c r="G217" s="140">
        <f t="shared" si="12"/>
        <v>10156.65</v>
      </c>
      <c r="H217" s="140">
        <f t="shared" si="13"/>
        <v>2031.33</v>
      </c>
      <c r="I217" s="140">
        <f t="shared" si="14"/>
        <v>4739.7700000000004</v>
      </c>
      <c r="J217" s="140">
        <f t="shared" si="15"/>
        <v>84638.75</v>
      </c>
    </row>
    <row r="218" spans="1:10" ht="57" x14ac:dyDescent="0.25">
      <c r="A218" s="139">
        <f>+COTIZACIONES!A218</f>
        <v>216</v>
      </c>
      <c r="B218" s="139">
        <f>+COTIZACIONES!B218</f>
        <v>72101510</v>
      </c>
      <c r="C218" s="139" t="str">
        <f>+COTIZACIONES!C218</f>
        <v>INSTALACIÓN DUCHA MEZCLADORA CROMADA 8"   SIN SALIDA BAÑERA, (INCLUYE ACCESORIOS E INSTALACIÓN)</v>
      </c>
      <c r="D218" s="139" t="str">
        <f>+COTIZACIONES!D218</f>
        <v>Servicio</v>
      </c>
      <c r="E218" s="139">
        <f>+COTIZACIONES!E218</f>
        <v>1</v>
      </c>
      <c r="F218" s="140">
        <f>+'ANALISIS DE COTIZACIONES'!S219</f>
        <v>172500</v>
      </c>
      <c r="G218" s="140">
        <f t="shared" si="12"/>
        <v>25875</v>
      </c>
      <c r="H218" s="140">
        <f t="shared" si="13"/>
        <v>5175</v>
      </c>
      <c r="I218" s="140">
        <f t="shared" si="14"/>
        <v>12075</v>
      </c>
      <c r="J218" s="140">
        <f t="shared" si="15"/>
        <v>215625</v>
      </c>
    </row>
    <row r="219" spans="1:10" ht="28.5" x14ac:dyDescent="0.25">
      <c r="A219" s="139">
        <f>+COTIZACIONES!A219</f>
        <v>217</v>
      </c>
      <c r="B219" s="139">
        <f>+COTIZACIONES!B219</f>
        <v>72101510</v>
      </c>
      <c r="C219" s="139" t="str">
        <f>+COTIZACIONES!C219</f>
        <v>INSTALACIÓN GRIFERÍA  DUCHA  6", ACABADO  CROMO</v>
      </c>
      <c r="D219" s="139" t="str">
        <f>+COTIZACIONES!D219</f>
        <v>Servicio</v>
      </c>
      <c r="E219" s="139">
        <f>+COTIZACIONES!E219</f>
        <v>1</v>
      </c>
      <c r="F219" s="140">
        <f>+'ANALISIS DE COTIZACIONES'!S220</f>
        <v>207000</v>
      </c>
      <c r="G219" s="140">
        <f t="shared" si="12"/>
        <v>31050</v>
      </c>
      <c r="H219" s="140">
        <f t="shared" si="13"/>
        <v>6210</v>
      </c>
      <c r="I219" s="140">
        <f t="shared" si="14"/>
        <v>14490</v>
      </c>
      <c r="J219" s="140">
        <f t="shared" si="15"/>
        <v>258750</v>
      </c>
    </row>
    <row r="220" spans="1:10" ht="28.5" x14ac:dyDescent="0.25">
      <c r="A220" s="139">
        <f>+COTIZACIONES!A220</f>
        <v>218</v>
      </c>
      <c r="B220" s="139">
        <f>+COTIZACIONES!B220</f>
        <v>72101510</v>
      </c>
      <c r="C220" s="139" t="str">
        <f>+COTIZACIONES!C220</f>
        <v xml:space="preserve">INSTALACIÓN GRIFERÍA  MEZCLADOR  LAVAMANOS  8"    </v>
      </c>
      <c r="D220" s="139" t="str">
        <f>+COTIZACIONES!D220</f>
        <v>Servicio</v>
      </c>
      <c r="E220" s="139">
        <f>+COTIZACIONES!E220</f>
        <v>1</v>
      </c>
      <c r="F220" s="140">
        <f>+'ANALISIS DE COTIZACIONES'!S221</f>
        <v>58310</v>
      </c>
      <c r="G220" s="140">
        <f t="shared" si="12"/>
        <v>8746.5</v>
      </c>
      <c r="H220" s="140">
        <f t="shared" si="13"/>
        <v>1749.3</v>
      </c>
      <c r="I220" s="140">
        <f t="shared" si="14"/>
        <v>4081.7</v>
      </c>
      <c r="J220" s="140">
        <f t="shared" si="15"/>
        <v>72887.5</v>
      </c>
    </row>
    <row r="221" spans="1:10" ht="42.75" x14ac:dyDescent="0.25">
      <c r="A221" s="139">
        <f>+COTIZACIONES!A221</f>
        <v>219</v>
      </c>
      <c r="B221" s="139">
        <f>+COTIZACIONES!B221</f>
        <v>72101510</v>
      </c>
      <c r="C221" s="139" t="str">
        <f>+COTIZACIONES!C221</f>
        <v>INSTALACIÓN GRIFERÍA  TELEDUCHA  DESLIZABLE  BRENA,  ACABADO  CROMO, TIPO O  SIMILAR</v>
      </c>
      <c r="D221" s="139" t="str">
        <f>+COTIZACIONES!D221</f>
        <v>Servicio</v>
      </c>
      <c r="E221" s="139">
        <f>+COTIZACIONES!E221</f>
        <v>1</v>
      </c>
      <c r="F221" s="140">
        <f>+'ANALISIS DE COTIZACIONES'!S222</f>
        <v>178500</v>
      </c>
      <c r="G221" s="140">
        <f t="shared" si="12"/>
        <v>26775</v>
      </c>
      <c r="H221" s="140">
        <f t="shared" si="13"/>
        <v>5355</v>
      </c>
      <c r="I221" s="140">
        <f t="shared" si="14"/>
        <v>12495</v>
      </c>
      <c r="J221" s="140">
        <f t="shared" si="15"/>
        <v>223125</v>
      </c>
    </row>
    <row r="222" spans="1:10" ht="99.75" x14ac:dyDescent="0.25">
      <c r="A222" s="139">
        <f>+COTIZACIONES!A222</f>
        <v>220</v>
      </c>
      <c r="B222" s="139">
        <f>+COTIZACIONES!B222</f>
        <v>72101510</v>
      </c>
      <c r="C222" s="139" t="str">
        <f>+COTIZACIONES!C222</f>
        <v>INSTALACIÓN GRIFERÍA DUCHA REGADERA  SIN SALIDA BAÑERA, INCLUYE TUBERÍA Y ACCESORIOS DE PUNTO DE AGUA FRÍA UNIVERSAL MEZCLADOR REGADERA REGISTRO DE DUCHA ACCESORIOS E INSTALACIÓN).</v>
      </c>
      <c r="D222" s="139" t="str">
        <f>+COTIZACIONES!D222</f>
        <v>Servicio</v>
      </c>
      <c r="E222" s="139">
        <f>+COTIZACIONES!E222</f>
        <v>1</v>
      </c>
      <c r="F222" s="140">
        <f>+'ANALISIS DE COTIZACIONES'!S223</f>
        <v>172500</v>
      </c>
      <c r="G222" s="140">
        <f t="shared" si="12"/>
        <v>25875</v>
      </c>
      <c r="H222" s="140">
        <f t="shared" si="13"/>
        <v>5175</v>
      </c>
      <c r="I222" s="140">
        <f t="shared" si="14"/>
        <v>12075</v>
      </c>
      <c r="J222" s="140">
        <f t="shared" si="15"/>
        <v>215625</v>
      </c>
    </row>
    <row r="223" spans="1:10" ht="28.5" x14ac:dyDescent="0.25">
      <c r="A223" s="139">
        <f>+COTIZACIONES!A223</f>
        <v>221</v>
      </c>
      <c r="B223" s="139">
        <f>+COTIZACIONES!B223</f>
        <v>72101510</v>
      </c>
      <c r="C223" s="139" t="str">
        <f>+COTIZACIONES!C223</f>
        <v>INSTALACIÓN GRIFERÍA LAVAMANOS ANTI VANDÁLICA CON PICO EXPUESTO</v>
      </c>
      <c r="D223" s="139" t="str">
        <f>+COTIZACIONES!D223</f>
        <v>Servicio</v>
      </c>
      <c r="E223" s="139">
        <f>+COTIZACIONES!E223</f>
        <v>1</v>
      </c>
      <c r="F223" s="140">
        <f>+'ANALISIS DE COTIZACIONES'!S224</f>
        <v>281750</v>
      </c>
      <c r="G223" s="140">
        <f t="shared" si="12"/>
        <v>42262.5</v>
      </c>
      <c r="H223" s="140">
        <f t="shared" si="13"/>
        <v>8452.5</v>
      </c>
      <c r="I223" s="140">
        <f t="shared" si="14"/>
        <v>19722.5</v>
      </c>
      <c r="J223" s="140">
        <f t="shared" si="15"/>
        <v>352187.5</v>
      </c>
    </row>
    <row r="224" spans="1:10" ht="42.75" x14ac:dyDescent="0.25">
      <c r="A224" s="139">
        <f>+COTIZACIONES!A224</f>
        <v>222</v>
      </c>
      <c r="B224" s="139">
        <f>+COTIZACIONES!B224</f>
        <v>72101510</v>
      </c>
      <c r="C224" s="139" t="str">
        <f>+COTIZACIONES!C224</f>
        <v>INSTALACIÓN GRIFERÍA LAVAMANOS MONO CONTROL- BAJO  COLOR CROMO</v>
      </c>
      <c r="D224" s="139" t="str">
        <f>+COTIZACIONES!D224</f>
        <v>Servicio</v>
      </c>
      <c r="E224" s="139">
        <f>+COTIZACIONES!E224</f>
        <v>1</v>
      </c>
      <c r="F224" s="140">
        <f>+'ANALISIS DE COTIZACIONES'!S225</f>
        <v>281750</v>
      </c>
      <c r="G224" s="140">
        <f t="shared" si="12"/>
        <v>42262.5</v>
      </c>
      <c r="H224" s="140">
        <f t="shared" si="13"/>
        <v>8452.5</v>
      </c>
      <c r="I224" s="140">
        <f t="shared" si="14"/>
        <v>19722.5</v>
      </c>
      <c r="J224" s="140">
        <f t="shared" si="15"/>
        <v>352187.5</v>
      </c>
    </row>
    <row r="225" spans="1:10" ht="42.75" x14ac:dyDescent="0.25">
      <c r="A225" s="139">
        <f>+COTIZACIONES!A225</f>
        <v>223</v>
      </c>
      <c r="B225" s="139">
        <f>+COTIZACIONES!B225</f>
        <v>72101510</v>
      </c>
      <c r="C225" s="139" t="str">
        <f>+COTIZACIONES!C225</f>
        <v>INSTALACIÓN GRIFERÍA LAVAPLATOS MONO CONTROL (INCLUYE KIT GRIFERÍA)</v>
      </c>
      <c r="D225" s="139" t="str">
        <f>+COTIZACIONES!D225</f>
        <v>Servicio</v>
      </c>
      <c r="E225" s="139">
        <f>+COTIZACIONES!E225</f>
        <v>1</v>
      </c>
      <c r="F225" s="140">
        <f>+'ANALISIS DE COTIZACIONES'!S226</f>
        <v>172500</v>
      </c>
      <c r="G225" s="140">
        <f t="shared" si="12"/>
        <v>25875</v>
      </c>
      <c r="H225" s="140">
        <f t="shared" si="13"/>
        <v>5175</v>
      </c>
      <c r="I225" s="140">
        <f t="shared" si="14"/>
        <v>12075</v>
      </c>
      <c r="J225" s="140">
        <f t="shared" si="15"/>
        <v>215625</v>
      </c>
    </row>
    <row r="226" spans="1:10" ht="28.5" x14ac:dyDescent="0.25">
      <c r="A226" s="139">
        <f>+COTIZACIONES!A226</f>
        <v>224</v>
      </c>
      <c r="B226" s="139">
        <f>+COTIZACIONES!B226</f>
        <v>72101510</v>
      </c>
      <c r="C226" s="139" t="str">
        <f>+COTIZACIONES!C226</f>
        <v>INSTALACIÓN GRIFERÍA PARA LAVAPLATOS SENCILLO</v>
      </c>
      <c r="D226" s="139" t="str">
        <f>+COTIZACIONES!D226</f>
        <v>Servicio</v>
      </c>
      <c r="E226" s="139">
        <f>+COTIZACIONES!E226</f>
        <v>1</v>
      </c>
      <c r="F226" s="140">
        <f>+'ANALISIS DE COTIZACIONES'!S227</f>
        <v>172500</v>
      </c>
      <c r="G226" s="140">
        <f t="shared" si="12"/>
        <v>25875</v>
      </c>
      <c r="H226" s="140">
        <f t="shared" si="13"/>
        <v>5175</v>
      </c>
      <c r="I226" s="140">
        <f t="shared" si="14"/>
        <v>12075</v>
      </c>
      <c r="J226" s="140">
        <f t="shared" si="15"/>
        <v>215625</v>
      </c>
    </row>
    <row r="227" spans="1:10" ht="71.25" x14ac:dyDescent="0.25">
      <c r="A227" s="139">
        <f>+COTIZACIONES!A227</f>
        <v>225</v>
      </c>
      <c r="B227" s="139">
        <f>+COTIZACIONES!B227</f>
        <v>72101510</v>
      </c>
      <c r="C227" s="139" t="str">
        <f>+COTIZACIONES!C227</f>
        <v>INSTALACIÓN LAVAMANOS CON MUEBLE COLLIS 60 MUEBLE COLOR WENGUE, (INCLUYE  DESAGÜE AUTOMÁTICO SIFÓN BOTELLA GRAPAS 2 UND ACOPLE)</v>
      </c>
      <c r="D227" s="139" t="str">
        <f>+COTIZACIONES!D227</f>
        <v>Servicio</v>
      </c>
      <c r="E227" s="139">
        <f>+COTIZACIONES!E227</f>
        <v>1</v>
      </c>
      <c r="F227" s="140">
        <f>+'ANALISIS DE COTIZACIONES'!S228</f>
        <v>547400</v>
      </c>
      <c r="G227" s="140">
        <f t="shared" si="12"/>
        <v>82110</v>
      </c>
      <c r="H227" s="140">
        <f t="shared" si="13"/>
        <v>16422</v>
      </c>
      <c r="I227" s="140">
        <f t="shared" si="14"/>
        <v>38318</v>
      </c>
      <c r="J227" s="140">
        <f t="shared" si="15"/>
        <v>684250</v>
      </c>
    </row>
    <row r="228" spans="1:10" ht="28.5" x14ac:dyDescent="0.25">
      <c r="A228" s="139">
        <f>+COTIZACIONES!A228</f>
        <v>226</v>
      </c>
      <c r="B228" s="139">
        <f>+COTIZACIONES!B228</f>
        <v>72101510</v>
      </c>
      <c r="C228" s="139" t="str">
        <f>+COTIZACIONES!C228</f>
        <v xml:space="preserve">INSTALACIÓN LAVAMANOS CON PEDESTAL </v>
      </c>
      <c r="D228" s="139" t="str">
        <f>+COTIZACIONES!D228</f>
        <v>Servicio</v>
      </c>
      <c r="E228" s="139">
        <f>+COTIZACIONES!E228</f>
        <v>1</v>
      </c>
      <c r="F228" s="140">
        <f>+'ANALISIS DE COTIZACIONES'!S229</f>
        <v>57500</v>
      </c>
      <c r="G228" s="140">
        <f t="shared" si="12"/>
        <v>8625</v>
      </c>
      <c r="H228" s="140">
        <f t="shared" si="13"/>
        <v>1725</v>
      </c>
      <c r="I228" s="140">
        <f t="shared" si="14"/>
        <v>4025</v>
      </c>
      <c r="J228" s="140">
        <f t="shared" si="15"/>
        <v>71875</v>
      </c>
    </row>
    <row r="229" spans="1:10" ht="57" x14ac:dyDescent="0.25">
      <c r="A229" s="139">
        <f>+COTIZACIONES!A229</f>
        <v>227</v>
      </c>
      <c r="B229" s="139">
        <f>+COTIZACIONES!B229</f>
        <v>72101510</v>
      </c>
      <c r="C229" s="139" t="str">
        <f>+COTIZACIONES!C229</f>
        <v>INSTALACIÓN LAVAMANOS DE COLGAR  COLOR BLANCO, (INCLUYE DESAGÜE AUTOMÁTICO SIFÓN BOTELLA GRAPAS 2 UND ACOPLE)</v>
      </c>
      <c r="D229" s="139" t="str">
        <f>+COTIZACIONES!D229</f>
        <v>Servicio</v>
      </c>
      <c r="E229" s="139">
        <f>+COTIZACIONES!E229</f>
        <v>1</v>
      </c>
      <c r="F229" s="140">
        <f>+'ANALISIS DE COTIZACIONES'!S230</f>
        <v>108100</v>
      </c>
      <c r="G229" s="140">
        <f t="shared" si="12"/>
        <v>16215</v>
      </c>
      <c r="H229" s="140">
        <f t="shared" si="13"/>
        <v>3243</v>
      </c>
      <c r="I229" s="140">
        <f t="shared" si="14"/>
        <v>7567</v>
      </c>
      <c r="J229" s="140">
        <f t="shared" si="15"/>
        <v>135125</v>
      </c>
    </row>
    <row r="230" spans="1:10" ht="57" x14ac:dyDescent="0.25">
      <c r="A230" s="139">
        <f>+COTIZACIONES!A230</f>
        <v>228</v>
      </c>
      <c r="B230" s="139">
        <f>+COTIZACIONES!B230</f>
        <v>72101510</v>
      </c>
      <c r="C230" s="139" t="str">
        <f>+COTIZACIONES!C230</f>
        <v>INSTALACIÓN LAVAPLATOS  DE  EMPOTRAR  DOBLE  EN  ACERO  INOXIDABLE  - DIMENSIONES 81 X 51 CM, (SUMINISTRO E INSTALACIÓN)</v>
      </c>
      <c r="D230" s="139" t="str">
        <f>+COTIZACIONES!D230</f>
        <v>Unidad</v>
      </c>
      <c r="E230" s="139">
        <f>+COTIZACIONES!E230</f>
        <v>1</v>
      </c>
      <c r="F230" s="140">
        <f>+'ANALISIS DE COTIZACIONES'!S231</f>
        <v>488750</v>
      </c>
      <c r="G230" s="140">
        <f t="shared" si="12"/>
        <v>73312.5</v>
      </c>
      <c r="H230" s="140">
        <f t="shared" si="13"/>
        <v>14662.5</v>
      </c>
      <c r="I230" s="140">
        <f t="shared" si="14"/>
        <v>34212.5</v>
      </c>
      <c r="J230" s="140">
        <f t="shared" si="15"/>
        <v>610937.5</v>
      </c>
    </row>
    <row r="231" spans="1:10" ht="42.75" x14ac:dyDescent="0.25">
      <c r="A231" s="139">
        <f>+COTIZACIONES!A231</f>
        <v>229</v>
      </c>
      <c r="B231" s="139">
        <f>+COTIZACIONES!B231</f>
        <v>72101510</v>
      </c>
      <c r="C231" s="139" t="str">
        <f>+COTIZACIONES!C231</f>
        <v>INSTALACIÓN LAVAPLATOS DE EMPOTRAR EN ACERO INOXIDABLE  - DIMENSIONES 45 X 49 CM</v>
      </c>
      <c r="D231" s="139" t="str">
        <f>+COTIZACIONES!D231</f>
        <v>Unidad</v>
      </c>
      <c r="E231" s="139">
        <f>+COTIZACIONES!E231</f>
        <v>1</v>
      </c>
      <c r="F231" s="140">
        <f>+'ANALISIS DE COTIZACIONES'!S232</f>
        <v>46000</v>
      </c>
      <c r="G231" s="140">
        <f t="shared" si="12"/>
        <v>6900</v>
      </c>
      <c r="H231" s="140">
        <f t="shared" si="13"/>
        <v>1380</v>
      </c>
      <c r="I231" s="140">
        <f t="shared" si="14"/>
        <v>3220</v>
      </c>
      <c r="J231" s="140">
        <f t="shared" si="15"/>
        <v>57500</v>
      </c>
    </row>
    <row r="232" spans="1:10" ht="28.5" x14ac:dyDescent="0.25">
      <c r="A232" s="139">
        <f>+COTIZACIONES!A232</f>
        <v>230</v>
      </c>
      <c r="B232" s="139">
        <f>+COTIZACIONES!B232</f>
        <v>72101510</v>
      </c>
      <c r="C232" s="139" t="str">
        <f>+COTIZACIONES!C232</f>
        <v xml:space="preserve">INSTALACIÓN LLAVE TERMINAL MANGUERA 1/2" </v>
      </c>
      <c r="D232" s="139" t="str">
        <f>+COTIZACIONES!D232</f>
        <v>Unidad</v>
      </c>
      <c r="E232" s="139">
        <f>+COTIZACIONES!E232</f>
        <v>1</v>
      </c>
      <c r="F232" s="140">
        <f>+'ANALISIS DE COTIZACIONES'!S233</f>
        <v>23000</v>
      </c>
      <c r="G232" s="140">
        <f t="shared" si="12"/>
        <v>3450</v>
      </c>
      <c r="H232" s="140">
        <f t="shared" si="13"/>
        <v>690</v>
      </c>
      <c r="I232" s="140">
        <f t="shared" si="14"/>
        <v>1610</v>
      </c>
      <c r="J232" s="140">
        <f t="shared" si="15"/>
        <v>28750</v>
      </c>
    </row>
    <row r="233" spans="1:10" ht="71.25" x14ac:dyDescent="0.25">
      <c r="A233" s="139">
        <f>+COTIZACIONES!A233</f>
        <v>231</v>
      </c>
      <c r="B233" s="139">
        <f>+COTIZACIONES!B233</f>
        <v>72101510</v>
      </c>
      <c r="C233" s="139" t="str">
        <f>+COTIZACIONES!C233</f>
        <v>INSTALACIÓN ORINAL  ENTRADA SUPERIOR ANTIBACTERIAL   PARA  FLUXOMETROCOLOR   BLANCO TIPO, INCLUYE GRIFERÍA ANTIBANDALICA Y SIFÓN EN P.</v>
      </c>
      <c r="D233" s="139" t="str">
        <f>+COTIZACIONES!D233</f>
        <v>Unidad</v>
      </c>
      <c r="E233" s="139">
        <f>+COTIZACIONES!E233</f>
        <v>1</v>
      </c>
      <c r="F233" s="140">
        <f>+'ANALISIS DE COTIZACIONES'!S234</f>
        <v>212750</v>
      </c>
      <c r="G233" s="140">
        <f t="shared" si="12"/>
        <v>31912.5</v>
      </c>
      <c r="H233" s="140">
        <f t="shared" si="13"/>
        <v>6382.5</v>
      </c>
      <c r="I233" s="140">
        <f t="shared" si="14"/>
        <v>14892.5</v>
      </c>
      <c r="J233" s="140">
        <f t="shared" si="15"/>
        <v>265937.5</v>
      </c>
    </row>
    <row r="234" spans="1:10" ht="57" x14ac:dyDescent="0.25">
      <c r="A234" s="139">
        <f>+COTIZACIONES!A234</f>
        <v>232</v>
      </c>
      <c r="B234" s="139">
        <f>+COTIZACIONES!B234</f>
        <v>72101510</v>
      </c>
      <c r="C234" s="139" t="str">
        <f>+COTIZACIONES!C234</f>
        <v>INSTALACIÓN ORINAL  MEDIANO  DE  COLGAR   EN PORCELANA COLOR BLANCO, INCLUYE GRIFERÍA ANTIBANDALICA Y SIFÓN EN P.</v>
      </c>
      <c r="D234" s="139" t="str">
        <f>+COTIZACIONES!D234</f>
        <v>Unidad</v>
      </c>
      <c r="E234" s="139">
        <f>+COTIZACIONES!E234</f>
        <v>1</v>
      </c>
      <c r="F234" s="140">
        <f>+'ANALISIS DE COTIZACIONES'!S235</f>
        <v>212750</v>
      </c>
      <c r="G234" s="140">
        <f t="shared" si="12"/>
        <v>31912.5</v>
      </c>
      <c r="H234" s="140">
        <f t="shared" si="13"/>
        <v>6382.5</v>
      </c>
      <c r="I234" s="140">
        <f t="shared" si="14"/>
        <v>14892.5</v>
      </c>
      <c r="J234" s="140">
        <f t="shared" si="15"/>
        <v>265937.5</v>
      </c>
    </row>
    <row r="235" spans="1:10" ht="57" x14ac:dyDescent="0.25">
      <c r="A235" s="139">
        <f>+COTIZACIONES!A235</f>
        <v>233</v>
      </c>
      <c r="B235" s="139">
        <f>+COTIZACIONES!B235</f>
        <v>72101510</v>
      </c>
      <c r="C235" s="139" t="str">
        <f>+COTIZACIONES!C235</f>
        <v>INSTALACIÓN PUNTO DESAGÜE PVC  2" APARATOS SANITARIOS Y DESAGÜES  (INCLUYE ACCESORIOS YEE Y CODO)</v>
      </c>
      <c r="D235" s="139" t="str">
        <f>+COTIZACIONES!D235</f>
        <v>Unidad</v>
      </c>
      <c r="E235" s="139">
        <f>+COTIZACIONES!E235</f>
        <v>1</v>
      </c>
      <c r="F235" s="140">
        <f>+'ANALISIS DE COTIZACIONES'!S236</f>
        <v>64170</v>
      </c>
      <c r="G235" s="140">
        <f t="shared" si="12"/>
        <v>9625.5</v>
      </c>
      <c r="H235" s="140">
        <f t="shared" si="13"/>
        <v>1925.1</v>
      </c>
      <c r="I235" s="140">
        <f t="shared" si="14"/>
        <v>4491.8999999999996</v>
      </c>
      <c r="J235" s="140">
        <f t="shared" si="15"/>
        <v>80212.5</v>
      </c>
    </row>
    <row r="236" spans="1:10" ht="57" x14ac:dyDescent="0.25">
      <c r="A236" s="139">
        <f>+COTIZACIONES!A236</f>
        <v>234</v>
      </c>
      <c r="B236" s="139">
        <f>+COTIZACIONES!B236</f>
        <v>72101510</v>
      </c>
      <c r="C236" s="139" t="str">
        <f>+COTIZACIONES!C236</f>
        <v>INSTALACIÓN PUNTO DESAGÜE PVC  3" APARATOS SANITARIOS Y DESAGÜES  (INCLUYE ACCESORIOS YEE Y CODO)</v>
      </c>
      <c r="D236" s="139" t="str">
        <f>+COTIZACIONES!D236</f>
        <v>Unidad</v>
      </c>
      <c r="E236" s="139">
        <f>+COTIZACIONES!E236</f>
        <v>1</v>
      </c>
      <c r="F236" s="140">
        <f>+'ANALISIS DE COTIZACIONES'!S237</f>
        <v>81650</v>
      </c>
      <c r="G236" s="140">
        <f t="shared" si="12"/>
        <v>12247.5</v>
      </c>
      <c r="H236" s="140">
        <f t="shared" si="13"/>
        <v>2449.5</v>
      </c>
      <c r="I236" s="140">
        <f t="shared" si="14"/>
        <v>5715.5</v>
      </c>
      <c r="J236" s="140">
        <f t="shared" si="15"/>
        <v>102062.5</v>
      </c>
    </row>
    <row r="237" spans="1:10" ht="42.75" x14ac:dyDescent="0.25">
      <c r="A237" s="139">
        <f>+COTIZACIONES!A237</f>
        <v>235</v>
      </c>
      <c r="B237" s="139">
        <f>+COTIZACIONES!B237</f>
        <v>72101510</v>
      </c>
      <c r="C237" s="139" t="str">
        <f>+COTIZACIONES!C237</f>
        <v>MANTENIMIENTO DE RED SANITARIA (INCLUYE RETIRO DE VEGETACIÓN PIEDRAS Y/O SEDIMENTACIÓN)</v>
      </c>
      <c r="D237" s="139" t="str">
        <f>+COTIZACIONES!D237</f>
        <v>ML</v>
      </c>
      <c r="E237" s="139">
        <f>+COTIZACIONES!E237</f>
        <v>1</v>
      </c>
      <c r="F237" s="140">
        <f>+'ANALISIS DE COTIZACIONES'!S238</f>
        <v>23000</v>
      </c>
      <c r="G237" s="140">
        <f t="shared" si="12"/>
        <v>3450</v>
      </c>
      <c r="H237" s="140">
        <f t="shared" si="13"/>
        <v>690</v>
      </c>
      <c r="I237" s="140">
        <f t="shared" si="14"/>
        <v>1610</v>
      </c>
      <c r="J237" s="140">
        <f t="shared" si="15"/>
        <v>28750</v>
      </c>
    </row>
    <row r="238" spans="1:10" ht="57" x14ac:dyDescent="0.25">
      <c r="A238" s="139">
        <f>+COTIZACIONES!A238</f>
        <v>236</v>
      </c>
      <c r="B238" s="139">
        <f>+COTIZACIONES!B238</f>
        <v>72101510</v>
      </c>
      <c r="C238" s="139" t="str">
        <f>+COTIZACIONES!C238</f>
        <v>MANTENIMIENTO DE DESAGÜE SANITARIO CON SONDA ELÉCTRICA, (INCLUYE  MANO DE OBRA EQUIPO Y SONDA 1/8 X 60M</v>
      </c>
      <c r="D238" s="139" t="str">
        <f>+COTIZACIONES!D238</f>
        <v>ML</v>
      </c>
      <c r="E238" s="139">
        <f>+COTIZACIONES!E238</f>
        <v>1</v>
      </c>
      <c r="F238" s="140">
        <f>+'ANALISIS DE COTIZACIONES'!S239</f>
        <v>23000</v>
      </c>
      <c r="G238" s="140">
        <f t="shared" si="12"/>
        <v>3450</v>
      </c>
      <c r="H238" s="140">
        <f t="shared" si="13"/>
        <v>690</v>
      </c>
      <c r="I238" s="140">
        <f t="shared" si="14"/>
        <v>1610</v>
      </c>
      <c r="J238" s="140">
        <f t="shared" si="15"/>
        <v>28750</v>
      </c>
    </row>
    <row r="239" spans="1:10" ht="57" x14ac:dyDescent="0.25">
      <c r="A239" s="139">
        <f>+COTIZACIONES!A239</f>
        <v>237</v>
      </c>
      <c r="B239" s="139">
        <f>+COTIZACIONES!B239</f>
        <v>72101510</v>
      </c>
      <c r="C239" s="139" t="str">
        <f>+COTIZACIONES!C239</f>
        <v>MANTENIMIENTO E INSTALACIÓN PUNTO DESAGÜE PVC  4" APARATOS SANITARIOS (INCLUYE ACCESORIOS YEE Y CODO)</v>
      </c>
      <c r="D239" s="139" t="str">
        <f>+COTIZACIONES!D239</f>
        <v>Unidad</v>
      </c>
      <c r="E239" s="139">
        <f>+COTIZACIONES!E239</f>
        <v>1</v>
      </c>
      <c r="F239" s="140">
        <f>+'ANALISIS DE COTIZACIONES'!S240</f>
        <v>98900</v>
      </c>
      <c r="G239" s="140">
        <f t="shared" si="12"/>
        <v>14835</v>
      </c>
      <c r="H239" s="140">
        <f t="shared" si="13"/>
        <v>2967</v>
      </c>
      <c r="I239" s="140">
        <f t="shared" si="14"/>
        <v>6923</v>
      </c>
      <c r="J239" s="140">
        <f t="shared" si="15"/>
        <v>123625</v>
      </c>
    </row>
    <row r="240" spans="1:10" ht="57" x14ac:dyDescent="0.25">
      <c r="A240" s="139">
        <f>+COTIZACIONES!A240</f>
        <v>238</v>
      </c>
      <c r="B240" s="139">
        <f>+COTIZACIONES!B240</f>
        <v>72101510</v>
      </c>
      <c r="C240" s="139" t="str">
        <f>+COTIZACIONES!C240</f>
        <v>MANTENIMIENTO E INSTALACIÓN REJILLA  ALUMINIO  3" X 2"  CON SOSCO  ANTI CUCARACHAS  - REF, TA-3"X2"  TIPO COLREJILLAS  O SIMILAR</v>
      </c>
      <c r="D240" s="139" t="str">
        <f>+COTIZACIONES!D240</f>
        <v>Unidad</v>
      </c>
      <c r="E240" s="139">
        <f>+COTIZACIONES!E240</f>
        <v>1</v>
      </c>
      <c r="F240" s="140">
        <f>+'ANALISIS DE COTIZACIONES'!S241</f>
        <v>28750</v>
      </c>
      <c r="G240" s="140">
        <f t="shared" si="12"/>
        <v>4312.5</v>
      </c>
      <c r="H240" s="140">
        <f t="shared" si="13"/>
        <v>862.5</v>
      </c>
      <c r="I240" s="140">
        <f t="shared" si="14"/>
        <v>2012.5</v>
      </c>
      <c r="J240" s="140">
        <f t="shared" si="15"/>
        <v>35937.5</v>
      </c>
    </row>
    <row r="241" spans="1:10" ht="57" x14ac:dyDescent="0.25">
      <c r="A241" s="139">
        <f>+COTIZACIONES!A241</f>
        <v>239</v>
      </c>
      <c r="B241" s="139">
        <f>+COTIZACIONES!B241</f>
        <v>72101510</v>
      </c>
      <c r="C241" s="139" t="str">
        <f>+COTIZACIONES!C241</f>
        <v xml:space="preserve">MANTENIMIENTO E INSTALACIÓN REJILLA  ALUMINIO  3" X 2"  CON SOSCO TRADICIONAL  - REF, T-3"X2" TIPO COLREJILLAS O SIMILAR </v>
      </c>
      <c r="D241" s="139" t="str">
        <f>+COTIZACIONES!D241</f>
        <v>Unidad</v>
      </c>
      <c r="E241" s="139">
        <f>+COTIZACIONES!E241</f>
        <v>1</v>
      </c>
      <c r="F241" s="140">
        <f>+'ANALISIS DE COTIZACIONES'!S242</f>
        <v>28750</v>
      </c>
      <c r="G241" s="140">
        <f t="shared" si="12"/>
        <v>4312.5</v>
      </c>
      <c r="H241" s="140">
        <f t="shared" si="13"/>
        <v>862.5</v>
      </c>
      <c r="I241" s="140">
        <f t="shared" si="14"/>
        <v>2012.5</v>
      </c>
      <c r="J241" s="140">
        <f t="shared" si="15"/>
        <v>35937.5</v>
      </c>
    </row>
    <row r="242" spans="1:10" ht="57" x14ac:dyDescent="0.25">
      <c r="A242" s="139">
        <f>+COTIZACIONES!A242</f>
        <v>240</v>
      </c>
      <c r="B242" s="139">
        <f>+COTIZACIONES!B242</f>
        <v>72101510</v>
      </c>
      <c r="C242" s="139" t="str">
        <f>+COTIZACIONES!C242</f>
        <v>MANTENIMIENTO E INSTALACIÓN REJILLA  ALUMINIO  4" X 2"  CÚPULA TRADICIONAL CON SOSCO - REF. C-4"X2" TIPO COLREJILLAS O SIMILAR</v>
      </c>
      <c r="D242" s="139" t="str">
        <f>+COTIZACIONES!D242</f>
        <v>Unidad</v>
      </c>
      <c r="E242" s="139">
        <f>+COTIZACIONES!E242</f>
        <v>1</v>
      </c>
      <c r="F242" s="140">
        <f>+'ANALISIS DE COTIZACIONES'!S243</f>
        <v>34500</v>
      </c>
      <c r="G242" s="140">
        <f t="shared" si="12"/>
        <v>5175</v>
      </c>
      <c r="H242" s="140">
        <f t="shared" si="13"/>
        <v>1035</v>
      </c>
      <c r="I242" s="140">
        <f t="shared" si="14"/>
        <v>2415</v>
      </c>
      <c r="J242" s="140">
        <f t="shared" si="15"/>
        <v>43125</v>
      </c>
    </row>
    <row r="243" spans="1:10" ht="57" x14ac:dyDescent="0.25">
      <c r="A243" s="139">
        <f>+COTIZACIONES!A243</f>
        <v>241</v>
      </c>
      <c r="B243" s="139">
        <f>+COTIZACIONES!B243</f>
        <v>72101510</v>
      </c>
      <c r="C243" s="139" t="str">
        <f>+COTIZACIONES!C243</f>
        <v>MANTENIMIENTO E INSTALACIÓN REJILLA  ALUMINIO  4" X 3"  CON SOSCO  ANTI CUCARACHAS  - REF, HA-4"X3"  TIPO COLREJILLAS  O SIMILAR</v>
      </c>
      <c r="D243" s="139" t="str">
        <f>+COTIZACIONES!D243</f>
        <v>Unidad</v>
      </c>
      <c r="E243" s="139">
        <f>+COTIZACIONES!E243</f>
        <v>1</v>
      </c>
      <c r="F243" s="140">
        <f>+'ANALISIS DE COTIZACIONES'!S244</f>
        <v>34500</v>
      </c>
      <c r="G243" s="140">
        <f t="shared" si="12"/>
        <v>5175</v>
      </c>
      <c r="H243" s="140">
        <f t="shared" si="13"/>
        <v>1035</v>
      </c>
      <c r="I243" s="140">
        <f t="shared" si="14"/>
        <v>2415</v>
      </c>
      <c r="J243" s="140">
        <f t="shared" si="15"/>
        <v>43125</v>
      </c>
    </row>
    <row r="244" spans="1:10" ht="57" x14ac:dyDescent="0.25">
      <c r="A244" s="139">
        <f>+COTIZACIONES!A244</f>
        <v>242</v>
      </c>
      <c r="B244" s="139">
        <f>+COTIZACIONES!B244</f>
        <v>72101510</v>
      </c>
      <c r="C244" s="139" t="str">
        <f>+COTIZACIONES!C244</f>
        <v xml:space="preserve">MANTENIMIENTO E INSTALACIÓN REJILLA  ALUMINIO  4" X 3" CON SOSCO TRADICIONAL - REF, H-4"X3" TIPO COLREJILLAS O SIMILAR </v>
      </c>
      <c r="D244" s="139" t="str">
        <f>+COTIZACIONES!D244</f>
        <v>Unidad</v>
      </c>
      <c r="E244" s="139">
        <f>+COTIZACIONES!E244</f>
        <v>1</v>
      </c>
      <c r="F244" s="140">
        <f>+'ANALISIS DE COTIZACIONES'!S245</f>
        <v>34500</v>
      </c>
      <c r="G244" s="140">
        <f t="shared" si="12"/>
        <v>5175</v>
      </c>
      <c r="H244" s="140">
        <f t="shared" si="13"/>
        <v>1035</v>
      </c>
      <c r="I244" s="140">
        <f t="shared" si="14"/>
        <v>2415</v>
      </c>
      <c r="J244" s="140">
        <f t="shared" si="15"/>
        <v>43125</v>
      </c>
    </row>
    <row r="245" spans="1:10" ht="57" x14ac:dyDescent="0.25">
      <c r="A245" s="139">
        <f>+COTIZACIONES!A245</f>
        <v>243</v>
      </c>
      <c r="B245" s="139">
        <f>+COTIZACIONES!B245</f>
        <v>72101510</v>
      </c>
      <c r="C245" s="139" t="str">
        <f>+COTIZACIONES!C245</f>
        <v xml:space="preserve">MANTENIMIENTO E INSTALACIÓN REJILLA  ALUMINIO  6" X 4"  CON SOSCO  ANTI CUCARACHAS  - REF, TA-6"X4"  TIPO COLREJILLAS  O SIMILAR </v>
      </c>
      <c r="D245" s="139" t="str">
        <f>+COTIZACIONES!D245</f>
        <v>Unidad</v>
      </c>
      <c r="E245" s="139">
        <f>+COTIZACIONES!E245</f>
        <v>1</v>
      </c>
      <c r="F245" s="140">
        <f>+'ANALISIS DE COTIZACIONES'!S246</f>
        <v>51750</v>
      </c>
      <c r="G245" s="140">
        <f t="shared" si="12"/>
        <v>7762.5</v>
      </c>
      <c r="H245" s="140">
        <f t="shared" si="13"/>
        <v>1552.5</v>
      </c>
      <c r="I245" s="140">
        <f t="shared" si="14"/>
        <v>3622.5</v>
      </c>
      <c r="J245" s="140">
        <f t="shared" si="15"/>
        <v>64687.5</v>
      </c>
    </row>
    <row r="246" spans="1:10" ht="57" x14ac:dyDescent="0.25">
      <c r="A246" s="139">
        <f>+COTIZACIONES!A246</f>
        <v>244</v>
      </c>
      <c r="B246" s="139">
        <f>+COTIZACIONES!B246</f>
        <v>72101510</v>
      </c>
      <c r="C246" s="139" t="str">
        <f>+COTIZACIONES!C246</f>
        <v>MANTENIMIENTO E INSTALACIÓN REJILLA ALUMINIO 5" X 3" SOSCO TRADICIONAL, TIPO COLREJILLAS O SIMILAR</v>
      </c>
      <c r="D246" s="139" t="str">
        <f>+COTIZACIONES!D246</f>
        <v>Unidad</v>
      </c>
      <c r="E246" s="139">
        <f>+COTIZACIONES!E246</f>
        <v>1</v>
      </c>
      <c r="F246" s="140">
        <f>+'ANALISIS DE COTIZACIONES'!S247</f>
        <v>66640</v>
      </c>
      <c r="G246" s="140">
        <f t="shared" si="12"/>
        <v>9996</v>
      </c>
      <c r="H246" s="140">
        <f t="shared" si="13"/>
        <v>1999.2</v>
      </c>
      <c r="I246" s="140">
        <f t="shared" si="14"/>
        <v>4664.8</v>
      </c>
      <c r="J246" s="140">
        <f t="shared" si="15"/>
        <v>83300</v>
      </c>
    </row>
    <row r="247" spans="1:10" ht="42.75" x14ac:dyDescent="0.25">
      <c r="A247" s="139">
        <f>+COTIZACIONES!A247</f>
        <v>245</v>
      </c>
      <c r="B247" s="139">
        <f>+COTIZACIONES!B247</f>
        <v>72101510</v>
      </c>
      <c r="C247" s="139" t="str">
        <f>+COTIZACIONES!C247</f>
        <v>MANTENIMIENTO E INSTALACIÓN TEE SANITARIA - 6" INCLUYE INSTALACIÓN LIMPIADOR Y SOLDADURA</v>
      </c>
      <c r="D247" s="139" t="str">
        <f>+COTIZACIONES!D247</f>
        <v>Servicio</v>
      </c>
      <c r="E247" s="139">
        <f>+COTIZACIONES!E247</f>
        <v>1</v>
      </c>
      <c r="F247" s="140">
        <f>+'ANALISIS DE COTIZACIONES'!S248</f>
        <v>74750</v>
      </c>
      <c r="G247" s="140">
        <f t="shared" si="12"/>
        <v>11212.5</v>
      </c>
      <c r="H247" s="140">
        <f t="shared" si="13"/>
        <v>2242.5</v>
      </c>
      <c r="I247" s="140">
        <f t="shared" si="14"/>
        <v>5232.5</v>
      </c>
      <c r="J247" s="140">
        <f t="shared" si="15"/>
        <v>93437.5</v>
      </c>
    </row>
    <row r="248" spans="1:10" ht="85.5" x14ac:dyDescent="0.25">
      <c r="A248" s="139">
        <f>+COTIZACIONES!A248</f>
        <v>246</v>
      </c>
      <c r="B248" s="139">
        <f>+COTIZACIONES!B248</f>
        <v>72101510</v>
      </c>
      <c r="C248" s="139" t="str">
        <f>+COTIZACIONES!C248</f>
        <v>MANTENIMIENTO E INSTALACIÓN TUBERÍA PVC-P RDE  9 1/2" AGUA FRÍA -RED DE SUMINISTRO  (INCLUYE EXCAVACIÓN MANUAL RELLENO INICIAL EN BASE GRANULAR B-200 INSTALACIÓN Y ACCESORIOS)</v>
      </c>
      <c r="D248" s="139" t="str">
        <f>+COTIZACIONES!D248</f>
        <v>ML</v>
      </c>
      <c r="E248" s="139">
        <f>+COTIZACIONES!E248</f>
        <v>1</v>
      </c>
      <c r="F248" s="140">
        <f>+'ANALISIS DE COTIZACIONES'!S249</f>
        <v>29210</v>
      </c>
      <c r="G248" s="140">
        <f t="shared" si="12"/>
        <v>4381.5</v>
      </c>
      <c r="H248" s="140">
        <f t="shared" si="13"/>
        <v>876.3</v>
      </c>
      <c r="I248" s="140">
        <f t="shared" si="14"/>
        <v>2044.7</v>
      </c>
      <c r="J248" s="140">
        <f t="shared" si="15"/>
        <v>36512.5</v>
      </c>
    </row>
    <row r="249" spans="1:10" ht="85.5" x14ac:dyDescent="0.25">
      <c r="A249" s="139">
        <f>+COTIZACIONES!A249</f>
        <v>247</v>
      </c>
      <c r="B249" s="139">
        <f>+COTIZACIONES!B249</f>
        <v>72101510</v>
      </c>
      <c r="C249" s="139" t="str">
        <f>+COTIZACIONES!C249</f>
        <v>MANTENIMIENTO E INSTALACIÓN TUBERÍA PVC-P RDE 21 3/4" AGUA FRÍA - RED DE SUMINISTRO  (INCLUYE EXCAVACIÓN MANUAL RELLENO INICIAL EN BASE GRANULAR B-200 INSTALACIÓN Y ACCESORIOS)</v>
      </c>
      <c r="D249" s="139" t="str">
        <f>+COTIZACIONES!D249</f>
        <v>ML</v>
      </c>
      <c r="E249" s="139">
        <f>+COTIZACIONES!E249</f>
        <v>1</v>
      </c>
      <c r="F249" s="140">
        <f>+'ANALISIS DE COTIZACIONES'!S250</f>
        <v>33350</v>
      </c>
      <c r="G249" s="140">
        <f t="shared" si="12"/>
        <v>5002.5</v>
      </c>
      <c r="H249" s="140">
        <f t="shared" si="13"/>
        <v>1000.5</v>
      </c>
      <c r="I249" s="140">
        <f t="shared" si="14"/>
        <v>2334.5</v>
      </c>
      <c r="J249" s="140">
        <f t="shared" si="15"/>
        <v>41687.5</v>
      </c>
    </row>
    <row r="250" spans="1:10" ht="85.5" x14ac:dyDescent="0.25">
      <c r="A250" s="139">
        <f>+COTIZACIONES!A250</f>
        <v>248</v>
      </c>
      <c r="B250" s="139">
        <f>+COTIZACIONES!B250</f>
        <v>72101510</v>
      </c>
      <c r="C250" s="139" t="str">
        <f>+COTIZACIONES!C250</f>
        <v>MANTENIMIENTO E INSTALACIÓN TUBERÍA PVC-S  2" (RED SANITARIA) INCLUYE EXCAVACIÓN MANUAL RELLENO INICIAL EN BASE GRANULAR B-200 COMPACTADO INSTALACIÓN Y ACCESORIOS</v>
      </c>
      <c r="D250" s="139" t="str">
        <f>+COTIZACIONES!D250</f>
        <v>ML</v>
      </c>
      <c r="E250" s="139">
        <f>+COTIZACIONES!E250</f>
        <v>1</v>
      </c>
      <c r="F250" s="140">
        <f>+'ANALISIS DE COTIZACIONES'!S251</f>
        <v>39675</v>
      </c>
      <c r="G250" s="140">
        <f t="shared" si="12"/>
        <v>5951.25</v>
      </c>
      <c r="H250" s="140">
        <f t="shared" si="13"/>
        <v>1190.25</v>
      </c>
      <c r="I250" s="140">
        <f t="shared" si="14"/>
        <v>2777.25</v>
      </c>
      <c r="J250" s="140">
        <f t="shared" si="15"/>
        <v>49593.75</v>
      </c>
    </row>
    <row r="251" spans="1:10" ht="85.5" x14ac:dyDescent="0.25">
      <c r="A251" s="139">
        <f>+COTIZACIONES!A251</f>
        <v>249</v>
      </c>
      <c r="B251" s="139">
        <f>+COTIZACIONES!B251</f>
        <v>72101510</v>
      </c>
      <c r="C251" s="139" t="str">
        <f>+COTIZACIONES!C251</f>
        <v>MANTENIMIENTO E INSTALACIÓN TUBERÍA PVC-S  3" (RED SANITARIA) INCLUYE EXCAVACIÓN MANUAL RELLENO INICIAL EN BASE GRANULAR B-200 COMPACTADO INSTALACIÓN Y ACCESORIOS</v>
      </c>
      <c r="D251" s="139" t="str">
        <f>+COTIZACIONES!D251</f>
        <v>ML</v>
      </c>
      <c r="E251" s="139">
        <f>+COTIZACIONES!E251</f>
        <v>1</v>
      </c>
      <c r="F251" s="140">
        <f>+'ANALISIS DE COTIZACIONES'!S252</f>
        <v>53475</v>
      </c>
      <c r="G251" s="140">
        <f t="shared" si="12"/>
        <v>8021.25</v>
      </c>
      <c r="H251" s="140">
        <f t="shared" si="13"/>
        <v>1604.25</v>
      </c>
      <c r="I251" s="140">
        <f t="shared" si="14"/>
        <v>3743.25</v>
      </c>
      <c r="J251" s="140">
        <f t="shared" si="15"/>
        <v>66843.75</v>
      </c>
    </row>
    <row r="252" spans="1:10" ht="28.5" x14ac:dyDescent="0.25">
      <c r="A252" s="139">
        <f>+COTIZACIONES!A252</f>
        <v>250</v>
      </c>
      <c r="B252" s="139">
        <f>+COTIZACIONES!B252</f>
        <v>72152602</v>
      </c>
      <c r="C252" s="139" t="str">
        <f>+COTIZACIONES!C252</f>
        <v>MANTENIMIENTO BAJANTES AGUAS LLUVIAS Y AGUAS NEGRAS MAX 3"</v>
      </c>
      <c r="D252" s="139" t="str">
        <f>+COTIZACIONES!D252</f>
        <v>ML</v>
      </c>
      <c r="E252" s="139">
        <f>+COTIZACIONES!E252</f>
        <v>1</v>
      </c>
      <c r="F252" s="140">
        <f>+'ANALISIS DE COTIZACIONES'!S253</f>
        <v>17250</v>
      </c>
      <c r="G252" s="140">
        <f t="shared" si="12"/>
        <v>2587.5</v>
      </c>
      <c r="H252" s="140">
        <f t="shared" si="13"/>
        <v>517.5</v>
      </c>
      <c r="I252" s="140">
        <f t="shared" si="14"/>
        <v>1207.5</v>
      </c>
      <c r="J252" s="140">
        <f t="shared" si="15"/>
        <v>21562.5</v>
      </c>
    </row>
    <row r="253" spans="1:10" ht="85.5" x14ac:dyDescent="0.25">
      <c r="A253" s="139">
        <f>+COTIZACIONES!A253</f>
        <v>251</v>
      </c>
      <c r="B253" s="139">
        <f>+COTIZACIONES!B253</f>
        <v>72101510</v>
      </c>
      <c r="C253" s="139" t="str">
        <f>+COTIZACIONES!C253</f>
        <v>MANTENIMIENTO E INSTALACIÓN TUBERÍA PVC-S  4" (RED SANITARIA) INCLUYE EXCAVACIÓN MANUAL RELLENO INICIAL EN BASE GRANULAR B-200 COMPACTADO INSTALACIÓN Y ACCESORIOS</v>
      </c>
      <c r="D253" s="139" t="str">
        <f>+COTIZACIONES!D253</f>
        <v>ML</v>
      </c>
      <c r="E253" s="139">
        <f>+COTIZACIONES!E253</f>
        <v>1</v>
      </c>
      <c r="F253" s="140">
        <f>+'ANALISIS DE COTIZACIONES'!S254</f>
        <v>71300</v>
      </c>
      <c r="G253" s="140">
        <f t="shared" si="12"/>
        <v>10695</v>
      </c>
      <c r="H253" s="140">
        <f t="shared" si="13"/>
        <v>2139</v>
      </c>
      <c r="I253" s="140">
        <f t="shared" si="14"/>
        <v>4991</v>
      </c>
      <c r="J253" s="140">
        <f t="shared" si="15"/>
        <v>89125</v>
      </c>
    </row>
    <row r="254" spans="1:10" ht="85.5" x14ac:dyDescent="0.25">
      <c r="A254" s="139">
        <f>+COTIZACIONES!A254</f>
        <v>252</v>
      </c>
      <c r="B254" s="139">
        <f>+COTIZACIONES!B254</f>
        <v>72101510</v>
      </c>
      <c r="C254" s="139" t="str">
        <f>+COTIZACIONES!C254</f>
        <v>MANTENIMIENTO E INSTALACIÓN TUBERÍA PVC-S  6" (RED SANITARIA) INCLUYE EXCAVACIÓN MANUAL RELLENO INICIAL EN BASE GRANULAR B-200 COMPACTADO INSTALACIÓN Y ACCESORIOS</v>
      </c>
      <c r="D254" s="139" t="str">
        <f>+COTIZACIONES!D254</f>
        <v>ML</v>
      </c>
      <c r="E254" s="139">
        <f>+COTIZACIONES!E254</f>
        <v>1</v>
      </c>
      <c r="F254" s="140">
        <f>+'ANALISIS DE COTIZACIONES'!S255</f>
        <v>86710</v>
      </c>
      <c r="G254" s="140">
        <f t="shared" si="12"/>
        <v>13006.5</v>
      </c>
      <c r="H254" s="140">
        <f t="shared" si="13"/>
        <v>2601.3000000000002</v>
      </c>
      <c r="I254" s="140">
        <f t="shared" si="14"/>
        <v>6069.7</v>
      </c>
      <c r="J254" s="140">
        <f t="shared" si="15"/>
        <v>108387.5</v>
      </c>
    </row>
    <row r="255" spans="1:10" ht="71.25" x14ac:dyDescent="0.25">
      <c r="A255" s="139">
        <f>+COTIZACIONES!A255</f>
        <v>253</v>
      </c>
      <c r="B255" s="139">
        <f>+COTIZACIONES!B255</f>
        <v>72101510</v>
      </c>
      <c r="C255" s="139" t="str">
        <f>+COTIZACIONES!C255</f>
        <v>MANTENIMIENTO E INSTALACIÓN TUBERÍA PVC-S 1 1/2" (VENTILACIÓN Y AGUAS LLUVIAS) INCLUYE ACCESORIOS Y ABRAZADERA DE FIJACIÓN</v>
      </c>
      <c r="D255" s="139" t="str">
        <f>+COTIZACIONES!D255</f>
        <v>ML</v>
      </c>
      <c r="E255" s="139">
        <f>+COTIZACIONES!E255</f>
        <v>1</v>
      </c>
      <c r="F255" s="140">
        <f>+'ANALISIS DE COTIZACIONES'!S256</f>
        <v>24150</v>
      </c>
      <c r="G255" s="140">
        <f t="shared" si="12"/>
        <v>3622.5</v>
      </c>
      <c r="H255" s="140">
        <f t="shared" si="13"/>
        <v>724.5</v>
      </c>
      <c r="I255" s="140">
        <f t="shared" si="14"/>
        <v>1690.5</v>
      </c>
      <c r="J255" s="140">
        <f t="shared" si="15"/>
        <v>30187.5</v>
      </c>
    </row>
    <row r="256" spans="1:10" ht="57" x14ac:dyDescent="0.25">
      <c r="A256" s="139">
        <f>+COTIZACIONES!A256</f>
        <v>254</v>
      </c>
      <c r="B256" s="139">
        <f>+COTIZACIONES!B256</f>
        <v>72101510</v>
      </c>
      <c r="C256" s="139" t="str">
        <f>+COTIZACIONES!C256</f>
        <v>MANTENIMIENTO E INSTALACIÓN TUBERÍA PVC-S 2" (RED SANITARIA DESCOLGADA) INCLUYE INSTALACIÓN Y ACCESORIOS</v>
      </c>
      <c r="D256" s="139" t="str">
        <f>+COTIZACIONES!D256</f>
        <v>ML</v>
      </c>
      <c r="E256" s="139">
        <f>+COTIZACIONES!E256</f>
        <v>1</v>
      </c>
      <c r="F256" s="140">
        <f>+'ANALISIS DE COTIZACIONES'!S257</f>
        <v>40020</v>
      </c>
      <c r="G256" s="140">
        <f t="shared" si="12"/>
        <v>6003</v>
      </c>
      <c r="H256" s="140">
        <f t="shared" si="13"/>
        <v>1200.5999999999999</v>
      </c>
      <c r="I256" s="140">
        <f t="shared" si="14"/>
        <v>2801.4</v>
      </c>
      <c r="J256" s="140">
        <f t="shared" si="15"/>
        <v>50025</v>
      </c>
    </row>
    <row r="257" spans="1:10" ht="57" x14ac:dyDescent="0.25">
      <c r="A257" s="139">
        <f>+COTIZACIONES!A257</f>
        <v>255</v>
      </c>
      <c r="B257" s="139">
        <f>+COTIZACIONES!B257</f>
        <v>72101510</v>
      </c>
      <c r="C257" s="139" t="str">
        <f>+COTIZACIONES!C257</f>
        <v>MANTENIMIENTO E INSTALACIÓN TUBERÍA PVC-S 3" (RED SANITARIA DESCOLGADA) INCLUYE INSTALACIÓN Y ACCESORIOS</v>
      </c>
      <c r="D257" s="139" t="str">
        <f>+COTIZACIONES!D257</f>
        <v>ML</v>
      </c>
      <c r="E257" s="139">
        <f>+COTIZACIONES!E257</f>
        <v>1</v>
      </c>
      <c r="F257" s="140">
        <f>+'ANALISIS DE COTIZACIONES'!S258</f>
        <v>52670</v>
      </c>
      <c r="G257" s="140">
        <f t="shared" si="12"/>
        <v>7900.5</v>
      </c>
      <c r="H257" s="140">
        <f t="shared" si="13"/>
        <v>1580.1</v>
      </c>
      <c r="I257" s="140">
        <f t="shared" si="14"/>
        <v>3686.9</v>
      </c>
      <c r="J257" s="140">
        <f t="shared" si="15"/>
        <v>65837.5</v>
      </c>
    </row>
    <row r="258" spans="1:10" ht="57" x14ac:dyDescent="0.25">
      <c r="A258" s="139">
        <f>+COTIZACIONES!A258</f>
        <v>256</v>
      </c>
      <c r="B258" s="139">
        <f>+COTIZACIONES!B258</f>
        <v>72101510</v>
      </c>
      <c r="C258" s="139" t="str">
        <f>+COTIZACIONES!C258</f>
        <v>MANTENIMIENTO E INSTALACIÓN TUBERÍA PVC-S 4" (RED SANITARIA DESCOLGADA) INCLUYE INSTALACIÓN Y ACCESORIOS</v>
      </c>
      <c r="D258" s="139" t="str">
        <f>+COTIZACIONES!D258</f>
        <v>ML</v>
      </c>
      <c r="E258" s="139">
        <f>+COTIZACIONES!E258</f>
        <v>1</v>
      </c>
      <c r="F258" s="140">
        <f>+'ANALISIS DE COTIZACIONES'!S259</f>
        <v>69920</v>
      </c>
      <c r="G258" s="140">
        <f t="shared" si="12"/>
        <v>10488</v>
      </c>
      <c r="H258" s="140">
        <f t="shared" si="13"/>
        <v>2097.6</v>
      </c>
      <c r="I258" s="140">
        <f t="shared" si="14"/>
        <v>4894.3999999999996</v>
      </c>
      <c r="J258" s="140">
        <f t="shared" si="15"/>
        <v>87400</v>
      </c>
    </row>
    <row r="259" spans="1:10" ht="57" x14ac:dyDescent="0.25">
      <c r="A259" s="139">
        <f>+COTIZACIONES!A259</f>
        <v>257</v>
      </c>
      <c r="B259" s="139">
        <f>+COTIZACIONES!B259</f>
        <v>72101510</v>
      </c>
      <c r="C259" s="139" t="str">
        <f>+COTIZACIONES!C259</f>
        <v>MANTENIMIENTO E INSTALACIÓN TUBERÍA PVC-S 6" (RED SANITARIA DESCOLGADA) INCLUYE INSTALACIÓN Y ACCESORIOS</v>
      </c>
      <c r="D259" s="139" t="str">
        <f>+COTIZACIONES!D259</f>
        <v>ML</v>
      </c>
      <c r="E259" s="139">
        <f>+COTIZACIONES!E259</f>
        <v>1</v>
      </c>
      <c r="F259" s="140">
        <f>+'ANALISIS DE COTIZACIONES'!S260</f>
        <v>86710</v>
      </c>
      <c r="G259" s="140">
        <f t="shared" ref="G259:G322" si="16">+F259*15/100</f>
        <v>13006.5</v>
      </c>
      <c r="H259" s="140">
        <f t="shared" ref="H259:H322" si="17">+F259*3/100</f>
        <v>2601.3000000000002</v>
      </c>
      <c r="I259" s="140">
        <f t="shared" ref="I259:I322" si="18">+F259*7/100</f>
        <v>6069.7</v>
      </c>
      <c r="J259" s="140">
        <f t="shared" si="15"/>
        <v>108387.5</v>
      </c>
    </row>
    <row r="260" spans="1:10" ht="42.75" x14ac:dyDescent="0.25">
      <c r="A260" s="139">
        <f>+COTIZACIONES!A260</f>
        <v>258</v>
      </c>
      <c r="B260" s="139">
        <f>+COTIZACIONES!B260</f>
        <v>72101510</v>
      </c>
      <c r="C260" s="139" t="str">
        <f>+COTIZACIONES!C260</f>
        <v>MANTENIMIENTO E INSTALACIÓN TUBERÍA PVC-S 6", INCLUYE INSTALACIÓN Y ACCESORIOS</v>
      </c>
      <c r="D260" s="139" t="str">
        <f>+COTIZACIONES!D260</f>
        <v>ML</v>
      </c>
      <c r="E260" s="139">
        <f>+COTIZACIONES!E260</f>
        <v>1</v>
      </c>
      <c r="F260" s="140">
        <f>+'ANALISIS DE COTIZACIONES'!S261</f>
        <v>24150</v>
      </c>
      <c r="G260" s="140">
        <f t="shared" si="16"/>
        <v>3622.5</v>
      </c>
      <c r="H260" s="140">
        <f t="shared" si="17"/>
        <v>724.5</v>
      </c>
      <c r="I260" s="140">
        <f t="shared" si="18"/>
        <v>1690.5</v>
      </c>
      <c r="J260" s="140">
        <f t="shared" ref="J260:J323" si="19">SUM(F260:I260)</f>
        <v>30187.5</v>
      </c>
    </row>
    <row r="261" spans="1:10" ht="42.75" x14ac:dyDescent="0.25">
      <c r="A261" s="139">
        <f>+COTIZACIONES!A261</f>
        <v>259</v>
      </c>
      <c r="B261" s="139">
        <f>+COTIZACIONES!B261</f>
        <v>72101510</v>
      </c>
      <c r="C261" s="139" t="str">
        <f>+COTIZACIONES!C261</f>
        <v>MANTENIMIENTO PUNTO  AGUA FRÍA  1/2" PVC -P ( INCLUYE ACCESORIOS DE INSTALACIÓN )</v>
      </c>
      <c r="D261" s="139" t="str">
        <f>+COTIZACIONES!D261</f>
        <v>Unidad</v>
      </c>
      <c r="E261" s="139">
        <f>+COTIZACIONES!E261</f>
        <v>1</v>
      </c>
      <c r="F261" s="140">
        <f>+'ANALISIS DE COTIZACIONES'!S262</f>
        <v>51750</v>
      </c>
      <c r="G261" s="140">
        <f t="shared" si="16"/>
        <v>7762.5</v>
      </c>
      <c r="H261" s="140">
        <f t="shared" si="17"/>
        <v>1552.5</v>
      </c>
      <c r="I261" s="140">
        <f t="shared" si="18"/>
        <v>3622.5</v>
      </c>
      <c r="J261" s="140">
        <f t="shared" si="19"/>
        <v>64687.5</v>
      </c>
    </row>
    <row r="262" spans="1:10" ht="42.75" x14ac:dyDescent="0.25">
      <c r="A262" s="139">
        <f>+COTIZACIONES!A262</f>
        <v>260</v>
      </c>
      <c r="B262" s="139">
        <f>+COTIZACIONES!B262</f>
        <v>72101510</v>
      </c>
      <c r="C262" s="139" t="str">
        <f>+COTIZACIONES!C262</f>
        <v>MANTENIMIENTO PUNTO  AGUA FRÍA  3/4" PVC -P ( INCLUYE ACCESORIOS DE INSTALACIÓN )</v>
      </c>
      <c r="D262" s="139" t="str">
        <f>+COTIZACIONES!D262</f>
        <v>Unidad</v>
      </c>
      <c r="E262" s="139">
        <f>+COTIZACIONES!E262</f>
        <v>1</v>
      </c>
      <c r="F262" s="140">
        <f>+'ANALISIS DE COTIZACIONES'!S263</f>
        <v>58650</v>
      </c>
      <c r="G262" s="140">
        <f t="shared" si="16"/>
        <v>8797.5</v>
      </c>
      <c r="H262" s="140">
        <f t="shared" si="17"/>
        <v>1759.5</v>
      </c>
      <c r="I262" s="140">
        <f t="shared" si="18"/>
        <v>4105.5</v>
      </c>
      <c r="J262" s="140">
        <f t="shared" si="19"/>
        <v>73312.5</v>
      </c>
    </row>
    <row r="263" spans="1:10" ht="42.75" x14ac:dyDescent="0.25">
      <c r="A263" s="139">
        <f>+COTIZACIONES!A263</f>
        <v>261</v>
      </c>
      <c r="B263" s="139">
        <f>+COTIZACIONES!B263</f>
        <v>72152602</v>
      </c>
      <c r="C263" s="139" t="str">
        <f>+COTIZACIONES!C263</f>
        <v>INSTALACIÓN BAJANTE AGUAS LLUVIAS  PVC  3"  (INCLUYE CODO UNIÓN Y ABRAZADERA DE FIJACIÓN )</v>
      </c>
      <c r="D263" s="139" t="str">
        <f>+COTIZACIONES!D263</f>
        <v>ML</v>
      </c>
      <c r="E263" s="139">
        <f>+COTIZACIONES!E263</f>
        <v>1</v>
      </c>
      <c r="F263" s="140">
        <f>+'ANALISIS DE COTIZACIONES'!S264</f>
        <v>52900</v>
      </c>
      <c r="G263" s="140">
        <f t="shared" si="16"/>
        <v>7935</v>
      </c>
      <c r="H263" s="140">
        <f t="shared" si="17"/>
        <v>1587</v>
      </c>
      <c r="I263" s="140">
        <f t="shared" si="18"/>
        <v>3703</v>
      </c>
      <c r="J263" s="140">
        <f t="shared" si="19"/>
        <v>66125</v>
      </c>
    </row>
    <row r="264" spans="1:10" ht="42.75" x14ac:dyDescent="0.25">
      <c r="A264" s="139">
        <f>+COTIZACIONES!A264</f>
        <v>262</v>
      </c>
      <c r="B264" s="139">
        <f>+COTIZACIONES!B264</f>
        <v>72152602</v>
      </c>
      <c r="C264" s="139" t="str">
        <f>+COTIZACIONES!C264</f>
        <v>INSTALACIÓN BAJANTE AGUAS LLUVIAS  PVC  4"  (INCLUYE CODO UNIÓN Y ABRAZADERA DE FIJACIÓN )</v>
      </c>
      <c r="D264" s="139" t="str">
        <f>+COTIZACIONES!D264</f>
        <v>ML</v>
      </c>
      <c r="E264" s="139">
        <f>+COTIZACIONES!E264</f>
        <v>1</v>
      </c>
      <c r="F264" s="140">
        <f>+'ANALISIS DE COTIZACIONES'!S265</f>
        <v>59800</v>
      </c>
      <c r="G264" s="140">
        <f t="shared" si="16"/>
        <v>8970</v>
      </c>
      <c r="H264" s="140">
        <f t="shared" si="17"/>
        <v>1794</v>
      </c>
      <c r="I264" s="140">
        <f t="shared" si="18"/>
        <v>4186</v>
      </c>
      <c r="J264" s="140">
        <f t="shared" si="19"/>
        <v>74750</v>
      </c>
    </row>
    <row r="265" spans="1:10" ht="42.75" x14ac:dyDescent="0.25">
      <c r="A265" s="139">
        <f>+COTIZACIONES!A265</f>
        <v>263</v>
      </c>
      <c r="B265" s="139">
        <f>+COTIZACIONES!B265</f>
        <v>72152602</v>
      </c>
      <c r="C265" s="139" t="str">
        <f>+COTIZACIONES!C265</f>
        <v>INSTALACIÓN BAJANTE AGUAS LLUVIAS  PVC  6"  (INCLUYE CODO UNIÓN Y ABRAZADERA DE FIJACIÓN )</v>
      </c>
      <c r="D265" s="139" t="str">
        <f>+COTIZACIONES!D265</f>
        <v>ML</v>
      </c>
      <c r="E265" s="139">
        <f>+COTIZACIONES!E265</f>
        <v>1</v>
      </c>
      <c r="F265" s="140">
        <f>+'ANALISIS DE COTIZACIONES'!S266</f>
        <v>71300</v>
      </c>
      <c r="G265" s="140">
        <f t="shared" si="16"/>
        <v>10695</v>
      </c>
      <c r="H265" s="140">
        <f t="shared" si="17"/>
        <v>2139</v>
      </c>
      <c r="I265" s="140">
        <f t="shared" si="18"/>
        <v>4991</v>
      </c>
      <c r="J265" s="140">
        <f t="shared" si="19"/>
        <v>89125</v>
      </c>
    </row>
    <row r="266" spans="1:10" ht="42.75" x14ac:dyDescent="0.25">
      <c r="A266" s="139">
        <f>+COTIZACIONES!A266</f>
        <v>264</v>
      </c>
      <c r="B266" s="139">
        <f>+COTIZACIONES!B266</f>
        <v>72152602</v>
      </c>
      <c r="C266" s="139" t="str">
        <f>+COTIZACIONES!C266</f>
        <v>INSTALACIÓN BAJANTE AGUAS NEGRAS  PVC  3"  (INCLUYE CODO UNIÓN Y ABRAZADERA DE FIJACIÓN )</v>
      </c>
      <c r="D266" s="139" t="str">
        <f>+COTIZACIONES!D266</f>
        <v>ML</v>
      </c>
      <c r="E266" s="139">
        <f>+COTIZACIONES!E266</f>
        <v>1</v>
      </c>
      <c r="F266" s="140">
        <f>+'ANALISIS DE COTIZACIONES'!S267</f>
        <v>20700</v>
      </c>
      <c r="G266" s="140">
        <f t="shared" si="16"/>
        <v>3105</v>
      </c>
      <c r="H266" s="140">
        <f t="shared" si="17"/>
        <v>621</v>
      </c>
      <c r="I266" s="140">
        <f t="shared" si="18"/>
        <v>1449</v>
      </c>
      <c r="J266" s="140">
        <f t="shared" si="19"/>
        <v>25875</v>
      </c>
    </row>
    <row r="267" spans="1:10" ht="42.75" x14ac:dyDescent="0.25">
      <c r="A267" s="139">
        <f>+COTIZACIONES!A267</f>
        <v>265</v>
      </c>
      <c r="B267" s="139">
        <f>+COTIZACIONES!B267</f>
        <v>72152602</v>
      </c>
      <c r="C267" s="139" t="str">
        <f>+COTIZACIONES!C267</f>
        <v>INSTALACIÓN BAJANTE AGUAS NEGRAS  PVC  4"  (INCLUYE CODO UNIÓN Y ABRAZADERA DE FIJACIÓN )</v>
      </c>
      <c r="D267" s="139" t="str">
        <f>+COTIZACIONES!D267</f>
        <v>ML</v>
      </c>
      <c r="E267" s="139">
        <f>+COTIZACIONES!E267</f>
        <v>1</v>
      </c>
      <c r="F267" s="140">
        <f>+'ANALISIS DE COTIZACIONES'!S268</f>
        <v>59570</v>
      </c>
      <c r="G267" s="140">
        <f t="shared" si="16"/>
        <v>8935.5</v>
      </c>
      <c r="H267" s="140">
        <f t="shared" si="17"/>
        <v>1787.1</v>
      </c>
      <c r="I267" s="140">
        <f t="shared" si="18"/>
        <v>4169.8999999999996</v>
      </c>
      <c r="J267" s="140">
        <f t="shared" si="19"/>
        <v>74462.5</v>
      </c>
    </row>
    <row r="268" spans="1:10" ht="42.75" x14ac:dyDescent="0.25">
      <c r="A268" s="139">
        <f>+COTIZACIONES!A268</f>
        <v>266</v>
      </c>
      <c r="B268" s="139">
        <f>+COTIZACIONES!B268</f>
        <v>72152602</v>
      </c>
      <c r="C268" s="139" t="str">
        <f>+COTIZACIONES!C268</f>
        <v>INSTALACIÓN BAJANTE AGUAS NEGRAS  PVC  6"  (INCLUYE CODO UNIÓN Y ABRAZADERA DE FIJACIÓN )</v>
      </c>
      <c r="D268" s="139" t="str">
        <f>+COTIZACIONES!D268</f>
        <v>ML</v>
      </c>
      <c r="E268" s="139">
        <f>+COTIZACIONES!E268</f>
        <v>1</v>
      </c>
      <c r="F268" s="140">
        <f>+'ANALISIS DE COTIZACIONES'!S269</f>
        <v>71300</v>
      </c>
      <c r="G268" s="140">
        <f t="shared" si="16"/>
        <v>10695</v>
      </c>
      <c r="H268" s="140">
        <f t="shared" si="17"/>
        <v>2139</v>
      </c>
      <c r="I268" s="140">
        <f t="shared" si="18"/>
        <v>4991</v>
      </c>
      <c r="J268" s="140">
        <f t="shared" si="19"/>
        <v>89125</v>
      </c>
    </row>
    <row r="269" spans="1:10" ht="57" x14ac:dyDescent="0.25">
      <c r="A269" s="139">
        <f>+COTIZACIONES!A269</f>
        <v>267</v>
      </c>
      <c r="B269" s="139">
        <f>+COTIZACIONES!B269</f>
        <v>72152602</v>
      </c>
      <c r="C269" s="139" t="str">
        <f>+COTIZACIONES!C269</f>
        <v>MANTENIMIENTO E INSTALACIÓN CANAL Y BAJANTE DE AGUAS LLUVIAS PVC 3 INCLUYE CODO UNIÓN Y ABRAZADERA DE FIJACIÓN</v>
      </c>
      <c r="D269" s="139" t="str">
        <f>+COTIZACIONES!D269</f>
        <v>ML</v>
      </c>
      <c r="E269" s="139">
        <f>+COTIZACIONES!E269</f>
        <v>1</v>
      </c>
      <c r="F269" s="140">
        <f>+'ANALISIS DE COTIZACIONES'!S270</f>
        <v>48760</v>
      </c>
      <c r="G269" s="140">
        <f t="shared" si="16"/>
        <v>7314</v>
      </c>
      <c r="H269" s="140">
        <f t="shared" si="17"/>
        <v>1462.8</v>
      </c>
      <c r="I269" s="140">
        <f t="shared" si="18"/>
        <v>3413.2</v>
      </c>
      <c r="J269" s="140">
        <f t="shared" si="19"/>
        <v>60950</v>
      </c>
    </row>
    <row r="270" spans="1:10" ht="57" x14ac:dyDescent="0.25">
      <c r="A270" s="139">
        <f>+COTIZACIONES!A270</f>
        <v>268</v>
      </c>
      <c r="B270" s="139">
        <f>+COTIZACIONES!B270</f>
        <v>72152602</v>
      </c>
      <c r="C270" s="139" t="str">
        <f>+COTIZACIONES!C270</f>
        <v>MANTENIMIENTO A TODO COSTO DESMONTE CANAL EN LAMINA EXISTENTE INCLUYE CARGUE Y RETIRO DE MATERIAL DESMONTADO,</v>
      </c>
      <c r="D270" s="139" t="str">
        <f>+COTIZACIONES!D270</f>
        <v>ML</v>
      </c>
      <c r="E270" s="139">
        <f>+COTIZACIONES!E270</f>
        <v>1</v>
      </c>
      <c r="F270" s="140">
        <f>+'ANALISIS DE COTIZACIONES'!S271</f>
        <v>1978000</v>
      </c>
      <c r="G270" s="140">
        <f t="shared" si="16"/>
        <v>296700</v>
      </c>
      <c r="H270" s="140">
        <f t="shared" si="17"/>
        <v>59340</v>
      </c>
      <c r="I270" s="140">
        <f t="shared" si="18"/>
        <v>138460</v>
      </c>
      <c r="J270" s="140">
        <f t="shared" si="19"/>
        <v>2472500</v>
      </c>
    </row>
    <row r="271" spans="1:10" ht="42.75" x14ac:dyDescent="0.25">
      <c r="A271" s="139">
        <f>+COTIZACIONES!A271</f>
        <v>269</v>
      </c>
      <c r="B271" s="139">
        <f>+COTIZACIONES!B271</f>
        <v>72152602</v>
      </c>
      <c r="C271" s="139" t="str">
        <f>+COTIZACIONES!C271</f>
        <v>INSTALACIÓN PUNTO DESAGÜE PVC  3" AGUAS LLUVIAS (INCLUYE ACCESORIOS YEE Y CODO)</v>
      </c>
      <c r="D271" s="139" t="str">
        <f>+COTIZACIONES!D271</f>
        <v>Unidad</v>
      </c>
      <c r="E271" s="139">
        <f>+COTIZACIONES!E271</f>
        <v>1</v>
      </c>
      <c r="F271" s="140">
        <f>+'ANALISIS DE COTIZACIONES'!S272</f>
        <v>56329</v>
      </c>
      <c r="G271" s="140">
        <f t="shared" si="16"/>
        <v>8449.35</v>
      </c>
      <c r="H271" s="140">
        <f t="shared" si="17"/>
        <v>1689.87</v>
      </c>
      <c r="I271" s="140">
        <f t="shared" si="18"/>
        <v>3943.03</v>
      </c>
      <c r="J271" s="140">
        <f t="shared" si="19"/>
        <v>70411.25</v>
      </c>
    </row>
    <row r="272" spans="1:10" ht="42.75" x14ac:dyDescent="0.25">
      <c r="A272" s="139">
        <f>+COTIZACIONES!A272</f>
        <v>270</v>
      </c>
      <c r="B272" s="139">
        <f>+COTIZACIONES!B272</f>
        <v>72152602</v>
      </c>
      <c r="C272" s="139" t="str">
        <f>+COTIZACIONES!C272</f>
        <v>INSTALACIÓN PUNTO DESAGÜE PVC  4" AGUAS LLUVIAS (INCLUYE ACCESORIOS YEE Y CODO)</v>
      </c>
      <c r="D272" s="139" t="str">
        <f>+COTIZACIONES!D272</f>
        <v>Unidad</v>
      </c>
      <c r="E272" s="139">
        <f>+COTIZACIONES!E272</f>
        <v>1</v>
      </c>
      <c r="F272" s="140">
        <f>+'ANALISIS DE COTIZACIONES'!S273</f>
        <v>58650</v>
      </c>
      <c r="G272" s="140">
        <f t="shared" si="16"/>
        <v>8797.5</v>
      </c>
      <c r="H272" s="140">
        <f t="shared" si="17"/>
        <v>1759.5</v>
      </c>
      <c r="I272" s="140">
        <f t="shared" si="18"/>
        <v>4105.5</v>
      </c>
      <c r="J272" s="140">
        <f t="shared" si="19"/>
        <v>73312.5</v>
      </c>
    </row>
    <row r="273" spans="1:10" ht="57" x14ac:dyDescent="0.25">
      <c r="A273" s="139">
        <f>+COTIZACIONES!A273</f>
        <v>271</v>
      </c>
      <c r="B273" s="139">
        <f>+COTIZACIONES!B273</f>
        <v>72152602</v>
      </c>
      <c r="C273" s="139" t="str">
        <f>+COTIZACIONES!C273</f>
        <v>MANTENIMIENTO E INSTALACIÓN PUNTO DESAGÜE PVC  6" AGUAS LLUVIAS (INCLUYE ACCESORIOS YEE Y CODO)</v>
      </c>
      <c r="D273" s="139" t="str">
        <f>+COTIZACIONES!D273</f>
        <v>Unidad</v>
      </c>
      <c r="E273" s="139">
        <f>+COTIZACIONES!E273</f>
        <v>1</v>
      </c>
      <c r="F273" s="140">
        <f>+'ANALISIS DE COTIZACIONES'!S274</f>
        <v>69000</v>
      </c>
      <c r="G273" s="140">
        <f t="shared" si="16"/>
        <v>10350</v>
      </c>
      <c r="H273" s="140">
        <f t="shared" si="17"/>
        <v>2070</v>
      </c>
      <c r="I273" s="140">
        <f t="shared" si="18"/>
        <v>4830</v>
      </c>
      <c r="J273" s="140">
        <f t="shared" si="19"/>
        <v>86250</v>
      </c>
    </row>
    <row r="274" spans="1:10" ht="71.25" x14ac:dyDescent="0.25">
      <c r="A274" s="139">
        <f>+COTIZACIONES!A274</f>
        <v>272</v>
      </c>
      <c r="B274" s="139">
        <f>+COTIZACIONES!B274</f>
        <v>72152602</v>
      </c>
      <c r="C274" s="139" t="str">
        <f>+COTIZACIONES!C274</f>
        <v>MANTENIMIENTO E INSTALACIÓN TUBERÍA PVC-S 2" (VENTILACIÓN Y AGUAS LLUVIAS) INCLUYE ACCESORIOS Y ABRAZADERA DE FIJACIÓN</v>
      </c>
      <c r="D274" s="139" t="str">
        <f>+COTIZACIONES!D274</f>
        <v>ML</v>
      </c>
      <c r="E274" s="139">
        <f>+COTIZACIONES!E274</f>
        <v>1</v>
      </c>
      <c r="F274" s="140">
        <f>+'ANALISIS DE COTIZACIONES'!S275</f>
        <v>40250</v>
      </c>
      <c r="G274" s="140">
        <f t="shared" si="16"/>
        <v>6037.5</v>
      </c>
      <c r="H274" s="140">
        <f t="shared" si="17"/>
        <v>1207.5</v>
      </c>
      <c r="I274" s="140">
        <f t="shared" si="18"/>
        <v>2817.5</v>
      </c>
      <c r="J274" s="140">
        <f t="shared" si="19"/>
        <v>50312.5</v>
      </c>
    </row>
    <row r="275" spans="1:10" ht="71.25" x14ac:dyDescent="0.25">
      <c r="A275" s="139">
        <f>+COTIZACIONES!A275</f>
        <v>273</v>
      </c>
      <c r="B275" s="139">
        <f>+COTIZACIONES!B275</f>
        <v>72152602</v>
      </c>
      <c r="C275" s="139" t="str">
        <f>+COTIZACIONES!C275</f>
        <v>MANTENIMIENTO E INSTALACIÓN TUBERÍA PVC-S 3" (VENTILACIÓN Y AGUAS LLUVIAS) INCLUYE ACCESORIOS Y ABRAZADERA DE FIJACIÓN</v>
      </c>
      <c r="D275" s="139" t="str">
        <f>+COTIZACIONES!D275</f>
        <v>ML</v>
      </c>
      <c r="E275" s="139">
        <f>+COTIZACIONES!E275</f>
        <v>1</v>
      </c>
      <c r="F275" s="140">
        <f>+'ANALISIS DE COTIZACIONES'!S276</f>
        <v>48070</v>
      </c>
      <c r="G275" s="140">
        <f t="shared" si="16"/>
        <v>7210.5</v>
      </c>
      <c r="H275" s="140">
        <f t="shared" si="17"/>
        <v>1442.1</v>
      </c>
      <c r="I275" s="140">
        <f t="shared" si="18"/>
        <v>3364.9</v>
      </c>
      <c r="J275" s="140">
        <f t="shared" si="19"/>
        <v>60087.5</v>
      </c>
    </row>
    <row r="276" spans="1:10" ht="57" x14ac:dyDescent="0.25">
      <c r="A276" s="139">
        <f>+COTIZACIONES!A276</f>
        <v>274</v>
      </c>
      <c r="B276" s="139">
        <f>+COTIZACIONES!B276</f>
        <v>72152602</v>
      </c>
      <c r="C276" s="139" t="str">
        <f>+COTIZACIONES!C276</f>
        <v>MANTENIMIENTO E INSTALACIÓN TUBERÍA PVC-S 4" (RED AGUAS LLUVIAS) INCLUYE INSTALACIÓN Y ACCESORIOS</v>
      </c>
      <c r="D276" s="139" t="str">
        <f>+COTIZACIONES!D276</f>
        <v>ML</v>
      </c>
      <c r="E276" s="139">
        <f>+COTIZACIONES!E276</f>
        <v>1</v>
      </c>
      <c r="F276" s="140">
        <f>+'ANALISIS DE COTIZACIONES'!S277</f>
        <v>57500</v>
      </c>
      <c r="G276" s="140">
        <f t="shared" si="16"/>
        <v>8625</v>
      </c>
      <c r="H276" s="140">
        <f t="shared" si="17"/>
        <v>1725</v>
      </c>
      <c r="I276" s="140">
        <f t="shared" si="18"/>
        <v>4025</v>
      </c>
      <c r="J276" s="140">
        <f t="shared" si="19"/>
        <v>71875</v>
      </c>
    </row>
    <row r="277" spans="1:10" ht="71.25" x14ac:dyDescent="0.25">
      <c r="A277" s="139">
        <f>+COTIZACIONES!A277</f>
        <v>275</v>
      </c>
      <c r="B277" s="139">
        <f>+COTIZACIONES!B277</f>
        <v>72152602</v>
      </c>
      <c r="C277" s="139" t="str">
        <f>+COTIZACIONES!C277</f>
        <v>MANTENIMIENTO E INSTALACIÓN TUBERÍA PVC-S 4" (VENTILACIÓN Y AGUAS LLUVIAS) INCLUYE ACCESORIOS Y ABRAZADERA DE FIJACIÓN</v>
      </c>
      <c r="D277" s="139" t="str">
        <f>+COTIZACIONES!D277</f>
        <v>ML</v>
      </c>
      <c r="E277" s="139">
        <f>+COTIZACIONES!E277</f>
        <v>1</v>
      </c>
      <c r="F277" s="140">
        <f>+'ANALISIS DE COTIZACIONES'!S278</f>
        <v>57500</v>
      </c>
      <c r="G277" s="140">
        <f t="shared" si="16"/>
        <v>8625</v>
      </c>
      <c r="H277" s="140">
        <f t="shared" si="17"/>
        <v>1725</v>
      </c>
      <c r="I277" s="140">
        <f t="shared" si="18"/>
        <v>4025</v>
      </c>
      <c r="J277" s="140">
        <f t="shared" si="19"/>
        <v>71875</v>
      </c>
    </row>
    <row r="278" spans="1:10" ht="57" x14ac:dyDescent="0.25">
      <c r="A278" s="139">
        <f>+COTIZACIONES!A278</f>
        <v>276</v>
      </c>
      <c r="B278" s="139">
        <f>+COTIZACIONES!B278</f>
        <v>72152602</v>
      </c>
      <c r="C278" s="139" t="str">
        <f>+COTIZACIONES!C278</f>
        <v>MANTENIMIENTO E INSTALACIÓN TUBERÍA PVC-S 6" (RED AGUAS LLUVIAS) INCLUYE INSTALACIÓN Y ACCESORIOS</v>
      </c>
      <c r="D278" s="139" t="str">
        <f>+COTIZACIONES!D278</f>
        <v>ML</v>
      </c>
      <c r="E278" s="139">
        <f>+COTIZACIONES!E278</f>
        <v>1</v>
      </c>
      <c r="F278" s="140">
        <f>+'ANALISIS DE COTIZACIONES'!S279</f>
        <v>71300</v>
      </c>
      <c r="G278" s="140">
        <f t="shared" si="16"/>
        <v>10695</v>
      </c>
      <c r="H278" s="140">
        <f t="shared" si="17"/>
        <v>2139</v>
      </c>
      <c r="I278" s="140">
        <f t="shared" si="18"/>
        <v>4991</v>
      </c>
      <c r="J278" s="140">
        <f t="shared" si="19"/>
        <v>89125</v>
      </c>
    </row>
    <row r="279" spans="1:10" ht="71.25" x14ac:dyDescent="0.25">
      <c r="A279" s="139">
        <f>+COTIZACIONES!A279</f>
        <v>277</v>
      </c>
      <c r="B279" s="139">
        <f>+COTIZACIONES!B279</f>
        <v>72152602</v>
      </c>
      <c r="C279" s="139" t="str">
        <f>+COTIZACIONES!C279</f>
        <v>MANTENIMIENTO E INSTALACIÓN TUBERÍA PVC-S 6" (VENTILACIÓN Y AGUAS LLUVIAS) INCLUYE ACCESORIOS Y ABRAZADERA DE FIJACIÓN</v>
      </c>
      <c r="D279" s="139" t="str">
        <f>+COTIZACIONES!D279</f>
        <v>ML</v>
      </c>
      <c r="E279" s="139">
        <f>+COTIZACIONES!E279</f>
        <v>1</v>
      </c>
      <c r="F279" s="140">
        <f>+'ANALISIS DE COTIZACIONES'!S280</f>
        <v>71300</v>
      </c>
      <c r="G279" s="140">
        <f t="shared" si="16"/>
        <v>10695</v>
      </c>
      <c r="H279" s="140">
        <f t="shared" si="17"/>
        <v>2139</v>
      </c>
      <c r="I279" s="140">
        <f t="shared" si="18"/>
        <v>4991</v>
      </c>
      <c r="J279" s="140">
        <f t="shared" si="19"/>
        <v>89125</v>
      </c>
    </row>
    <row r="280" spans="1:10" ht="71.25" x14ac:dyDescent="0.25">
      <c r="A280" s="139">
        <f>+COTIZACIONES!A280</f>
        <v>278</v>
      </c>
      <c r="B280" s="139">
        <f>+COTIZACIONES!B280</f>
        <v>72152602</v>
      </c>
      <c r="C280" s="139" t="str">
        <f>+COTIZACIONES!C280</f>
        <v>MANTENIMIENTO RECUBRIMIENTO BAJANTES AGUAS LLUVIAS EN MURO SUPERBOARD 8 MM, ANCHO &lt;50CM,( PERFILARÍA CAL, 26 CADA 60 CM,) INCLUYE TRES (3) MANOS DE PINTURA</v>
      </c>
      <c r="D280" s="139" t="str">
        <f>+COTIZACIONES!D280</f>
        <v>ML</v>
      </c>
      <c r="E280" s="139">
        <f>+COTIZACIONES!E280</f>
        <v>1</v>
      </c>
      <c r="F280" s="140">
        <f>+'ANALISIS DE COTIZACIONES'!S281</f>
        <v>46000</v>
      </c>
      <c r="G280" s="140">
        <f t="shared" si="16"/>
        <v>6900</v>
      </c>
      <c r="H280" s="140">
        <f t="shared" si="17"/>
        <v>1380</v>
      </c>
      <c r="I280" s="140">
        <f t="shared" si="18"/>
        <v>3220</v>
      </c>
      <c r="J280" s="140">
        <f t="shared" si="19"/>
        <v>57500</v>
      </c>
    </row>
    <row r="281" spans="1:10" ht="42.75" x14ac:dyDescent="0.25">
      <c r="A281" s="139">
        <f>+COTIZACIONES!A281</f>
        <v>279</v>
      </c>
      <c r="B281" s="139">
        <f>+COTIZACIONES!B281</f>
        <v>72152302</v>
      </c>
      <c r="C281" s="139" t="str">
        <f>+COTIZACIONES!C281</f>
        <v>INSTALACIÓN CERRADURA PICO DE LORO - NÍQUEL -  ENTRADA , ACABADO SEGÚN DISEÑO</v>
      </c>
      <c r="D281" s="139" t="str">
        <f>+COTIZACIONES!D281</f>
        <v>Unidad</v>
      </c>
      <c r="E281" s="139">
        <f>+COTIZACIONES!E281</f>
        <v>1</v>
      </c>
      <c r="F281" s="140">
        <f>+'ANALISIS DE COTIZACIONES'!S282</f>
        <v>59570</v>
      </c>
      <c r="G281" s="140">
        <f t="shared" si="16"/>
        <v>8935.5</v>
      </c>
      <c r="H281" s="140">
        <f t="shared" si="17"/>
        <v>1787.1</v>
      </c>
      <c r="I281" s="140">
        <f t="shared" si="18"/>
        <v>4169.8999999999996</v>
      </c>
      <c r="J281" s="140">
        <f t="shared" si="19"/>
        <v>74462.5</v>
      </c>
    </row>
    <row r="282" spans="1:10" ht="57" x14ac:dyDescent="0.25">
      <c r="A282" s="139">
        <f>+COTIZACIONES!A282</f>
        <v>280</v>
      </c>
      <c r="B282" s="139">
        <f>+COTIZACIONES!B282</f>
        <v>72153605</v>
      </c>
      <c r="C282" s="139" t="str">
        <f>+COTIZACIONES!C282</f>
        <v>INSTALACIÓN DISPENSADOR   PARA  JABÓN  LIQUIDO    CUERPO  EN  ACERO  INOXIDABLE CAPACIDAD 1,2 LITROS, REF 8-AA-600</v>
      </c>
      <c r="D282" s="139" t="str">
        <f>+COTIZACIONES!D282</f>
        <v>Unidad</v>
      </c>
      <c r="E282" s="139">
        <f>+COTIZACIONES!E282</f>
        <v>1</v>
      </c>
      <c r="F282" s="140">
        <f>+'ANALISIS DE COTIZACIONES'!S283</f>
        <v>46000</v>
      </c>
      <c r="G282" s="140">
        <f t="shared" si="16"/>
        <v>6900</v>
      </c>
      <c r="H282" s="140">
        <f t="shared" si="17"/>
        <v>1380</v>
      </c>
      <c r="I282" s="140">
        <f t="shared" si="18"/>
        <v>3220</v>
      </c>
      <c r="J282" s="140">
        <f t="shared" si="19"/>
        <v>57500</v>
      </c>
    </row>
    <row r="283" spans="1:10" ht="28.5" x14ac:dyDescent="0.25">
      <c r="A283" s="139">
        <f>+COTIZACIONES!A283</f>
        <v>281</v>
      </c>
      <c r="B283" s="139">
        <f>+COTIZACIONES!B283</f>
        <v>72153000</v>
      </c>
      <c r="C283" s="139" t="str">
        <f>+COTIZACIONES!C283</f>
        <v>INSTALACIÓN DIVISIONES VIDRIO TEMPLADO Y ALUMINIO</v>
      </c>
      <c r="D283" s="139" t="str">
        <f>+COTIZACIONES!D283</f>
        <v>M²</v>
      </c>
      <c r="E283" s="139">
        <f>+COTIZACIONES!E283</f>
        <v>1</v>
      </c>
      <c r="F283" s="140">
        <f>+'ANALISIS DE COTIZACIONES'!S284</f>
        <v>80500</v>
      </c>
      <c r="G283" s="140">
        <f t="shared" si="16"/>
        <v>12075</v>
      </c>
      <c r="H283" s="140">
        <f t="shared" si="17"/>
        <v>2415</v>
      </c>
      <c r="I283" s="140">
        <f t="shared" si="18"/>
        <v>5635</v>
      </c>
      <c r="J283" s="140">
        <f t="shared" si="19"/>
        <v>100625</v>
      </c>
    </row>
    <row r="284" spans="1:10" ht="28.5" x14ac:dyDescent="0.25">
      <c r="A284" s="139">
        <f>+COTIZACIONES!A284</f>
        <v>282</v>
      </c>
      <c r="B284" s="139">
        <f>+COTIZACIONES!B284</f>
        <v>72153605</v>
      </c>
      <c r="C284" s="139" t="str">
        <f>+COTIZACIONES!C284</f>
        <v xml:space="preserve">INSTALACIÓN MANIJA DE ACERO INOXIDABLE </v>
      </c>
      <c r="D284" s="139" t="str">
        <f>+COTIZACIONES!D284</f>
        <v>Unidad</v>
      </c>
      <c r="E284" s="139">
        <f>+COTIZACIONES!E284</f>
        <v>1</v>
      </c>
      <c r="F284" s="140">
        <f>+'ANALISIS DE COTIZACIONES'!S285</f>
        <v>34500</v>
      </c>
      <c r="G284" s="140">
        <f t="shared" si="16"/>
        <v>5175</v>
      </c>
      <c r="H284" s="140">
        <f t="shared" si="17"/>
        <v>1035</v>
      </c>
      <c r="I284" s="140">
        <f t="shared" si="18"/>
        <v>2415</v>
      </c>
      <c r="J284" s="140">
        <f t="shared" si="19"/>
        <v>43125</v>
      </c>
    </row>
    <row r="285" spans="1:10" ht="85.5" x14ac:dyDescent="0.25">
      <c r="A285" s="139">
        <f>+COTIZACIONES!A285</f>
        <v>283</v>
      </c>
      <c r="B285" s="139">
        <f>+COTIZACIONES!B285</f>
        <v>72153605</v>
      </c>
      <c r="C285" s="139" t="str">
        <f>+COTIZACIONES!C285</f>
        <v>INSTALACIÓN PROTECTOR PARA PAPEL HIGIÉNICO DE SOBREPONER EN LA PARED EN ACERO INOXIDABLE 304 SATINADO PARA ROLLO DE 200/400 M CERRADURA CON LLAVE IMPORTADO</v>
      </c>
      <c r="D285" s="139" t="str">
        <f>+COTIZACIONES!D285</f>
        <v>Unidad</v>
      </c>
      <c r="E285" s="139">
        <f>+COTIZACIONES!E285</f>
        <v>1</v>
      </c>
      <c r="F285" s="140">
        <f>+'ANALISIS DE COTIZACIONES'!S286</f>
        <v>46000</v>
      </c>
      <c r="G285" s="140">
        <f t="shared" si="16"/>
        <v>6900</v>
      </c>
      <c r="H285" s="140">
        <f t="shared" si="17"/>
        <v>1380</v>
      </c>
      <c r="I285" s="140">
        <f t="shared" si="18"/>
        <v>3220</v>
      </c>
      <c r="J285" s="140">
        <f t="shared" si="19"/>
        <v>57500</v>
      </c>
    </row>
    <row r="286" spans="1:10" ht="185.25" x14ac:dyDescent="0.25">
      <c r="A286" s="139">
        <f>+COTIZACIONES!A286</f>
        <v>284</v>
      </c>
      <c r="B286" s="139">
        <f>+COTIZACIONES!B286</f>
        <v>72152303</v>
      </c>
      <c r="C286" s="139" t="str">
        <f>+COTIZACIONES!C286</f>
        <v>INSTALACIÓN CAJA  CONTROL  DE  NIVEL  DE  DOBLE  COMPARTIMIENTO,  COMPARTIMIENTO  1:  W=1,40M  X L=0,50M X H=050 A 0,60M; COMPARTIMIENTO 2: W=1,10M X L=070 A 0,80M X H=080 A 1,00M (INCLUYE EXCAVACIÓN BASE EN RECEBO COMÚN PLACA CONCRETO REFORZADO LADRILLO COMÚN MARCOS METÁLICOS EN ÁNGULO 2" X 1/8" TAPAS EN ACERO LÁMINA ALFAJOR Y GANCHOS EN ACERO), SEGÚN DETALLE</v>
      </c>
      <c r="D286" s="139" t="str">
        <f>+COTIZACIONES!D286</f>
        <v>Unidad</v>
      </c>
      <c r="E286" s="139">
        <f>+COTIZACIONES!E286</f>
        <v>1</v>
      </c>
      <c r="F286" s="140">
        <f>+'ANALISIS DE COTIZACIONES'!S287</f>
        <v>487662</v>
      </c>
      <c r="G286" s="140">
        <f t="shared" si="16"/>
        <v>73149.3</v>
      </c>
      <c r="H286" s="140">
        <f t="shared" si="17"/>
        <v>14629.86</v>
      </c>
      <c r="I286" s="140">
        <f t="shared" si="18"/>
        <v>34136.339999999997</v>
      </c>
      <c r="J286" s="140">
        <f t="shared" si="19"/>
        <v>609577.5</v>
      </c>
    </row>
    <row r="287" spans="1:10" ht="128.25" x14ac:dyDescent="0.25">
      <c r="A287" s="139">
        <f>+COTIZACIONES!A287</f>
        <v>285</v>
      </c>
      <c r="B287" s="139">
        <f>+COTIZACIONES!B287</f>
        <v>72152303</v>
      </c>
      <c r="C287" s="139" t="str">
        <f>+COTIZACIONES!C287</f>
        <v>INSTALACIÓN CAJA  DE  INSPECCIÓN   0,80*0,80*1  M,   (INCLUYE  EXCAVACIÓN  BASE  EN  RECEBO  COMÚN  PLACA CONCRETO LADRILLO COMÚN MARCO EN ANGULO 2 1/2 X 2 1/2 * 3/16" Y TAPA REFORZADA EN PLATINA DE 3 * 3/16" CON PARRILLA EN VARILLA 3/8 CADA 10 CM,), SEGÚN DETALLE</v>
      </c>
      <c r="D287" s="139" t="str">
        <f>+COTIZACIONES!D287</f>
        <v>Unidad</v>
      </c>
      <c r="E287" s="139">
        <f>+COTIZACIONES!E287</f>
        <v>1</v>
      </c>
      <c r="F287" s="140">
        <f>+'ANALISIS DE COTIZACIONES'!S288</f>
        <v>487662</v>
      </c>
      <c r="G287" s="140">
        <f t="shared" si="16"/>
        <v>73149.3</v>
      </c>
      <c r="H287" s="140">
        <f t="shared" si="17"/>
        <v>14629.86</v>
      </c>
      <c r="I287" s="140">
        <f t="shared" si="18"/>
        <v>34136.339999999997</v>
      </c>
      <c r="J287" s="140">
        <f t="shared" si="19"/>
        <v>609577.5</v>
      </c>
    </row>
    <row r="288" spans="1:10" ht="128.25" x14ac:dyDescent="0.25">
      <c r="A288" s="139">
        <f>+COTIZACIONES!A288</f>
        <v>286</v>
      </c>
      <c r="B288" s="139">
        <f>+COTIZACIONES!B288</f>
        <v>72152303</v>
      </c>
      <c r="C288" s="139" t="str">
        <f>+COTIZACIONES!C288</f>
        <v>INSTALACIÓN CAJA  DE  INSPECCIÓN  0,30*0,30*0,40  M,  (INCLUYE  EXCAVACIÓN  BASE  EN  RECEBO  COMÚN  PLACA CONCRETO LADRILLO COMÚN MARCO EN ANGULO 1 1/2 X 1 1/2 * 1/8" Y TAPA REFORZADA EN PLATINA DE 2 * 1/8" CON PARRILLA EN VARILLA 3/8 CADA 10 CM,),SEGÚN DETALLE</v>
      </c>
      <c r="D288" s="139" t="str">
        <f>+COTIZACIONES!D288</f>
        <v>Unidad</v>
      </c>
      <c r="E288" s="139">
        <f>+COTIZACIONES!E288</f>
        <v>1</v>
      </c>
      <c r="F288" s="140">
        <f>+'ANALISIS DE COTIZACIONES'!S289</f>
        <v>402500</v>
      </c>
      <c r="G288" s="140">
        <f t="shared" si="16"/>
        <v>60375</v>
      </c>
      <c r="H288" s="140">
        <f t="shared" si="17"/>
        <v>12075</v>
      </c>
      <c r="I288" s="140">
        <f t="shared" si="18"/>
        <v>28175</v>
      </c>
      <c r="J288" s="140">
        <f t="shared" si="19"/>
        <v>503125</v>
      </c>
    </row>
    <row r="289" spans="1:10" ht="128.25" x14ac:dyDescent="0.25">
      <c r="A289" s="139">
        <f>+COTIZACIONES!A289</f>
        <v>287</v>
      </c>
      <c r="B289" s="139">
        <f>+COTIZACIONES!B289</f>
        <v>72152303</v>
      </c>
      <c r="C289" s="139" t="str">
        <f>+COTIZACIONES!C289</f>
        <v>INSTALACIÓN CAJA  DE  INSPECCIÓN  0,40*0,40*0,40  M,  (INCLUYE  EXCAVACIÓN  BASE  EN  RECEBO  COMÚN  PLACA CONCRETO LADRILLO COMÚN MARCO EN ANGULO 1 1/2 X 1 1/2 * 1/8" Y TAPA REFORZADA EN PLATINA DE 2 * 1/8" CON PARRILLA EN VARILLA 3/8 CADA 10 CM,), SEGÚN DETALLE</v>
      </c>
      <c r="D289" s="139" t="str">
        <f>+COTIZACIONES!D289</f>
        <v>Unidad</v>
      </c>
      <c r="E289" s="139">
        <f>+COTIZACIONES!E289</f>
        <v>1</v>
      </c>
      <c r="F289" s="140">
        <f>+'ANALISIS DE COTIZACIONES'!S290</f>
        <v>404600</v>
      </c>
      <c r="G289" s="140">
        <f t="shared" si="16"/>
        <v>60690</v>
      </c>
      <c r="H289" s="140">
        <f t="shared" si="17"/>
        <v>12138</v>
      </c>
      <c r="I289" s="140">
        <f t="shared" si="18"/>
        <v>28322</v>
      </c>
      <c r="J289" s="140">
        <f t="shared" si="19"/>
        <v>505750</v>
      </c>
    </row>
    <row r="290" spans="1:10" ht="128.25" x14ac:dyDescent="0.25">
      <c r="A290" s="139">
        <f>+COTIZACIONES!A290</f>
        <v>288</v>
      </c>
      <c r="B290" s="139">
        <f>+COTIZACIONES!B290</f>
        <v>72152303</v>
      </c>
      <c r="C290" s="139" t="str">
        <f>+COTIZACIONES!C290</f>
        <v>INSTALACIÓN CAJA DE INSPECCIÓN  1,00 * 1,00 * 1,00M,  (INCLUYE EXCAVACIÓN BASE EN RECEBO COMÚN PLACA CONCRETO LADRILLO COMÚN MARCO EN ANGULO 2 1/2 X 2 1/2 * 3/16" Y TAPA REFORZADA EN PLATINA DE 3 * 3/16" CON PARRILLA EN VARILLA 3/8 CADA 10 CM,), SEGÚN DETALLE</v>
      </c>
      <c r="D290" s="139" t="str">
        <f>+COTIZACIONES!D290</f>
        <v>Unidad</v>
      </c>
      <c r="E290" s="139">
        <f>+COTIZACIONES!E290</f>
        <v>1</v>
      </c>
      <c r="F290" s="140">
        <f>+'ANALISIS DE COTIZACIONES'!S291</f>
        <v>404600</v>
      </c>
      <c r="G290" s="140">
        <f t="shared" si="16"/>
        <v>60690</v>
      </c>
      <c r="H290" s="140">
        <f t="shared" si="17"/>
        <v>12138</v>
      </c>
      <c r="I290" s="140">
        <f t="shared" si="18"/>
        <v>28322</v>
      </c>
      <c r="J290" s="140">
        <f t="shared" si="19"/>
        <v>505750</v>
      </c>
    </row>
    <row r="291" spans="1:10" ht="128.25" x14ac:dyDescent="0.25">
      <c r="A291" s="139">
        <f>+COTIZACIONES!A291</f>
        <v>289</v>
      </c>
      <c r="B291" s="139">
        <f>+COTIZACIONES!B291</f>
        <v>72152303</v>
      </c>
      <c r="C291" s="139" t="str">
        <f>+COTIZACIONES!C291</f>
        <v>INSTALACIÓN CAJA DE INSPECCIÓN  1,00 * 1,00 * 1,50 M,  (INCLUYE EXCAVACIÓN BASE EN RECEBO COMÚN PLACA CONCRETO LADRILLO COMÚN MARCO EN ANGULO 2 1/2 X 2 1/2 * 3/16" Y TAPA REFORZADA EN PLATINA DE 3 * 3/16" CON PARRILLA EN VARILLA 3/8 CADA 10 CM,), SEGÚN DETALLE</v>
      </c>
      <c r="D291" s="139" t="str">
        <f>+COTIZACIONES!D291</f>
        <v>Unidad</v>
      </c>
      <c r="E291" s="139">
        <f>+COTIZACIONES!E291</f>
        <v>1</v>
      </c>
      <c r="F291" s="140">
        <f>+'ANALISIS DE COTIZACIONES'!S292</f>
        <v>402500</v>
      </c>
      <c r="G291" s="140">
        <f t="shared" si="16"/>
        <v>60375</v>
      </c>
      <c r="H291" s="140">
        <f t="shared" si="17"/>
        <v>12075</v>
      </c>
      <c r="I291" s="140">
        <f t="shared" si="18"/>
        <v>28175</v>
      </c>
      <c r="J291" s="140">
        <f t="shared" si="19"/>
        <v>503125</v>
      </c>
    </row>
    <row r="292" spans="1:10" ht="128.25" x14ac:dyDescent="0.25">
      <c r="A292" s="139">
        <f>+COTIZACIONES!A292</f>
        <v>290</v>
      </c>
      <c r="B292" s="139">
        <f>+COTIZACIONES!B292</f>
        <v>72152303</v>
      </c>
      <c r="C292" s="139" t="str">
        <f>+COTIZACIONES!C292</f>
        <v>INSTALACIÓN CAJA DE INSPECCIÓN  1,00 * 1,00 * 2,10M,  (INCLUYE EXCAVACIÓN BASE EN RECEBO COMÚN PLACA CONCRETO LADRILLO COMÚN MARCO EN ANGULO 2 1/2 X 2 1/2 * 3/16" Y TAPA REFORZADA EN PLATINA DE 3 * 3/16" CON PARRILLA EN VARILLA 3/8 CADA 10 CM,), SEGÚN DETALLE</v>
      </c>
      <c r="D292" s="139" t="str">
        <f>+COTIZACIONES!D292</f>
        <v>Unidad</v>
      </c>
      <c r="E292" s="139">
        <f>+COTIZACIONES!E292</f>
        <v>1</v>
      </c>
      <c r="F292" s="140">
        <f>+'ANALISIS DE COTIZACIONES'!S293</f>
        <v>517500</v>
      </c>
      <c r="G292" s="140">
        <f t="shared" si="16"/>
        <v>77625</v>
      </c>
      <c r="H292" s="140">
        <f t="shared" si="17"/>
        <v>15525</v>
      </c>
      <c r="I292" s="140">
        <f t="shared" si="18"/>
        <v>36225</v>
      </c>
      <c r="J292" s="140">
        <f t="shared" si="19"/>
        <v>646875</v>
      </c>
    </row>
    <row r="293" spans="1:10" ht="85.5" x14ac:dyDescent="0.25">
      <c r="A293" s="139">
        <f>+COTIZACIONES!A293</f>
        <v>291</v>
      </c>
      <c r="B293" s="139">
        <f>+COTIZACIONES!B293</f>
        <v>72152303</v>
      </c>
      <c r="C293" s="139" t="str">
        <f>+COTIZACIONES!C293</f>
        <v>INSTALACIÓN CAJA DE INSPECCIÓN  1,00 * 1,00 * H=2,10M,  (INCLUYE EXCAVACIÓN BASE EN RECEBO COMÚN PLACA CONCRETO LADRILLO COMÚN MARCO EN ANGULO Y TAPA EN LÁMINA ALFAJOR), SEGÚN DETALLE</v>
      </c>
      <c r="D293" s="139" t="str">
        <f>+COTIZACIONES!D293</f>
        <v>Unidad</v>
      </c>
      <c r="E293" s="139">
        <f>+COTIZACIONES!E293</f>
        <v>1</v>
      </c>
      <c r="F293" s="140">
        <f>+'ANALISIS DE COTIZACIONES'!S294</f>
        <v>476000</v>
      </c>
      <c r="G293" s="140">
        <f t="shared" si="16"/>
        <v>71400</v>
      </c>
      <c r="H293" s="140">
        <f t="shared" si="17"/>
        <v>14280</v>
      </c>
      <c r="I293" s="140">
        <f t="shared" si="18"/>
        <v>33320</v>
      </c>
      <c r="J293" s="140">
        <f t="shared" si="19"/>
        <v>595000</v>
      </c>
    </row>
    <row r="294" spans="1:10" ht="114" x14ac:dyDescent="0.25">
      <c r="A294" s="139">
        <f>+COTIZACIONES!A294</f>
        <v>292</v>
      </c>
      <c r="B294" s="139">
        <f>+COTIZACIONES!B294</f>
        <v>72152303</v>
      </c>
      <c r="C294" s="139" t="str">
        <f>+COTIZACIONES!C294</f>
        <v>INSTALACIÓN CAJA DE INSPECCIÓN 0,60*0,60*1 M, (INCLUYE EXCAVACIÓN BASE EN RECEBO COMÚN PLACA CONCRETO LADRILLO COMÚN MARCO EN ANGULO 2 1/2 X 2 1/2 * 3/16" Y TAPA REFORZADA EN PLATINA DE 3 * 3/16" CON PARRILLA EN VARILLA 3/8 CADA 10 CM,), SEGÚN DETALLE</v>
      </c>
      <c r="D294" s="139" t="str">
        <f>+COTIZACIONES!D294</f>
        <v>Unidad</v>
      </c>
      <c r="E294" s="139">
        <f>+COTIZACIONES!E294</f>
        <v>1</v>
      </c>
      <c r="F294" s="140">
        <f>+'ANALISIS DE COTIZACIONES'!S295</f>
        <v>476000</v>
      </c>
      <c r="G294" s="140">
        <f t="shared" si="16"/>
        <v>71400</v>
      </c>
      <c r="H294" s="140">
        <f t="shared" si="17"/>
        <v>14280</v>
      </c>
      <c r="I294" s="140">
        <f t="shared" si="18"/>
        <v>33320</v>
      </c>
      <c r="J294" s="140">
        <f t="shared" si="19"/>
        <v>595000</v>
      </c>
    </row>
    <row r="295" spans="1:10" ht="114" x14ac:dyDescent="0.25">
      <c r="A295" s="139">
        <f>+COTIZACIONES!A295</f>
        <v>293</v>
      </c>
      <c r="B295" s="139">
        <f>+COTIZACIONES!B295</f>
        <v>72152303</v>
      </c>
      <c r="C295" s="139" t="str">
        <f>+COTIZACIONES!C295</f>
        <v>INSTALACIÓN CAJA PARA VÁLVULA 0,40M X 0,50M X H=0,5M (INCLUYE EXCAVACIÓN BASE EN RECEBO COMÚN PLACA CONCRETO 3000 PSI LADRILLO COMÚN MARCO METÁLICO EN ÁNGULO 2" X 1/8" TAPA EN ACERO LÁMINA ALFAJOR Y GANCHOS EN ACERO), SEGÚN DETALLE</v>
      </c>
      <c r="D295" s="139" t="str">
        <f>+COTIZACIONES!D295</f>
        <v>Unidad</v>
      </c>
      <c r="E295" s="139">
        <f>+COTIZACIONES!E295</f>
        <v>1</v>
      </c>
      <c r="F295" s="140">
        <f>+'ANALISIS DE COTIZACIONES'!S296</f>
        <v>238000</v>
      </c>
      <c r="G295" s="140">
        <f t="shared" si="16"/>
        <v>35700</v>
      </c>
      <c r="H295" s="140">
        <f t="shared" si="17"/>
        <v>7140</v>
      </c>
      <c r="I295" s="140">
        <f t="shared" si="18"/>
        <v>16660</v>
      </c>
      <c r="J295" s="140">
        <f t="shared" si="19"/>
        <v>297500</v>
      </c>
    </row>
    <row r="296" spans="1:10" ht="71.25" x14ac:dyDescent="0.25">
      <c r="A296" s="139">
        <f>+COTIZACIONES!A296</f>
        <v>294</v>
      </c>
      <c r="B296" s="139">
        <f>+COTIZACIONES!B296</f>
        <v>72151509</v>
      </c>
      <c r="C296" s="139" t="str">
        <f>+COTIZACIONES!C296</f>
        <v>MANTENIMIENTO E INSTALACIÓN INTERRUPTOR ENCHUFABLE 1X20A, CALIDAD LEGRAND SIEMENS SQARED O SUPERIOR DE MARCA RECONOCIDA Y HOMOLOGADA POR EL CIDET</v>
      </c>
      <c r="D296" s="139" t="str">
        <f>+COTIZACIONES!D296</f>
        <v>Servicio</v>
      </c>
      <c r="E296" s="139">
        <f>+COTIZACIONES!E296</f>
        <v>1</v>
      </c>
      <c r="F296" s="140">
        <f>+'ANALISIS DE COTIZACIONES'!S297</f>
        <v>34500</v>
      </c>
      <c r="G296" s="140">
        <f t="shared" si="16"/>
        <v>5175</v>
      </c>
      <c r="H296" s="140">
        <f t="shared" si="17"/>
        <v>1035</v>
      </c>
      <c r="I296" s="140">
        <f t="shared" si="18"/>
        <v>2415</v>
      </c>
      <c r="J296" s="140">
        <f t="shared" si="19"/>
        <v>43125</v>
      </c>
    </row>
    <row r="297" spans="1:10" ht="28.5" x14ac:dyDescent="0.25">
      <c r="A297" s="139">
        <f>+COTIZACIONES!A297</f>
        <v>295</v>
      </c>
      <c r="B297" s="139">
        <f>+COTIZACIONES!B297</f>
        <v>72151509</v>
      </c>
      <c r="C297" s="139" t="str">
        <f>+COTIZACIONES!C297</f>
        <v xml:space="preserve">DESMONTE Y REINSTALACIÓN DE PUNTO ELÉCTRICO. </v>
      </c>
      <c r="D297" s="139" t="str">
        <f>+COTIZACIONES!D297</f>
        <v>Servicio</v>
      </c>
      <c r="E297" s="139">
        <f>+COTIZACIONES!E297</f>
        <v>1</v>
      </c>
      <c r="F297" s="140">
        <f>+'ANALISIS DE COTIZACIONES'!S298</f>
        <v>69000</v>
      </c>
      <c r="G297" s="140">
        <f t="shared" si="16"/>
        <v>10350</v>
      </c>
      <c r="H297" s="140">
        <f t="shared" si="17"/>
        <v>2070</v>
      </c>
      <c r="I297" s="140">
        <f t="shared" si="18"/>
        <v>4830</v>
      </c>
      <c r="J297" s="140">
        <f t="shared" si="19"/>
        <v>86250</v>
      </c>
    </row>
    <row r="298" spans="1:10" ht="57" x14ac:dyDescent="0.25">
      <c r="A298" s="139">
        <f>+COTIZACIONES!A298</f>
        <v>296</v>
      </c>
      <c r="B298" s="139">
        <f>+COTIZACIONES!B298</f>
        <v>72151511</v>
      </c>
      <c r="C298" s="139" t="str">
        <f>+COTIZACIONES!C298</f>
        <v>MANTENIMIENTO A TODO COSTO SUMINISTRO E INSTALACIÓN REFLECTOR LED DE 50W - 80W PARA ILUMINACIÓN DE ÁREAS OSCURAS</v>
      </c>
      <c r="D298" s="139" t="str">
        <f>+COTIZACIONES!D298</f>
        <v>UND</v>
      </c>
      <c r="E298" s="139">
        <f>+COTIZACIONES!E298</f>
        <v>1</v>
      </c>
      <c r="F298" s="140">
        <f>+'ANALISIS DE COTIZACIONES'!S299</f>
        <v>476000</v>
      </c>
      <c r="G298" s="140">
        <f t="shared" si="16"/>
        <v>71400</v>
      </c>
      <c r="H298" s="140">
        <f t="shared" si="17"/>
        <v>14280</v>
      </c>
      <c r="I298" s="140">
        <f t="shared" si="18"/>
        <v>33320</v>
      </c>
      <c r="J298" s="140">
        <f t="shared" si="19"/>
        <v>595000</v>
      </c>
    </row>
    <row r="299" spans="1:10" ht="142.5" x14ac:dyDescent="0.25">
      <c r="A299" s="139">
        <f>+COTIZACIONES!A299</f>
        <v>297</v>
      </c>
      <c r="B299" s="139">
        <f>+COTIZACIONES!B299</f>
        <v>72151511</v>
      </c>
      <c r="C299" s="139" t="str">
        <f>+COTIZACIONES!C299</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D299" s="139" t="str">
        <f>+COTIZACIONES!D299</f>
        <v>Servicio</v>
      </c>
      <c r="E299" s="139">
        <f>+COTIZACIONES!E299</f>
        <v>1</v>
      </c>
      <c r="F299" s="140">
        <f>+'ANALISIS DE COTIZACIONES'!S300</f>
        <v>69000</v>
      </c>
      <c r="G299" s="140">
        <f t="shared" si="16"/>
        <v>10350</v>
      </c>
      <c r="H299" s="140">
        <f t="shared" si="17"/>
        <v>2070</v>
      </c>
      <c r="I299" s="140">
        <f t="shared" si="18"/>
        <v>4830</v>
      </c>
      <c r="J299" s="140">
        <f t="shared" si="19"/>
        <v>86250</v>
      </c>
    </row>
    <row r="300" spans="1:10" ht="142.5" x14ac:dyDescent="0.25">
      <c r="A300" s="139">
        <f>+COTIZACIONES!A300</f>
        <v>298</v>
      </c>
      <c r="B300" s="139">
        <f>+COTIZACIONES!B300</f>
        <v>72151511</v>
      </c>
      <c r="C300" s="139" t="str">
        <f>+COTIZACIONES!C300</f>
        <v xml:space="preserve">SUMINISTRO E INSTALACIÓN Y PUESTA EN FUNCIONAMIENTO DE   REFLECTOR  150W LED, MULTIVOLTAJE, Températura de Color 6500K (±10%), Flujo Luminoso 11250Lm (±10%), Horas de Vida Útil 50.000 Hrs, Garantía de 5 años. INCLUYE ACCESORIOS DE FIJACIÓN Y TODO LO NECESARIO PARA SU CORRECTO FUNCIONAMIENTO. </v>
      </c>
      <c r="D300" s="139" t="str">
        <f>+COTIZACIONES!D300</f>
        <v>UND</v>
      </c>
      <c r="E300" s="139">
        <f>+COTIZACIONES!E300</f>
        <v>1</v>
      </c>
      <c r="F300" s="140">
        <f>+'ANALISIS DE COTIZACIONES'!S301</f>
        <v>476000</v>
      </c>
      <c r="G300" s="140">
        <f t="shared" si="16"/>
        <v>71400</v>
      </c>
      <c r="H300" s="140">
        <f t="shared" si="17"/>
        <v>14280</v>
      </c>
      <c r="I300" s="140">
        <f t="shared" si="18"/>
        <v>33320</v>
      </c>
      <c r="J300" s="140">
        <f t="shared" si="19"/>
        <v>595000</v>
      </c>
    </row>
    <row r="301" spans="1:10" ht="28.5" x14ac:dyDescent="0.25">
      <c r="A301" s="139">
        <f>+COTIZACIONES!A301</f>
        <v>299</v>
      </c>
      <c r="B301" s="139">
        <f>+COTIZACIONES!B301</f>
        <v>72151501</v>
      </c>
      <c r="C301" s="139" t="str">
        <f>+COTIZACIONES!C301</f>
        <v>MANTENIMIENTO  RED ELÉCTRICAS Y ACOMETIDAS POR METROS</v>
      </c>
      <c r="D301" s="139" t="str">
        <f>+COTIZACIONES!D301</f>
        <v>Unidad</v>
      </c>
      <c r="E301" s="139">
        <f>+COTIZACIONES!E301</f>
        <v>1</v>
      </c>
      <c r="F301" s="140">
        <f>+'ANALISIS DE COTIZACIONES'!S302</f>
        <v>46000</v>
      </c>
      <c r="G301" s="140">
        <f t="shared" si="16"/>
        <v>6900</v>
      </c>
      <c r="H301" s="140">
        <f t="shared" si="17"/>
        <v>1380</v>
      </c>
      <c r="I301" s="140">
        <f t="shared" si="18"/>
        <v>3220</v>
      </c>
      <c r="J301" s="140">
        <f t="shared" si="19"/>
        <v>57500</v>
      </c>
    </row>
    <row r="302" spans="1:10" ht="42.75" x14ac:dyDescent="0.25">
      <c r="A302" s="139">
        <f>+COTIZACIONES!A302</f>
        <v>300</v>
      </c>
      <c r="B302" s="139">
        <f>+COTIZACIONES!B302</f>
        <v>72152302</v>
      </c>
      <c r="C302" s="139" t="str">
        <f>+COTIZACIONES!C302</f>
        <v>INSTALACIÓN CERRADURA  POMO METÁLICO - ALCOBA TIPO SCHALAGE O SIMILAR, ACABADO SEGÚN DISEÑO</v>
      </c>
      <c r="D302" s="139" t="str">
        <f>+COTIZACIONES!D302</f>
        <v>Unidad</v>
      </c>
      <c r="E302" s="139">
        <f>+COTIZACIONES!E302</f>
        <v>1</v>
      </c>
      <c r="F302" s="140">
        <f>+'ANALISIS DE COTIZACIONES'!S303</f>
        <v>34500</v>
      </c>
      <c r="G302" s="140">
        <f t="shared" si="16"/>
        <v>5175</v>
      </c>
      <c r="H302" s="140">
        <f t="shared" si="17"/>
        <v>1035</v>
      </c>
      <c r="I302" s="140">
        <f t="shared" si="18"/>
        <v>2415</v>
      </c>
      <c r="J302" s="140">
        <f t="shared" si="19"/>
        <v>43125</v>
      </c>
    </row>
    <row r="303" spans="1:10" ht="114" x14ac:dyDescent="0.25">
      <c r="A303" s="139">
        <f>+COTIZACIONES!A303</f>
        <v>301</v>
      </c>
      <c r="B303" s="139">
        <f>+COTIZACIONES!B303</f>
        <v>72101510</v>
      </c>
      <c r="C303" s="139" t="str">
        <f>+COTIZACIONES!C303</f>
        <v>INSTALACIÓN CABINAS SANITARIAS SISTEMA CANTILIVER EN LÁMINA GALVANIZADA CAL, 18 ENTAMBORADA,  INCLUYE  PINTURA  ELECTROSTÁTICA  COLOR  GRIS  PLATA  SUMINISTRO  INSTALACIÓN  MARCO CHAPETAS PASADOR DE CIERRE Y PLATINAS SEGÚN DETALLE</v>
      </c>
      <c r="D303" s="139" t="str">
        <f>+COTIZACIONES!D303</f>
        <v>M²</v>
      </c>
      <c r="E303" s="139">
        <f>+COTIZACIONES!E303</f>
        <v>1</v>
      </c>
      <c r="F303" s="140">
        <f>+'ANALISIS DE COTIZACIONES'!S304</f>
        <v>92000</v>
      </c>
      <c r="G303" s="140">
        <f t="shared" si="16"/>
        <v>13800</v>
      </c>
      <c r="H303" s="140">
        <f t="shared" si="17"/>
        <v>2760</v>
      </c>
      <c r="I303" s="140">
        <f t="shared" si="18"/>
        <v>6440</v>
      </c>
      <c r="J303" s="140">
        <f t="shared" si="19"/>
        <v>115000</v>
      </c>
    </row>
    <row r="304" spans="1:10" ht="85.5" x14ac:dyDescent="0.25">
      <c r="A304" s="139">
        <f>+COTIZACIONES!A304</f>
        <v>302</v>
      </c>
      <c r="B304" s="139">
        <f>+COTIZACIONES!B304</f>
        <v>72101510</v>
      </c>
      <c r="C304" s="139" t="str">
        <f>+COTIZACIONES!C304</f>
        <v>MANTENIMIENTO E INSTALACIÓN SANITARIO ELONGADO COLOR BLANCO REF, 02618100-1 O SIMILAR, (QUE INCLUYE SANITARIO ONE PIECE TAPA GRIFERÍA ACCESORIOS DE CONEXIÓN E INSTALACIÓN)</v>
      </c>
      <c r="D304" s="139" t="str">
        <f>+COTIZACIONES!D304</f>
        <v>Unidad</v>
      </c>
      <c r="E304" s="139">
        <f>+COTIZACIONES!E304</f>
        <v>1</v>
      </c>
      <c r="F304" s="140">
        <f>+'ANALISIS DE COTIZACIONES'!S305</f>
        <v>126500</v>
      </c>
      <c r="G304" s="140">
        <f t="shared" si="16"/>
        <v>18975</v>
      </c>
      <c r="H304" s="140">
        <f t="shared" si="17"/>
        <v>3795</v>
      </c>
      <c r="I304" s="140">
        <f t="shared" si="18"/>
        <v>8855</v>
      </c>
      <c r="J304" s="140">
        <f t="shared" si="19"/>
        <v>158125</v>
      </c>
    </row>
    <row r="305" spans="1:10" ht="85.5" x14ac:dyDescent="0.25">
      <c r="A305" s="139">
        <f>+COTIZACIONES!A305</f>
        <v>303</v>
      </c>
      <c r="B305" s="139">
        <f>+COTIZACIONES!B305</f>
        <v>72101510</v>
      </c>
      <c r="C305" s="139" t="str">
        <f>+COTIZACIONES!C305</f>
        <v xml:space="preserve">MANTENIMIENTO ORINAL DE COLGAR  ( INCLUYE DESMONTE Y REINSTALACIÓN, LIMPIEZA DE GRIFERÍA TIPO PUSH. MANTENIMIENTO A DESAGÜE SANITARIO CON SONDA ELÉCTRICA) </v>
      </c>
      <c r="D305" s="139" t="str">
        <f>+COTIZACIONES!D305</f>
        <v>Unidad</v>
      </c>
      <c r="E305" s="139">
        <f>+COTIZACIONES!E305</f>
        <v>1</v>
      </c>
      <c r="F305" s="140">
        <f>+'ANALISIS DE COTIZACIONES'!S306</f>
        <v>69000</v>
      </c>
      <c r="G305" s="140">
        <f t="shared" si="16"/>
        <v>10350</v>
      </c>
      <c r="H305" s="140">
        <f t="shared" si="17"/>
        <v>2070</v>
      </c>
      <c r="I305" s="140">
        <f t="shared" si="18"/>
        <v>4830</v>
      </c>
      <c r="J305" s="140">
        <f t="shared" si="19"/>
        <v>86250</v>
      </c>
    </row>
    <row r="306" spans="1:10" ht="71.25" x14ac:dyDescent="0.25">
      <c r="A306" s="139">
        <f>+COTIZACIONES!A306</f>
        <v>304</v>
      </c>
      <c r="B306" s="139">
        <f>+COTIZACIONES!B306</f>
        <v>72152607</v>
      </c>
      <c r="C306" s="139" t="str">
        <f>+COTIZACIONES!C306</f>
        <v>REMOCIÓN Y REINSTALACIÓN CANAL EN LAMINA GALVANIZADA CAL ,18 D/ 0,60 M, (SUMINISTRO E INSTALACIÓN CON WASH PRIMER + ESMALTE + ANCLAJE A MURO + SIKAFLEX 1A)</v>
      </c>
      <c r="D306" s="139" t="str">
        <f>+COTIZACIONES!D306</f>
        <v>Servicio</v>
      </c>
      <c r="E306" s="139">
        <f>+COTIZACIONES!E306</f>
        <v>1</v>
      </c>
      <c r="F306" s="140">
        <f>+'ANALISIS DE COTIZACIONES'!S307</f>
        <v>146050</v>
      </c>
      <c r="G306" s="140">
        <f t="shared" si="16"/>
        <v>21907.5</v>
      </c>
      <c r="H306" s="140">
        <f t="shared" si="17"/>
        <v>4381.5</v>
      </c>
      <c r="I306" s="140">
        <f t="shared" si="18"/>
        <v>10223.5</v>
      </c>
      <c r="J306" s="140">
        <f t="shared" si="19"/>
        <v>182562.5</v>
      </c>
    </row>
    <row r="307" spans="1:10" ht="71.25" x14ac:dyDescent="0.25">
      <c r="A307" s="139">
        <f>+COTIZACIONES!A307</f>
        <v>305</v>
      </c>
      <c r="B307" s="139">
        <f>+COTIZACIONES!B307</f>
        <v>72101510</v>
      </c>
      <c r="C307" s="139" t="str">
        <f>+COTIZACIONES!C307</f>
        <v>MANTENIMIENTO SANITARIO TIPO ACUACER COLOR BLANCO O SIMILAR, (CONJUNTO SANITARIO QUE INCLUYE SANITARIO TAPA TANQUE GRIFERÍA ACCESORIOS DE CONEXIÓN)</v>
      </c>
      <c r="D307" s="139" t="str">
        <f>+COTIZACIONES!D307</f>
        <v>Unidad</v>
      </c>
      <c r="E307" s="139">
        <f>+COTIZACIONES!E307</f>
        <v>1</v>
      </c>
      <c r="F307" s="140">
        <f>+'ANALISIS DE COTIZACIONES'!S308</f>
        <v>138000</v>
      </c>
      <c r="G307" s="140">
        <f t="shared" si="16"/>
        <v>20700</v>
      </c>
      <c r="H307" s="140">
        <f t="shared" si="17"/>
        <v>4140</v>
      </c>
      <c r="I307" s="140">
        <f t="shared" si="18"/>
        <v>9660</v>
      </c>
      <c r="J307" s="140">
        <f t="shared" si="19"/>
        <v>172500</v>
      </c>
    </row>
    <row r="308" spans="1:10" ht="57" x14ac:dyDescent="0.25">
      <c r="A308" s="139">
        <f>+COTIZACIONES!A308</f>
        <v>306</v>
      </c>
      <c r="B308" s="139">
        <f>+COTIZACIONES!B308</f>
        <v>72152607</v>
      </c>
      <c r="C308" s="139" t="str">
        <f>+COTIZACIONES!C308</f>
        <v xml:space="preserve">MANTENIMIENTO CANALETA METÁLICA CON DIVISIÓN 10X4X240 X 4TRAMOS 9,60 MTS CONSISTENTE EN LIMPIEZA Y REPARACIÓN </v>
      </c>
      <c r="D308" s="139" t="str">
        <f>+COTIZACIONES!D308</f>
        <v>MTS</v>
      </c>
      <c r="E308" s="139">
        <f>+COTIZACIONES!E308</f>
        <v>1</v>
      </c>
      <c r="F308" s="140">
        <f>+'ANALISIS DE COTIZACIONES'!S309</f>
        <v>34500</v>
      </c>
      <c r="G308" s="140">
        <f t="shared" si="16"/>
        <v>5175</v>
      </c>
      <c r="H308" s="140">
        <f t="shared" si="17"/>
        <v>1035</v>
      </c>
      <c r="I308" s="140">
        <f t="shared" si="18"/>
        <v>2415</v>
      </c>
      <c r="J308" s="140">
        <f t="shared" si="19"/>
        <v>43125</v>
      </c>
    </row>
    <row r="309" spans="1:10" ht="42.75" x14ac:dyDescent="0.25">
      <c r="A309" s="139">
        <f>+COTIZACIONES!A309</f>
        <v>307</v>
      </c>
      <c r="B309" s="139">
        <f>+COTIZACIONES!B309</f>
        <v>72152607</v>
      </c>
      <c r="C309" s="139" t="str">
        <f>+COTIZACIONES!C309</f>
        <v xml:space="preserve">MANTENIMIENTO CONSISTENTE EN REPARACIÓN TROQUELES CANALETA METÁLICA </v>
      </c>
      <c r="D309" s="139" t="str">
        <f>+COTIZACIONES!D309</f>
        <v>Unidad</v>
      </c>
      <c r="E309" s="139">
        <f>+COTIZACIONES!E309</f>
        <v>1</v>
      </c>
      <c r="F309" s="140">
        <f>+'ANALISIS DE COTIZACIONES'!S310</f>
        <v>57500</v>
      </c>
      <c r="G309" s="140">
        <f t="shared" si="16"/>
        <v>8625</v>
      </c>
      <c r="H309" s="140">
        <f t="shared" si="17"/>
        <v>1725</v>
      </c>
      <c r="I309" s="140">
        <f t="shared" si="18"/>
        <v>4025</v>
      </c>
      <c r="J309" s="140">
        <f t="shared" si="19"/>
        <v>71875</v>
      </c>
    </row>
    <row r="310" spans="1:10" ht="71.25" x14ac:dyDescent="0.25">
      <c r="A310" s="139">
        <f>+COTIZACIONES!A310</f>
        <v>308</v>
      </c>
      <c r="B310" s="139">
        <f>+COTIZACIONES!B310</f>
        <v>72154032</v>
      </c>
      <c r="C310" s="139" t="str">
        <f>+COTIZACIONES!C310</f>
        <v>ADECUAR E INSTALAR PUERTA MADERA DE 2,07M X 0,97M A TODO COSTO (INCLUYE MATERIALES PARA REALIZAR UNA ADECUADA PUESTA EN FUNCIONAMIENTO)</v>
      </c>
      <c r="D310" s="139" t="str">
        <f>+COTIZACIONES!D310</f>
        <v>Servicio</v>
      </c>
      <c r="E310" s="139">
        <f>+COTIZACIONES!E310</f>
        <v>1</v>
      </c>
      <c r="F310" s="140">
        <f>+'ANALISIS DE COTIZACIONES'!S311</f>
        <v>207000</v>
      </c>
      <c r="G310" s="140">
        <f t="shared" si="16"/>
        <v>31050</v>
      </c>
      <c r="H310" s="140">
        <f t="shared" si="17"/>
        <v>6210</v>
      </c>
      <c r="I310" s="140">
        <f t="shared" si="18"/>
        <v>14490</v>
      </c>
      <c r="J310" s="140">
        <f t="shared" si="19"/>
        <v>258750</v>
      </c>
    </row>
    <row r="311" spans="1:10" ht="256.5" x14ac:dyDescent="0.25">
      <c r="A311" s="139">
        <f>+COTIZACIONES!A311</f>
        <v>309</v>
      </c>
      <c r="B311" s="139">
        <f>+COTIZACIONES!B311</f>
        <v>72153605</v>
      </c>
      <c r="C311" s="139" t="str">
        <f>+COTIZACIONES!C311</f>
        <v>DESMONTE, MONTE, MANTENIMIENTO E INSTALACIÓN INODORO A TODO COSTO (INCLUYE: SANITARIO  BLANCO, MODELO DOS PIEZAS, CIERRE ASIENTO TRADICIONAL, CAPACIDAD 250 GRAMOS, CONSUMO PROMEDIO POR DESCARGA 4.8 LITROS, ARO REDONDO, MATERIAL PORCELANA SANITARIA, ALTO 43,4 CM, AHORRO DE AGUA SI, DISTANCIA DE DESCARGA 30,5 CM, ANCHO 71,8 CM, COLOR BLANCO, PESO 26,52 KG, TIPO TAZA REDONDA, TIPO DE DESCARGA SINGLE, ASIENTO TRADICIONAL, SISTEMA DE DESCARGA BOTÓN, ACCESORIOS DE INSTALACIÓN, PORTA PAPEL, JABONERA Y PORTA TOALLA)</v>
      </c>
      <c r="D311" s="139" t="str">
        <f>+COTIZACIONES!D311</f>
        <v>Servicio</v>
      </c>
      <c r="E311" s="139">
        <f>+COTIZACIONES!E311</f>
        <v>1</v>
      </c>
      <c r="F311" s="140">
        <f>+'ANALISIS DE COTIZACIONES'!S312</f>
        <v>138000</v>
      </c>
      <c r="G311" s="140">
        <f t="shared" si="16"/>
        <v>20700</v>
      </c>
      <c r="H311" s="140">
        <f t="shared" si="17"/>
        <v>4140</v>
      </c>
      <c r="I311" s="140">
        <f t="shared" si="18"/>
        <v>9660</v>
      </c>
      <c r="J311" s="140">
        <f t="shared" si="19"/>
        <v>172500</v>
      </c>
    </row>
    <row r="312" spans="1:10" ht="156.75" x14ac:dyDescent="0.25">
      <c r="A312" s="139">
        <f>+COTIZACIONES!A312</f>
        <v>310</v>
      </c>
      <c r="B312" s="139">
        <f>+COTIZACIONES!B312</f>
        <v>72153605</v>
      </c>
      <c r="C312" s="139" t="str">
        <f>+COTIZACIONES!C312</f>
        <v>DESMONTE, MONTE, MANTENIMIENTO E INSTALACIÓN LAVAMANOS A TODO COSTO (INCLUYE: LAVAMANOS INSTITUCIONAL BLANCO. MATERIAL PORCELANA SANITARIA, ALTO 19.5 CENTÍMETROS, ANCHO 54 CENTÍMETROS, COLOR BLANCO, PESO 8.3 KILOGRAMOS, INCLUYE SOLO LAVAMANOS CON ACCESORIOS PARA INSTALACIÓN, TIPO LAVAMANOS DE PARED)</v>
      </c>
      <c r="D312" s="139" t="str">
        <f>+COTIZACIONES!D312</f>
        <v>Servicio</v>
      </c>
      <c r="E312" s="139">
        <f>+COTIZACIONES!E312</f>
        <v>1</v>
      </c>
      <c r="F312" s="140">
        <f>+'ANALISIS DE COTIZACIONES'!S313</f>
        <v>92000</v>
      </c>
      <c r="G312" s="140">
        <f t="shared" si="16"/>
        <v>13800</v>
      </c>
      <c r="H312" s="140">
        <f t="shared" si="17"/>
        <v>2760</v>
      </c>
      <c r="I312" s="140">
        <f t="shared" si="18"/>
        <v>6440</v>
      </c>
      <c r="J312" s="140">
        <f t="shared" si="19"/>
        <v>115000</v>
      </c>
    </row>
    <row r="313" spans="1:10" ht="128.25" x14ac:dyDescent="0.25">
      <c r="A313" s="139">
        <f>+COTIZACIONES!A313</f>
        <v>311</v>
      </c>
      <c r="B313" s="139">
        <f>+COTIZACIONES!B313</f>
        <v>72153605</v>
      </c>
      <c r="C313" s="139" t="str">
        <f>+COTIZACIONES!C313</f>
        <v xml:space="preserve">DESMONTE, MONTE, MANTENIMIENTO E INSTALACIÓN ORINAL A TODO COSTO (INCLUYE: ORINAL  PARA FLUXÓMETRO BLANCO, ALTO 35,2 CM, ANCHO 31,2 CM, MATERIAL PORCELANA SANITARIA, USO INSTITUCIONAL, COLOR BLANCO, PESO 16,059 KG, TIPO DE DESCARGA VÁLVULA / FLUXÓMETRO) </v>
      </c>
      <c r="D313" s="139" t="str">
        <f>+COTIZACIONES!D313</f>
        <v>Servicio</v>
      </c>
      <c r="E313" s="139">
        <f>+COTIZACIONES!E313</f>
        <v>1</v>
      </c>
      <c r="F313" s="140">
        <f>+'ANALISIS DE COTIZACIONES'!S314</f>
        <v>230000</v>
      </c>
      <c r="G313" s="140">
        <f t="shared" si="16"/>
        <v>34500</v>
      </c>
      <c r="H313" s="140">
        <f t="shared" si="17"/>
        <v>6900</v>
      </c>
      <c r="I313" s="140">
        <f t="shared" si="18"/>
        <v>16100</v>
      </c>
      <c r="J313" s="140">
        <f t="shared" si="19"/>
        <v>287500</v>
      </c>
    </row>
    <row r="314" spans="1:10" ht="42.75" x14ac:dyDescent="0.25">
      <c r="A314" s="139">
        <f>+COTIZACIONES!A314</f>
        <v>312</v>
      </c>
      <c r="B314" s="139">
        <f>+COTIZACIONES!B314</f>
        <v>72151501</v>
      </c>
      <c r="C314" s="139" t="str">
        <f>+COTIZACIONES!C314</f>
        <v xml:space="preserve">INSTALACIÓN DE TUBERÍA SUSPENDIDA EN TUBO CONDUIT DE 1 1/2" A TODO COSTO. </v>
      </c>
      <c r="D314" s="139" t="str">
        <f>+COTIZACIONES!D314</f>
        <v>Metro</v>
      </c>
      <c r="E314" s="139">
        <f>+COTIZACIONES!E314</f>
        <v>1</v>
      </c>
      <c r="F314" s="140">
        <f>+'ANALISIS DE COTIZACIONES'!S315</f>
        <v>80500</v>
      </c>
      <c r="G314" s="140">
        <f t="shared" si="16"/>
        <v>12075</v>
      </c>
      <c r="H314" s="140">
        <f t="shared" si="17"/>
        <v>2415</v>
      </c>
      <c r="I314" s="140">
        <f t="shared" si="18"/>
        <v>5635</v>
      </c>
      <c r="J314" s="140">
        <f t="shared" si="19"/>
        <v>100625</v>
      </c>
    </row>
    <row r="315" spans="1:10" ht="42.75" x14ac:dyDescent="0.25">
      <c r="A315" s="139">
        <f>+COTIZACIONES!A315</f>
        <v>313</v>
      </c>
      <c r="B315" s="139">
        <f>+COTIZACIONES!B315</f>
        <v>72101510</v>
      </c>
      <c r="C315" s="139" t="str">
        <f>+COTIZACIONES!C315</f>
        <v>DESMONTE, MONTE E INSTALACIÓN DE TUBERÍA Y/O ACCESORIOS PARA RED SANITARIA 4" A TODO COSTO</v>
      </c>
      <c r="D315" s="139" t="str">
        <f>+COTIZACIONES!D315</f>
        <v>Metro</v>
      </c>
      <c r="E315" s="139">
        <f>+COTIZACIONES!E315</f>
        <v>1</v>
      </c>
      <c r="F315" s="140">
        <f>+'ANALISIS DE COTIZACIONES'!S316</f>
        <v>161000</v>
      </c>
      <c r="G315" s="140">
        <f t="shared" si="16"/>
        <v>24150</v>
      </c>
      <c r="H315" s="140">
        <f t="shared" si="17"/>
        <v>4830</v>
      </c>
      <c r="I315" s="140">
        <f t="shared" si="18"/>
        <v>11270</v>
      </c>
      <c r="J315" s="140">
        <f t="shared" si="19"/>
        <v>201250</v>
      </c>
    </row>
    <row r="316" spans="1:10" ht="42.75" x14ac:dyDescent="0.25">
      <c r="A316" s="139">
        <f>+COTIZACIONES!A316</f>
        <v>314</v>
      </c>
      <c r="B316" s="139">
        <f>+COTIZACIONES!B316</f>
        <v>72101510</v>
      </c>
      <c r="C316" s="139" t="str">
        <f>+COTIZACIONES!C316</f>
        <v>DESMONTÉ, MONTE E INSTALACIÓN DE VÁLVULA DE CONTROL, DE 1/2" DE PASO. A TODO COSTO</v>
      </c>
      <c r="D316" s="139" t="str">
        <f>+COTIZACIONES!D316</f>
        <v>Servicio</v>
      </c>
      <c r="E316" s="139">
        <f>+COTIZACIONES!E316</f>
        <v>1</v>
      </c>
      <c r="F316" s="140">
        <f>+'ANALISIS DE COTIZACIONES'!S317</f>
        <v>40250</v>
      </c>
      <c r="G316" s="140">
        <f t="shared" si="16"/>
        <v>6037.5</v>
      </c>
      <c r="H316" s="140">
        <f t="shared" si="17"/>
        <v>1207.5</v>
      </c>
      <c r="I316" s="140">
        <f t="shared" si="18"/>
        <v>2817.5</v>
      </c>
      <c r="J316" s="140">
        <f t="shared" si="19"/>
        <v>50312.5</v>
      </c>
    </row>
    <row r="317" spans="1:10" ht="142.5" x14ac:dyDescent="0.25">
      <c r="A317" s="139">
        <f>+COTIZACIONES!A317</f>
        <v>315</v>
      </c>
      <c r="B317" s="139">
        <f>+COTIZACIONES!B317</f>
        <v>72151511</v>
      </c>
      <c r="C317" s="139" t="str">
        <f>+COTIZACIONES!C317</f>
        <v>DESMONTE, MONTE E INSTALACIÓN DE PANEL LED DE INCRUSTAR DE 18 WTS - 110 V A TODO COSTO
INCLUYE
PANEL LED
POTENCIA: 18W
VOLTAJE: AC 85-265V
FRECUENCIA: 50/60
FLUJO LUMINOSO: 1440 LM
VIDA ÚTIL: 30.000 HORAS</v>
      </c>
      <c r="D317" s="139" t="str">
        <f>+COTIZACIONES!D317</f>
        <v>Servicio</v>
      </c>
      <c r="E317" s="139">
        <f>+COTIZACIONES!E317</f>
        <v>1</v>
      </c>
      <c r="F317" s="140">
        <f>+'ANALISIS DE COTIZACIONES'!S318</f>
        <v>69000</v>
      </c>
      <c r="G317" s="140">
        <f t="shared" si="16"/>
        <v>10350</v>
      </c>
      <c r="H317" s="140">
        <f t="shared" si="17"/>
        <v>2070</v>
      </c>
      <c r="I317" s="140">
        <f t="shared" si="18"/>
        <v>4830</v>
      </c>
      <c r="J317" s="140">
        <f t="shared" si="19"/>
        <v>86250</v>
      </c>
    </row>
    <row r="318" spans="1:10" ht="199.5" x14ac:dyDescent="0.25">
      <c r="A318" s="139">
        <f>+COTIZACIONES!A318</f>
        <v>316</v>
      </c>
      <c r="B318" s="139">
        <f>+COTIZACIONES!B318</f>
        <v>72151511</v>
      </c>
      <c r="C318" s="139" t="str">
        <f>+COTIZACIONES!C318</f>
        <v>INSTALACIÓN REFLECTOR SOLAR LED 300W.  A TODO COSTO 
INCLUYE
REFLECTOR LED EXTERIOR SOLAR 300W
CONTROL REMOTO INFRARROJO
CABLE ENTRE PANEL Y REFLECTOR
POTENCIA: 300W
LÚMENES: 24.000
BATERÍA: 25.000 MAH
TEMPERATURA DE COLOR: 6500K
FOTOCELDA: INCLUIDA EN EL PANEL SOLAR
AUTONOMÍA:  12 HORAS</v>
      </c>
      <c r="D318" s="139" t="str">
        <f>+COTIZACIONES!D318</f>
        <v>Servicio</v>
      </c>
      <c r="E318" s="139">
        <f>+COTIZACIONES!E318</f>
        <v>1</v>
      </c>
      <c r="F318" s="140">
        <f>+'ANALISIS DE COTIZACIONES'!S319</f>
        <v>460000</v>
      </c>
      <c r="G318" s="140">
        <f t="shared" si="16"/>
        <v>69000</v>
      </c>
      <c r="H318" s="140">
        <f t="shared" si="17"/>
        <v>13800</v>
      </c>
      <c r="I318" s="140">
        <f t="shared" si="18"/>
        <v>32200</v>
      </c>
      <c r="J318" s="140">
        <f t="shared" si="19"/>
        <v>575000</v>
      </c>
    </row>
    <row r="319" spans="1:10" ht="71.25" x14ac:dyDescent="0.25">
      <c r="A319" s="139">
        <f>+COTIZACIONES!A319</f>
        <v>317</v>
      </c>
      <c r="B319" s="139">
        <f>+COTIZACIONES!B319</f>
        <v>72101510</v>
      </c>
      <c r="C319" s="139" t="str">
        <f>+COTIZACIONES!C319</f>
        <v>MANTENIMIENTO A TODO COSTO SUMINISTRO E INSTALACIÓN BAJANTE AGUAS LLUVIAS PVC 3" (INCLUYE CODO UNIÓN Y ABRAZADERA DE FIJACIÓN)</v>
      </c>
      <c r="D319" s="139" t="str">
        <f>+COTIZACIONES!D319</f>
        <v>Servicio</v>
      </c>
      <c r="E319" s="139">
        <f>+COTIZACIONES!E319</f>
        <v>1</v>
      </c>
      <c r="F319" s="140">
        <f>+'ANALISIS DE COTIZACIONES'!S320</f>
        <v>59500</v>
      </c>
      <c r="G319" s="140">
        <f t="shared" si="16"/>
        <v>8925</v>
      </c>
      <c r="H319" s="140">
        <f t="shared" si="17"/>
        <v>1785</v>
      </c>
      <c r="I319" s="140">
        <f t="shared" si="18"/>
        <v>4165</v>
      </c>
      <c r="J319" s="140">
        <f t="shared" si="19"/>
        <v>74375</v>
      </c>
    </row>
    <row r="320" spans="1:10" ht="71.25" x14ac:dyDescent="0.25">
      <c r="A320" s="139">
        <f>+COTIZACIONES!A320</f>
        <v>318</v>
      </c>
      <c r="B320" s="139">
        <f>+COTIZACIONES!B320</f>
        <v>72101510</v>
      </c>
      <c r="C320" s="139" t="str">
        <f>+COTIZACIONES!C320</f>
        <v>MANTENIMIENTO A TODO COSTO SUMINISTRO E INSTALACIÓN PUNTO DESAGÜE PVC 3" APARATOS SANITARIOS Y DESAGÜES (INCLUYE ACCESORIOS, YEE Y CODO)</v>
      </c>
      <c r="D320" s="139" t="str">
        <f>+COTIZACIONES!D320</f>
        <v>Servicio</v>
      </c>
      <c r="E320" s="139">
        <f>+COTIZACIONES!E320</f>
        <v>1</v>
      </c>
      <c r="F320" s="140">
        <f>+'ANALISIS DE COTIZACIONES'!S321</f>
        <v>57500</v>
      </c>
      <c r="G320" s="140">
        <f t="shared" si="16"/>
        <v>8625</v>
      </c>
      <c r="H320" s="140">
        <f t="shared" si="17"/>
        <v>1725</v>
      </c>
      <c r="I320" s="140">
        <f t="shared" si="18"/>
        <v>4025</v>
      </c>
      <c r="J320" s="140">
        <f t="shared" si="19"/>
        <v>71875</v>
      </c>
    </row>
    <row r="321" spans="1:10" ht="71.25" x14ac:dyDescent="0.25">
      <c r="A321" s="139">
        <f>+COTIZACIONES!A321</f>
        <v>319</v>
      </c>
      <c r="B321" s="139">
        <f>+COTIZACIONES!B321</f>
        <v>72101510</v>
      </c>
      <c r="C321" s="139" t="str">
        <f>+COTIZACIONES!C321</f>
        <v>MANTENIMIENTO A TODO COSTO SUMINISTRO E INSTALACIÓN REJILLA  ALUMINIO  2", 3" O 4" CON SOSCO TRADICIONAL - TIPO COL REJILLAS O SIMILAR (SUMINISTRO E INSTALACIÓN)</v>
      </c>
      <c r="D321" s="139" t="str">
        <f>+COTIZACIONES!D321</f>
        <v>Servicio</v>
      </c>
      <c r="E321" s="139">
        <f>+COTIZACIONES!E321</f>
        <v>1</v>
      </c>
      <c r="F321" s="140">
        <f>+'ANALISIS DE COTIZACIONES'!S322</f>
        <v>34500</v>
      </c>
      <c r="G321" s="140">
        <f t="shared" si="16"/>
        <v>5175</v>
      </c>
      <c r="H321" s="140">
        <f t="shared" si="17"/>
        <v>1035</v>
      </c>
      <c r="I321" s="140">
        <f t="shared" si="18"/>
        <v>2415</v>
      </c>
      <c r="J321" s="140">
        <f t="shared" si="19"/>
        <v>43125</v>
      </c>
    </row>
    <row r="322" spans="1:10" ht="99.75" x14ac:dyDescent="0.25">
      <c r="A322" s="139">
        <f>+COTIZACIONES!A322</f>
        <v>320</v>
      </c>
      <c r="B322" s="139">
        <f>+COTIZACIONES!B322</f>
        <v>72101510</v>
      </c>
      <c r="C322" s="139" t="str">
        <f>+COTIZACIONES!C322</f>
        <v>MANTENIMIENTO A TODO COSTO SUMINISTRO E INSTALACIÓN TUBERÍA PVC 1/2" AGUA FRÍA -RED DE SUMINISTRO (INCLUYE EXCAVACIÓN MANUAL RELLENO INICIAL EN BASE GRANULAR B-200 INSTALACIÓN Y ACCESORIOS)</v>
      </c>
      <c r="D322" s="139" t="str">
        <f>+COTIZACIONES!D322</f>
        <v>Servicio</v>
      </c>
      <c r="E322" s="139">
        <f>+COTIZACIONES!E322</f>
        <v>1</v>
      </c>
      <c r="F322" s="140">
        <f>+'ANALISIS DE COTIZACIONES'!S323</f>
        <v>57500</v>
      </c>
      <c r="G322" s="140">
        <f t="shared" si="16"/>
        <v>8625</v>
      </c>
      <c r="H322" s="140">
        <f t="shared" si="17"/>
        <v>1725</v>
      </c>
      <c r="I322" s="140">
        <f t="shared" si="18"/>
        <v>4025</v>
      </c>
      <c r="J322" s="140">
        <f t="shared" si="19"/>
        <v>71875</v>
      </c>
    </row>
    <row r="323" spans="1:10" ht="128.25" x14ac:dyDescent="0.25">
      <c r="A323" s="139">
        <f>+COTIZACIONES!A323</f>
        <v>321</v>
      </c>
      <c r="B323" s="139">
        <f>+COTIZACIONES!B323</f>
        <v>72151806</v>
      </c>
      <c r="C323" s="139" t="str">
        <f>+COTIZACIONES!C323</f>
        <v xml:space="preserve">INSTALACIÓN A TODO COSTO DISPENSADOR PARA JABÓN LIQUIDO DE PARED CON TORNILLOS ESCONDIDOS VÁLVULA ANTICORROSIVA CUERPO EN ACERO INOXIDABLE SATINADO, CAPACIDAD 1,2  LITROS, VENTANILLA DE RECARGA  SUPERIOR CON LLAVE, NIVEL DE JABÓN, PUSH FRONTAL </v>
      </c>
      <c r="D323" s="139" t="str">
        <f>+COTIZACIONES!D323</f>
        <v>Servicio</v>
      </c>
      <c r="E323" s="139">
        <f>+COTIZACIONES!E323</f>
        <v>1</v>
      </c>
      <c r="F323" s="140">
        <f>+'ANALISIS DE COTIZACIONES'!S324</f>
        <v>110400</v>
      </c>
      <c r="G323" s="140">
        <f t="shared" ref="G323:G386" si="20">+F323*15/100</f>
        <v>16560</v>
      </c>
      <c r="H323" s="140">
        <f t="shared" ref="H323:H386" si="21">+F323*3/100</f>
        <v>3312</v>
      </c>
      <c r="I323" s="140">
        <f t="shared" ref="I323:I386" si="22">+F323*7/100</f>
        <v>7728</v>
      </c>
      <c r="J323" s="140">
        <f t="shared" si="19"/>
        <v>138000</v>
      </c>
    </row>
    <row r="324" spans="1:10" ht="185.25" x14ac:dyDescent="0.25">
      <c r="A324" s="139">
        <f>+COTIZACIONES!A324</f>
        <v>322</v>
      </c>
      <c r="B324" s="139">
        <f>+COTIZACIONES!B324</f>
        <v>72102902</v>
      </c>
      <c r="C324" s="139" t="str">
        <f>+COTIZACIONES!C324</f>
        <v>MANTENIMIENTO A TODO COSTO SUMINISTRO E INSTALACIÓN ORINAL: 
MATERIAL: PORCELANA VITRIFICADA  
ACABADO: BRILLANTE
ALTO: 91 CM
LARGO: 33CM
ANCHO: 40 CM
CONSUMO DE AGUA 0,5 LITROS
COLOR: BLANCO
INCLUYE: RACOR POSTERIOR, REJILLA DE DESAGÜE, GRAPAS DE INSTALACIÓN, RACOR DE SALIDA Y SISTEMA DE DESCARGA TIPO PUSH.</v>
      </c>
      <c r="D324" s="139" t="str">
        <f>+COTIZACIONES!D324</f>
        <v>Servicio</v>
      </c>
      <c r="E324" s="139">
        <f>+COTIZACIONES!E324</f>
        <v>1</v>
      </c>
      <c r="F324" s="140">
        <f>+'ANALISIS DE COTIZACIONES'!S325</f>
        <v>69000</v>
      </c>
      <c r="G324" s="140">
        <f t="shared" si="20"/>
        <v>10350</v>
      </c>
      <c r="H324" s="140">
        <f t="shared" si="21"/>
        <v>2070</v>
      </c>
      <c r="I324" s="140">
        <f t="shared" si="22"/>
        <v>4830</v>
      </c>
      <c r="J324" s="140">
        <f t="shared" ref="J324:J387" si="23">SUM(F324:I324)</f>
        <v>86250</v>
      </c>
    </row>
    <row r="325" spans="1:10" ht="57" x14ac:dyDescent="0.25">
      <c r="A325" s="139">
        <f>+COTIZACIONES!A325</f>
        <v>323</v>
      </c>
      <c r="B325" s="139">
        <f>+COTIZACIONES!B325</f>
        <v>72102901</v>
      </c>
      <c r="C325" s="139" t="str">
        <f>+COTIZACIONES!C325</f>
        <v xml:space="preserve">INSTALACIÓN A TODO COSTO REJILLA EXTRACTOR DE AIRE 
INCLUYE
REJILLA </v>
      </c>
      <c r="D325" s="139" t="str">
        <f>+COTIZACIONES!D325</f>
        <v>Servicio</v>
      </c>
      <c r="E325" s="139">
        <f>+COTIZACIONES!E325</f>
        <v>1</v>
      </c>
      <c r="F325" s="140">
        <f>+'ANALISIS DE COTIZACIONES'!S326</f>
        <v>34500</v>
      </c>
      <c r="G325" s="140">
        <f t="shared" si="20"/>
        <v>5175</v>
      </c>
      <c r="H325" s="140">
        <f t="shared" si="21"/>
        <v>1035</v>
      </c>
      <c r="I325" s="140">
        <f t="shared" si="22"/>
        <v>2415</v>
      </c>
      <c r="J325" s="140">
        <f t="shared" si="23"/>
        <v>43125</v>
      </c>
    </row>
    <row r="326" spans="1:10" ht="42.75" x14ac:dyDescent="0.25">
      <c r="A326" s="139">
        <f>+COTIZACIONES!A326</f>
        <v>324</v>
      </c>
      <c r="B326" s="139">
        <f>+COTIZACIONES!B326</f>
        <v>72153002</v>
      </c>
      <c r="C326" s="139" t="str">
        <f>+COTIZACIONES!C326</f>
        <v xml:space="preserve">INSTALACIÓN DE VIDRIO SANBLASTIADOS O TRANSPARENTES PARA VENTANAS  </v>
      </c>
      <c r="D326" s="139" t="str">
        <f>+COTIZACIONES!D326</f>
        <v>M²</v>
      </c>
      <c r="E326" s="139">
        <f>+COTIZACIONES!E326</f>
        <v>1</v>
      </c>
      <c r="F326" s="140">
        <f>+'ANALISIS DE COTIZACIONES'!S327</f>
        <v>40250</v>
      </c>
      <c r="G326" s="140">
        <f t="shared" si="20"/>
        <v>6037.5</v>
      </c>
      <c r="H326" s="140">
        <f t="shared" si="21"/>
        <v>1207.5</v>
      </c>
      <c r="I326" s="140">
        <f t="shared" si="22"/>
        <v>2817.5</v>
      </c>
      <c r="J326" s="140">
        <f t="shared" si="23"/>
        <v>50312.5</v>
      </c>
    </row>
    <row r="327" spans="1:10" ht="114" x14ac:dyDescent="0.25">
      <c r="A327" s="139">
        <f>+COTIZACIONES!A327</f>
        <v>325</v>
      </c>
      <c r="B327" s="139">
        <f>+COTIZACIONES!B327</f>
        <v>72153002</v>
      </c>
      <c r="C327" s="139" t="str">
        <f>+COTIZACIONES!C327</f>
        <v>SUMINISTRO E INSTALACION CERRAMIENTO EN MALLA ESLABONADA Cal. 12  de 2 1/4"x 2 1/4" + tubo galvanizado 2"+  ángulo 2"x  1 1/8 + anticorrosivo + esmalte. Suministro e instalación a todo costo. Incluye el suministro de todos los accesorios requerido para el corecto montaje</v>
      </c>
      <c r="D327" s="139" t="str">
        <f>+COTIZACIONES!D327</f>
        <v>M²</v>
      </c>
      <c r="E327" s="139">
        <f>+COTIZACIONES!E327</f>
        <v>1</v>
      </c>
      <c r="F327" s="140">
        <f>+'ANALISIS DE COTIZACIONES'!S328</f>
        <v>477190</v>
      </c>
      <c r="G327" s="140">
        <f t="shared" si="20"/>
        <v>71578.5</v>
      </c>
      <c r="H327" s="140">
        <f t="shared" si="21"/>
        <v>14315.7</v>
      </c>
      <c r="I327" s="140">
        <f t="shared" si="22"/>
        <v>33403.300000000003</v>
      </c>
      <c r="J327" s="140">
        <f t="shared" si="23"/>
        <v>596487.5</v>
      </c>
    </row>
    <row r="328" spans="1:10" ht="142.5" x14ac:dyDescent="0.25">
      <c r="A328" s="139">
        <f>+COTIZACIONES!A328</f>
        <v>326</v>
      </c>
      <c r="B328" s="139">
        <f>+COTIZACIONES!B328</f>
        <v>72153002</v>
      </c>
      <c r="C328" s="139" t="str">
        <f>+COTIZACIONES!C328</f>
        <v>SUMINISTRO E INSTALACION PUERTA EN MALLA ESLABONADA. MARCO TUBERIA GALVANIZADA  2" . Incluye Malla eslabonada cal 12  de 2x1 1-1/2" + contramarco angulo 2" x  18" + anticorrosivo + pintura esmalte. Suministro e instalación a todo costo.  Incluye el suministro de todos los accesorios requeridos para el correcto montaje.</v>
      </c>
      <c r="D328" s="139" t="str">
        <f>+COTIZACIONES!D328</f>
        <v>M²</v>
      </c>
      <c r="E328" s="139">
        <f>+COTIZACIONES!E328</f>
        <v>1</v>
      </c>
      <c r="F328" s="140">
        <f>+'ANALISIS DE COTIZACIONES'!S329</f>
        <v>477190</v>
      </c>
      <c r="G328" s="140">
        <f t="shared" si="20"/>
        <v>71578.5</v>
      </c>
      <c r="H328" s="140">
        <f t="shared" si="21"/>
        <v>14315.7</v>
      </c>
      <c r="I328" s="140">
        <f t="shared" si="22"/>
        <v>33403.300000000003</v>
      </c>
      <c r="J328" s="140">
        <f t="shared" si="23"/>
        <v>596487.5</v>
      </c>
    </row>
    <row r="329" spans="1:10" ht="57" x14ac:dyDescent="0.25">
      <c r="A329" s="139">
        <f>+COTIZACIONES!A329</f>
        <v>327</v>
      </c>
      <c r="B329" s="139">
        <f>+COTIZACIONES!B329</f>
        <v>72153002</v>
      </c>
      <c r="C329" s="139" t="str">
        <f>+COTIZACIONES!C329</f>
        <v>INSTALACIÓN ESPEJO   4 MM, BISELADO Y PULIDO CUATRO LADOS, (INCLUYE LOS ELEMENTOS DE FIJACIÓN AL MURO)</v>
      </c>
      <c r="D329" s="139" t="str">
        <f>+COTIZACIONES!D329</f>
        <v>M²</v>
      </c>
      <c r="E329" s="139">
        <f>+COTIZACIONES!E329</f>
        <v>1</v>
      </c>
      <c r="F329" s="140">
        <f>+'ANALISIS DE COTIZACIONES'!S330</f>
        <v>200100</v>
      </c>
      <c r="G329" s="140">
        <f t="shared" si="20"/>
        <v>30015</v>
      </c>
      <c r="H329" s="140">
        <f t="shared" si="21"/>
        <v>6003</v>
      </c>
      <c r="I329" s="140">
        <f t="shared" si="22"/>
        <v>14007</v>
      </c>
      <c r="J329" s="140">
        <f t="shared" si="23"/>
        <v>250125</v>
      </c>
    </row>
    <row r="330" spans="1:10" ht="71.25" x14ac:dyDescent="0.25">
      <c r="A330" s="139">
        <f>+COTIZACIONES!A330</f>
        <v>328</v>
      </c>
      <c r="B330" s="139">
        <f>+COTIZACIONES!B330</f>
        <v>72153002</v>
      </c>
      <c r="C330" s="139" t="str">
        <f>+COTIZACIONES!C330</f>
        <v>INSTALACIÓN ESPEJO  4 MM, FLOTADO SIN BISELAR Y SIN MARCO, (SUMINISTRO E INSTALACIÓN INCLUYENDO LOS ELEMENTOS DE FIJACIÓN AL MURO)</v>
      </c>
      <c r="D330" s="139" t="str">
        <f>+COTIZACIONES!D330</f>
        <v>M²</v>
      </c>
      <c r="E330" s="139">
        <f>+COTIZACIONES!E330</f>
        <v>1</v>
      </c>
      <c r="F330" s="140">
        <f>+'ANALISIS DE COTIZACIONES'!S331</f>
        <v>110170</v>
      </c>
      <c r="G330" s="140">
        <f t="shared" si="20"/>
        <v>16525.5</v>
      </c>
      <c r="H330" s="140">
        <f t="shared" si="21"/>
        <v>3305.1</v>
      </c>
      <c r="I330" s="140">
        <f t="shared" si="22"/>
        <v>7711.9</v>
      </c>
      <c r="J330" s="140">
        <f t="shared" si="23"/>
        <v>137712.5</v>
      </c>
    </row>
    <row r="331" spans="1:10" ht="42.75" x14ac:dyDescent="0.25">
      <c r="A331" s="139">
        <f>+COTIZACIONES!A331</f>
        <v>329</v>
      </c>
      <c r="B331" s="139">
        <f>+COTIZACIONES!B331</f>
        <v>72153002</v>
      </c>
      <c r="C331" s="139" t="str">
        <f>+COTIZACIONES!C331</f>
        <v>MANTENIMIENTO CONSISTENTE EN REPARACIÓN VIDRIOS OPALIZADOS LAMINAS</v>
      </c>
      <c r="D331" s="139" t="str">
        <f>+COTIZACIONES!D331</f>
        <v>M²</v>
      </c>
      <c r="E331" s="139">
        <f>+COTIZACIONES!E331</f>
        <v>1</v>
      </c>
      <c r="F331" s="140">
        <f>+'ANALISIS DE COTIZACIONES'!S332</f>
        <v>28750</v>
      </c>
      <c r="G331" s="140">
        <f t="shared" si="20"/>
        <v>4312.5</v>
      </c>
      <c r="H331" s="140">
        <f t="shared" si="21"/>
        <v>862.5</v>
      </c>
      <c r="I331" s="140">
        <f t="shared" si="22"/>
        <v>2012.5</v>
      </c>
      <c r="J331" s="140">
        <f t="shared" si="23"/>
        <v>35937.5</v>
      </c>
    </row>
    <row r="332" spans="1:10" ht="28.5" x14ac:dyDescent="0.25">
      <c r="A332" s="139">
        <f>+COTIZACIONES!A332</f>
        <v>330</v>
      </c>
      <c r="B332" s="139">
        <f>+COTIZACIONES!B332</f>
        <v>72152005</v>
      </c>
      <c r="C332" s="139" t="str">
        <f>+COTIZACIONES!C332</f>
        <v>APLICACIÓN DE ESTUCO PLÁSTICO O SIMILAR</v>
      </c>
      <c r="D332" s="139" t="str">
        <f>+COTIZACIONES!D332</f>
        <v>M²</v>
      </c>
      <c r="E332" s="139">
        <f>+COTIZACIONES!E332</f>
        <v>1</v>
      </c>
      <c r="F332" s="140">
        <f>+'ANALISIS DE COTIZACIONES'!S333</f>
        <v>23000</v>
      </c>
      <c r="G332" s="140">
        <f t="shared" si="20"/>
        <v>3450</v>
      </c>
      <c r="H332" s="140">
        <f t="shared" si="21"/>
        <v>690</v>
      </c>
      <c r="I332" s="140">
        <f t="shared" si="22"/>
        <v>1610</v>
      </c>
      <c r="J332" s="140">
        <f t="shared" si="23"/>
        <v>28750</v>
      </c>
    </row>
    <row r="333" spans="1:10" ht="42.75" x14ac:dyDescent="0.25">
      <c r="A333" s="139">
        <f>+COTIZACIONES!A333</f>
        <v>331</v>
      </c>
      <c r="B333" s="139">
        <f>+COTIZACIONES!B333</f>
        <v>72152005</v>
      </c>
      <c r="C333" s="139" t="str">
        <f>+COTIZACIONES!C333</f>
        <v>MANTENIMIENTO A ESTUCO SOBRE MURO INTERIOR (INCLUYE ESTUCO FILOS Y DILATACIONES)</v>
      </c>
      <c r="D333" s="139" t="str">
        <f>+COTIZACIONES!D333</f>
        <v>M²</v>
      </c>
      <c r="E333" s="139">
        <f>+COTIZACIONES!E333</f>
        <v>1</v>
      </c>
      <c r="F333" s="140">
        <f>+'ANALISIS DE COTIZACIONES'!S334</f>
        <v>37950</v>
      </c>
      <c r="G333" s="140">
        <f t="shared" si="20"/>
        <v>5692.5</v>
      </c>
      <c r="H333" s="140">
        <f t="shared" si="21"/>
        <v>1138.5</v>
      </c>
      <c r="I333" s="140">
        <f t="shared" si="22"/>
        <v>2656.5</v>
      </c>
      <c r="J333" s="140">
        <f t="shared" si="23"/>
        <v>47437.5</v>
      </c>
    </row>
    <row r="334" spans="1:10" ht="71.25" x14ac:dyDescent="0.25">
      <c r="A334" s="139">
        <f>+COTIZACIONES!A334</f>
        <v>332</v>
      </c>
      <c r="B334" s="139">
        <f>+COTIZACIONES!B334</f>
        <v>72152005</v>
      </c>
      <c r="C334" s="139" t="str">
        <f>+COTIZACIONES!C334</f>
        <v>MANTENIMIENTO DE MURO I(INCLUYE RESANES EN ESTUCO 1 MANO EN PINTURA TIPO 2 Y DOS MANOS EN PINTURA TIPO 1 FILOS Y DILATACIONES).</v>
      </c>
      <c r="D334" s="139" t="str">
        <f>+COTIZACIONES!D334</f>
        <v>M²</v>
      </c>
      <c r="E334" s="139">
        <f>+COTIZACIONES!E334</f>
        <v>1</v>
      </c>
      <c r="F334" s="140">
        <f>+'ANALISIS DE COTIZACIONES'!S335</f>
        <v>37950</v>
      </c>
      <c r="G334" s="140">
        <f t="shared" si="20"/>
        <v>5692.5</v>
      </c>
      <c r="H334" s="140">
        <f t="shared" si="21"/>
        <v>1138.5</v>
      </c>
      <c r="I334" s="140">
        <f t="shared" si="22"/>
        <v>2656.5</v>
      </c>
      <c r="J334" s="140">
        <f t="shared" si="23"/>
        <v>47437.5</v>
      </c>
    </row>
    <row r="335" spans="1:10" ht="28.5" x14ac:dyDescent="0.25">
      <c r="A335" s="139">
        <f>+COTIZACIONES!A335</f>
        <v>333</v>
      </c>
      <c r="B335" s="139">
        <f>+COTIZACIONES!B335</f>
        <v>72151302</v>
      </c>
      <c r="C335" s="139" t="str">
        <f>+COTIZACIONES!C335</f>
        <v>APLICACIÓN DE DISOLVENTE PARA PINTURA EN ACEITE</v>
      </c>
      <c r="D335" s="139" t="str">
        <f>+COTIZACIONES!D335</f>
        <v>M²</v>
      </c>
      <c r="E335" s="139">
        <f>+COTIZACIONES!E335</f>
        <v>1</v>
      </c>
      <c r="F335" s="140">
        <f>+'ANALISIS DE COTIZACIONES'!S336</f>
        <v>6670</v>
      </c>
      <c r="G335" s="140">
        <f t="shared" si="20"/>
        <v>1000.5</v>
      </c>
      <c r="H335" s="140">
        <f t="shared" si="21"/>
        <v>200.1</v>
      </c>
      <c r="I335" s="140">
        <f t="shared" si="22"/>
        <v>466.9</v>
      </c>
      <c r="J335" s="140">
        <f t="shared" si="23"/>
        <v>8337.5</v>
      </c>
    </row>
    <row r="336" spans="1:10" ht="85.5" x14ac:dyDescent="0.25">
      <c r="A336" s="139">
        <f>+COTIZACIONES!A336</f>
        <v>334</v>
      </c>
      <c r="B336" s="139">
        <f>+COTIZACIONES!B336</f>
        <v>72151302</v>
      </c>
      <c r="C336" s="139" t="str">
        <f>+COTIZACIONES!C336</f>
        <v>APLICACIÓN DE PINTURA 3 MANOS PARA EXTERIORES, EN BLOQUES DE OFICINAS. ALOJAMIENTOS HABITACIONES Y DEMÁS ESTRUCTURAS DE LA UNIDAD. INCLUYE RESANES Y ACABADOS</v>
      </c>
      <c r="D336" s="139" t="str">
        <f>+COTIZACIONES!D336</f>
        <v>M²</v>
      </c>
      <c r="E336" s="139">
        <f>+COTIZACIONES!E336</f>
        <v>1</v>
      </c>
      <c r="F336" s="140">
        <f>+'ANALISIS DE COTIZACIONES'!S337</f>
        <v>28750</v>
      </c>
      <c r="G336" s="140">
        <f t="shared" si="20"/>
        <v>4312.5</v>
      </c>
      <c r="H336" s="140">
        <f t="shared" si="21"/>
        <v>862.5</v>
      </c>
      <c r="I336" s="140">
        <f t="shared" si="22"/>
        <v>2012.5</v>
      </c>
      <c r="J336" s="140">
        <f t="shared" si="23"/>
        <v>35937.5</v>
      </c>
    </row>
    <row r="337" spans="1:10" ht="71.25" x14ac:dyDescent="0.25">
      <c r="A337" s="139">
        <f>+COTIZACIONES!A337</f>
        <v>335</v>
      </c>
      <c r="B337" s="139">
        <f>+COTIZACIONES!B337</f>
        <v>72151302</v>
      </c>
      <c r="C337" s="139" t="str">
        <f>+COTIZACIONES!C337</f>
        <v>APLICACIÓN DE PINTURA 3 MANOS PARA INTERIORES EN OFICINAS, ALOJAMIENTOS HABITACIONES Y DEMÁS ESTRUCTURAS DE LA UNIDAD INCLUYE RESANES Y ACABADOS</v>
      </c>
      <c r="D337" s="139" t="str">
        <f>+COTIZACIONES!D337</f>
        <v>M²</v>
      </c>
      <c r="E337" s="139">
        <f>+COTIZACIONES!E337</f>
        <v>1</v>
      </c>
      <c r="F337" s="140">
        <f>+'ANALISIS DE COTIZACIONES'!S338</f>
        <v>25300</v>
      </c>
      <c r="G337" s="140">
        <f t="shared" si="20"/>
        <v>3795</v>
      </c>
      <c r="H337" s="140">
        <f t="shared" si="21"/>
        <v>759</v>
      </c>
      <c r="I337" s="140">
        <f t="shared" si="22"/>
        <v>1771</v>
      </c>
      <c r="J337" s="140">
        <f t="shared" si="23"/>
        <v>31625</v>
      </c>
    </row>
    <row r="338" spans="1:10" ht="28.5" x14ac:dyDescent="0.25">
      <c r="A338" s="139">
        <f>+COTIZACIONES!A338</f>
        <v>336</v>
      </c>
      <c r="B338" s="139">
        <f>+COTIZACIONES!B338</f>
        <v>72151302</v>
      </c>
      <c r="C338" s="139" t="str">
        <f>+COTIZACIONES!C338</f>
        <v xml:space="preserve">APLICACIÓN DE PINTURA TIPO ESMALTE.  </v>
      </c>
      <c r="D338" s="139" t="str">
        <f>+COTIZACIONES!D338</f>
        <v>M²</v>
      </c>
      <c r="E338" s="139">
        <f>+COTIZACIONES!E338</f>
        <v>1</v>
      </c>
      <c r="F338" s="140">
        <f>+'ANALISIS DE COTIZACIONES'!S339</f>
        <v>23000</v>
      </c>
      <c r="G338" s="140">
        <f t="shared" si="20"/>
        <v>3450</v>
      </c>
      <c r="H338" s="140">
        <f t="shared" si="21"/>
        <v>690</v>
      </c>
      <c r="I338" s="140">
        <f t="shared" si="22"/>
        <v>1610</v>
      </c>
      <c r="J338" s="140">
        <f t="shared" si="23"/>
        <v>28750</v>
      </c>
    </row>
    <row r="339" spans="1:10" ht="28.5" x14ac:dyDescent="0.25">
      <c r="A339" s="139">
        <f>+COTIZACIONES!A339</f>
        <v>337</v>
      </c>
      <c r="B339" s="139">
        <f>+COTIZACIONES!B339</f>
        <v>72152504</v>
      </c>
      <c r="C339" s="139" t="str">
        <f>+COTIZACIONES!C339</f>
        <v>MANTENIMIENTO ALISTADO PISOS MORTERO 1:4  E= 0,03 M</v>
      </c>
      <c r="D339" s="139" t="str">
        <f>+COTIZACIONES!D339</f>
        <v>M²</v>
      </c>
      <c r="E339" s="139">
        <f>+COTIZACIONES!E339</f>
        <v>1</v>
      </c>
      <c r="F339" s="140">
        <f>+'ANALISIS DE COTIZACIONES'!S340</f>
        <v>32200</v>
      </c>
      <c r="G339" s="140">
        <f t="shared" si="20"/>
        <v>4830</v>
      </c>
      <c r="H339" s="140">
        <f t="shared" si="21"/>
        <v>966</v>
      </c>
      <c r="I339" s="140">
        <f t="shared" si="22"/>
        <v>2254</v>
      </c>
      <c r="J339" s="140">
        <f t="shared" si="23"/>
        <v>40250</v>
      </c>
    </row>
    <row r="340" spans="1:10" ht="57" x14ac:dyDescent="0.25">
      <c r="A340" s="139">
        <f>+COTIZACIONES!A340</f>
        <v>338</v>
      </c>
      <c r="B340" s="139">
        <f>+COTIZACIONES!B340</f>
        <v>72151302</v>
      </c>
      <c r="C340" s="139" t="str">
        <f>+COTIZACIONES!C340</f>
        <v>RETIRO DE CAPAS DE PINTURA DETERIORADA POR HUMEDAD (RASPADO, LIJADO, RESANE Y PINTURA)</v>
      </c>
      <c r="D340" s="139" t="str">
        <f>+COTIZACIONES!D340</f>
        <v>M²</v>
      </c>
      <c r="E340" s="139">
        <f>+COTIZACIONES!E340</f>
        <v>1</v>
      </c>
      <c r="F340" s="140">
        <f>+'ANALISIS DE COTIZACIONES'!S341</f>
        <v>40341</v>
      </c>
      <c r="G340" s="140">
        <f t="shared" si="20"/>
        <v>6051.15</v>
      </c>
      <c r="H340" s="140">
        <f t="shared" si="21"/>
        <v>1210.23</v>
      </c>
      <c r="I340" s="140">
        <f t="shared" si="22"/>
        <v>2823.87</v>
      </c>
      <c r="J340" s="140">
        <f t="shared" si="23"/>
        <v>50426.250000000007</v>
      </c>
    </row>
    <row r="341" spans="1:10" ht="42.75" x14ac:dyDescent="0.25">
      <c r="A341" s="139">
        <f>+COTIZACIONES!A341</f>
        <v>339</v>
      </c>
      <c r="B341" s="139">
        <f>+COTIZACIONES!B341</f>
        <v>72152504</v>
      </c>
      <c r="C341" s="139" t="str">
        <f>+COTIZACIONES!C341</f>
        <v xml:space="preserve">INSTALACIÓN DE GUARDA ESCOBAS TIPO SINFÍN, DE DIMENSIONES 41X8 CM.  </v>
      </c>
      <c r="D341" s="139" t="str">
        <f>+COTIZACIONES!D341</f>
        <v>Metro</v>
      </c>
      <c r="E341" s="139">
        <f>+COTIZACIONES!E341</f>
        <v>1</v>
      </c>
      <c r="F341" s="140">
        <f>+'ANALISIS DE COTIZACIONES'!S342</f>
        <v>27600</v>
      </c>
      <c r="G341" s="140">
        <f t="shared" si="20"/>
        <v>4140</v>
      </c>
      <c r="H341" s="140">
        <f t="shared" si="21"/>
        <v>828</v>
      </c>
      <c r="I341" s="140">
        <f t="shared" si="22"/>
        <v>1932</v>
      </c>
      <c r="J341" s="140">
        <f t="shared" si="23"/>
        <v>34500</v>
      </c>
    </row>
    <row r="342" spans="1:10" ht="28.5" x14ac:dyDescent="0.25">
      <c r="A342" s="139">
        <f>+COTIZACIONES!A342</f>
        <v>340</v>
      </c>
      <c r="B342" s="139">
        <f>+COTIZACIONES!B342</f>
        <v>72152504</v>
      </c>
      <c r="C342" s="139" t="str">
        <f>+COTIZACIONES!C342</f>
        <v xml:space="preserve">INSTALACIÓN DE PISO EN CERÁMICA, CON DIMENSIONES DE 15X22 CM. </v>
      </c>
      <c r="D342" s="139" t="str">
        <f>+COTIZACIONES!D342</f>
        <v>M²</v>
      </c>
      <c r="E342" s="139">
        <f>+COTIZACIONES!E342</f>
        <v>1</v>
      </c>
      <c r="F342" s="140">
        <f>+'ANALISIS DE COTIZACIONES'!S343</f>
        <v>55200</v>
      </c>
      <c r="G342" s="140">
        <f t="shared" si="20"/>
        <v>8280</v>
      </c>
      <c r="H342" s="140">
        <f t="shared" si="21"/>
        <v>1656</v>
      </c>
      <c r="I342" s="140">
        <f t="shared" si="22"/>
        <v>3864</v>
      </c>
      <c r="J342" s="140">
        <f t="shared" si="23"/>
        <v>69000</v>
      </c>
    </row>
    <row r="343" spans="1:10" ht="28.5" x14ac:dyDescent="0.25">
      <c r="A343" s="139">
        <f>+COTIZACIONES!A343</f>
        <v>341</v>
      </c>
      <c r="B343" s="139">
        <f>+COTIZACIONES!B343</f>
        <v>72152504</v>
      </c>
      <c r="C343" s="139" t="str">
        <f>+COTIZACIONES!C343</f>
        <v xml:space="preserve">INSTALACIÓN DE PISO EN CERÁMICA, CON DIMENSIONES DE 20.5X20.5 CM.  </v>
      </c>
      <c r="D343" s="139" t="str">
        <f>+COTIZACIONES!D343</f>
        <v>M²</v>
      </c>
      <c r="E343" s="139">
        <f>+COTIZACIONES!E343</f>
        <v>1</v>
      </c>
      <c r="F343" s="140">
        <f>+'ANALISIS DE COTIZACIONES'!S344</f>
        <v>34500</v>
      </c>
      <c r="G343" s="140">
        <f t="shared" si="20"/>
        <v>5175</v>
      </c>
      <c r="H343" s="140">
        <f t="shared" si="21"/>
        <v>1035</v>
      </c>
      <c r="I343" s="140">
        <f t="shared" si="22"/>
        <v>2415</v>
      </c>
      <c r="J343" s="140">
        <f t="shared" si="23"/>
        <v>43125</v>
      </c>
    </row>
    <row r="344" spans="1:10" ht="28.5" x14ac:dyDescent="0.25">
      <c r="A344" s="139">
        <f>+COTIZACIONES!A344</f>
        <v>342</v>
      </c>
      <c r="B344" s="139">
        <f>+COTIZACIONES!B344</f>
        <v>72152504</v>
      </c>
      <c r="C344" s="139" t="str">
        <f>+COTIZACIONES!C344</f>
        <v xml:space="preserve">INSTALACIÓN DE PISO EN CERÁMICA, CON DIMENSIONES DE 60X60 CM. </v>
      </c>
      <c r="D344" s="139" t="str">
        <f>+COTIZACIONES!D344</f>
        <v>M²</v>
      </c>
      <c r="E344" s="139">
        <f>+COTIZACIONES!E344</f>
        <v>1</v>
      </c>
      <c r="F344" s="140">
        <f>+'ANALISIS DE COTIZACIONES'!S345</f>
        <v>92000</v>
      </c>
      <c r="G344" s="140">
        <f t="shared" si="20"/>
        <v>13800</v>
      </c>
      <c r="H344" s="140">
        <f t="shared" si="21"/>
        <v>2760</v>
      </c>
      <c r="I344" s="140">
        <f t="shared" si="22"/>
        <v>6440</v>
      </c>
      <c r="J344" s="140">
        <f t="shared" si="23"/>
        <v>115000</v>
      </c>
    </row>
    <row r="345" spans="1:10" ht="42.75" x14ac:dyDescent="0.25">
      <c r="A345" s="139">
        <f>+COTIZACIONES!A345</f>
        <v>343</v>
      </c>
      <c r="B345" s="139">
        <f>+COTIZACIONES!B345</f>
        <v>72152504</v>
      </c>
      <c r="C345" s="139" t="str">
        <f>+COTIZACIONES!C345</f>
        <v xml:space="preserve">INSTALACIÓN DE PORCELANATTO MINIUM CIMENTO NA 60 X 60 CM. TIPO ALFA REF.135029598 O EQUIVALENTE. </v>
      </c>
      <c r="D345" s="139" t="str">
        <f>+COTIZACIONES!D345</f>
        <v>M²</v>
      </c>
      <c r="E345" s="139">
        <f>+COTIZACIONES!E345</f>
        <v>1</v>
      </c>
      <c r="F345" s="140">
        <f>+'ANALISIS DE COTIZACIONES'!S346</f>
        <v>57500</v>
      </c>
      <c r="G345" s="140">
        <f t="shared" si="20"/>
        <v>8625</v>
      </c>
      <c r="H345" s="140">
        <f t="shared" si="21"/>
        <v>1725</v>
      </c>
      <c r="I345" s="140">
        <f t="shared" si="22"/>
        <v>4025</v>
      </c>
      <c r="J345" s="140">
        <f t="shared" si="23"/>
        <v>71875</v>
      </c>
    </row>
    <row r="346" spans="1:10" ht="28.5" x14ac:dyDescent="0.25">
      <c r="A346" s="139">
        <f>+COTIZACIONES!A346</f>
        <v>344</v>
      </c>
      <c r="B346" s="139">
        <f>+COTIZACIONES!B346</f>
        <v>72152504</v>
      </c>
      <c r="C346" s="139" t="str">
        <f>+COTIZACIONES!C346</f>
        <v xml:space="preserve">INSTALACIÓN ENCHAPE EN PIEDRA, CON GRANITO LAVADO. </v>
      </c>
      <c r="D346" s="139" t="str">
        <f>+COTIZACIONES!D346</f>
        <v>M²</v>
      </c>
      <c r="E346" s="139">
        <f>+COTIZACIONES!E346</f>
        <v>1</v>
      </c>
      <c r="F346" s="140">
        <f>+'ANALISIS DE COTIZACIONES'!S347</f>
        <v>34500</v>
      </c>
      <c r="G346" s="140">
        <f t="shared" si="20"/>
        <v>5175</v>
      </c>
      <c r="H346" s="140">
        <f t="shared" si="21"/>
        <v>1035</v>
      </c>
      <c r="I346" s="140">
        <f t="shared" si="22"/>
        <v>2415</v>
      </c>
      <c r="J346" s="140">
        <f t="shared" si="23"/>
        <v>43125</v>
      </c>
    </row>
    <row r="347" spans="1:10" ht="28.5" x14ac:dyDescent="0.25">
      <c r="A347" s="139">
        <f>+COTIZACIONES!A347</f>
        <v>345</v>
      </c>
      <c r="B347" s="139">
        <f>+COTIZACIONES!B347</f>
        <v>72152504</v>
      </c>
      <c r="C347" s="139" t="str">
        <f>+COTIZACIONES!C347</f>
        <v>INSTALACIÓN ENCHAPE EN PIEDRA, CON GRANITO PULIDO BANCA.</v>
      </c>
      <c r="D347" s="139" t="str">
        <f>+COTIZACIONES!D347</f>
        <v>M²</v>
      </c>
      <c r="E347" s="139">
        <f>+COTIZACIONES!E347</f>
        <v>1</v>
      </c>
      <c r="F347" s="140">
        <f>+'ANALISIS DE COTIZACIONES'!S348</f>
        <v>40250</v>
      </c>
      <c r="G347" s="140">
        <f t="shared" si="20"/>
        <v>6037.5</v>
      </c>
      <c r="H347" s="140">
        <f t="shared" si="21"/>
        <v>1207.5</v>
      </c>
      <c r="I347" s="140">
        <f t="shared" si="22"/>
        <v>2817.5</v>
      </c>
      <c r="J347" s="140">
        <f t="shared" si="23"/>
        <v>50312.5</v>
      </c>
    </row>
    <row r="348" spans="1:10" ht="28.5" x14ac:dyDescent="0.25">
      <c r="A348" s="139">
        <f>+COTIZACIONES!A348</f>
        <v>346</v>
      </c>
      <c r="B348" s="139">
        <f>+COTIZACIONES!B348</f>
        <v>72152504</v>
      </c>
      <c r="C348" s="139" t="str">
        <f>+COTIZACIONES!C348</f>
        <v xml:space="preserve">INSTALACIÓN ENCHAPE EN PIEDRA, CON GRANITO PULIDO MESÓN. </v>
      </c>
      <c r="D348" s="139" t="str">
        <f>+COTIZACIONES!D348</f>
        <v>M²</v>
      </c>
      <c r="E348" s="139">
        <f>+COTIZACIONES!E348</f>
        <v>1</v>
      </c>
      <c r="F348" s="140">
        <f>+'ANALISIS DE COTIZACIONES'!S349</f>
        <v>40250</v>
      </c>
      <c r="G348" s="140">
        <f t="shared" si="20"/>
        <v>6037.5</v>
      </c>
      <c r="H348" s="140">
        <f t="shared" si="21"/>
        <v>1207.5</v>
      </c>
      <c r="I348" s="140">
        <f t="shared" si="22"/>
        <v>2817.5</v>
      </c>
      <c r="J348" s="140">
        <f t="shared" si="23"/>
        <v>50312.5</v>
      </c>
    </row>
    <row r="349" spans="1:10" ht="28.5" x14ac:dyDescent="0.25">
      <c r="A349" s="139">
        <f>+COTIZACIONES!A349</f>
        <v>347</v>
      </c>
      <c r="B349" s="139">
        <f>+COTIZACIONES!B349</f>
        <v>72152504</v>
      </c>
      <c r="C349" s="139" t="str">
        <f>+COTIZACIONES!C349</f>
        <v xml:space="preserve">INSTALACIÓN ENCHAPE EN PIEDRA, CON GRANO MÁRMOL. </v>
      </c>
      <c r="D349" s="139" t="str">
        <f>+COTIZACIONES!D349</f>
        <v>M²</v>
      </c>
      <c r="E349" s="139">
        <f>+COTIZACIONES!E349</f>
        <v>1</v>
      </c>
      <c r="F349" s="140">
        <f>+'ANALISIS DE COTIZACIONES'!S350</f>
        <v>40250</v>
      </c>
      <c r="G349" s="140">
        <f t="shared" si="20"/>
        <v>6037.5</v>
      </c>
      <c r="H349" s="140">
        <f t="shared" si="21"/>
        <v>1207.5</v>
      </c>
      <c r="I349" s="140">
        <f t="shared" si="22"/>
        <v>2817.5</v>
      </c>
      <c r="J349" s="140">
        <f t="shared" si="23"/>
        <v>50312.5</v>
      </c>
    </row>
    <row r="350" spans="1:10" ht="28.5" x14ac:dyDescent="0.25">
      <c r="A350" s="139">
        <f>+COTIZACIONES!A350</f>
        <v>348</v>
      </c>
      <c r="B350" s="139">
        <f>+COTIZACIONES!B350</f>
        <v>72152504</v>
      </c>
      <c r="C350" s="139" t="str">
        <f>+COTIZACIONES!C350</f>
        <v xml:space="preserve">INSTALACIÓN ENCHAPE EN PIEDRA, CON MESÓN GRANO MÁRMOL. </v>
      </c>
      <c r="D350" s="139" t="str">
        <f>+COTIZACIONES!D350</f>
        <v>M²</v>
      </c>
      <c r="E350" s="139">
        <f>+COTIZACIONES!E350</f>
        <v>1</v>
      </c>
      <c r="F350" s="140">
        <f>+'ANALISIS DE COTIZACIONES'!S351</f>
        <v>40250</v>
      </c>
      <c r="G350" s="140">
        <f t="shared" si="20"/>
        <v>6037.5</v>
      </c>
      <c r="H350" s="140">
        <f t="shared" si="21"/>
        <v>1207.5</v>
      </c>
      <c r="I350" s="140">
        <f t="shared" si="22"/>
        <v>2817.5</v>
      </c>
      <c r="J350" s="140">
        <f t="shared" si="23"/>
        <v>50312.5</v>
      </c>
    </row>
    <row r="351" spans="1:10" ht="42.75" x14ac:dyDescent="0.25">
      <c r="A351" s="139">
        <f>+COTIZACIONES!A351</f>
        <v>349</v>
      </c>
      <c r="B351" s="139">
        <f>+COTIZACIONES!B351</f>
        <v>72152504</v>
      </c>
      <c r="C351" s="139" t="str">
        <f>+COTIZACIONES!C351</f>
        <v xml:space="preserve">INSTALACIÓN ENCHAPE EN PIEDRA, CON PEDESTAL GRANO LAVADO (CARA).  </v>
      </c>
      <c r="D351" s="139" t="str">
        <f>+COTIZACIONES!D351</f>
        <v>M²</v>
      </c>
      <c r="E351" s="139">
        <f>+COTIZACIONES!E351</f>
        <v>1</v>
      </c>
      <c r="F351" s="140">
        <f>+'ANALISIS DE COTIZACIONES'!S352</f>
        <v>40250</v>
      </c>
      <c r="G351" s="140">
        <f t="shared" si="20"/>
        <v>6037.5</v>
      </c>
      <c r="H351" s="140">
        <f t="shared" si="21"/>
        <v>1207.5</v>
      </c>
      <c r="I351" s="140">
        <f t="shared" si="22"/>
        <v>2817.5</v>
      </c>
      <c r="J351" s="140">
        <f t="shared" si="23"/>
        <v>50312.5</v>
      </c>
    </row>
    <row r="352" spans="1:10" ht="28.5" x14ac:dyDescent="0.25">
      <c r="A352" s="139">
        <f>+COTIZACIONES!A352</f>
        <v>350</v>
      </c>
      <c r="B352" s="139">
        <f>+COTIZACIONES!B352</f>
        <v>72152504</v>
      </c>
      <c r="C352" s="139" t="str">
        <f>+COTIZACIONES!C352</f>
        <v>INSTALACIÓN ENCHAPE PARA BAÑO Y/O COCINA A TODO COSTO 45 X 45</v>
      </c>
      <c r="D352" s="139" t="str">
        <f>+COTIZACIONES!D352</f>
        <v>M²</v>
      </c>
      <c r="E352" s="139">
        <f>+COTIZACIONES!E352</f>
        <v>1</v>
      </c>
      <c r="F352" s="140">
        <f>+'ANALISIS DE COTIZACIONES'!S353</f>
        <v>40341</v>
      </c>
      <c r="G352" s="140">
        <f t="shared" si="20"/>
        <v>6051.15</v>
      </c>
      <c r="H352" s="140">
        <f t="shared" si="21"/>
        <v>1210.23</v>
      </c>
      <c r="I352" s="140">
        <f t="shared" si="22"/>
        <v>2823.87</v>
      </c>
      <c r="J352" s="140">
        <f t="shared" si="23"/>
        <v>50426.250000000007</v>
      </c>
    </row>
    <row r="353" spans="1:10" ht="42.75" x14ac:dyDescent="0.25">
      <c r="A353" s="139">
        <f>+COTIZACIONES!A353</f>
        <v>351</v>
      </c>
      <c r="B353" s="139">
        <f>+COTIZACIONES!B353</f>
        <v>72152504</v>
      </c>
      <c r="C353" s="139" t="str">
        <f>+COTIZACIONES!C353</f>
        <v>MANTENIMIENTO BALDOSA GRANO DE MÁRMOL  (INCLUYE DESTRONCADA PULIDA BRILLADA)</v>
      </c>
      <c r="D353" s="139" t="str">
        <f>+COTIZACIONES!D353</f>
        <v>M²</v>
      </c>
      <c r="E353" s="139">
        <f>+COTIZACIONES!E353</f>
        <v>1</v>
      </c>
      <c r="F353" s="140">
        <f>+'ANALISIS DE COTIZACIONES'!S354</f>
        <v>63250</v>
      </c>
      <c r="G353" s="140">
        <f t="shared" si="20"/>
        <v>9487.5</v>
      </c>
      <c r="H353" s="140">
        <f t="shared" si="21"/>
        <v>1897.5</v>
      </c>
      <c r="I353" s="140">
        <f t="shared" si="22"/>
        <v>4427.5</v>
      </c>
      <c r="J353" s="140">
        <f t="shared" si="23"/>
        <v>79062.5</v>
      </c>
    </row>
    <row r="354" spans="1:10" ht="57" x14ac:dyDescent="0.25">
      <c r="A354" s="139">
        <f>+COTIZACIONES!A354</f>
        <v>352</v>
      </c>
      <c r="B354" s="139">
        <f>+COTIZACIONES!B354</f>
        <v>72152504</v>
      </c>
      <c r="C354" s="139" t="str">
        <f>+COTIZACIONES!C354</f>
        <v>MANTENIMIENTO DE ENCHAPE EN PIEDRA MUÑECA, INCLUYE PULIDA LAVADO E IMPERMEABILIZADO CON HIDRÓFUGO</v>
      </c>
      <c r="D354" s="139" t="str">
        <f>+COTIZACIONES!D354</f>
        <v>M²</v>
      </c>
      <c r="E354" s="139">
        <f>+COTIZACIONES!E354</f>
        <v>1</v>
      </c>
      <c r="F354" s="140">
        <f>+'ANALISIS DE COTIZACIONES'!S355</f>
        <v>46000</v>
      </c>
      <c r="G354" s="140">
        <f t="shared" si="20"/>
        <v>6900</v>
      </c>
      <c r="H354" s="140">
        <f t="shared" si="21"/>
        <v>1380</v>
      </c>
      <c r="I354" s="140">
        <f t="shared" si="22"/>
        <v>3220</v>
      </c>
      <c r="J354" s="140">
        <f t="shared" si="23"/>
        <v>57500</v>
      </c>
    </row>
    <row r="355" spans="1:10" x14ac:dyDescent="0.25">
      <c r="A355" s="139">
        <f>+COTIZACIONES!A355</f>
        <v>353</v>
      </c>
      <c r="B355" s="139">
        <f>+COTIZACIONES!B355</f>
        <v>72152508</v>
      </c>
      <c r="C355" s="139" t="str">
        <f>+COTIZACIONES!C355</f>
        <v>INSTALACIÓN DE PISO EN MADERA</v>
      </c>
      <c r="D355" s="139" t="str">
        <f>+COTIZACIONES!D355</f>
        <v>m²</v>
      </c>
      <c r="E355" s="139">
        <f>+COTIZACIONES!E355</f>
        <v>1</v>
      </c>
      <c r="F355" s="140">
        <f>+'ANALISIS DE COTIZACIONES'!S356</f>
        <v>28750</v>
      </c>
      <c r="G355" s="140">
        <f t="shared" si="20"/>
        <v>4312.5</v>
      </c>
      <c r="H355" s="140">
        <f t="shared" si="21"/>
        <v>862.5</v>
      </c>
      <c r="I355" s="140">
        <f t="shared" si="22"/>
        <v>2012.5</v>
      </c>
      <c r="J355" s="140">
        <f t="shared" si="23"/>
        <v>35937.5</v>
      </c>
    </row>
    <row r="356" spans="1:10" x14ac:dyDescent="0.25">
      <c r="A356" s="139">
        <f>+COTIZACIONES!A356</f>
        <v>354</v>
      </c>
      <c r="B356" s="139">
        <f>+COTIZACIONES!B356</f>
        <v>72152508</v>
      </c>
      <c r="C356" s="139" t="str">
        <f>+COTIZACIONES!C356</f>
        <v>INSTALACIÓN DE PISO LAMINADO</v>
      </c>
      <c r="D356" s="139" t="str">
        <f>+COTIZACIONES!D356</f>
        <v>M²</v>
      </c>
      <c r="E356" s="139">
        <f>+COTIZACIONES!E356</f>
        <v>1</v>
      </c>
      <c r="F356" s="140">
        <f>+'ANALISIS DE COTIZACIONES'!S357</f>
        <v>28750</v>
      </c>
      <c r="G356" s="140">
        <f t="shared" si="20"/>
        <v>4312.5</v>
      </c>
      <c r="H356" s="140">
        <f t="shared" si="21"/>
        <v>862.5</v>
      </c>
      <c r="I356" s="140">
        <f t="shared" si="22"/>
        <v>2012.5</v>
      </c>
      <c r="J356" s="140">
        <f t="shared" si="23"/>
        <v>35937.5</v>
      </c>
    </row>
    <row r="357" spans="1:10" ht="57" x14ac:dyDescent="0.25">
      <c r="A357" s="139">
        <f>+COTIZACIONES!A357</f>
        <v>355</v>
      </c>
      <c r="B357" s="139">
        <f>+COTIZACIONES!B357</f>
        <v>72152508</v>
      </c>
      <c r="C357" s="139" t="str">
        <f>+COTIZACIONES!C357</f>
        <v>INSTACION Y SUMINISTRO DE PISO DE CAUCHO ELECTROSTÁTICO DISIPATIVO 3mm. Tipo Noraplan Signa Ed o equivalente.</v>
      </c>
      <c r="D357" s="139" t="str">
        <f>+COTIZACIONES!D357</f>
        <v>M²</v>
      </c>
      <c r="E357" s="139">
        <f>+COTIZACIONES!E357</f>
        <v>1</v>
      </c>
      <c r="F357" s="140">
        <f>+'ANALISIS DE COTIZACIONES'!S358</f>
        <v>630700</v>
      </c>
      <c r="G357" s="140">
        <f t="shared" si="20"/>
        <v>94605</v>
      </c>
      <c r="H357" s="140">
        <f t="shared" si="21"/>
        <v>18921</v>
      </c>
      <c r="I357" s="140">
        <f t="shared" si="22"/>
        <v>44149</v>
      </c>
      <c r="J357" s="140">
        <f t="shared" si="23"/>
        <v>788375</v>
      </c>
    </row>
    <row r="358" spans="1:10" ht="57" x14ac:dyDescent="0.25">
      <c r="A358" s="139">
        <f>+COTIZACIONES!A358</f>
        <v>356</v>
      </c>
      <c r="B358" s="139">
        <f>+COTIZACIONES!B358</f>
        <v>72152504</v>
      </c>
      <c r="C358" s="139" t="str">
        <f>+COTIZACIONES!C358</f>
        <v>MANTENIMIENTO A TODO COSTO DESMONTE DE PISOS DE CAUCHO INCLUYE CARGUE Y RETIRO DE MATERIAL DESMONTADO,</v>
      </c>
      <c r="D358" s="139" t="str">
        <f>+COTIZACIONES!D358</f>
        <v>M²</v>
      </c>
      <c r="E358" s="139">
        <f>+COTIZACIONES!E358</f>
        <v>1</v>
      </c>
      <c r="F358" s="140">
        <f>+'ANALISIS DE COTIZACIONES'!S359</f>
        <v>474810</v>
      </c>
      <c r="G358" s="140">
        <f t="shared" si="20"/>
        <v>71221.5</v>
      </c>
      <c r="H358" s="140">
        <f t="shared" si="21"/>
        <v>14244.3</v>
      </c>
      <c r="I358" s="140">
        <f t="shared" si="22"/>
        <v>33236.699999999997</v>
      </c>
      <c r="J358" s="140">
        <f t="shared" si="23"/>
        <v>593512.5</v>
      </c>
    </row>
    <row r="359" spans="1:10" ht="42.75" x14ac:dyDescent="0.25">
      <c r="A359" s="139">
        <f>+COTIZACIONES!A359</f>
        <v>357</v>
      </c>
      <c r="B359" s="139">
        <f>+COTIZACIONES!B359</f>
        <v>72154032</v>
      </c>
      <c r="C359" s="139" t="str">
        <f>+COTIZACIONES!C359</f>
        <v>DESMONTE MANTENIMIENTO E INSTALACIÓN DE MARCO VENTANA (ALUMINIO)</v>
      </c>
      <c r="D359" s="139" t="str">
        <f>+COTIZACIONES!D359</f>
        <v>M²</v>
      </c>
      <c r="E359" s="139">
        <f>+COTIZACIONES!E359</f>
        <v>1</v>
      </c>
      <c r="F359" s="140">
        <f>+'ANALISIS DE COTIZACIONES'!S360</f>
        <v>40250</v>
      </c>
      <c r="G359" s="140">
        <f t="shared" si="20"/>
        <v>6037.5</v>
      </c>
      <c r="H359" s="140">
        <f t="shared" si="21"/>
        <v>1207.5</v>
      </c>
      <c r="I359" s="140">
        <f t="shared" si="22"/>
        <v>2817.5</v>
      </c>
      <c r="J359" s="140">
        <f t="shared" si="23"/>
        <v>50312.5</v>
      </c>
    </row>
    <row r="360" spans="1:10" ht="57" x14ac:dyDescent="0.25">
      <c r="A360" s="139">
        <f>+COTIZACIONES!A360</f>
        <v>358</v>
      </c>
      <c r="B360" s="139">
        <f>+COTIZACIONES!B360</f>
        <v>72154032</v>
      </c>
      <c r="C360" s="139" t="str">
        <f>+COTIZACIONES!C360</f>
        <v>DESMONTE DE ELEMENTOS PREFABRICADOS EN FACHADA (INCLUYE CARGUE Y RETIRO DE ESCOMBROS)</v>
      </c>
      <c r="D360" s="139" t="str">
        <f>+COTIZACIONES!D360</f>
        <v>ML</v>
      </c>
      <c r="E360" s="139">
        <f>+COTIZACIONES!E360</f>
        <v>1</v>
      </c>
      <c r="F360" s="140">
        <f>+'ANALISIS DE COTIZACIONES'!S361</f>
        <v>392700</v>
      </c>
      <c r="G360" s="140">
        <f t="shared" si="20"/>
        <v>58905</v>
      </c>
      <c r="H360" s="140">
        <f t="shared" si="21"/>
        <v>11781</v>
      </c>
      <c r="I360" s="140">
        <f t="shared" si="22"/>
        <v>27489</v>
      </c>
      <c r="J360" s="140">
        <f t="shared" si="23"/>
        <v>490875</v>
      </c>
    </row>
    <row r="361" spans="1:10" ht="71.25" x14ac:dyDescent="0.25">
      <c r="A361" s="139">
        <f>+COTIZACIONES!A361</f>
        <v>359</v>
      </c>
      <c r="B361" s="139">
        <f>+COTIZACIONES!B361</f>
        <v>72152504</v>
      </c>
      <c r="C361" s="139" t="str">
        <f>+COTIZACIONES!C361</f>
        <v>MANTENIMIENTO A TODO COSTO DESMONTE DE ELEMENTOS PREFABRICADOS EN FACHADA INCLUYE CARGUE Y RETIRO DE ESCOMBROS,</v>
      </c>
      <c r="D361" s="139" t="str">
        <f>+COTIZACIONES!D361</f>
        <v>M²</v>
      </c>
      <c r="E361" s="139">
        <f>+COTIZACIONES!E361</f>
        <v>1</v>
      </c>
      <c r="F361" s="140">
        <f>+'ANALISIS DE COTIZACIONES'!S362</f>
        <v>629570</v>
      </c>
      <c r="G361" s="140">
        <f t="shared" si="20"/>
        <v>94435.5</v>
      </c>
      <c r="H361" s="140">
        <f t="shared" si="21"/>
        <v>18887.099999999999</v>
      </c>
      <c r="I361" s="140">
        <f t="shared" si="22"/>
        <v>44069.9</v>
      </c>
      <c r="J361" s="140">
        <f t="shared" si="23"/>
        <v>786962.5</v>
      </c>
    </row>
    <row r="362" spans="1:10" ht="57" x14ac:dyDescent="0.25">
      <c r="A362" s="139">
        <f>+COTIZACIONES!A362</f>
        <v>360</v>
      </c>
      <c r="B362" s="139">
        <f>+COTIZACIONES!B362</f>
        <v>72154032</v>
      </c>
      <c r="C362" s="139" t="str">
        <f>+COTIZACIONES!C362</f>
        <v>DESMONTE MANTENIMIENTO  Y REINSTALACIÓN  DE VENTANERIA  (INCLUYE LIMPIEZA LIJADADA PINTURA ESMALTE Y REINSTALACIÓN),</v>
      </c>
      <c r="D362" s="139" t="str">
        <f>+COTIZACIONES!D362</f>
        <v>M²</v>
      </c>
      <c r="E362" s="139">
        <f>+COTIZACIONES!E362</f>
        <v>1</v>
      </c>
      <c r="F362" s="140">
        <f>+'ANALISIS DE COTIZACIONES'!S363</f>
        <v>320110</v>
      </c>
      <c r="G362" s="140">
        <f t="shared" si="20"/>
        <v>48016.5</v>
      </c>
      <c r="H362" s="140">
        <f t="shared" si="21"/>
        <v>9603.2999999999993</v>
      </c>
      <c r="I362" s="140">
        <f t="shared" si="22"/>
        <v>22407.7</v>
      </c>
      <c r="J362" s="140">
        <f t="shared" si="23"/>
        <v>400137.5</v>
      </c>
    </row>
    <row r="363" spans="1:10" ht="28.5" x14ac:dyDescent="0.25">
      <c r="A363" s="139">
        <f>+COTIZACIONES!A363</f>
        <v>361</v>
      </c>
      <c r="B363" s="139">
        <f>+COTIZACIONES!B363</f>
        <v>72154032</v>
      </c>
      <c r="C363" s="139" t="str">
        <f>+COTIZACIONES!C363</f>
        <v>DESMONTE PUERTAS  (INCLUYE RETIRO DE ESCOMBROS)</v>
      </c>
      <c r="D363" s="139" t="str">
        <f>+COTIZACIONES!D363</f>
        <v>UND</v>
      </c>
      <c r="E363" s="139">
        <f>+COTIZACIONES!E363</f>
        <v>1</v>
      </c>
      <c r="F363" s="140">
        <f>+'ANALISIS DE COTIZACIONES'!S364</f>
        <v>117810</v>
      </c>
      <c r="G363" s="140">
        <f t="shared" si="20"/>
        <v>17671.5</v>
      </c>
      <c r="H363" s="140">
        <f t="shared" si="21"/>
        <v>3534.3</v>
      </c>
      <c r="I363" s="140">
        <f t="shared" si="22"/>
        <v>8246.7000000000007</v>
      </c>
      <c r="J363" s="140">
        <f t="shared" si="23"/>
        <v>147262.5</v>
      </c>
    </row>
    <row r="364" spans="1:10" ht="28.5" x14ac:dyDescent="0.25">
      <c r="A364" s="139">
        <f>+COTIZACIONES!A364</f>
        <v>362</v>
      </c>
      <c r="B364" s="139">
        <f>+COTIZACIONES!B364</f>
        <v>72154032</v>
      </c>
      <c r="C364" s="139" t="str">
        <f>+COTIZACIONES!C364</f>
        <v xml:space="preserve">INSTALACIÓN DE  PUERTAS EN MADERA Y/O METÁLICAS </v>
      </c>
      <c r="D364" s="139" t="str">
        <f>+COTIZACIONES!D364</f>
        <v>Unidad</v>
      </c>
      <c r="E364" s="139">
        <f>+COTIZACIONES!E364</f>
        <v>1</v>
      </c>
      <c r="F364" s="140">
        <f>+'ANALISIS DE COTIZACIONES'!S365</f>
        <v>46000</v>
      </c>
      <c r="G364" s="140">
        <f t="shared" si="20"/>
        <v>6900</v>
      </c>
      <c r="H364" s="140">
        <f t="shared" si="21"/>
        <v>1380</v>
      </c>
      <c r="I364" s="140">
        <f t="shared" si="22"/>
        <v>3220</v>
      </c>
      <c r="J364" s="140">
        <f t="shared" si="23"/>
        <v>57500</v>
      </c>
    </row>
    <row r="365" spans="1:10" ht="42.75" x14ac:dyDescent="0.25">
      <c r="A365" s="139">
        <f>+COTIZACIONES!A365</f>
        <v>363</v>
      </c>
      <c r="B365" s="139">
        <f>+COTIZACIONES!B365</f>
        <v>72154032</v>
      </c>
      <c r="C365" s="139" t="str">
        <f>+COTIZACIONES!C365</f>
        <v xml:space="preserve">INSTALACIÓN DE MARCOS PARA PUERTAS EN MADERA Y/O METÁLICAS 0.8M A 1M </v>
      </c>
      <c r="D365" s="139" t="str">
        <f>+COTIZACIONES!D365</f>
        <v>Unidad</v>
      </c>
      <c r="E365" s="139">
        <f>+COTIZACIONES!E365</f>
        <v>1</v>
      </c>
      <c r="F365" s="140">
        <f>+'ANALISIS DE COTIZACIONES'!S366</f>
        <v>34500</v>
      </c>
      <c r="G365" s="140">
        <f t="shared" si="20"/>
        <v>5175</v>
      </c>
      <c r="H365" s="140">
        <f t="shared" si="21"/>
        <v>1035</v>
      </c>
      <c r="I365" s="140">
        <f t="shared" si="22"/>
        <v>2415</v>
      </c>
      <c r="J365" s="140">
        <f t="shared" si="23"/>
        <v>43125</v>
      </c>
    </row>
    <row r="366" spans="1:10" ht="57" x14ac:dyDescent="0.25">
      <c r="A366" s="139">
        <f>+COTIZACIONES!A366</f>
        <v>364</v>
      </c>
      <c r="B366" s="139">
        <f>+COTIZACIONES!B366</f>
        <v>72154032</v>
      </c>
      <c r="C366" s="139" t="str">
        <f>+COTIZACIONES!C366</f>
        <v xml:space="preserve">INSTALACIÓN DE PUERTA CON MARCO Y HOJA EN MADERA (CAOBA - CEDRO CAQUETÁ - CEDRO MACHO), CON MEDIDAS DE 4MM X 1.22M X 2.44M. </v>
      </c>
      <c r="D366" s="139" t="str">
        <f>+COTIZACIONES!D366</f>
        <v>Unidad</v>
      </c>
      <c r="E366" s="139">
        <f>+COTIZACIONES!E366</f>
        <v>1</v>
      </c>
      <c r="F366" s="140">
        <f>+'ANALISIS DE COTIZACIONES'!S367</f>
        <v>92000</v>
      </c>
      <c r="G366" s="140">
        <f t="shared" si="20"/>
        <v>13800</v>
      </c>
      <c r="H366" s="140">
        <f t="shared" si="21"/>
        <v>2760</v>
      </c>
      <c r="I366" s="140">
        <f t="shared" si="22"/>
        <v>6440</v>
      </c>
      <c r="J366" s="140">
        <f t="shared" si="23"/>
        <v>115000</v>
      </c>
    </row>
    <row r="367" spans="1:10" ht="42.75" x14ac:dyDescent="0.25">
      <c r="A367" s="139">
        <f>+COTIZACIONES!A367</f>
        <v>365</v>
      </c>
      <c r="B367" s="139">
        <f>+COTIZACIONES!B367</f>
        <v>72154032</v>
      </c>
      <c r="C367" s="139" t="str">
        <f>+COTIZACIONES!C367</f>
        <v xml:space="preserve">SUMINISTRO E INSTALACION DE PUERTAS METALICAS EN LAMINA COLD ROLLED A TODO COSTO. </v>
      </c>
      <c r="D367" s="139" t="str">
        <f>+COTIZACIONES!D367</f>
        <v>M²</v>
      </c>
      <c r="E367" s="139">
        <f>+COTIZACIONES!E367</f>
        <v>1</v>
      </c>
      <c r="F367" s="140">
        <f>+'ANALISIS DE COTIZACIONES'!S368</f>
        <v>630438</v>
      </c>
      <c r="G367" s="140">
        <f t="shared" si="20"/>
        <v>94565.7</v>
      </c>
      <c r="H367" s="140">
        <f t="shared" si="21"/>
        <v>18913.14</v>
      </c>
      <c r="I367" s="140">
        <f t="shared" si="22"/>
        <v>44130.66</v>
      </c>
      <c r="J367" s="140">
        <f t="shared" si="23"/>
        <v>788047.5</v>
      </c>
    </row>
    <row r="368" spans="1:10" ht="28.5" x14ac:dyDescent="0.25">
      <c r="A368" s="139">
        <f>+COTIZACIONES!A368</f>
        <v>366</v>
      </c>
      <c r="B368" s="139">
        <f>+COTIZACIONES!B368</f>
        <v>72154032</v>
      </c>
      <c r="C368" s="139" t="str">
        <f>+COTIZACIONES!C368</f>
        <v xml:space="preserve">INSTALACIÓN DE PUERTA EN ALUMINIO PARA BAÑO. </v>
      </c>
      <c r="D368" s="139" t="str">
        <f>+COTIZACIONES!D368</f>
        <v>M²</v>
      </c>
      <c r="E368" s="139">
        <f>+COTIZACIONES!E368</f>
        <v>1</v>
      </c>
      <c r="F368" s="140">
        <f>+'ANALISIS DE COTIZACIONES'!S369</f>
        <v>40250</v>
      </c>
      <c r="G368" s="140">
        <f t="shared" si="20"/>
        <v>6037.5</v>
      </c>
      <c r="H368" s="140">
        <f t="shared" si="21"/>
        <v>1207.5</v>
      </c>
      <c r="I368" s="140">
        <f t="shared" si="22"/>
        <v>2817.5</v>
      </c>
      <c r="J368" s="140">
        <f t="shared" si="23"/>
        <v>50312.5</v>
      </c>
    </row>
    <row r="369" spans="1:10" ht="85.5" x14ac:dyDescent="0.25">
      <c r="A369" s="139">
        <f>+COTIZACIONES!A369</f>
        <v>367</v>
      </c>
      <c r="B369" s="139">
        <f>+COTIZACIONES!B369</f>
        <v>72154032</v>
      </c>
      <c r="C369" s="139" t="str">
        <f>+COTIZACIONES!C369</f>
        <v>MANTENIMIENTO  DE  CARPINTERÍA METÁLICA - (PUERTAS Y VENTANAS) INCLUYE DESMONTE LIMPIEZA REMOCIÓN DE PINTURA LIJADA APLICACIÓN DE ANTICORROSIVO  PINTURA ESMALTE Y REINSTALACIÓN),</v>
      </c>
      <c r="D369" s="139" t="str">
        <f>+COTIZACIONES!D369</f>
        <v>M²</v>
      </c>
      <c r="E369" s="139">
        <f>+COTIZACIONES!E369</f>
        <v>1</v>
      </c>
      <c r="F369" s="140">
        <f>+'ANALISIS DE COTIZACIONES'!S370</f>
        <v>34500</v>
      </c>
      <c r="G369" s="140">
        <f t="shared" si="20"/>
        <v>5175</v>
      </c>
      <c r="H369" s="140">
        <f t="shared" si="21"/>
        <v>1035</v>
      </c>
      <c r="I369" s="140">
        <f t="shared" si="22"/>
        <v>2415</v>
      </c>
      <c r="J369" s="140">
        <f t="shared" si="23"/>
        <v>43125</v>
      </c>
    </row>
    <row r="370" spans="1:10" ht="99.75" x14ac:dyDescent="0.25">
      <c r="A370" s="139">
        <f>+COTIZACIONES!A370</f>
        <v>368</v>
      </c>
      <c r="B370" s="139">
        <f>+COTIZACIONES!B370</f>
        <v>72152605</v>
      </c>
      <c r="C370" s="139" t="str">
        <f>+COTIZACIONES!C370</f>
        <v>MANTENIMIENTO RESANE CIELO RASO SUSPENDIDO DRYWALL (INCLUYE SELLO DE JUNTAS CONTRA MURO Y DILATACIONES CON MALLA FIBRA DE VIDRIO O SIMILAR MASILLADO  Y ACABADO PINTURA TIPO 1,  3 MANOS DE PINTURA)</v>
      </c>
      <c r="D370" s="139" t="str">
        <f>+COTIZACIONES!D370</f>
        <v>M²</v>
      </c>
      <c r="E370" s="139">
        <f>+COTIZACIONES!E370</f>
        <v>1</v>
      </c>
      <c r="F370" s="140">
        <f>+'ANALISIS DE COTIZACIONES'!S371</f>
        <v>32200</v>
      </c>
      <c r="G370" s="140">
        <f t="shared" si="20"/>
        <v>4830</v>
      </c>
      <c r="H370" s="140">
        <f t="shared" si="21"/>
        <v>966</v>
      </c>
      <c r="I370" s="140">
        <f t="shared" si="22"/>
        <v>2254</v>
      </c>
      <c r="J370" s="140">
        <f t="shared" si="23"/>
        <v>40250</v>
      </c>
    </row>
    <row r="371" spans="1:10" ht="85.5" x14ac:dyDescent="0.25">
      <c r="A371" s="139">
        <f>+COTIZACIONES!A371</f>
        <v>369</v>
      </c>
      <c r="B371" s="139">
        <f>+COTIZACIONES!B371</f>
        <v>72152605</v>
      </c>
      <c r="C371" s="139" t="str">
        <f>+COTIZACIONES!C371</f>
        <v>MANTENIMIENTO A TODO COSTO SUMINISTRO E INSTALACION CIELO RASO FIBROCEMENTO 6 MM, SUPERBOARD SUSPENDIDO JUNTA PERDIDA PERFILERIA CAL, 24 INCLUYE TRES 3 MANOS DE PINTURA</v>
      </c>
      <c r="D371" s="139" t="str">
        <f>+COTIZACIONES!D371</f>
        <v>M²</v>
      </c>
      <c r="E371" s="139">
        <f>+COTIZACIONES!E371</f>
        <v>1</v>
      </c>
      <c r="F371" s="140">
        <f>+'ANALISIS DE COTIZACIONES'!S372</f>
        <v>95200</v>
      </c>
      <c r="G371" s="140">
        <f t="shared" si="20"/>
        <v>14280</v>
      </c>
      <c r="H371" s="140">
        <f t="shared" si="21"/>
        <v>2856</v>
      </c>
      <c r="I371" s="140">
        <f t="shared" si="22"/>
        <v>6664</v>
      </c>
      <c r="J371" s="140">
        <f t="shared" si="23"/>
        <v>119000</v>
      </c>
    </row>
    <row r="372" spans="1:10" ht="42.75" x14ac:dyDescent="0.25">
      <c r="A372" s="139">
        <f>+COTIZACIONES!A372</f>
        <v>370</v>
      </c>
      <c r="B372" s="139">
        <f>+COTIZACIONES!B372</f>
        <v>72152605</v>
      </c>
      <c r="C372" s="139" t="str">
        <f>+COTIZACIONES!C372</f>
        <v>MANTENIMIENTO DE ESTRUCTURA DE CIELO RASO, NIVELACIÓN Y AJUSTE DE PERFILERÍA</v>
      </c>
      <c r="D372" s="139" t="str">
        <f>+COTIZACIONES!D372</f>
        <v>M²</v>
      </c>
      <c r="E372" s="139">
        <f>+COTIZACIONES!E372</f>
        <v>1</v>
      </c>
      <c r="F372" s="140">
        <f>+'ANALISIS DE COTIZACIONES'!S373</f>
        <v>226100</v>
      </c>
      <c r="G372" s="140">
        <f t="shared" si="20"/>
        <v>33915</v>
      </c>
      <c r="H372" s="140">
        <f t="shared" si="21"/>
        <v>6783</v>
      </c>
      <c r="I372" s="140">
        <f t="shared" si="22"/>
        <v>15827</v>
      </c>
      <c r="J372" s="140">
        <f t="shared" si="23"/>
        <v>282625</v>
      </c>
    </row>
    <row r="373" spans="1:10" ht="42.75" x14ac:dyDescent="0.25">
      <c r="A373" s="139">
        <f>+COTIZACIONES!A373</f>
        <v>371</v>
      </c>
      <c r="B373" s="139">
        <f>+COTIZACIONES!B373</f>
        <v>72152605</v>
      </c>
      <c r="C373" s="139" t="str">
        <f>+COTIZACIONES!C373</f>
        <v>MANTENIMIENTO DE PUERTAS METALICAS INCLUYE LIJADA, RESANADA Y APLICACIÓN PINTURA</v>
      </c>
      <c r="D373" s="139" t="str">
        <f>+COTIZACIONES!D373</f>
        <v>M²</v>
      </c>
      <c r="E373" s="139">
        <f>+COTIZACIONES!E373</f>
        <v>1</v>
      </c>
      <c r="F373" s="140">
        <f>+'ANALISIS DE COTIZACIONES'!S374</f>
        <v>67830</v>
      </c>
      <c r="G373" s="140">
        <f t="shared" si="20"/>
        <v>10174.5</v>
      </c>
      <c r="H373" s="140">
        <f t="shared" si="21"/>
        <v>2034.9</v>
      </c>
      <c r="I373" s="140">
        <f t="shared" si="22"/>
        <v>4748.1000000000004</v>
      </c>
      <c r="J373" s="140">
        <f t="shared" si="23"/>
        <v>84787.5</v>
      </c>
    </row>
    <row r="374" spans="1:10" ht="28.5" x14ac:dyDescent="0.25">
      <c r="A374" s="139">
        <f>+COTIZACIONES!A374</f>
        <v>372</v>
      </c>
      <c r="B374" s="139">
        <f>+COTIZACIONES!B374</f>
        <v>72152601</v>
      </c>
      <c r="C374" s="139" t="str">
        <f>+COTIZACIONES!C374</f>
        <v>MANTENIMIENTO TEJA FIBROCEMENTO</v>
      </c>
      <c r="D374" s="139" t="str">
        <f>+COTIZACIONES!D374</f>
        <v>M²</v>
      </c>
      <c r="E374" s="139">
        <f>+COTIZACIONES!E374</f>
        <v>1</v>
      </c>
      <c r="F374" s="140">
        <f>+'ANALISIS DE COTIZACIONES'!S375</f>
        <v>13800</v>
      </c>
      <c r="G374" s="140">
        <f t="shared" si="20"/>
        <v>2070</v>
      </c>
      <c r="H374" s="140">
        <f t="shared" si="21"/>
        <v>414</v>
      </c>
      <c r="I374" s="140">
        <f t="shared" si="22"/>
        <v>966</v>
      </c>
      <c r="J374" s="140">
        <f t="shared" si="23"/>
        <v>17250</v>
      </c>
    </row>
    <row r="375" spans="1:10" ht="71.25" x14ac:dyDescent="0.25">
      <c r="A375" s="139">
        <f>+COTIZACIONES!A375</f>
        <v>373</v>
      </c>
      <c r="B375" s="139">
        <f>+COTIZACIONES!B375</f>
        <v>72152605</v>
      </c>
      <c r="C375" s="139" t="str">
        <f>+COTIZACIONES!C375</f>
        <v>INSTALACIÓN CIELO RASO SUSPENDIDO DRYWALL JUNTA PERDIDA (PERFILERIA METÁLICA CAL, 24-26 ESTRUCTURA CADA 40 CM) INCLUYE TRES (3) MANOS DE PINTURA</v>
      </c>
      <c r="D375" s="139" t="str">
        <f>+COTIZACIONES!D375</f>
        <v>M²</v>
      </c>
      <c r="E375" s="139">
        <f>+COTIZACIONES!E375</f>
        <v>1</v>
      </c>
      <c r="F375" s="140">
        <f>+'ANALISIS DE COTIZACIONES'!S376</f>
        <v>13800</v>
      </c>
      <c r="G375" s="140">
        <f t="shared" si="20"/>
        <v>2070</v>
      </c>
      <c r="H375" s="140">
        <f t="shared" si="21"/>
        <v>414</v>
      </c>
      <c r="I375" s="140">
        <f t="shared" si="22"/>
        <v>966</v>
      </c>
      <c r="J375" s="140">
        <f t="shared" si="23"/>
        <v>17250</v>
      </c>
    </row>
    <row r="376" spans="1:10" ht="28.5" x14ac:dyDescent="0.25">
      <c r="A376" s="139">
        <f>+COTIZACIONES!A376</f>
        <v>374</v>
      </c>
      <c r="B376" s="139">
        <f>+COTIZACIONES!B376</f>
        <v>72152605</v>
      </c>
      <c r="C376" s="139" t="str">
        <f>+COTIZACIONES!C376</f>
        <v xml:space="preserve">INSTALACIÓN DE CIELO RAZO SUPERBOARD. </v>
      </c>
      <c r="D376" s="139" t="str">
        <f>+COTIZACIONES!D376</f>
        <v>M²</v>
      </c>
      <c r="E376" s="139">
        <f>+COTIZACIONES!E376</f>
        <v>1</v>
      </c>
      <c r="F376" s="140">
        <f>+'ANALISIS DE COTIZACIONES'!S377</f>
        <v>29900</v>
      </c>
      <c r="G376" s="140">
        <f t="shared" si="20"/>
        <v>4485</v>
      </c>
      <c r="H376" s="140">
        <f t="shared" si="21"/>
        <v>897</v>
      </c>
      <c r="I376" s="140">
        <f t="shared" si="22"/>
        <v>2093</v>
      </c>
      <c r="J376" s="140">
        <f t="shared" si="23"/>
        <v>37375</v>
      </c>
    </row>
    <row r="377" spans="1:10" ht="28.5" x14ac:dyDescent="0.25">
      <c r="A377" s="139">
        <f>+COTIZACIONES!A377</f>
        <v>375</v>
      </c>
      <c r="B377" s="139">
        <f>+COTIZACIONES!B377</f>
        <v>72152005</v>
      </c>
      <c r="C377" s="139" t="str">
        <f>+COTIZACIONES!C377</f>
        <v xml:space="preserve">APLICACIÓN DE ESTUCO PLÁSTICO X METRO CUADRADO </v>
      </c>
      <c r="D377" s="139" t="str">
        <f>+COTIZACIONES!D377</f>
        <v>M²</v>
      </c>
      <c r="E377" s="139">
        <f>+COTIZACIONES!E377</f>
        <v>1</v>
      </c>
      <c r="F377" s="140">
        <f>+'ANALISIS DE COTIZACIONES'!S378</f>
        <v>27600</v>
      </c>
      <c r="G377" s="140">
        <f t="shared" si="20"/>
        <v>4140</v>
      </c>
      <c r="H377" s="140">
        <f t="shared" si="21"/>
        <v>828</v>
      </c>
      <c r="I377" s="140">
        <f t="shared" si="22"/>
        <v>1932</v>
      </c>
      <c r="J377" s="140">
        <f t="shared" si="23"/>
        <v>34500</v>
      </c>
    </row>
    <row r="378" spans="1:10" ht="99.75" x14ac:dyDescent="0.25">
      <c r="A378" s="139">
        <f>+COTIZACIONES!A378</f>
        <v>376</v>
      </c>
      <c r="B378" s="139">
        <f>+COTIZACIONES!B378</f>
        <v>72152005</v>
      </c>
      <c r="C378" s="139" t="str">
        <f>+COTIZACIONES!C378</f>
        <v>MANTENIMIENTO ESTUCO Y PINTURA TIPO ESMALTE O SIMILAR 3 MANOS  (INCLUYE ESTUCO 2 MANO EN PINTURA TIPO 2 Y 1 UNA MANO EN PINTURA TIPO ESMALTE O SIMILAR FILOS Y DILATACIONES), COLOR SEGÚN DISEÑO</v>
      </c>
      <c r="D378" s="139" t="str">
        <f>+COTIZACIONES!D378</f>
        <v>M²</v>
      </c>
      <c r="E378" s="139">
        <f>+COTIZACIONES!E378</f>
        <v>1</v>
      </c>
      <c r="F378" s="140">
        <f>+'ANALISIS DE COTIZACIONES'!S379</f>
        <v>25300</v>
      </c>
      <c r="G378" s="140">
        <f t="shared" si="20"/>
        <v>3795</v>
      </c>
      <c r="H378" s="140">
        <f t="shared" si="21"/>
        <v>759</v>
      </c>
      <c r="I378" s="140">
        <f t="shared" si="22"/>
        <v>1771</v>
      </c>
      <c r="J378" s="140">
        <f t="shared" si="23"/>
        <v>31625</v>
      </c>
    </row>
    <row r="379" spans="1:10" ht="99.75" x14ac:dyDescent="0.25">
      <c r="A379" s="139">
        <f>+COTIZACIONES!A379</f>
        <v>377</v>
      </c>
      <c r="B379" s="139">
        <f>+COTIZACIONES!B379</f>
        <v>72152005</v>
      </c>
      <c r="C379" s="139" t="str">
        <f>+COTIZACIONES!C379</f>
        <v>MANTENIMIENTO ESTUCO Y PINTURA TIPO FACHADA O SIMILAR 3 MANOS  FACHADAS (INCLUYE  ESTUCO 1  MANO EN PINTURA TIPO 2 Y DOS MANOS EN PINTURA TIPO KORAZA O SIMILAR FILOS Y DILATACIONES), COLOR SEGÚN DISEÑO</v>
      </c>
      <c r="D379" s="139" t="str">
        <f>+COTIZACIONES!D379</f>
        <v>M²</v>
      </c>
      <c r="E379" s="139">
        <f>+COTIZACIONES!E379</f>
        <v>1</v>
      </c>
      <c r="F379" s="140">
        <f>+'ANALISIS DE COTIZACIONES'!S380</f>
        <v>43700</v>
      </c>
      <c r="G379" s="140">
        <f t="shared" si="20"/>
        <v>6555</v>
      </c>
      <c r="H379" s="140">
        <f t="shared" si="21"/>
        <v>1311</v>
      </c>
      <c r="I379" s="140">
        <f t="shared" si="22"/>
        <v>3059</v>
      </c>
      <c r="J379" s="140">
        <f t="shared" si="23"/>
        <v>54625</v>
      </c>
    </row>
    <row r="380" spans="1:10" ht="42.75" x14ac:dyDescent="0.25">
      <c r="A380" s="139">
        <f>+COTIZACIONES!A380</f>
        <v>378</v>
      </c>
      <c r="B380" s="139">
        <f>+COTIZACIONES!B380</f>
        <v>72151302</v>
      </c>
      <c r="C380" s="139" t="str">
        <f>+COTIZACIONES!C380</f>
        <v>APLICACIÓN DE PINTURA A BASE DE AGUA TIPO 1 COLOR BLANCO ALMENDRA</v>
      </c>
      <c r="D380" s="139" t="str">
        <f>+COTIZACIONES!D380</f>
        <v>M²</v>
      </c>
      <c r="E380" s="139">
        <f>+COTIZACIONES!E380</f>
        <v>1</v>
      </c>
      <c r="F380" s="140">
        <f>+'ANALISIS DE COTIZACIONES'!S381</f>
        <v>28750</v>
      </c>
      <c r="G380" s="140">
        <f t="shared" si="20"/>
        <v>4312.5</v>
      </c>
      <c r="H380" s="140">
        <f t="shared" si="21"/>
        <v>862.5</v>
      </c>
      <c r="I380" s="140">
        <f t="shared" si="22"/>
        <v>2012.5</v>
      </c>
      <c r="J380" s="140">
        <f t="shared" si="23"/>
        <v>35937.5</v>
      </c>
    </row>
    <row r="381" spans="1:10" ht="28.5" x14ac:dyDescent="0.25">
      <c r="A381" s="139">
        <f>+COTIZACIONES!A381</f>
        <v>379</v>
      </c>
      <c r="B381" s="139">
        <f>+COTIZACIONES!B381</f>
        <v>72151302</v>
      </c>
      <c r="C381" s="139" t="str">
        <f>+COTIZACIONES!C381</f>
        <v>APLICACIÓN DE PINTURA A BASE DE AGUA TIPO 1 COLOR VERDE CIPRÉS</v>
      </c>
      <c r="D381" s="139" t="str">
        <f>+COTIZACIONES!D381</f>
        <v>M²</v>
      </c>
      <c r="E381" s="139">
        <f>+COTIZACIONES!E381</f>
        <v>1</v>
      </c>
      <c r="F381" s="140">
        <f>+'ANALISIS DE COTIZACIONES'!S382</f>
        <v>28750</v>
      </c>
      <c r="G381" s="140">
        <f t="shared" si="20"/>
        <v>4312.5</v>
      </c>
      <c r="H381" s="140">
        <f t="shared" si="21"/>
        <v>862.5</v>
      </c>
      <c r="I381" s="140">
        <f t="shared" si="22"/>
        <v>2012.5</v>
      </c>
      <c r="J381" s="140">
        <f t="shared" si="23"/>
        <v>35937.5</v>
      </c>
    </row>
    <row r="382" spans="1:10" ht="28.5" x14ac:dyDescent="0.25">
      <c r="A382" s="139">
        <f>+COTIZACIONES!A382</f>
        <v>380</v>
      </c>
      <c r="B382" s="139">
        <f>+COTIZACIONES!B382</f>
        <v>72153501</v>
      </c>
      <c r="C382" s="139" t="str">
        <f>+COTIZACIONES!C382</f>
        <v>PREPARACIÓN DE SUPERFICIE (REMOCIÓN DE PINTURA Y LIMPIEZA)</v>
      </c>
      <c r="D382" s="139" t="str">
        <f>+COTIZACIONES!D382</f>
        <v>M²</v>
      </c>
      <c r="E382" s="139">
        <f>+COTIZACIONES!E382</f>
        <v>1</v>
      </c>
      <c r="F382" s="140">
        <f>+'ANALISIS DE COTIZACIONES'!S383</f>
        <v>23000</v>
      </c>
      <c r="G382" s="140">
        <f t="shared" si="20"/>
        <v>3450</v>
      </c>
      <c r="H382" s="140">
        <f t="shared" si="21"/>
        <v>690</v>
      </c>
      <c r="I382" s="140">
        <f t="shared" si="22"/>
        <v>1610</v>
      </c>
      <c r="J382" s="140">
        <f t="shared" si="23"/>
        <v>28750</v>
      </c>
    </row>
    <row r="383" spans="1:10" ht="42.75" x14ac:dyDescent="0.25">
      <c r="A383" s="139">
        <f>+COTIZACIONES!A383</f>
        <v>381</v>
      </c>
      <c r="B383" s="139">
        <f>+COTIZACIONES!B383</f>
        <v>46171501</v>
      </c>
      <c r="C383" s="139" t="str">
        <f>+COTIZACIONES!C383</f>
        <v xml:space="preserve">INSTALACIÓN DE CERRADURA DE SOBREPONER PUERTA DE MADERA O METÁLICA </v>
      </c>
      <c r="D383" s="139" t="str">
        <f>+COTIZACIONES!D383</f>
        <v>servicio</v>
      </c>
      <c r="E383" s="139">
        <f>+COTIZACIONES!E383</f>
        <v>1</v>
      </c>
      <c r="F383" s="140">
        <f>+'ANALISIS DE COTIZACIONES'!S384</f>
        <v>51750</v>
      </c>
      <c r="G383" s="140">
        <f t="shared" si="20"/>
        <v>7762.5</v>
      </c>
      <c r="H383" s="140">
        <f t="shared" si="21"/>
        <v>1552.5</v>
      </c>
      <c r="I383" s="140">
        <f t="shared" si="22"/>
        <v>3622.5</v>
      </c>
      <c r="J383" s="140">
        <f t="shared" si="23"/>
        <v>64687.5</v>
      </c>
    </row>
    <row r="384" spans="1:10" ht="99.75" x14ac:dyDescent="0.25">
      <c r="A384" s="139">
        <f>+COTIZACIONES!A384</f>
        <v>382</v>
      </c>
      <c r="B384" s="139">
        <f>+COTIZACIONES!B384</f>
        <v>72154032</v>
      </c>
      <c r="C384" s="139" t="str">
        <f>+COTIZACIONES!C384</f>
        <v>MANTENIMIENTO E INSTALACIÓN VIDRIO CRUDO 5MM (PARA VENTANERÍA, INCLUYE EL SUMINISTRO E INSTALACIÓN DE TODOS LOS ACCESORIOS E INSUMOS REQUERIDOS PARA EL CORRECTO MONTAJE)</v>
      </c>
      <c r="D384" s="139" t="str">
        <f>+COTIZACIONES!D384</f>
        <v>M²</v>
      </c>
      <c r="E384" s="139">
        <f>+COTIZACIONES!E384</f>
        <v>1</v>
      </c>
      <c r="F384" s="140">
        <f>+'ANALISIS DE COTIZACIONES'!S385</f>
        <v>34500</v>
      </c>
      <c r="G384" s="140">
        <f t="shared" si="20"/>
        <v>5175</v>
      </c>
      <c r="H384" s="140">
        <f t="shared" si="21"/>
        <v>1035</v>
      </c>
      <c r="I384" s="140">
        <f t="shared" si="22"/>
        <v>2415</v>
      </c>
      <c r="J384" s="140">
        <f t="shared" si="23"/>
        <v>43125</v>
      </c>
    </row>
    <row r="385" spans="1:10" ht="28.5" x14ac:dyDescent="0.25">
      <c r="A385" s="139">
        <f>+COTIZACIONES!A385</f>
        <v>383</v>
      </c>
      <c r="B385" s="139">
        <f>+COTIZACIONES!B385</f>
        <v>72151302</v>
      </c>
      <c r="C385" s="139" t="str">
        <f>+COTIZACIONES!C385</f>
        <v>APLICACIÓN DE PINTURA EN ACEITE COLOR VERDE</v>
      </c>
      <c r="D385" s="139" t="str">
        <f>+COTIZACIONES!D385</f>
        <v>M²</v>
      </c>
      <c r="E385" s="139">
        <f>+COTIZACIONES!E385</f>
        <v>1</v>
      </c>
      <c r="F385" s="140">
        <f>+'ANALISIS DE COTIZACIONES'!S386</f>
        <v>28750</v>
      </c>
      <c r="G385" s="140">
        <f t="shared" si="20"/>
        <v>4312.5</v>
      </c>
      <c r="H385" s="140">
        <f t="shared" si="21"/>
        <v>862.5</v>
      </c>
      <c r="I385" s="140">
        <f t="shared" si="22"/>
        <v>2012.5</v>
      </c>
      <c r="J385" s="140">
        <f t="shared" si="23"/>
        <v>35937.5</v>
      </c>
    </row>
    <row r="386" spans="1:10" ht="213.75" x14ac:dyDescent="0.25">
      <c r="A386" s="139">
        <f>+COTIZACIONES!A386</f>
        <v>384</v>
      </c>
      <c r="B386" s="139">
        <f>+COTIZACIONES!B386</f>
        <v>72151302</v>
      </c>
      <c r="C386" s="139" t="str">
        <f>+COTIZACIONES!C386</f>
        <v xml:space="preserve">MANTENIMIENTO DE MURO EXTERIOR. 
INCLUYE RESANES EN GRANIPLAST  Y DOS MANOS EN PINTURA TIPO 1, FILOS Y DILATACIONES.
 -INCLUYE IMPERMEABILIZANTE CON LOS  ELEMENTOS Y MATERIALES ESPECIALES PARA  TAL  FIN O  SU EQUIVALENTE,  RESANE EN MUROS, FILOS Y DILATACIONES Y APLICACIÓN DE PINTURA SEGÚN DISEÑO  TIPO ESPECIAL  O  SU EQUIVALENTE PARA EXTERIORES
- INCLUYE HERRAMIENTA, EQUIPO MENOR Y MANO DE OBRA </v>
      </c>
      <c r="D386" s="139" t="str">
        <f>+COTIZACIONES!D386</f>
        <v>M²</v>
      </c>
      <c r="E386" s="139">
        <f>+COTIZACIONES!E386</f>
        <v>1</v>
      </c>
      <c r="F386" s="140">
        <f>+'ANALISIS DE COTIZACIONES'!S387</f>
        <v>49450</v>
      </c>
      <c r="G386" s="140">
        <f t="shared" si="20"/>
        <v>7417.5</v>
      </c>
      <c r="H386" s="140">
        <f t="shared" si="21"/>
        <v>1483.5</v>
      </c>
      <c r="I386" s="140">
        <f t="shared" si="22"/>
        <v>3461.5</v>
      </c>
      <c r="J386" s="140">
        <f t="shared" si="23"/>
        <v>61812.5</v>
      </c>
    </row>
    <row r="387" spans="1:10" ht="99.75" x14ac:dyDescent="0.25">
      <c r="A387" s="139">
        <f>+COTIZACIONES!A387</f>
        <v>385</v>
      </c>
      <c r="B387" s="139">
        <f>+COTIZACIONES!B387</f>
        <v>72151302</v>
      </c>
      <c r="C387" s="139" t="str">
        <f>+COTIZACIONES!C387</f>
        <v>MANTENIMIENTO PINTURA EPOXICA ALTA RESISTENCIA CON CATALIZADOR 3 MANOS SOBRE PAÑETE, (INCLUYE 1 MANO EN PINTURA TIPO 2 Y DOS MANOS EN PINTURA EPOXI POLIAMIDA CON CATALIZADOR FILOS Y DILATACIONES)</v>
      </c>
      <c r="D387" s="139" t="str">
        <f>+COTIZACIONES!D387</f>
        <v>M²</v>
      </c>
      <c r="E387" s="139">
        <f>+COTIZACIONES!E387</f>
        <v>1</v>
      </c>
      <c r="F387" s="140">
        <f>+'ANALISIS DE COTIZACIONES'!S388</f>
        <v>51750</v>
      </c>
      <c r="G387" s="140">
        <f t="shared" ref="G387:G410" si="24">+F387*15/100</f>
        <v>7762.5</v>
      </c>
      <c r="H387" s="140">
        <f t="shared" ref="H387:H410" si="25">+F387*3/100</f>
        <v>1552.5</v>
      </c>
      <c r="I387" s="140">
        <f t="shared" ref="I387:I410" si="26">+F387*7/100</f>
        <v>3622.5</v>
      </c>
      <c r="J387" s="140">
        <f t="shared" si="23"/>
        <v>64687.5</v>
      </c>
    </row>
    <row r="388" spans="1:10" ht="57" x14ac:dyDescent="0.25">
      <c r="A388" s="139">
        <f>+COTIZACIONES!A388</f>
        <v>386</v>
      </c>
      <c r="B388" s="139">
        <f>+COTIZACIONES!B388</f>
        <v>31161516</v>
      </c>
      <c r="C388" s="139" t="str">
        <f>+COTIZACIONES!C388</f>
        <v>MANTENIMIENTO DE REJAS METÁLICAS INCLUYE REMOCIÓN DE CORROSIÓN Y PINTURA EN ACEITE COLOR MARRÓN</v>
      </c>
      <c r="D388" s="139" t="str">
        <f>+COTIZACIONES!D388</f>
        <v>Servicio</v>
      </c>
      <c r="E388" s="139">
        <f>+COTIZACIONES!E388</f>
        <v>1</v>
      </c>
      <c r="F388" s="140">
        <f>+'ANALISIS DE COTIZACIONES'!S389</f>
        <v>63250</v>
      </c>
      <c r="G388" s="140">
        <f t="shared" si="24"/>
        <v>9487.5</v>
      </c>
      <c r="H388" s="140">
        <f t="shared" si="25"/>
        <v>1897.5</v>
      </c>
      <c r="I388" s="140">
        <f t="shared" si="26"/>
        <v>4427.5</v>
      </c>
      <c r="J388" s="140">
        <f t="shared" ref="J388:J410" si="27">SUM(F388:I388)</f>
        <v>79062.5</v>
      </c>
    </row>
    <row r="389" spans="1:10" ht="57" x14ac:dyDescent="0.25">
      <c r="A389" s="139">
        <f>+COTIZACIONES!A389</f>
        <v>387</v>
      </c>
      <c r="B389" s="139">
        <f>+COTIZACIONES!B389</f>
        <v>73181908</v>
      </c>
      <c r="C389" s="139" t="str">
        <f>+COTIZACIONES!C389</f>
        <v>APLICACIÓN DE SOLDADURA EN SUPERFICIES METÁLICAS  ( PARA CATRES, CÓMODAS, PUERTAS, ESTANTES, MALLAS)</v>
      </c>
      <c r="D389" s="139" t="str">
        <f>+COTIZACIONES!D389</f>
        <v>Servicio</v>
      </c>
      <c r="E389" s="139">
        <f>+COTIZACIONES!E389</f>
        <v>1</v>
      </c>
      <c r="F389" s="140">
        <f>+'ANALISIS DE COTIZACIONES'!S390</f>
        <v>28750</v>
      </c>
      <c r="G389" s="140">
        <f t="shared" si="24"/>
        <v>4312.5</v>
      </c>
      <c r="H389" s="140">
        <f t="shared" si="25"/>
        <v>862.5</v>
      </c>
      <c r="I389" s="140">
        <f t="shared" si="26"/>
        <v>2012.5</v>
      </c>
      <c r="J389" s="140">
        <f t="shared" si="27"/>
        <v>35937.5</v>
      </c>
    </row>
    <row r="390" spans="1:10" ht="71.25" x14ac:dyDescent="0.25">
      <c r="A390" s="139">
        <f>+COTIZACIONES!A390</f>
        <v>388</v>
      </c>
      <c r="B390" s="139">
        <f>+COTIZACIONES!B390</f>
        <v>72153202</v>
      </c>
      <c r="C390" s="139" t="str">
        <f>+COTIZACIONES!C390</f>
        <v>MANTENIMIENTO DE ESTRUCTURAS METÁLICAS INCLUYE EL REMPLAZO DE MALLA ESLABONADA INCLUYE SOLDADURA EN PUNTOS DE SUJECIÓN</v>
      </c>
      <c r="D390" s="139" t="str">
        <f>+COTIZACIONES!D390</f>
        <v>M²</v>
      </c>
      <c r="E390" s="139">
        <f>+COTIZACIONES!E390</f>
        <v>1</v>
      </c>
      <c r="F390" s="140">
        <f>+'ANALISIS DE COTIZACIONES'!S391</f>
        <v>299030</v>
      </c>
      <c r="G390" s="140">
        <f t="shared" si="24"/>
        <v>44854.5</v>
      </c>
      <c r="H390" s="140">
        <f t="shared" si="25"/>
        <v>8970.9</v>
      </c>
      <c r="I390" s="140">
        <f t="shared" si="26"/>
        <v>20932.099999999999</v>
      </c>
      <c r="J390" s="140">
        <f t="shared" si="27"/>
        <v>373787.5</v>
      </c>
    </row>
    <row r="391" spans="1:10" ht="28.5" x14ac:dyDescent="0.25">
      <c r="A391" s="139">
        <f>+COTIZACIONES!A391</f>
        <v>389</v>
      </c>
      <c r="B391" s="139">
        <f>+COTIZACIONES!B391</f>
        <v>72152005</v>
      </c>
      <c r="C391" s="139" t="str">
        <f>+COTIZACIONES!C391</f>
        <v>APLICACIÓN DE ESTUCO PLÁSTICO X METRO CUADRADO A TODO COSTO</v>
      </c>
      <c r="D391" s="139" t="str">
        <f>+COTIZACIONES!D391</f>
        <v>M²</v>
      </c>
      <c r="E391" s="139">
        <f>+COTIZACIONES!E391</f>
        <v>1</v>
      </c>
      <c r="F391" s="140">
        <f>+'ANALISIS DE COTIZACIONES'!S392</f>
        <v>25300</v>
      </c>
      <c r="G391" s="140">
        <f t="shared" si="24"/>
        <v>3795</v>
      </c>
      <c r="H391" s="140">
        <f t="shared" si="25"/>
        <v>759</v>
      </c>
      <c r="I391" s="140">
        <f t="shared" si="26"/>
        <v>1771</v>
      </c>
      <c r="J391" s="140">
        <f t="shared" si="27"/>
        <v>31625</v>
      </c>
    </row>
    <row r="392" spans="1:10" ht="57" x14ac:dyDescent="0.25">
      <c r="A392" s="139">
        <f>+COTIZACIONES!A392</f>
        <v>390</v>
      </c>
      <c r="B392" s="139">
        <f>+COTIZACIONES!B392</f>
        <v>72151302</v>
      </c>
      <c r="C392" s="139" t="str">
        <f>+COTIZACIONES!C392</f>
        <v>APLICACIÓN DE PINTURA ARQUITECTÓNICA PARA EXTERIORES. A TODO COSTO, INCLUYE PINTURA TIPO KORAZA</v>
      </c>
      <c r="D392" s="139" t="str">
        <f>+COTIZACIONES!D392</f>
        <v>M²</v>
      </c>
      <c r="E392" s="139">
        <f>+COTIZACIONES!E392</f>
        <v>1</v>
      </c>
      <c r="F392" s="140">
        <f>+'ANALISIS DE COTIZACIONES'!S393</f>
        <v>18400</v>
      </c>
      <c r="G392" s="140">
        <f t="shared" si="24"/>
        <v>2760</v>
      </c>
      <c r="H392" s="140">
        <f t="shared" si="25"/>
        <v>552</v>
      </c>
      <c r="I392" s="140">
        <f t="shared" si="26"/>
        <v>1288</v>
      </c>
      <c r="J392" s="140">
        <f t="shared" si="27"/>
        <v>23000</v>
      </c>
    </row>
    <row r="393" spans="1:10" ht="57" x14ac:dyDescent="0.25">
      <c r="A393" s="139">
        <f>+COTIZACIONES!A393</f>
        <v>391</v>
      </c>
      <c r="B393" s="139">
        <f>+COTIZACIONES!B393</f>
        <v>72151302</v>
      </c>
      <c r="C393" s="139" t="str">
        <f>+COTIZACIONES!C393</f>
        <v>APLICACIÓN DE PINTURA ARQUITECTÓNICA PARA INTERIORES.   A TODO COSTO INCLUYE PINTURA TIPO 1</v>
      </c>
      <c r="D393" s="139" t="str">
        <f>+COTIZACIONES!D393</f>
        <v>M²</v>
      </c>
      <c r="E393" s="139">
        <f>+COTIZACIONES!E393</f>
        <v>1</v>
      </c>
      <c r="F393" s="140">
        <f>+'ANALISIS DE COTIZACIONES'!S394</f>
        <v>16100</v>
      </c>
      <c r="G393" s="140">
        <f t="shared" si="24"/>
        <v>2415</v>
      </c>
      <c r="H393" s="140">
        <f t="shared" si="25"/>
        <v>483</v>
      </c>
      <c r="I393" s="140">
        <f t="shared" si="26"/>
        <v>1127</v>
      </c>
      <c r="J393" s="140">
        <f t="shared" si="27"/>
        <v>20125</v>
      </c>
    </row>
    <row r="394" spans="1:10" ht="85.5" x14ac:dyDescent="0.25">
      <c r="A394" s="139">
        <f>+COTIZACIONES!A394</f>
        <v>392</v>
      </c>
      <c r="B394" s="139">
        <f>+COTIZACIONES!B394</f>
        <v>72154032</v>
      </c>
      <c r="C394" s="139" t="str">
        <f>+COTIZACIONES!C394</f>
        <v xml:space="preserve">DESMONTE, MONTE E INSTALACIÓN DE VIDRIO SANBLASTIADOS O TRANSPARENTES PARA VENTANAS A TODO COSTO
INCLUYE
VIDRIO </v>
      </c>
      <c r="D394" s="139" t="str">
        <f>+COTIZACIONES!D394</f>
        <v>M²</v>
      </c>
      <c r="E394" s="139">
        <f>+COTIZACIONES!E394</f>
        <v>1</v>
      </c>
      <c r="F394" s="140">
        <f>+'ANALISIS DE COTIZACIONES'!S395</f>
        <v>109250</v>
      </c>
      <c r="G394" s="140">
        <f t="shared" si="24"/>
        <v>16387.5</v>
      </c>
      <c r="H394" s="140">
        <f t="shared" si="25"/>
        <v>3277.5</v>
      </c>
      <c r="I394" s="140">
        <f t="shared" si="26"/>
        <v>7647.5</v>
      </c>
      <c r="J394" s="140">
        <f t="shared" si="27"/>
        <v>136562.5</v>
      </c>
    </row>
    <row r="395" spans="1:10" ht="71.25" x14ac:dyDescent="0.25">
      <c r="A395" s="139">
        <f>+COTIZACIONES!A395</f>
        <v>393</v>
      </c>
      <c r="B395" s="139">
        <f>+COTIZACIONES!B395</f>
        <v>72152504</v>
      </c>
      <c r="C395" s="139" t="str">
        <f>+COTIZACIONES!C395</f>
        <v>INSTALACIÓN ENCHAPE PARA BAÑO Y/O COCINA A TODO COSTO 
INCLUYE
CEMENTO, BALDOSA, ARENA, PEGANTE PARA CERÁMICA</v>
      </c>
      <c r="D395" s="139" t="str">
        <f>+COTIZACIONES!D395</f>
        <v>M²</v>
      </c>
      <c r="E395" s="139">
        <f>+COTIZACIONES!E395</f>
        <v>1</v>
      </c>
      <c r="F395" s="140">
        <f>+'ANALISIS DE COTIZACIONES'!S396</f>
        <v>109250</v>
      </c>
      <c r="G395" s="140">
        <f t="shared" si="24"/>
        <v>16387.5</v>
      </c>
      <c r="H395" s="140">
        <f t="shared" si="25"/>
        <v>3277.5</v>
      </c>
      <c r="I395" s="140">
        <f t="shared" si="26"/>
        <v>7647.5</v>
      </c>
      <c r="J395" s="140">
        <f t="shared" si="27"/>
        <v>136562.5</v>
      </c>
    </row>
    <row r="396" spans="1:10" ht="57" x14ac:dyDescent="0.25">
      <c r="A396" s="139">
        <f>+COTIZACIONES!A396</f>
        <v>394</v>
      </c>
      <c r="B396" s="139">
        <f>+COTIZACIONES!B396</f>
        <v>72154032</v>
      </c>
      <c r="C396" s="139" t="str">
        <f>+COTIZACIONES!C396</f>
        <v>MANTENIMIENTO DE PUERTAS METÁLICAS (INCLUYE LIJADA, RESANADA Y APLICACIÓN PINTURA COLOR GRIS)</v>
      </c>
      <c r="D396" s="139" t="str">
        <f>+COTIZACIONES!D396</f>
        <v>Servicio</v>
      </c>
      <c r="E396" s="139">
        <f>+COTIZACIONES!E396</f>
        <v>1</v>
      </c>
      <c r="F396" s="140">
        <f>+'ANALISIS DE COTIZACIONES'!S397</f>
        <v>63250</v>
      </c>
      <c r="G396" s="140">
        <f t="shared" si="24"/>
        <v>9487.5</v>
      </c>
      <c r="H396" s="140">
        <f t="shared" si="25"/>
        <v>1897.5</v>
      </c>
      <c r="I396" s="140">
        <f t="shared" si="26"/>
        <v>4427.5</v>
      </c>
      <c r="J396" s="140">
        <f t="shared" si="27"/>
        <v>79062.5</v>
      </c>
    </row>
    <row r="397" spans="1:10" ht="42.75" x14ac:dyDescent="0.25">
      <c r="A397" s="139">
        <f>+COTIZACIONES!A397</f>
        <v>395</v>
      </c>
      <c r="B397" s="139">
        <f>+COTIZACIONES!B397</f>
        <v>86131505</v>
      </c>
      <c r="C397" s="139" t="str">
        <f>+COTIZACIONES!C397</f>
        <v>MANTENIMIENTO DE REJAS METÁLICAS (INCLUYE LIJADA, RESANADA Y APLICACIÓN PINTURA COLOR GRIS)</v>
      </c>
      <c r="D397" s="139" t="str">
        <f>+COTIZACIONES!D397</f>
        <v>Servicio</v>
      </c>
      <c r="E397" s="139">
        <f>+COTIZACIONES!E397</f>
        <v>1</v>
      </c>
      <c r="F397" s="140">
        <f>+'ANALISIS DE COTIZACIONES'!S398</f>
        <v>28750</v>
      </c>
      <c r="G397" s="140">
        <f t="shared" si="24"/>
        <v>4312.5</v>
      </c>
      <c r="H397" s="140">
        <f t="shared" si="25"/>
        <v>862.5</v>
      </c>
      <c r="I397" s="140">
        <f t="shared" si="26"/>
        <v>2012.5</v>
      </c>
      <c r="J397" s="140">
        <f t="shared" si="27"/>
        <v>35937.5</v>
      </c>
    </row>
    <row r="398" spans="1:10" ht="57" x14ac:dyDescent="0.25">
      <c r="A398" s="139">
        <f>+COTIZACIONES!A398</f>
        <v>396</v>
      </c>
      <c r="B398" s="139">
        <f>+COTIZACIONES!B398</f>
        <v>72151302</v>
      </c>
      <c r="C398" s="139" t="str">
        <f>+COTIZACIONES!C398</f>
        <v>RETIRO DE CAPAS DE PINTURA DETERIORADA POR HUMEDAD (RASPADO, LIJADO, RESANE Y PINTURA)</v>
      </c>
      <c r="D398" s="139" t="str">
        <f>+COTIZACIONES!D398</f>
        <v>M2</v>
      </c>
      <c r="E398" s="139">
        <f>+COTIZACIONES!E398</f>
        <v>1</v>
      </c>
      <c r="F398" s="140">
        <f>+'ANALISIS DE COTIZACIONES'!S399</f>
        <v>47600</v>
      </c>
      <c r="G398" s="140">
        <f t="shared" si="24"/>
        <v>7140</v>
      </c>
      <c r="H398" s="140">
        <f t="shared" si="25"/>
        <v>1428</v>
      </c>
      <c r="I398" s="140">
        <f t="shared" si="26"/>
        <v>3332</v>
      </c>
      <c r="J398" s="140">
        <f t="shared" si="27"/>
        <v>59500</v>
      </c>
    </row>
    <row r="399" spans="1:10" ht="71.25" x14ac:dyDescent="0.25">
      <c r="A399" s="139">
        <f>+COTIZACIONES!A399</f>
        <v>397</v>
      </c>
      <c r="B399" s="139">
        <f>+COTIZACIONES!B399</f>
        <v>72151302</v>
      </c>
      <c r="C399" s="139" t="str">
        <f>+COTIZACIONES!C399</f>
        <v>APLICACIÓN DE PINTURA 3 MANOS A TODO COSTO PARA INTERIORES EN OFICINAS Y DEMÁS ESTRUCTURAS DE LA UNIDAD INCLUYE PINTURA, RESANES Y ACABADOS</v>
      </c>
      <c r="D399" s="139" t="str">
        <f>+COTIZACIONES!D399</f>
        <v>m2</v>
      </c>
      <c r="E399" s="139">
        <f>+COTIZACIONES!E399</f>
        <v>1</v>
      </c>
      <c r="F399" s="140">
        <f>+'ANALISIS DE COTIZACIONES'!S400</f>
        <v>25300</v>
      </c>
      <c r="G399" s="140">
        <f t="shared" si="24"/>
        <v>3795</v>
      </c>
      <c r="H399" s="140">
        <f t="shared" si="25"/>
        <v>759</v>
      </c>
      <c r="I399" s="140">
        <f t="shared" si="26"/>
        <v>1771</v>
      </c>
      <c r="J399" s="140">
        <f t="shared" si="27"/>
        <v>31625</v>
      </c>
    </row>
    <row r="400" spans="1:10" ht="85.5" x14ac:dyDescent="0.25">
      <c r="A400" s="139">
        <f>+COTIZACIONES!A400</f>
        <v>398</v>
      </c>
      <c r="B400" s="139">
        <f>+COTIZACIONES!B400</f>
        <v>72151302</v>
      </c>
      <c r="C400" s="139" t="str">
        <f>+COTIZACIONES!C400</f>
        <v>APLICACIÓN DE PINTURA 3 MANOS A TODO COSTO PARA EXTERIORES, EN BLOQUES DE OFICINAS Y DEMÁS ESTRUCTURAS DE LA UNIDAD. INCLUYE PINTURA, RESANES Y ACABADOS</v>
      </c>
      <c r="D400" s="139" t="str">
        <f>+COTIZACIONES!D400</f>
        <v>m2</v>
      </c>
      <c r="E400" s="139">
        <f>+COTIZACIONES!E400</f>
        <v>1</v>
      </c>
      <c r="F400" s="140">
        <f>+'ANALISIS DE COTIZACIONES'!S401</f>
        <v>25300</v>
      </c>
      <c r="G400" s="140">
        <f t="shared" si="24"/>
        <v>3795</v>
      </c>
      <c r="H400" s="140">
        <f t="shared" si="25"/>
        <v>759</v>
      </c>
      <c r="I400" s="140">
        <f t="shared" si="26"/>
        <v>1771</v>
      </c>
      <c r="J400" s="140">
        <f t="shared" si="27"/>
        <v>31625</v>
      </c>
    </row>
    <row r="401" spans="1:14" ht="57" x14ac:dyDescent="0.25">
      <c r="A401" s="139">
        <f>+COTIZACIONES!A401</f>
        <v>399</v>
      </c>
      <c r="B401" s="139">
        <f>+COTIZACIONES!B401</f>
        <v>72152500</v>
      </c>
      <c r="C401" s="139" t="str">
        <f>+COTIZACIONES!C401</f>
        <v>MANTENIMIENTO GENERAL DE PISO EN PORCELANATO (INCLUYE RETIRO BOQUILLA, RE EMBOQUILLADA, LAVADO Y ASEO GENERAL)</v>
      </c>
      <c r="D401" s="139" t="str">
        <f>+COTIZACIONES!D401</f>
        <v>M2</v>
      </c>
      <c r="E401" s="139">
        <f>+COTIZACIONES!E401</f>
        <v>1</v>
      </c>
      <c r="F401" s="140">
        <f>+'ANALISIS DE COTIZACIONES'!S402</f>
        <v>23000</v>
      </c>
      <c r="G401" s="140">
        <f t="shared" si="24"/>
        <v>3450</v>
      </c>
      <c r="H401" s="140">
        <f t="shared" si="25"/>
        <v>690</v>
      </c>
      <c r="I401" s="140">
        <f t="shared" si="26"/>
        <v>1610</v>
      </c>
      <c r="J401" s="140">
        <f t="shared" si="27"/>
        <v>28750</v>
      </c>
    </row>
    <row r="402" spans="1:14" ht="171" x14ac:dyDescent="0.25">
      <c r="A402" s="139">
        <f>+COTIZACIONES!A402</f>
        <v>400</v>
      </c>
      <c r="B402" s="139">
        <f>+COTIZACIONES!B402</f>
        <v>72154032</v>
      </c>
      <c r="C402" s="139" t="str">
        <f>+COTIZACIONES!C402</f>
        <v>DESMONTE, MONTE, MANTENIMIENTO E INSTALACIÓN CHAPA PARA PUERTAS EN VIDRIO A TODO COSTO 
INCLUYE CHAPA CON TRES LLAVES
MATERIAL: ACERO INOXIDABLE Y ALEACIÓN DE ZINC
PUERTAS DE GROSOR: APROXIMADAMENTE 10 A 12 MM/0,39 A 0,47 PULGADAS
TAMAÑO: APROXIMADAMENTE 98 X 65 MM/3,86 X 2,56 PULGADAS (LARGO X ANCHO)</v>
      </c>
      <c r="D402" s="139" t="str">
        <f>+COTIZACIONES!D402</f>
        <v>Servicio</v>
      </c>
      <c r="E402" s="139">
        <f>+COTIZACIONES!E402</f>
        <v>1</v>
      </c>
      <c r="F402" s="140">
        <f>+'ANALISIS DE COTIZACIONES'!S403</f>
        <v>281750</v>
      </c>
      <c r="G402" s="140">
        <f t="shared" si="24"/>
        <v>42262.5</v>
      </c>
      <c r="H402" s="140">
        <f t="shared" si="25"/>
        <v>8452.5</v>
      </c>
      <c r="I402" s="140">
        <f t="shared" si="26"/>
        <v>19722.5</v>
      </c>
      <c r="J402" s="140">
        <f t="shared" si="27"/>
        <v>352187.5</v>
      </c>
    </row>
    <row r="403" spans="1:14" ht="57" x14ac:dyDescent="0.25">
      <c r="A403" s="139">
        <f>+COTIZACIONES!A403</f>
        <v>401</v>
      </c>
      <c r="B403" s="139">
        <f>+COTIZACIONES!B403</f>
        <v>72154006</v>
      </c>
      <c r="C403" s="139" t="str">
        <f>+COTIZACIONES!C403</f>
        <v>DESMONTE, MONTE, MANTENIMIENTO E INSTALACIÓN BARRAS ANTIPANICO A TODO COSTO DE PUERTAS SALIDA DE EMERGENCIA</v>
      </c>
      <c r="D403" s="139" t="str">
        <f>+COTIZACIONES!D403</f>
        <v>Servicio</v>
      </c>
      <c r="E403" s="139">
        <f>+COTIZACIONES!E403</f>
        <v>1</v>
      </c>
      <c r="F403" s="140">
        <f>+'ANALISIS DE COTIZACIONES'!S404</f>
        <v>402500</v>
      </c>
      <c r="G403" s="140">
        <f t="shared" si="24"/>
        <v>60375</v>
      </c>
      <c r="H403" s="140">
        <f t="shared" si="25"/>
        <v>12075</v>
      </c>
      <c r="I403" s="140">
        <f t="shared" si="26"/>
        <v>28175</v>
      </c>
      <c r="J403" s="140">
        <f t="shared" si="27"/>
        <v>503125</v>
      </c>
    </row>
    <row r="404" spans="1:14" ht="213.75" x14ac:dyDescent="0.25">
      <c r="A404" s="139">
        <f>+COTIZACIONES!A404</f>
        <v>402</v>
      </c>
      <c r="B404" s="139">
        <f>+COTIZACIONES!B404</f>
        <v>72154032</v>
      </c>
      <c r="C404" s="139" t="str">
        <f>+COTIZACIONES!C404</f>
        <v>DESMONTE, MONTE, MANTENIMIENTO E INSTALACIÓN MUEBLE PARA LAVAMANOS A TODO COSTO INCLUYE:
Materiales: Madera aglomerada, Acero inoxidable
Alto: 55 cm
Largo: 51.4 cm
Ancho: 55.4 cm
Profundidad: 51.5 cm
Espesor: 15
Tipo de instalación: Elevado
Tipo de manija/accionamiento: Oculta
Tipo de cierre: Lento
Tipo de herrajes: Acero inoxidable
Tipo de canto: Flexible</v>
      </c>
      <c r="D404" s="139" t="str">
        <f>+COTIZACIONES!D404</f>
        <v>Servicio</v>
      </c>
      <c r="E404" s="139">
        <f>+COTIZACIONES!E404</f>
        <v>1</v>
      </c>
      <c r="F404" s="140">
        <f>+'ANALISIS DE COTIZACIONES'!S405</f>
        <v>632500</v>
      </c>
      <c r="G404" s="140">
        <f t="shared" si="24"/>
        <v>94875</v>
      </c>
      <c r="H404" s="140">
        <f t="shared" si="25"/>
        <v>18975</v>
      </c>
      <c r="I404" s="140">
        <f t="shared" si="26"/>
        <v>44275</v>
      </c>
      <c r="J404" s="140">
        <f t="shared" si="27"/>
        <v>790625</v>
      </c>
    </row>
    <row r="405" spans="1:14" ht="28.5" x14ac:dyDescent="0.25">
      <c r="A405" s="139">
        <f>+COTIZACIONES!A405</f>
        <v>403</v>
      </c>
      <c r="B405" s="139">
        <f>+COTIZACIONES!B405</f>
        <v>72154032</v>
      </c>
      <c r="C405" s="139" t="str">
        <f>+COTIZACIONES!C405</f>
        <v>CIMIENTO DE MURO, EN CONCRETO CICLÓPEO, 30X30 CM. A TODO COSTO</v>
      </c>
      <c r="D405" s="139" t="str">
        <f>+COTIZACIONES!D405</f>
        <v>M3</v>
      </c>
      <c r="E405" s="139">
        <f>+COTIZACIONES!E405</f>
        <v>1</v>
      </c>
      <c r="F405" s="140">
        <f>+'ANALISIS DE COTIZACIONES'!S406</f>
        <v>57500</v>
      </c>
      <c r="G405" s="140">
        <f t="shared" si="24"/>
        <v>8625</v>
      </c>
      <c r="H405" s="140">
        <f t="shared" si="25"/>
        <v>1725</v>
      </c>
      <c r="I405" s="140">
        <f t="shared" si="26"/>
        <v>4025</v>
      </c>
      <c r="J405" s="140">
        <f t="shared" si="27"/>
        <v>71875</v>
      </c>
    </row>
    <row r="406" spans="1:14" ht="42.75" x14ac:dyDescent="0.25">
      <c r="A406" s="139">
        <f>+COTIZACIONES!A406</f>
        <v>404</v>
      </c>
      <c r="B406" s="139">
        <f>+COTIZACIONES!B406</f>
        <v>72154032</v>
      </c>
      <c r="C406" s="139" t="str">
        <f>+COTIZACIONES!C406</f>
        <v>CIMIENTO DE MURO, EN CONCRETO DE RESISTENCIA 2500 PSI, 20X20 CM. A TODO COSTO</v>
      </c>
      <c r="D406" s="139" t="str">
        <f>+COTIZACIONES!D406</f>
        <v>M3</v>
      </c>
      <c r="E406" s="139">
        <f>+COTIZACIONES!E406</f>
        <v>1</v>
      </c>
      <c r="F406" s="140">
        <f>+'ANALISIS DE COTIZACIONES'!S407</f>
        <v>63250</v>
      </c>
      <c r="G406" s="140">
        <f t="shared" si="24"/>
        <v>9487.5</v>
      </c>
      <c r="H406" s="140">
        <f t="shared" si="25"/>
        <v>1897.5</v>
      </c>
      <c r="I406" s="140">
        <f t="shared" si="26"/>
        <v>4427.5</v>
      </c>
      <c r="J406" s="140">
        <f t="shared" si="27"/>
        <v>79062.5</v>
      </c>
    </row>
    <row r="407" spans="1:14" ht="42.75" x14ac:dyDescent="0.25">
      <c r="A407" s="139">
        <f>+COTIZACIONES!A407</f>
        <v>405</v>
      </c>
      <c r="B407" s="139">
        <f>+COTIZACIONES!B407</f>
        <v>72154032</v>
      </c>
      <c r="C407" s="139" t="str">
        <f>+COTIZACIONES!C407</f>
        <v>CIMIENTO DE MURO, EN CONCRETO DE RESISTENCIA 3000 PSI, 20X20 CM. A TODO COSTO</v>
      </c>
      <c r="D407" s="139" t="str">
        <f>+COTIZACIONES!D407</f>
        <v>M3</v>
      </c>
      <c r="E407" s="139">
        <f>+COTIZACIONES!E407</f>
        <v>1</v>
      </c>
      <c r="F407" s="140">
        <f>+'ANALISIS DE COTIZACIONES'!S408</f>
        <v>69000</v>
      </c>
      <c r="G407" s="140">
        <f t="shared" si="24"/>
        <v>10350</v>
      </c>
      <c r="H407" s="140">
        <f t="shared" si="25"/>
        <v>2070</v>
      </c>
      <c r="I407" s="140">
        <f t="shared" si="26"/>
        <v>4830</v>
      </c>
      <c r="J407" s="140">
        <f t="shared" si="27"/>
        <v>86250</v>
      </c>
    </row>
    <row r="408" spans="1:14" ht="42.75" x14ac:dyDescent="0.25">
      <c r="A408" s="139">
        <f>+COTIZACIONES!A408</f>
        <v>406</v>
      </c>
      <c r="B408" s="139">
        <f>+COTIZACIONES!B408</f>
        <v>72154032</v>
      </c>
      <c r="C408" s="139" t="str">
        <f>+COTIZACIONES!C408</f>
        <v>CIMIENTO DE MURO, EN CONCRETO DE RESISTENCIA 3000 PSI, 30X30 CM. A TODO COSTO</v>
      </c>
      <c r="D408" s="139" t="str">
        <f>+COTIZACIONES!D408</f>
        <v>M3</v>
      </c>
      <c r="E408" s="139">
        <f>+COTIZACIONES!E408</f>
        <v>1</v>
      </c>
      <c r="F408" s="140">
        <f>+'ANALISIS DE COTIZACIONES'!S409</f>
        <v>57500</v>
      </c>
      <c r="G408" s="140">
        <f t="shared" si="24"/>
        <v>8625</v>
      </c>
      <c r="H408" s="140">
        <f t="shared" si="25"/>
        <v>1725</v>
      </c>
      <c r="I408" s="140">
        <f t="shared" si="26"/>
        <v>4025</v>
      </c>
      <c r="J408" s="140">
        <f t="shared" si="27"/>
        <v>71875</v>
      </c>
    </row>
    <row r="409" spans="1:14" ht="42.75" x14ac:dyDescent="0.25">
      <c r="A409" s="139">
        <f>+COTIZACIONES!A409</f>
        <v>407</v>
      </c>
      <c r="B409" s="139">
        <f>+COTIZACIONES!B409</f>
        <v>72154032</v>
      </c>
      <c r="C409" s="139" t="str">
        <f>+COTIZACIONES!C409</f>
        <v>COLUMNAS Y VIGAS, EN CONCRETO DE RESISTENCIA 2500 PSI, 30X40 CM. A TODO COSTO</v>
      </c>
      <c r="D409" s="139" t="str">
        <f>+COTIZACIONES!D409</f>
        <v>M3</v>
      </c>
      <c r="E409" s="139">
        <f>+COTIZACIONES!E409</f>
        <v>1</v>
      </c>
      <c r="F409" s="140">
        <f>+'ANALISIS DE COTIZACIONES'!S410</f>
        <v>109250</v>
      </c>
      <c r="G409" s="140">
        <f t="shared" si="24"/>
        <v>16387.5</v>
      </c>
      <c r="H409" s="140">
        <f t="shared" si="25"/>
        <v>3277.5</v>
      </c>
      <c r="I409" s="140">
        <f t="shared" si="26"/>
        <v>7647.5</v>
      </c>
      <c r="J409" s="140">
        <f t="shared" si="27"/>
        <v>136562.5</v>
      </c>
    </row>
    <row r="410" spans="1:14" ht="42.75" x14ac:dyDescent="0.25">
      <c r="A410" s="139">
        <f>+COTIZACIONES!A410</f>
        <v>408</v>
      </c>
      <c r="B410" s="139">
        <f>+COTIZACIONES!B410</f>
        <v>72154032</v>
      </c>
      <c r="C410" s="139" t="str">
        <f>+COTIZACIONES!C410</f>
        <v>COLUMNAS Y VIGAS, EN CONCRETO DE RESISTENCIA 3000 PSI, 30X30 CM. A TODO COSTO</v>
      </c>
      <c r="D410" s="139" t="str">
        <f>+COTIZACIONES!D410</f>
        <v>M3</v>
      </c>
      <c r="E410" s="139">
        <f>+COTIZACIONES!E410</f>
        <v>1</v>
      </c>
      <c r="F410" s="140">
        <f>+'ANALISIS DE COTIZACIONES'!S411</f>
        <v>92000</v>
      </c>
      <c r="G410" s="140">
        <f t="shared" si="24"/>
        <v>13800</v>
      </c>
      <c r="H410" s="140">
        <f t="shared" si="25"/>
        <v>2760</v>
      </c>
      <c r="I410" s="140">
        <f t="shared" si="26"/>
        <v>6440</v>
      </c>
      <c r="J410" s="140">
        <f t="shared" si="27"/>
        <v>115000</v>
      </c>
    </row>
    <row r="411" spans="1:14" x14ac:dyDescent="0.25">
      <c r="A411" s="174"/>
      <c r="B411" s="174"/>
      <c r="C411" s="174"/>
      <c r="F411" s="140">
        <f>SUM(F3:F410)</f>
        <v>61817214</v>
      </c>
      <c r="G411" s="140">
        <f t="shared" ref="G411:I411" si="28">SUM(G3:G410)</f>
        <v>9272582.1000000015</v>
      </c>
      <c r="H411" s="140">
        <f t="shared" si="28"/>
        <v>1854516.4200000018</v>
      </c>
      <c r="I411" s="140">
        <f t="shared" si="28"/>
        <v>4327204.9800000004</v>
      </c>
      <c r="J411" s="140">
        <f>SUM(J3:J410)</f>
        <v>77271517.5</v>
      </c>
    </row>
    <row r="415" spans="1:14" x14ac:dyDescent="0.25">
      <c r="N415" s="33" t="s">
        <v>1130</v>
      </c>
    </row>
  </sheetData>
  <mergeCells count="7">
    <mergeCell ref="H1:H2"/>
    <mergeCell ref="I1:I2"/>
    <mergeCell ref="J1:J2"/>
    <mergeCell ref="A411:C411"/>
    <mergeCell ref="F1:F2"/>
    <mergeCell ref="A1:E1"/>
    <mergeCell ref="G1:G2"/>
  </mergeCells>
  <pageMargins left="0.7" right="0.7" top="0.75" bottom="0.75" header="0.3" footer="0.3"/>
  <pageSetup paperSize="14" scale="40" orientation="landscape" r:id="rId1"/>
  <rowBreaks count="2" manualBreakCount="2">
    <brk id="10" max="16383" man="1"/>
    <brk id="1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COTIZACIONES</vt:lpstr>
      <vt:lpstr>VALOR INDEXADO</vt:lpstr>
      <vt:lpstr>ANALISIS DE PRECIOS</vt:lpstr>
      <vt:lpstr>ANALISIS DE COTIZACIONES</vt:lpstr>
      <vt:lpstr>PRECIOS DE REFERENCIA</vt:lpstr>
      <vt:lpstr>'ANALISIS DE COTIZACIONES'!Área_de_impresión</vt:lpstr>
      <vt:lpstr>'ANALISIS DE PRECIOS'!Área_de_impresión</vt:lpstr>
      <vt:lpstr>'PRECIOS DE REFERENCIA'!Área_de_impresión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ELIZABETH CORTES ZORRILLA</dc:creator>
  <cp:lastModifiedBy>PS. ELIZABETH CORTES ZORRILLA</cp:lastModifiedBy>
  <cp:lastPrinted>2026-04-21T20:17:51Z</cp:lastPrinted>
  <dcterms:created xsi:type="dcterms:W3CDTF">2026-03-25T20:43:23Z</dcterms:created>
  <dcterms:modified xsi:type="dcterms:W3CDTF">2026-07-08T19:33:14Z</dcterms:modified>
</cp:coreProperties>
</file>