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mc:AlternateContent xmlns:mc="http://schemas.openxmlformats.org/markup-compatibility/2006">
    <mc:Choice Requires="x15">
      <x15ac:absPath xmlns:x15ac="http://schemas.microsoft.com/office/spreadsheetml/2010/11/ac" url="X:\PROYECTOS\524- INVIAS_VIAS MAGDALENA L13\INFORMACION FINANCIERA CONTRATISTA\5. NUEVA GRANADA\"/>
    </mc:Choice>
  </mc:AlternateContent>
  <xr:revisionPtr revIDLastSave="0" documentId="13_ncr:1_{4D02AD15-0F81-49EB-938C-0CC90F28059B}" xr6:coauthVersionLast="36" xr6:coauthVersionMax="36" xr10:uidLastSave="{00000000-0000-0000-0000-000000000000}"/>
  <bookViews>
    <workbookView showHorizontalScroll="0" showVerticalScroll="0" showSheetTabs="0" xWindow="0" yWindow="0" windowWidth="15345" windowHeight="4560" xr2:uid="{00000000-000D-0000-FFFF-FFFF00000000}"/>
  </bookViews>
  <sheets>
    <sheet name="Anexo 2" sheetId="1" r:id="rId1"/>
    <sheet name="Manual de Diligenciamiento" sheetId="4" r:id="rId2"/>
    <sheet name="Listas" sheetId="3" r:id="rId3"/>
  </sheets>
  <definedNames>
    <definedName name="_xlnm.Print_Area" localSheetId="0">'Anexo 2'!$A$10:$R$61</definedName>
  </definedName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26" i="1" l="1"/>
  <c r="R21" i="1"/>
  <c r="D7" i="3" l="1"/>
  <c r="B31" i="1"/>
  <c r="N34" i="1"/>
  <c r="R34" i="1"/>
  <c r="V4" i="3"/>
  <c r="R31" i="1" l="1"/>
  <c r="S31" i="1" s="1"/>
  <c r="R20" i="1" l="1"/>
  <c r="R22" i="1"/>
  <c r="R23" i="1"/>
  <c r="R24" i="1"/>
  <c r="R25" i="1"/>
  <c r="R27" i="1"/>
  <c r="R28" i="1"/>
  <c r="R29" i="1"/>
  <c r="R30" i="1"/>
  <c r="R32" i="1"/>
  <c r="R5" i="3"/>
  <c r="R6" i="3"/>
  <c r="R7" i="3"/>
  <c r="R8" i="3"/>
  <c r="R9" i="3"/>
  <c r="R10" i="3"/>
  <c r="R11" i="3"/>
  <c r="R12" i="3"/>
  <c r="R13" i="3"/>
  <c r="R4" i="3"/>
  <c r="Q5" i="3"/>
  <c r="Q6" i="3"/>
  <c r="Q7" i="3"/>
  <c r="Q8" i="3"/>
  <c r="Q9" i="3"/>
  <c r="Q10" i="3"/>
  <c r="Q11" i="3"/>
  <c r="Q12" i="3"/>
  <c r="Q13" i="3"/>
  <c r="Q4" i="3"/>
  <c r="P4" i="3"/>
  <c r="P5" i="3"/>
  <c r="P6" i="3"/>
  <c r="P7" i="3"/>
  <c r="P8" i="3"/>
  <c r="P9" i="3"/>
  <c r="P10" i="3"/>
  <c r="P11" i="3"/>
  <c r="P12" i="3"/>
  <c r="P13" i="3"/>
  <c r="G4" i="3"/>
  <c r="O5" i="3"/>
  <c r="O6" i="3"/>
  <c r="O7" i="3"/>
  <c r="O8" i="3"/>
  <c r="O9" i="3"/>
  <c r="O10" i="3"/>
  <c r="O11" i="3"/>
  <c r="O12" i="3"/>
  <c r="O13" i="3"/>
  <c r="O4" i="3"/>
  <c r="N5" i="3"/>
  <c r="N6" i="3"/>
  <c r="N7" i="3"/>
  <c r="N8" i="3"/>
  <c r="N9" i="3"/>
  <c r="N10" i="3"/>
  <c r="N11" i="3"/>
  <c r="N12" i="3"/>
  <c r="N13" i="3"/>
  <c r="N4" i="3"/>
  <c r="L5" i="3"/>
  <c r="L6" i="3"/>
  <c r="L7" i="3"/>
  <c r="L8" i="3"/>
  <c r="L9" i="3"/>
  <c r="L10" i="3"/>
  <c r="L11" i="3"/>
  <c r="L12" i="3"/>
  <c r="L13" i="3"/>
  <c r="L4" i="3"/>
  <c r="K5" i="3"/>
  <c r="K6" i="3"/>
  <c r="K7" i="3"/>
  <c r="K8" i="3"/>
  <c r="K9" i="3"/>
  <c r="K10" i="3"/>
  <c r="K11" i="3"/>
  <c r="K12" i="3"/>
  <c r="K13" i="3"/>
  <c r="K4" i="3"/>
  <c r="J5" i="3"/>
  <c r="J6" i="3"/>
  <c r="J7" i="3"/>
  <c r="J8" i="3"/>
  <c r="J9" i="3"/>
  <c r="J10" i="3"/>
  <c r="J11" i="3"/>
  <c r="J12" i="3"/>
  <c r="J13" i="3"/>
  <c r="J4" i="3"/>
  <c r="I5" i="3"/>
  <c r="I6" i="3"/>
  <c r="I7" i="3"/>
  <c r="I8" i="3"/>
  <c r="I9" i="3"/>
  <c r="I10" i="3"/>
  <c r="I11" i="3"/>
  <c r="I12" i="3"/>
  <c r="I13" i="3"/>
  <c r="I4" i="3"/>
  <c r="G5" i="3"/>
  <c r="G6" i="3"/>
  <c r="G7" i="3"/>
  <c r="G8" i="3"/>
  <c r="G9" i="3"/>
  <c r="H9" i="3" s="1"/>
  <c r="G10" i="3"/>
  <c r="H10" i="3" s="1"/>
  <c r="G11" i="3"/>
  <c r="H11" i="3" s="1"/>
  <c r="G12" i="3"/>
  <c r="H12" i="3" s="1"/>
  <c r="G13" i="3"/>
  <c r="H13" i="3" s="1"/>
  <c r="R35" i="1" l="1"/>
  <c r="N36" i="1"/>
  <c r="S34" i="1" l="1"/>
  <c r="S35" i="1" l="1"/>
  <c r="N35" i="1"/>
  <c r="S25" i="1"/>
  <c r="S30" i="1"/>
  <c r="S29" i="1"/>
  <c r="S24" i="1"/>
  <c r="S21" i="1"/>
  <c r="S22" i="1"/>
  <c r="S23" i="1"/>
  <c r="S26" i="1"/>
  <c r="S27" i="1"/>
  <c r="S28" i="1"/>
  <c r="S32" i="1"/>
  <c r="S20" i="1"/>
  <c r="G14" i="3" l="1"/>
  <c r="V8" i="3" l="1"/>
  <c r="V5" i="3"/>
  <c r="W5" i="3" s="1"/>
  <c r="V7" i="3"/>
  <c r="W7" i="3" s="1"/>
  <c r="V6" i="3"/>
  <c r="W6" i="3" s="1"/>
  <c r="W4" i="3"/>
  <c r="H8" i="3"/>
  <c r="H7" i="3"/>
  <c r="H6" i="3"/>
  <c r="M9" i="3"/>
  <c r="S9" i="3" s="1"/>
  <c r="M12" i="3"/>
  <c r="S12" i="3" s="1"/>
  <c r="M11" i="3"/>
  <c r="T11" i="3" s="1"/>
  <c r="M6" i="3"/>
  <c r="S6" i="3" s="1"/>
  <c r="M5" i="3"/>
  <c r="T5" i="3" s="1"/>
  <c r="M8" i="3"/>
  <c r="S8" i="3" s="1"/>
  <c r="M10" i="3"/>
  <c r="S10" i="3" s="1"/>
  <c r="M13" i="3"/>
  <c r="T13" i="3" s="1"/>
  <c r="M7" i="3"/>
  <c r="S7" i="3" s="1"/>
  <c r="M4" i="3"/>
  <c r="S4" i="3" s="1"/>
  <c r="T10" i="3" l="1"/>
  <c r="T8" i="3"/>
  <c r="T7" i="3"/>
  <c r="H4" i="3"/>
  <c r="T6" i="3"/>
  <c r="T12" i="3"/>
  <c r="T4" i="3"/>
  <c r="S13" i="3"/>
  <c r="T9" i="3"/>
  <c r="S5" i="3"/>
  <c r="H5" i="3" s="1"/>
  <c r="S11" i="3"/>
  <c r="H14" i="3" l="1"/>
  <c r="S14" i="3"/>
  <c r="J52" i="1" s="1"/>
  <c r="T14" i="3"/>
  <c r="J53" i="1" l="1"/>
  <c r="S57" i="1" s="1"/>
  <c r="C52" i="1"/>
  <c r="S56" i="1"/>
  <c r="J54" i="1" l="1"/>
  <c r="S5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Wilmer Andres Alvarez Soler</author>
  </authors>
  <commentList>
    <comment ref="D17" authorId="0" shapeId="0" xr:uid="{00000000-0006-0000-0000-000001000000}">
      <text>
        <r>
          <rPr>
            <b/>
            <sz val="9"/>
            <color indexed="81"/>
            <rFont val="Tahoma"/>
            <family val="2"/>
          </rPr>
          <t xml:space="preserve">Interventor
</t>
        </r>
        <r>
          <rPr>
            <sz val="9"/>
            <color indexed="81"/>
            <rFont val="Tahoma"/>
            <family val="2"/>
          </rPr>
          <t xml:space="preserve">- Perfil exclusivo para negocios donde la naturaleza y el contrato lo exijan. 
- Solo puede asociar un usuario como interventor principal y debe ser distinto del rol Administrador, Preparador y Autorizador
- En caso de requerir un interventor suplentes podrá relacionarlo y cumplir con las mismas condiciones del interventor principal en cuento no esté disponible.
</t>
        </r>
      </text>
    </comment>
    <comment ref="N19" authorId="0" shapeId="0" xr:uid="{00000000-0006-0000-0000-000002000000}">
      <text>
        <r>
          <rPr>
            <sz val="9"/>
            <color indexed="81"/>
            <rFont val="Tahoma"/>
            <family val="2"/>
          </rPr>
          <t>- Relacione tantos números como le sea posible.
- Por favor Ingrese números de celular
- Evite ingresar números fijos ya que se dificulta su localización</t>
        </r>
      </text>
    </comment>
    <comment ref="B20" authorId="0" shapeId="0" xr:uid="{00000000-0006-0000-0000-000003000000}">
      <text>
        <r>
          <rPr>
            <b/>
            <sz val="9"/>
            <color indexed="81"/>
            <rFont val="Tahoma"/>
            <family val="2"/>
          </rPr>
          <t xml:space="preserve">Administrador
</t>
        </r>
        <r>
          <rPr>
            <sz val="9"/>
            <color indexed="81"/>
            <rFont val="Tahoma"/>
            <family val="2"/>
          </rPr>
          <t>Solo puede asociar un usuario al perfil Administrador</t>
        </r>
      </text>
    </comment>
    <comment ref="B21" authorId="0" shapeId="0" xr:uid="{00000000-0006-0000-0000-000004000000}">
      <text>
        <r>
          <rPr>
            <b/>
            <sz val="9"/>
            <color indexed="81"/>
            <rFont val="Tahoma"/>
            <family val="2"/>
          </rPr>
          <t>Preparador</t>
        </r>
        <r>
          <rPr>
            <sz val="9"/>
            <color indexed="81"/>
            <rFont val="Tahoma"/>
            <family val="2"/>
          </rPr>
          <t xml:space="preserve">
Asociar mínimo un preparador por negocio</t>
        </r>
      </text>
    </comment>
    <comment ref="B26" authorId="0" shapeId="0" xr:uid="{00000000-0006-0000-0000-000005000000}">
      <text>
        <r>
          <rPr>
            <b/>
            <sz val="9"/>
            <color indexed="81"/>
            <rFont val="Tahoma"/>
            <family val="2"/>
          </rPr>
          <t>Autorizador</t>
        </r>
        <r>
          <rPr>
            <sz val="9"/>
            <color indexed="81"/>
            <rFont val="Tahoma"/>
            <family val="2"/>
          </rPr>
          <t xml:space="preserve">
Asociar mínimo un autorizador por negocio</t>
        </r>
      </text>
    </comment>
    <comment ref="B31" authorId="0" shapeId="0" xr:uid="{00000000-0006-0000-0000-000006000000}">
      <text>
        <r>
          <rPr>
            <b/>
            <sz val="9"/>
            <color indexed="81"/>
            <rFont val="Tahoma"/>
            <family val="2"/>
          </rPr>
          <t xml:space="preserve">Interventor
</t>
        </r>
        <r>
          <rPr>
            <sz val="9"/>
            <color indexed="81"/>
            <rFont val="Tahoma"/>
            <family val="2"/>
          </rPr>
          <t>- Perfil exclusivo para negocios donde la naturaleza y el contrato lo exijan. 
- Solo puede asociar un usuario como interventor principal y debe ser distinto del rol Administrador, Preparador y Autorizador
- En caso de requerir un interventor suplentes podrá relacionarlo y cumplir con las mismas condiciones del interventor principal en cuento no esté disponible.</t>
        </r>
      </text>
    </comment>
  </commentList>
</comments>
</file>

<file path=xl/sharedStrings.xml><?xml version="1.0" encoding="utf-8"?>
<sst xmlns="http://schemas.openxmlformats.org/spreadsheetml/2006/main" count="159" uniqueCount="101">
  <si>
    <t>Administrador</t>
  </si>
  <si>
    <t>Preparador 1</t>
  </si>
  <si>
    <t>Preparador 2</t>
  </si>
  <si>
    <t>Autorizador 1</t>
  </si>
  <si>
    <t>Autorizador 2</t>
  </si>
  <si>
    <t>Autorizador 3</t>
  </si>
  <si>
    <t>Tipo de documento</t>
  </si>
  <si>
    <t>Autorizador 4</t>
  </si>
  <si>
    <t>ANEXO 2 - SOLICITUD  DE CREACIÓN DE USUARIOS PARA PAGOS PORTAL</t>
  </si>
  <si>
    <t>Tipo de Usuario</t>
  </si>
  <si>
    <t>Nombres y Apellidos</t>
  </si>
  <si>
    <t>Cargo</t>
  </si>
  <si>
    <t>Número de documento</t>
  </si>
  <si>
    <t>Correo electrónico</t>
  </si>
  <si>
    <t>CC</t>
  </si>
  <si>
    <t>CE</t>
  </si>
  <si>
    <t>PP</t>
  </si>
  <si>
    <t>Preparador 3</t>
  </si>
  <si>
    <t>Preparador 4</t>
  </si>
  <si>
    <t>Preparador 5</t>
  </si>
  <si>
    <t>TIPO DCO</t>
  </si>
  <si>
    <t>NUM APROB</t>
  </si>
  <si>
    <t>Autorizador 5</t>
  </si>
  <si>
    <t>Completo?</t>
  </si>
  <si>
    <t>Y</t>
  </si>
  <si>
    <t>Ó</t>
  </si>
  <si>
    <t>MATRIZ APROBA</t>
  </si>
  <si>
    <t>No aplica</t>
  </si>
  <si>
    <t>APROB</t>
  </si>
  <si>
    <t>PREPARADOR</t>
  </si>
  <si>
    <t>AUTORIZADOR</t>
  </si>
  <si>
    <t>-</t>
  </si>
  <si>
    <t>Autorizador 6</t>
  </si>
  <si>
    <t>Autorizador 7</t>
  </si>
  <si>
    <t>Autorizador 8</t>
  </si>
  <si>
    <t>Autorizador 9</t>
  </si>
  <si>
    <t>Autorizador 10</t>
  </si>
  <si>
    <t>Instrucción de diligenciamiento</t>
  </si>
  <si>
    <t>C1</t>
  </si>
  <si>
    <t>C2</t>
  </si>
  <si>
    <t>C3</t>
  </si>
  <si>
    <t>C4</t>
  </si>
  <si>
    <t>C5</t>
  </si>
  <si>
    <t>F1</t>
  </si>
  <si>
    <t>F2</t>
  </si>
  <si>
    <t>F3</t>
  </si>
  <si>
    <t>F4</t>
  </si>
  <si>
    <t>F5</t>
  </si>
  <si>
    <t>Repetido</t>
  </si>
  <si>
    <t>Existe</t>
  </si>
  <si>
    <t>LISTAS DESPLEGABLES PARA AUTORIZADOR</t>
  </si>
  <si>
    <t>CAMPOS DE VALIDACIÓN DE MATRIZ DE AUTORIZACIÓN</t>
  </si>
  <si>
    <t>¿Matriz relaciona todos los Autorizadores?</t>
  </si>
  <si>
    <t>¿Matriz  terminada correctamente?</t>
  </si>
  <si>
    <t>Teléfono de contacto</t>
  </si>
  <si>
    <t xml:space="preserve">Los usuarios de Administrador (único usuario), Preparador (mínimo 1) y autorizador (mínimo 1) son obligatorios. </t>
  </si>
  <si>
    <t>Use las listas desplegables de cada preparador o autorizador adicional, para habilitar la fila del formulario correspondiente</t>
  </si>
  <si>
    <t>INTERVENTOR</t>
  </si>
  <si>
    <t>Requiere la aprobación de</t>
  </si>
  <si>
    <t>Lista desplegable</t>
  </si>
  <si>
    <t>Personalizado (Diligenciar matriz)</t>
  </si>
  <si>
    <t>INTER</t>
  </si>
  <si>
    <t xml:space="preserve">CHECK LIST MATRIZ </t>
  </si>
  <si>
    <t>CHECK LIST
USUARIOS</t>
  </si>
  <si>
    <t>Observaciones:</t>
  </si>
  <si>
    <t>DISPONIBLE</t>
  </si>
  <si>
    <t xml:space="preserve">Negocio maneja interventor: </t>
  </si>
  <si>
    <t>SI</t>
  </si>
  <si>
    <t>No</t>
  </si>
  <si>
    <t>Todos los campos resaltados en Amarillo son obligatorios, por lo tanto se hará la devolución si no están completos</t>
  </si>
  <si>
    <t>Los campos en rojo o marcados con una "X" señalan los faltantes o incoherencias, las cuales deben ser subsanadas para evitar devoluciones (Ver Check List)</t>
  </si>
  <si>
    <t>Matriz de autorización</t>
  </si>
  <si>
    <t>RECUERDE COMPLETAR LOS PERFILES DE USUARIO Y LA MATRIZ DE AUTORIZACIÓN</t>
  </si>
  <si>
    <t>Completa las dos partes
1 datos de los Usuario
2 la Matriz de autorización con todos los autorizadores</t>
  </si>
  <si>
    <r>
      <rPr>
        <sz val="72"/>
        <color theme="0"/>
        <rFont val="Calibri"/>
        <family val="2"/>
        <scheme val="minor"/>
      </rPr>
      <t>2</t>
    </r>
    <r>
      <rPr>
        <sz val="11"/>
        <color theme="0"/>
        <rFont val="Calibri"/>
        <family val="2"/>
        <scheme val="minor"/>
      </rPr>
      <t xml:space="preserve">
Matriz de Autorización</t>
    </r>
  </si>
  <si>
    <r>
      <rPr>
        <sz val="72"/>
        <color theme="0"/>
        <rFont val="Calibri"/>
        <family val="2"/>
        <scheme val="minor"/>
      </rPr>
      <t>1</t>
    </r>
    <r>
      <rPr>
        <sz val="11"/>
        <color theme="0"/>
        <rFont val="Calibri"/>
        <family val="2"/>
        <scheme val="minor"/>
      </rPr>
      <t xml:space="preserve">
USUARIOS</t>
    </r>
  </si>
  <si>
    <t>El usuario del Interventor es necesario cuando la naturaleza del negocio y el contrato lo requiera, en caso de no requerirlo selecciona la opción "No". Este usuario siempre hará las veces como aprobador final.</t>
  </si>
  <si>
    <t>En la matriz de autorización deben qudar todos los autorizdores configurados (estos serán los que se ajusten al flujo de aprobación en pagos portal)</t>
  </si>
  <si>
    <r>
      <t>Si requiere un flujo de aprobación "</t>
    </r>
    <r>
      <rPr>
        <i/>
        <sz val="11"/>
        <color theme="1"/>
        <rFont val="Calibri"/>
        <family val="2"/>
        <scheme val="minor"/>
      </rPr>
      <t>personalizado"</t>
    </r>
    <r>
      <rPr>
        <sz val="11"/>
        <color theme="1"/>
        <rFont val="Calibri"/>
        <family val="2"/>
        <scheme val="minor"/>
      </rPr>
      <t xml:space="preserve"> por favor contactarse con los asesores digitales</t>
    </r>
  </si>
  <si>
    <t>ACEPTACIÓN DE TÉRMINOS Y CONDICIONES AL FIRMAR FÍSICA O DIGITALMENTE</t>
  </si>
  <si>
    <t>IMPORTANTE: Tener en cuenta que los usuarios autorizadores e interventor (Si aplica), deben estar enterados y atentos para recibir el link para el proceso de autenticación para activación del Token.
Leer atentamente antes de enviar este documento, la ACEPTACIÓN DE TÉRMINOS Y CONDICIONES AL FIRMAR FÍSICA O DIGITALMENTE y no olvidar de completar todos los campos de los usuarios y la matriz de autorizaciones vinculando a todos los autorizadores.</t>
  </si>
  <si>
    <t>POR FAVOR COLOQUE LOS AUTORIZADORES SEGÚN EL FLUJO</t>
  </si>
  <si>
    <r>
      <t xml:space="preserve">En este espacio indique las condiciones de autorización. Recuerde que debe ingresar todos los autorizadores habilitados en el cuadro de usuarios y no podrá repetirlos. 
</t>
    </r>
    <r>
      <rPr>
        <b/>
        <sz val="16"/>
        <color theme="0" tint="-0.34998626667073579"/>
        <rFont val="Calibri"/>
        <family val="2"/>
        <scheme val="minor"/>
      </rPr>
      <t>(Los niveles de autorización son independientes y no son secuenciales)</t>
    </r>
  </si>
  <si>
    <t>Representante Legal</t>
  </si>
  <si>
    <t xml:space="preserve">NIT. </t>
  </si>
  <si>
    <t xml:space="preserve">nombre </t>
  </si>
  <si>
    <t>C.C. No.</t>
  </si>
  <si>
    <t>nombre sociedad</t>
  </si>
  <si>
    <t>Señores    Alianza    Fiduciaria, yo LUIS ADRIAN MEJIA ALVAREZ  identificado con la cédula de ciudadanía número 77.091.383 , quien actúa en calidad de Representante Legal de INVERSIONES Y PROYECTOS ALTAMIRA S.A.S.,identificada con 901.401.590-3  y _______________ identificado con la cédula de ciudadanía número ______________, quien actúa en calidad de Representante Legal de ________________, identificada con NIT. ____________, manifiestamos mediante el diligenciamiento de este documento que acepto los términos y condiciones de utilización de la herramienta tecnológica Alianza en Linea y en consecuencia solicito su activación, para lo cual autorizo la creación de los siguientes usuarios para operar en la funcionalidad de Pagos Portal en www.alianzaenlinea.com para el negocio FIDEICOMISO MEJORAMIENTO DE VIAS RURALES NUEVA GRANADA</t>
  </si>
  <si>
    <t>LUIS ADRIAN MEJIA ALVAREZ</t>
  </si>
  <si>
    <t>REPRESENTANTE LEGAL</t>
  </si>
  <si>
    <t>3114355399</t>
  </si>
  <si>
    <t>inversionesyproyectosaltamira@gmail.com</t>
  </si>
  <si>
    <t>Luis Adrian Mejia Alvarez</t>
  </si>
  <si>
    <t>C.C. No.  77.091.383</t>
  </si>
  <si>
    <t>INVERSIONES Y PROYECTOS ALTAMIRA SAS</t>
  </si>
  <si>
    <t>NIT.  901.401.590-3</t>
  </si>
  <si>
    <t>Jorge Antonio Roa Mejía</t>
  </si>
  <si>
    <t xml:space="preserve">Representante Legal Suplente </t>
  </si>
  <si>
    <t>3016492143</t>
  </si>
  <si>
    <t>jorge.roa@inproyectos.com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</si>
</sst>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 ###\ ###"/>
    <numFmt numFmtId="165" formatCode=";;;"/>
  </numFmts>
  <fonts count="31"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u/>
      <sz val="11"/>
      <color theme="10"/>
      <name val="Calibri"/>
      <family val="2"/>
      <scheme val="minor"/>
    </font>
    <font>
      <sz val="9"/>
      <color indexed="81"/>
      <name val="Tahoma"/>
      <family val="2"/>
    </font>
    <font>
      <b/>
      <sz val="9"/>
      <color indexed="81"/>
      <name val="Tahoma"/>
      <family val="2"/>
    </font>
    <font>
      <sz val="8"/>
      <color theme="1"/>
      <name val="Calibri"/>
      <family val="2"/>
      <scheme val="minor"/>
    </font>
    <font>
      <b/>
      <sz val="9"/>
      <color theme="1"/>
      <name val="Calibri"/>
      <family val="2"/>
      <scheme val="minor"/>
    </font>
    <font>
      <sz val="9"/>
      <color theme="1"/>
      <name val="Calibri"/>
      <family val="2"/>
      <scheme val="minor"/>
    </font>
    <font>
      <sz val="9"/>
      <color theme="6"/>
      <name val="Calibri"/>
      <family val="2"/>
      <scheme val="minor"/>
    </font>
    <font>
      <b/>
      <sz val="6"/>
      <color rgb="FF000000"/>
      <name val="Calibri"/>
      <family val="2"/>
      <scheme val="minor"/>
    </font>
    <font>
      <b/>
      <sz val="12"/>
      <color theme="1"/>
      <name val="Calibri"/>
      <family val="2"/>
      <scheme val="minor"/>
    </font>
    <font>
      <sz val="11"/>
      <color theme="0"/>
      <name val="Calibri"/>
      <family val="2"/>
      <scheme val="minor"/>
    </font>
    <font>
      <sz val="10"/>
      <color theme="1"/>
      <name val="Calibri"/>
      <family val="2"/>
      <scheme val="minor"/>
    </font>
    <font>
      <i/>
      <sz val="11"/>
      <color theme="1"/>
      <name val="Calibri"/>
      <family val="2"/>
      <scheme val="minor"/>
    </font>
    <font>
      <b/>
      <sz val="14"/>
      <color rgb="FF000000"/>
      <name val="Calibri"/>
      <family val="2"/>
      <scheme val="minor"/>
    </font>
    <font>
      <b/>
      <sz val="16"/>
      <color theme="1"/>
      <name val="Calibri"/>
      <family val="2"/>
      <scheme val="minor"/>
    </font>
    <font>
      <b/>
      <sz val="16"/>
      <color theme="0" tint="-0.34998626667073579"/>
      <name val="Calibri"/>
      <family val="2"/>
      <scheme val="minor"/>
    </font>
    <font>
      <b/>
      <sz val="16"/>
      <color theme="8" tint="-0.499984740745262"/>
      <name val="Calibri"/>
      <family val="2"/>
      <scheme val="minor"/>
    </font>
    <font>
      <b/>
      <sz val="18"/>
      <color theme="1"/>
      <name val="Calibri"/>
      <family val="2"/>
      <scheme val="minor"/>
    </font>
    <font>
      <b/>
      <sz val="10"/>
      <color theme="0"/>
      <name val="Calibri"/>
      <family val="2"/>
      <scheme val="minor"/>
    </font>
    <font>
      <sz val="72"/>
      <color theme="0"/>
      <name val="Calibri"/>
      <family val="2"/>
      <scheme val="minor"/>
    </font>
    <font>
      <b/>
      <sz val="10"/>
      <color theme="1"/>
      <name val="Calibri"/>
      <family val="2"/>
      <scheme val="minor"/>
    </font>
    <font>
      <b/>
      <sz val="10"/>
      <color theme="1"/>
      <name val="Arial"/>
      <family val="2"/>
    </font>
    <font>
      <sz val="10"/>
      <color theme="1"/>
      <name val="Arial"/>
      <family val="2"/>
    </font>
    <font>
      <b/>
      <sz val="10.5"/>
      <color theme="1"/>
      <name val="Arial"/>
      <family val="2"/>
    </font>
    <font>
      <sz val="10.5"/>
      <color theme="1"/>
      <name val="Arial"/>
      <family val="2"/>
    </font>
    <font>
      <sz val="12"/>
      <color theme="1"/>
      <name val="Arial"/>
      <family val="2"/>
    </font>
    <font>
      <b/>
      <sz val="11"/>
      <color theme="1"/>
      <name val="Arial"/>
      <family val="2"/>
    </font>
    <font>
      <sz val="11"/>
      <color theme="1"/>
      <name val="Arial"/>
      <family val="2"/>
    </font>
  </fonts>
  <fills count="19">
    <fill>
      <patternFill patternType="none"/>
    </fill>
    <fill>
      <patternFill patternType="gray125"/>
    </fill>
    <fill>
      <patternFill patternType="solid">
        <fgColor theme="8" tint="0.79998168889431442"/>
        <bgColor indexed="64"/>
      </patternFill>
    </fill>
    <fill>
      <patternFill patternType="solid">
        <fgColor theme="6" tint="0.59999389629810485"/>
        <bgColor indexed="64"/>
      </patternFill>
    </fill>
    <fill>
      <patternFill patternType="solid">
        <fgColor rgb="FFFFFFFF"/>
        <bgColor indexed="64"/>
      </patternFill>
    </fill>
    <fill>
      <patternFill patternType="solid">
        <fgColor rgb="FFD9D9D9"/>
        <bgColor indexed="64"/>
      </patternFill>
    </fill>
    <fill>
      <patternFill patternType="solid">
        <fgColor theme="6" tint="-0.249977111117893"/>
        <bgColor indexed="64"/>
      </patternFill>
    </fill>
    <fill>
      <patternFill patternType="solid">
        <fgColor theme="6" tint="-0.499984740745262"/>
        <bgColor indexed="64"/>
      </patternFill>
    </fill>
    <fill>
      <patternFill patternType="solid">
        <fgColor theme="5" tint="0.39997558519241921"/>
        <bgColor indexed="64"/>
      </patternFill>
    </fill>
    <fill>
      <patternFill patternType="solid">
        <fgColor theme="7" tint="0.79998168889431442"/>
        <bgColor indexed="64"/>
      </patternFill>
    </fill>
    <fill>
      <patternFill patternType="solid">
        <fgColor theme="5" tint="-0.249977111117893"/>
        <bgColor indexed="64"/>
      </patternFill>
    </fill>
    <fill>
      <patternFill patternType="solid">
        <fgColor theme="9" tint="0.59999389629810485"/>
        <bgColor indexed="64"/>
      </patternFill>
    </fill>
    <fill>
      <patternFill patternType="solid">
        <fgColor theme="2" tint="-0.249977111117893"/>
        <bgColor indexed="64"/>
      </patternFill>
    </fill>
    <fill>
      <patternFill patternType="solid">
        <fgColor theme="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4" tint="0.59999389629810485"/>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0" fontId="4" fillId="0" borderId="0" applyNumberFormat="0" applyFill="0" applyBorder="0" applyAlignment="0" applyProtection="0"/>
    <xf numFmtId="9" fontId="1" fillId="0" borderId="0" applyFont="0" applyFill="0" applyBorder="0" applyAlignment="0" applyProtection="0"/>
  </cellStyleXfs>
  <cellXfs count="141">
    <xf numFmtId="0" fontId="0" fillId="0" borderId="0" xfId="0"/>
    <xf numFmtId="0" fontId="0" fillId="0" borderId="1" xfId="0" applyBorder="1"/>
    <xf numFmtId="0" fontId="0" fillId="0" borderId="0" xfId="0" applyAlignment="1">
      <alignment horizontal="center"/>
    </xf>
    <xf numFmtId="0" fontId="0" fillId="0" borderId="1" xfId="0" applyBorder="1" applyAlignment="1">
      <alignment horizontal="center"/>
    </xf>
    <xf numFmtId="0" fontId="3" fillId="3" borderId="1" xfId="0" applyFont="1" applyFill="1" applyBorder="1" applyAlignment="1">
      <alignment horizontal="center" vertical="center"/>
    </xf>
    <xf numFmtId="0" fontId="3" fillId="9" borderId="1" xfId="0" applyFont="1" applyFill="1" applyBorder="1" applyAlignment="1">
      <alignment horizontal="center" vertical="center"/>
    </xf>
    <xf numFmtId="0" fontId="0" fillId="9" borderId="1" xfId="0" applyFill="1" applyBorder="1" applyAlignment="1">
      <alignment horizontal="center"/>
    </xf>
    <xf numFmtId="0" fontId="3" fillId="8" borderId="1" xfId="0" applyFont="1" applyFill="1" applyBorder="1" applyAlignment="1">
      <alignment horizontal="center" vertical="center"/>
    </xf>
    <xf numFmtId="0" fontId="0" fillId="11" borderId="1" xfId="0" applyFill="1" applyBorder="1" applyAlignment="1">
      <alignment horizontal="center"/>
    </xf>
    <xf numFmtId="0" fontId="3" fillId="0" borderId="0" xfId="0" applyFont="1" applyProtection="1">
      <protection hidden="1"/>
    </xf>
    <xf numFmtId="0" fontId="0" fillId="0" borderId="0" xfId="0" applyProtection="1">
      <protection hidden="1"/>
    </xf>
    <xf numFmtId="0" fontId="0" fillId="0" borderId="0" xfId="0" applyAlignment="1" applyProtection="1">
      <alignment horizontal="right"/>
      <protection hidden="1"/>
    </xf>
    <xf numFmtId="0" fontId="8" fillId="3" borderId="1" xfId="0" applyFont="1" applyFill="1" applyBorder="1" applyAlignment="1" applyProtection="1">
      <alignment horizontal="center" vertical="center" wrapText="1"/>
      <protection hidden="1"/>
    </xf>
    <xf numFmtId="0" fontId="9" fillId="0" borderId="0" xfId="0" applyFont="1" applyProtection="1">
      <protection hidden="1"/>
    </xf>
    <xf numFmtId="0" fontId="9" fillId="3" borderId="4" xfId="0" applyFont="1" applyFill="1" applyBorder="1" applyProtection="1">
      <protection hidden="1"/>
    </xf>
    <xf numFmtId="0" fontId="10" fillId="0" borderId="0" xfId="0" applyFont="1" applyProtection="1">
      <protection hidden="1"/>
    </xf>
    <xf numFmtId="0" fontId="0" fillId="0" borderId="10" xfId="0" applyBorder="1" applyAlignment="1" applyProtection="1">
      <protection hidden="1"/>
    </xf>
    <xf numFmtId="0" fontId="10" fillId="0" borderId="0" xfId="0" applyFont="1" applyAlignment="1" applyProtection="1">
      <alignment horizontal="left" vertical="top"/>
      <protection hidden="1"/>
    </xf>
    <xf numFmtId="9" fontId="14" fillId="0" borderId="1" xfId="2" applyFont="1" applyFill="1" applyBorder="1" applyAlignment="1" applyProtection="1">
      <alignment horizontal="center" vertical="center"/>
      <protection hidden="1"/>
    </xf>
    <xf numFmtId="0" fontId="14" fillId="0" borderId="1" xfId="0" applyFont="1" applyBorder="1" applyAlignment="1" applyProtection="1">
      <alignment horizontal="center"/>
      <protection hidden="1"/>
    </xf>
    <xf numFmtId="0" fontId="11" fillId="2" borderId="1" xfId="0" applyFont="1" applyFill="1" applyBorder="1" applyAlignment="1" applyProtection="1">
      <alignment horizontal="center" vertical="center"/>
      <protection hidden="1"/>
    </xf>
    <xf numFmtId="0" fontId="0" fillId="0" borderId="7" xfId="0" applyBorder="1" applyProtection="1">
      <protection hidden="1"/>
    </xf>
    <xf numFmtId="164" fontId="0" fillId="0" borderId="0" xfId="0" applyNumberFormat="1" applyAlignment="1" applyProtection="1">
      <protection hidden="1"/>
    </xf>
    <xf numFmtId="164" fontId="0" fillId="0" borderId="7" xfId="0" applyNumberFormat="1" applyBorder="1" applyAlignment="1" applyProtection="1">
      <alignment horizontal="center"/>
      <protection locked="0"/>
    </xf>
    <xf numFmtId="0" fontId="9" fillId="0" borderId="1" xfId="0" applyFont="1" applyFill="1" applyBorder="1" applyAlignment="1" applyProtection="1">
      <alignment horizontal="center" vertical="center"/>
      <protection locked="0"/>
    </xf>
    <xf numFmtId="49" fontId="9" fillId="0" borderId="4" xfId="0" applyNumberFormat="1" applyFont="1" applyFill="1" applyBorder="1" applyAlignment="1" applyProtection="1">
      <alignment horizontal="center" vertical="center"/>
      <protection locked="0"/>
    </xf>
    <xf numFmtId="0" fontId="7" fillId="4" borderId="1" xfId="0" applyFont="1" applyFill="1" applyBorder="1" applyAlignment="1" applyProtection="1">
      <alignment horizontal="center" vertical="center"/>
      <protection locked="0"/>
    </xf>
    <xf numFmtId="0" fontId="9" fillId="0" borderId="1" xfId="0" applyFont="1" applyFill="1" applyBorder="1" applyAlignment="1" applyProtection="1">
      <alignment horizontal="center" vertical="center"/>
      <protection locked="0"/>
    </xf>
    <xf numFmtId="0" fontId="9" fillId="0" borderId="1" xfId="0" applyFont="1" applyBorder="1" applyAlignment="1" applyProtection="1">
      <alignment horizontal="center" vertical="center"/>
      <protection hidden="1"/>
    </xf>
    <xf numFmtId="0" fontId="9" fillId="0" borderId="1" xfId="0" applyFont="1" applyFill="1" applyBorder="1" applyAlignment="1" applyProtection="1">
      <alignment horizontal="center" vertical="center"/>
      <protection locked="0"/>
    </xf>
    <xf numFmtId="0" fontId="13" fillId="6" borderId="0" xfId="0" applyFont="1" applyFill="1" applyAlignment="1">
      <alignment horizontal="center" vertical="center"/>
    </xf>
    <xf numFmtId="0" fontId="13" fillId="6" borderId="7" xfId="0" applyFont="1" applyFill="1" applyBorder="1" applyAlignment="1">
      <alignment horizontal="center" vertical="center"/>
    </xf>
    <xf numFmtId="0" fontId="13" fillId="12" borderId="1" xfId="0" applyFont="1" applyFill="1" applyBorder="1"/>
    <xf numFmtId="0" fontId="7" fillId="0" borderId="0" xfId="0" applyFont="1" applyProtection="1">
      <protection hidden="1"/>
    </xf>
    <xf numFmtId="165" fontId="0" fillId="0" borderId="0" xfId="0" applyNumberFormat="1"/>
    <xf numFmtId="9" fontId="14" fillId="0" borderId="1" xfId="2" applyFont="1" applyBorder="1" applyAlignment="1" applyProtection="1">
      <alignment horizontal="center"/>
      <protection hidden="1"/>
    </xf>
    <xf numFmtId="49" fontId="9" fillId="0" borderId="1" xfId="0" applyNumberFormat="1" applyFont="1" applyFill="1" applyBorder="1" applyAlignment="1" applyProtection="1">
      <alignment horizontal="center" vertical="center"/>
      <protection locked="0"/>
    </xf>
    <xf numFmtId="0" fontId="0" fillId="14" borderId="1" xfId="0" applyFill="1" applyBorder="1" applyAlignment="1">
      <alignment horizontal="center"/>
    </xf>
    <xf numFmtId="0" fontId="0" fillId="15" borderId="1" xfId="0" applyFill="1" applyBorder="1" applyAlignment="1">
      <alignment horizontal="center"/>
    </xf>
    <xf numFmtId="0" fontId="9" fillId="0" borderId="1" xfId="0" applyFont="1" applyFill="1" applyBorder="1" applyAlignment="1" applyProtection="1">
      <alignment horizontal="center" vertical="center"/>
      <protection locked="0"/>
    </xf>
    <xf numFmtId="0" fontId="14" fillId="0" borderId="0" xfId="0" applyFont="1" applyBorder="1" applyAlignment="1" applyProtection="1">
      <alignment horizontal="left"/>
      <protection hidden="1"/>
    </xf>
    <xf numFmtId="0" fontId="0" fillId="0" borderId="0" xfId="0" applyBorder="1" applyProtection="1">
      <protection hidden="1"/>
    </xf>
    <xf numFmtId="165" fontId="0" fillId="0" borderId="0" xfId="0" applyNumberFormat="1" applyBorder="1"/>
    <xf numFmtId="0" fontId="16" fillId="0" borderId="0" xfId="0" applyFont="1" applyAlignment="1">
      <alignment horizontal="center" vertical="center"/>
    </xf>
    <xf numFmtId="0" fontId="20" fillId="0" borderId="0" xfId="0" applyFont="1" applyProtection="1">
      <protection hidden="1"/>
    </xf>
    <xf numFmtId="0" fontId="21" fillId="18" borderId="0" xfId="0" applyFont="1" applyFill="1" applyAlignment="1" applyProtection="1">
      <alignment wrapText="1"/>
      <protection hidden="1"/>
    </xf>
    <xf numFmtId="0" fontId="23" fillId="0" borderId="0" xfId="0" applyFont="1" applyProtection="1">
      <protection hidden="1"/>
    </xf>
    <xf numFmtId="0" fontId="0" fillId="0" borderId="0" xfId="0" applyAlignment="1" applyProtection="1">
      <alignment horizontal="left"/>
      <protection hidden="1"/>
    </xf>
    <xf numFmtId="0" fontId="17" fillId="0" borderId="0" xfId="0" applyFont="1" applyAlignment="1" applyProtection="1">
      <alignment horizontal="left" vertical="center" wrapText="1"/>
      <protection hidden="1"/>
    </xf>
    <xf numFmtId="0" fontId="0" fillId="0" borderId="0" xfId="0" applyFill="1" applyProtection="1">
      <protection hidden="1"/>
    </xf>
    <xf numFmtId="165" fontId="0" fillId="0" borderId="0" xfId="0" applyNumberFormat="1" applyFill="1"/>
    <xf numFmtId="0" fontId="3" fillId="0" borderId="0" xfId="0" applyFont="1" applyBorder="1" applyAlignment="1" applyProtection="1">
      <alignment vertical="top"/>
      <protection hidden="1"/>
    </xf>
    <xf numFmtId="0" fontId="12" fillId="0" borderId="0" xfId="0" applyFont="1" applyAlignment="1" applyProtection="1">
      <alignment horizontal="center" vertical="center"/>
      <protection hidden="1"/>
    </xf>
    <xf numFmtId="0" fontId="24" fillId="0" borderId="0" xfId="0" applyFont="1" applyAlignment="1">
      <alignment vertical="center"/>
    </xf>
    <xf numFmtId="0" fontId="25" fillId="0" borderId="0" xfId="0" applyFont="1" applyAlignment="1">
      <alignment vertical="center"/>
    </xf>
    <xf numFmtId="0" fontId="0" fillId="0" borderId="0" xfId="0" applyAlignment="1" applyProtection="1">
      <protection hidden="1"/>
    </xf>
    <xf numFmtId="0" fontId="26" fillId="0" borderId="0" xfId="0" applyFont="1" applyAlignment="1">
      <alignment vertical="center"/>
    </xf>
    <xf numFmtId="0" fontId="27" fillId="0" borderId="0" xfId="0" applyFont="1" applyAlignment="1">
      <alignment vertical="center"/>
    </xf>
    <xf numFmtId="0" fontId="28" fillId="0" borderId="0" xfId="0" applyFont="1" applyAlignment="1">
      <alignment vertical="center"/>
    </xf>
    <xf numFmtId="0" fontId="29" fillId="0" borderId="0" xfId="0" applyFont="1" applyAlignment="1">
      <alignment vertical="center"/>
    </xf>
    <xf numFmtId="0" fontId="30" fillId="0" borderId="0" xfId="0" applyFont="1" applyAlignment="1">
      <alignment vertical="center"/>
    </xf>
    <xf numFmtId="0" fontId="28" fillId="0" borderId="0" xfId="0" applyFont="1" applyAlignment="1">
      <alignment horizontal="justify" vertical="center"/>
    </xf>
    <xf numFmtId="0" fontId="27" fillId="0" borderId="0" xfId="0" applyFont="1"/>
    <xf numFmtId="0" fontId="12" fillId="0" borderId="0" xfId="0" applyFont="1" applyAlignment="1" applyProtection="1">
      <alignment horizontal="center" vertical="center" wrapText="1"/>
      <protection hidden="1"/>
    </xf>
    <xf numFmtId="0" fontId="19" fillId="17" borderId="0" xfId="0" applyFont="1" applyFill="1" applyAlignment="1" applyProtection="1">
      <alignment horizontal="left" wrapText="1"/>
      <protection hidden="1"/>
    </xf>
    <xf numFmtId="0" fontId="9" fillId="3" borderId="2" xfId="0" applyFont="1" applyFill="1" applyBorder="1" applyAlignment="1" applyProtection="1">
      <alignment horizontal="center" vertical="center" textRotation="90" wrapText="1"/>
      <protection hidden="1"/>
    </xf>
    <xf numFmtId="0" fontId="9" fillId="3" borderId="3" xfId="0" applyFont="1" applyFill="1" applyBorder="1" applyAlignment="1" applyProtection="1">
      <alignment horizontal="center" vertical="center" textRotation="90" wrapText="1"/>
      <protection hidden="1"/>
    </xf>
    <xf numFmtId="0" fontId="14" fillId="0" borderId="1" xfId="0" quotePrefix="1" applyFont="1" applyFill="1" applyBorder="1" applyAlignment="1" applyProtection="1">
      <alignment horizontal="left" wrapText="1"/>
      <protection hidden="1"/>
    </xf>
    <xf numFmtId="0" fontId="14" fillId="0" borderId="1" xfId="0" applyFont="1" applyBorder="1" applyAlignment="1" applyProtection="1">
      <alignment horizontal="left"/>
      <protection hidden="1"/>
    </xf>
    <xf numFmtId="0" fontId="14" fillId="0" borderId="11" xfId="0" applyFont="1" applyBorder="1" applyAlignment="1" applyProtection="1">
      <alignment horizontal="left" wrapText="1"/>
      <protection hidden="1"/>
    </xf>
    <xf numFmtId="0" fontId="14" fillId="0" borderId="7" xfId="0" applyFont="1" applyBorder="1" applyAlignment="1" applyProtection="1">
      <alignment horizontal="left" wrapText="1"/>
      <protection hidden="1"/>
    </xf>
    <xf numFmtId="0" fontId="14" fillId="0" borderId="12" xfId="0" applyFont="1" applyBorder="1" applyAlignment="1" applyProtection="1">
      <alignment horizontal="left" wrapText="1"/>
      <protection hidden="1"/>
    </xf>
    <xf numFmtId="0" fontId="4" fillId="0" borderId="1" xfId="1" applyFill="1" applyBorder="1" applyAlignment="1" applyProtection="1">
      <alignment horizontal="center" vertical="center"/>
      <protection locked="0"/>
    </xf>
    <xf numFmtId="164" fontId="9" fillId="0" borderId="4" xfId="0" applyNumberFormat="1" applyFont="1" applyFill="1" applyBorder="1" applyAlignment="1" applyProtection="1">
      <alignment horizontal="center" vertical="center"/>
      <protection locked="0"/>
    </xf>
    <xf numFmtId="164" fontId="9" fillId="0" borderId="5" xfId="0" applyNumberFormat="1" applyFont="1" applyFill="1" applyBorder="1" applyAlignment="1" applyProtection="1">
      <alignment horizontal="center" vertical="center"/>
      <protection locked="0"/>
    </xf>
    <xf numFmtId="0" fontId="9" fillId="0" borderId="4" xfId="0" applyFont="1" applyFill="1" applyBorder="1" applyAlignment="1" applyProtection="1">
      <alignment horizontal="center" vertical="center" wrapText="1"/>
      <protection locked="0"/>
    </xf>
    <xf numFmtId="0" fontId="9" fillId="0" borderId="6" xfId="0" applyFont="1" applyFill="1" applyBorder="1" applyAlignment="1" applyProtection="1">
      <alignment horizontal="center" vertical="center" wrapText="1"/>
      <protection locked="0"/>
    </xf>
    <xf numFmtId="0" fontId="9" fillId="0" borderId="5" xfId="0" applyFont="1" applyFill="1" applyBorder="1" applyAlignment="1" applyProtection="1">
      <alignment horizontal="center" vertical="center" wrapText="1"/>
      <protection locked="0"/>
    </xf>
    <xf numFmtId="0" fontId="9" fillId="3" borderId="1" xfId="0" applyFont="1" applyFill="1" applyBorder="1" applyAlignment="1" applyProtection="1">
      <alignment horizontal="center" vertical="center" wrapText="1"/>
      <protection hidden="1"/>
    </xf>
    <xf numFmtId="0" fontId="8" fillId="13" borderId="6" xfId="0" applyFont="1" applyFill="1" applyBorder="1" applyAlignment="1" applyProtection="1">
      <alignment horizontal="center" vertical="center"/>
      <protection hidden="1"/>
    </xf>
    <xf numFmtId="0" fontId="8" fillId="13" borderId="5" xfId="0" applyFont="1" applyFill="1" applyBorder="1" applyAlignment="1" applyProtection="1">
      <alignment horizontal="center" vertical="center"/>
      <protection hidden="1"/>
    </xf>
    <xf numFmtId="0" fontId="11" fillId="5" borderId="1" xfId="0" applyFont="1" applyFill="1" applyBorder="1" applyAlignment="1" applyProtection="1">
      <alignment horizontal="center" vertical="center"/>
      <protection hidden="1"/>
    </xf>
    <xf numFmtId="0" fontId="2" fillId="7" borderId="1" xfId="0" applyFont="1" applyFill="1" applyBorder="1" applyAlignment="1" applyProtection="1">
      <alignment horizontal="center" vertical="center"/>
      <protection hidden="1"/>
    </xf>
    <xf numFmtId="0" fontId="13" fillId="0" borderId="13" xfId="0" applyFont="1" applyBorder="1" applyAlignment="1" applyProtection="1">
      <alignment horizontal="center" vertical="center" wrapText="1"/>
      <protection hidden="1"/>
    </xf>
    <xf numFmtId="0" fontId="13" fillId="0" borderId="14" xfId="0" applyFont="1" applyBorder="1" applyAlignment="1" applyProtection="1">
      <alignment horizontal="center" vertical="center" wrapText="1"/>
      <protection hidden="1"/>
    </xf>
    <xf numFmtId="0" fontId="13" fillId="0" borderId="14" xfId="0" applyFont="1" applyBorder="1" applyAlignment="1" applyProtection="1">
      <alignment horizontal="center" vertical="center"/>
      <protection hidden="1"/>
    </xf>
    <xf numFmtId="0" fontId="13" fillId="0" borderId="15" xfId="0" applyFont="1" applyBorder="1" applyAlignment="1" applyProtection="1">
      <alignment horizontal="center" vertical="center"/>
      <protection hidden="1"/>
    </xf>
    <xf numFmtId="0" fontId="8" fillId="0" borderId="6" xfId="0" applyFont="1" applyFill="1" applyBorder="1" applyAlignment="1" applyProtection="1">
      <alignment horizontal="center" vertical="center"/>
      <protection locked="0"/>
    </xf>
    <xf numFmtId="0" fontId="8" fillId="0" borderId="5" xfId="0" applyFont="1" applyFill="1" applyBorder="1" applyAlignment="1" applyProtection="1">
      <alignment horizontal="center" vertical="center"/>
      <protection locked="0"/>
    </xf>
    <xf numFmtId="0" fontId="17" fillId="0" borderId="0" xfId="0" applyFont="1" applyAlignment="1" applyProtection="1">
      <alignment horizontal="left" vertical="center" wrapText="1"/>
      <protection hidden="1"/>
    </xf>
    <xf numFmtId="164" fontId="9" fillId="0" borderId="1" xfId="0" applyNumberFormat="1" applyFont="1" applyFill="1" applyBorder="1" applyAlignment="1" applyProtection="1">
      <alignment horizontal="center" vertical="center"/>
      <protection locked="0"/>
    </xf>
    <xf numFmtId="0" fontId="4" fillId="0" borderId="4" xfId="1" applyFill="1" applyBorder="1" applyAlignment="1" applyProtection="1">
      <alignment horizontal="center" vertical="center"/>
      <protection locked="0"/>
    </xf>
    <xf numFmtId="0" fontId="4" fillId="0" borderId="6" xfId="1" applyFill="1" applyBorder="1" applyAlignment="1" applyProtection="1">
      <alignment horizontal="center" vertical="center"/>
      <protection locked="0"/>
    </xf>
    <xf numFmtId="0" fontId="4" fillId="0" borderId="5" xfId="1" applyFill="1" applyBorder="1" applyAlignment="1" applyProtection="1">
      <alignment horizontal="center" vertical="center"/>
      <protection locked="0"/>
    </xf>
    <xf numFmtId="0" fontId="9" fillId="0" borderId="4" xfId="0" applyFont="1" applyFill="1" applyBorder="1" applyAlignment="1" applyProtection="1">
      <alignment horizontal="center" vertical="center"/>
      <protection locked="0"/>
    </xf>
    <xf numFmtId="0" fontId="9" fillId="0" borderId="5" xfId="0" applyFont="1" applyFill="1" applyBorder="1" applyAlignment="1" applyProtection="1">
      <alignment horizontal="center" vertical="center"/>
      <protection locked="0"/>
    </xf>
    <xf numFmtId="0" fontId="14" fillId="3" borderId="1" xfId="0" applyFont="1" applyFill="1" applyBorder="1" applyAlignment="1" applyProtection="1">
      <alignment horizontal="center" vertical="center" wrapText="1"/>
      <protection hidden="1"/>
    </xf>
    <xf numFmtId="0" fontId="9" fillId="0" borderId="1" xfId="0" applyFont="1" applyFill="1" applyBorder="1" applyAlignment="1" applyProtection="1">
      <alignment horizontal="center" vertical="center"/>
      <protection locked="0"/>
    </xf>
    <xf numFmtId="9" fontId="14" fillId="0" borderId="5" xfId="2" applyFont="1" applyBorder="1" applyAlignment="1" applyProtection="1">
      <alignment horizontal="center" vertical="center"/>
      <protection hidden="1"/>
    </xf>
    <xf numFmtId="0" fontId="12" fillId="0" borderId="0" xfId="0" applyFont="1" applyAlignment="1" applyProtection="1">
      <alignment horizontal="center" vertical="center"/>
      <protection hidden="1"/>
    </xf>
    <xf numFmtId="0" fontId="8" fillId="3" borderId="4" xfId="0" applyFont="1" applyFill="1" applyBorder="1" applyAlignment="1" applyProtection="1">
      <alignment horizontal="center" vertical="center" wrapText="1"/>
      <protection hidden="1"/>
    </xf>
    <xf numFmtId="0" fontId="8" fillId="3" borderId="6" xfId="0" applyFont="1" applyFill="1" applyBorder="1" applyAlignment="1" applyProtection="1">
      <alignment horizontal="center" vertical="center" wrapText="1"/>
      <protection hidden="1"/>
    </xf>
    <xf numFmtId="0" fontId="8" fillId="3" borderId="5" xfId="0" applyFont="1" applyFill="1" applyBorder="1" applyAlignment="1" applyProtection="1">
      <alignment horizontal="center" vertical="center" wrapText="1"/>
      <protection hidden="1"/>
    </xf>
    <xf numFmtId="0" fontId="8" fillId="3" borderId="1" xfId="0" applyFont="1" applyFill="1" applyBorder="1" applyAlignment="1" applyProtection="1">
      <alignment horizontal="center" vertical="center" wrapText="1"/>
      <protection hidden="1"/>
    </xf>
    <xf numFmtId="0" fontId="8" fillId="3" borderId="1" xfId="0" applyFont="1" applyFill="1" applyBorder="1" applyAlignment="1" applyProtection="1">
      <alignment horizontal="center" vertical="center"/>
      <protection hidden="1"/>
    </xf>
    <xf numFmtId="0" fontId="9" fillId="3" borderId="1" xfId="0" applyFont="1" applyFill="1" applyBorder="1" applyAlignment="1" applyProtection="1">
      <alignment horizontal="center" vertical="center" textRotation="90" wrapText="1"/>
      <protection hidden="1"/>
    </xf>
    <xf numFmtId="0" fontId="8" fillId="3" borderId="2" xfId="0" applyFont="1" applyFill="1" applyBorder="1" applyAlignment="1" applyProtection="1">
      <alignment horizontal="center" vertical="center" wrapText="1"/>
      <protection hidden="1"/>
    </xf>
    <xf numFmtId="0" fontId="8" fillId="3" borderId="6" xfId="0" applyFont="1" applyFill="1" applyBorder="1" applyAlignment="1" applyProtection="1">
      <alignment horizontal="left" vertical="center" wrapText="1"/>
      <protection hidden="1"/>
    </xf>
    <xf numFmtId="0" fontId="8" fillId="3" borderId="5" xfId="0" applyFont="1" applyFill="1" applyBorder="1" applyAlignment="1" applyProtection="1">
      <alignment horizontal="left" vertical="center" wrapText="1"/>
      <protection hidden="1"/>
    </xf>
    <xf numFmtId="0" fontId="8" fillId="16" borderId="3" xfId="0" applyFont="1" applyFill="1" applyBorder="1" applyAlignment="1" applyProtection="1">
      <alignment horizontal="center" vertical="center"/>
      <protection hidden="1"/>
    </xf>
    <xf numFmtId="0" fontId="9" fillId="0" borderId="1" xfId="0" applyFont="1" applyFill="1" applyBorder="1" applyAlignment="1" applyProtection="1">
      <alignment horizontal="center" vertical="center" wrapText="1"/>
      <protection locked="0"/>
    </xf>
    <xf numFmtId="0" fontId="8" fillId="16" borderId="1" xfId="0" applyFont="1" applyFill="1" applyBorder="1" applyAlignment="1" applyProtection="1">
      <alignment horizontal="center" vertical="center"/>
      <protection hidden="1"/>
    </xf>
    <xf numFmtId="3" fontId="9" fillId="0" borderId="6" xfId="0" applyNumberFormat="1" applyFont="1" applyFill="1" applyBorder="1" applyAlignment="1" applyProtection="1">
      <alignment horizontal="center" vertical="center" wrapText="1"/>
      <protection locked="0"/>
    </xf>
    <xf numFmtId="0" fontId="13" fillId="0" borderId="16" xfId="0" applyFont="1" applyBorder="1" applyAlignment="1" applyProtection="1">
      <alignment horizontal="center" vertical="center" wrapText="1"/>
      <protection hidden="1"/>
    </xf>
    <xf numFmtId="0" fontId="13" fillId="0" borderId="0" xfId="0" applyFont="1" applyBorder="1" applyAlignment="1" applyProtection="1">
      <alignment horizontal="center" vertical="center" wrapText="1"/>
      <protection hidden="1"/>
    </xf>
    <xf numFmtId="0" fontId="3" fillId="0" borderId="17" xfId="0" applyFont="1" applyBorder="1" applyAlignment="1" applyProtection="1">
      <alignment horizontal="left" vertical="top"/>
      <protection hidden="1"/>
    </xf>
    <xf numFmtId="0" fontId="3" fillId="0" borderId="16" xfId="0" applyFont="1" applyBorder="1" applyAlignment="1" applyProtection="1">
      <alignment horizontal="left" vertical="top"/>
      <protection hidden="1"/>
    </xf>
    <xf numFmtId="0" fontId="3" fillId="0" borderId="18" xfId="0" applyFont="1" applyBorder="1" applyAlignment="1" applyProtection="1">
      <alignment horizontal="left" vertical="top"/>
      <protection hidden="1"/>
    </xf>
    <xf numFmtId="0" fontId="3" fillId="0" borderId="19" xfId="0" applyFont="1" applyBorder="1" applyAlignment="1" applyProtection="1">
      <alignment horizontal="left" vertical="top"/>
      <protection hidden="1"/>
    </xf>
    <xf numFmtId="0" fontId="3" fillId="0" borderId="0" xfId="0" applyFont="1" applyBorder="1" applyAlignment="1" applyProtection="1">
      <alignment horizontal="left" vertical="top"/>
      <protection hidden="1"/>
    </xf>
    <xf numFmtId="0" fontId="3" fillId="0" borderId="20" xfId="0" applyFont="1" applyBorder="1" applyAlignment="1" applyProtection="1">
      <alignment horizontal="left" vertical="top"/>
      <protection hidden="1"/>
    </xf>
    <xf numFmtId="0" fontId="3" fillId="0" borderId="21" xfId="0" applyFont="1" applyBorder="1" applyAlignment="1" applyProtection="1">
      <alignment horizontal="left" vertical="top"/>
      <protection hidden="1"/>
    </xf>
    <xf numFmtId="0" fontId="3" fillId="0" borderId="22" xfId="0" applyFont="1" applyBorder="1" applyAlignment="1" applyProtection="1">
      <alignment horizontal="left" vertical="top"/>
      <protection hidden="1"/>
    </xf>
    <xf numFmtId="0" fontId="3" fillId="0" borderId="23" xfId="0" applyFont="1" applyBorder="1" applyAlignment="1" applyProtection="1">
      <alignment horizontal="left" vertical="top"/>
      <protection hidden="1"/>
    </xf>
    <xf numFmtId="0" fontId="14" fillId="0" borderId="8" xfId="0" applyFont="1" applyBorder="1" applyAlignment="1" applyProtection="1">
      <alignment horizontal="left" vertical="top"/>
      <protection hidden="1"/>
    </xf>
    <xf numFmtId="0" fontId="14" fillId="0" borderId="10" xfId="0" applyFont="1" applyBorder="1" applyAlignment="1" applyProtection="1">
      <alignment horizontal="left" vertical="top"/>
      <protection hidden="1"/>
    </xf>
    <xf numFmtId="0" fontId="14" fillId="0" borderId="9" xfId="0" applyFont="1" applyBorder="1" applyAlignment="1" applyProtection="1">
      <alignment horizontal="left" vertical="top"/>
      <protection hidden="1"/>
    </xf>
    <xf numFmtId="0" fontId="14" fillId="0" borderId="2" xfId="0" applyFont="1" applyBorder="1" applyAlignment="1" applyProtection="1">
      <alignment horizontal="left" vertical="center" wrapText="1"/>
      <protection hidden="1"/>
    </xf>
    <xf numFmtId="0" fontId="13" fillId="6" borderId="0" xfId="0" applyFont="1" applyFill="1" applyAlignment="1">
      <alignment horizontal="center" vertical="center"/>
    </xf>
    <xf numFmtId="0" fontId="13" fillId="6" borderId="7" xfId="0" applyFont="1" applyFill="1" applyBorder="1" applyAlignment="1">
      <alignment horizontal="center" vertical="center"/>
    </xf>
    <xf numFmtId="0" fontId="13" fillId="10" borderId="0" xfId="0" applyFont="1" applyFill="1" applyAlignment="1">
      <alignment horizontal="center" vertical="center"/>
    </xf>
    <xf numFmtId="0" fontId="13" fillId="10" borderId="7"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9" fillId="0" borderId="6" xfId="0" applyFont="1" applyBorder="1" applyAlignment="1" applyProtection="1">
      <alignment horizontal="center" vertical="center" wrapText="1"/>
      <protection locked="0"/>
    </xf>
    <xf numFmtId="0" fontId="9" fillId="0" borderId="5" xfId="0" applyFont="1" applyBorder="1" applyAlignment="1" applyProtection="1">
      <alignment horizontal="center" vertical="center" wrapText="1"/>
      <protection locked="0"/>
    </xf>
    <xf numFmtId="0" fontId="9" fillId="0" borderId="1" xfId="0" applyFont="1" applyBorder="1" applyAlignment="1" applyProtection="1">
      <alignment horizontal="center" vertical="center"/>
      <protection locked="0"/>
    </xf>
    <xf numFmtId="164" fontId="9" fillId="0" borderId="4" xfId="0" applyNumberFormat="1" applyFont="1" applyBorder="1" applyAlignment="1" applyProtection="1">
      <alignment horizontal="center" vertical="center"/>
      <protection locked="0"/>
    </xf>
    <xf numFmtId="164" fontId="9" fillId="0" borderId="5" xfId="0" applyNumberFormat="1" applyFont="1" applyBorder="1" applyAlignment="1" applyProtection="1">
      <alignment horizontal="center" vertical="center"/>
      <protection locked="0"/>
    </xf>
    <xf numFmtId="49" fontId="9" fillId="0" borderId="4" xfId="0" applyNumberFormat="1" applyFont="1" applyBorder="1" applyAlignment="1" applyProtection="1">
      <alignment horizontal="center" vertical="center"/>
      <protection locked="0"/>
    </xf>
    <xf numFmtId="0" fontId="9" fillId="0" borderId="4" xfId="0" applyFont="1" applyBorder="1" applyAlignment="1" applyProtection="1">
      <alignment horizontal="center" vertical="center" wrapText="1"/>
      <protection locked="0"/>
    </xf>
  </cellXfs>
  <cellStyles count="3">
    <cellStyle name="Hipervínculo" xfId="1" builtinId="8"/>
    <cellStyle name="Normal" xfId="0" builtinId="0"/>
    <cellStyle name="Porcentaje" xfId="2" builtinId="5"/>
  </cellStyles>
  <dxfs count="27">
    <dxf>
      <fill>
        <patternFill>
          <bgColor theme="7" tint="0.39994506668294322"/>
        </patternFill>
      </fill>
    </dxf>
    <dxf>
      <font>
        <color theme="0"/>
      </font>
      <numFmt numFmtId="165" formatCode=";;;"/>
      <fill>
        <patternFill patternType="none">
          <bgColor auto="1"/>
        </patternFill>
      </fill>
    </dxf>
    <dxf>
      <fill>
        <patternFill>
          <bgColor theme="7" tint="0.39994506668294322"/>
        </patternFill>
      </fill>
    </dxf>
    <dxf>
      <font>
        <color theme="0"/>
      </font>
      <numFmt numFmtId="165" formatCode=";;;"/>
      <fill>
        <patternFill patternType="none">
          <bgColor auto="1"/>
        </patternFill>
      </fill>
    </dxf>
    <dxf>
      <fill>
        <patternFill>
          <bgColor theme="7" tint="0.39994506668294322"/>
        </patternFill>
      </fill>
    </dxf>
    <dxf>
      <font>
        <color theme="0"/>
      </font>
      <numFmt numFmtId="165" formatCode=";;;"/>
      <fill>
        <patternFill patternType="none">
          <bgColor auto="1"/>
        </patternFill>
      </fill>
    </dxf>
    <dxf>
      <fill>
        <patternFill>
          <bgColor theme="7" tint="0.39994506668294322"/>
        </patternFill>
      </fill>
    </dxf>
    <dxf>
      <font>
        <color theme="0"/>
      </font>
      <numFmt numFmtId="165" formatCode=";;;"/>
      <fill>
        <patternFill patternType="none">
          <bgColor auto="1"/>
        </patternFill>
      </fill>
    </dxf>
    <dxf>
      <fill>
        <patternFill>
          <bgColor theme="7" tint="0.39994506668294322"/>
        </patternFill>
      </fill>
    </dxf>
    <dxf>
      <font>
        <color theme="0"/>
      </font>
      <numFmt numFmtId="165" formatCode=";;;"/>
      <fill>
        <patternFill patternType="none">
          <bgColor auto="1"/>
        </patternFill>
      </fill>
    </dxf>
    <dxf>
      <fill>
        <patternFill>
          <bgColor theme="7" tint="0.39994506668294322"/>
        </patternFill>
      </fill>
    </dxf>
    <dxf>
      <font>
        <color theme="0"/>
      </font>
      <numFmt numFmtId="165" formatCode=";;;"/>
      <fill>
        <patternFill patternType="none">
          <bgColor auto="1"/>
        </patternFill>
      </fill>
    </dxf>
    <dxf>
      <fill>
        <patternFill>
          <bgColor theme="7" tint="0.39994506668294322"/>
        </patternFill>
      </fill>
    </dxf>
    <dxf>
      <font>
        <color theme="0"/>
      </font>
      <numFmt numFmtId="165" formatCode=";;;"/>
      <fill>
        <patternFill patternType="none">
          <bgColor auto="1"/>
        </patternFill>
      </fill>
    </dxf>
    <dxf>
      <fill>
        <patternFill>
          <bgColor theme="7" tint="0.39994506668294322"/>
        </patternFill>
      </fill>
    </dxf>
    <dxf>
      <font>
        <color theme="0"/>
      </font>
      <numFmt numFmtId="165" formatCode=";;;"/>
      <fill>
        <patternFill patternType="none">
          <bgColor auto="1"/>
        </patternFill>
      </fill>
    </dxf>
    <dxf>
      <fill>
        <patternFill>
          <bgColor theme="7" tint="0.39994506668294322"/>
        </patternFill>
      </fill>
    </dxf>
    <dxf>
      <font>
        <color theme="0"/>
      </font>
      <numFmt numFmtId="165" formatCode=";;;"/>
      <fill>
        <patternFill patternType="none">
          <bgColor auto="1"/>
        </patternFill>
      </fill>
    </dxf>
    <dxf>
      <fill>
        <patternFill>
          <bgColor theme="7" tint="0.39994506668294322"/>
        </patternFill>
      </fill>
    </dxf>
    <dxf>
      <font>
        <color theme="0"/>
      </font>
      <numFmt numFmtId="165" formatCode=";;;"/>
      <fill>
        <patternFill patternType="none">
          <bgColor auto="1"/>
        </patternFill>
      </fill>
    </dxf>
    <dxf>
      <font>
        <color rgb="FF006100"/>
      </font>
      <fill>
        <patternFill>
          <bgColor rgb="FFC6EFCE"/>
        </patternFill>
      </fill>
    </dxf>
    <dxf>
      <fill>
        <patternFill>
          <bgColor theme="7"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theme="7" tint="0.39994506668294322"/>
        </patternFill>
      </fill>
    </dxf>
    <dxf>
      <font>
        <color theme="0"/>
      </font>
      <numFmt numFmtId="165" formatCode=";;;"/>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13</xdr:col>
      <xdr:colOff>13606</xdr:colOff>
      <xdr:row>51</xdr:row>
      <xdr:rowOff>46811</xdr:rowOff>
    </xdr:from>
    <xdr:to>
      <xdr:col>14</xdr:col>
      <xdr:colOff>54427</xdr:colOff>
      <xdr:row>55</xdr:row>
      <xdr:rowOff>178253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4999" y="13830847"/>
          <a:ext cx="1442357" cy="907049"/>
        </a:xfrm>
        <a:prstGeom prst="rect">
          <a:avLst/>
        </a:prstGeom>
      </xdr:spPr>
    </xdr:pic>
    <xdr:clientData/>
  </xdr:twoCellAnchor>
  <xdr:twoCellAnchor>
    <xdr:from>
      <xdr:col>10</xdr:col>
      <xdr:colOff>1128742</xdr:colOff>
      <xdr:row>38</xdr:row>
      <xdr:rowOff>27524</xdr:rowOff>
    </xdr:from>
    <xdr:to>
      <xdr:col>17</xdr:col>
      <xdr:colOff>843642</xdr:colOff>
      <xdr:row>46</xdr:row>
      <xdr:rowOff>145676</xdr:rowOff>
    </xdr:to>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8322918" y="10056789"/>
          <a:ext cx="5934165" cy="17317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0" i="0">
              <a:solidFill>
                <a:schemeClr val="dk1"/>
              </a:solidFill>
              <a:effectLst/>
              <a:latin typeface="+mn-lt"/>
              <a:ea typeface="+mn-ea"/>
              <a:cs typeface="+mn-cs"/>
            </a:rPr>
            <a:t>Mediante la presente, manifestamos que tenemos conocimiento de los términos y condiciones de utilización de la herramienta tecnológica Alianza en Línea que se encuentra en la página Web </a:t>
          </a:r>
          <a:r>
            <a:rPr lang="es-CO" sz="1100" b="0" i="0">
              <a:solidFill>
                <a:schemeClr val="dk1"/>
              </a:solidFill>
              <a:effectLst/>
              <a:latin typeface="+mn-lt"/>
              <a:ea typeface="+mn-ea"/>
              <a:cs typeface="+mn-cs"/>
              <a:hlinkClick xmlns:r="http://schemas.openxmlformats.org/officeDocument/2006/relationships" r:id=""/>
            </a:rPr>
            <a:t>www.alianzaenlinea.com</a:t>
          </a:r>
          <a:r>
            <a:rPr lang="es-CO" sz="1100" b="0" i="0">
              <a:solidFill>
                <a:schemeClr val="dk1"/>
              </a:solidFill>
              <a:effectLst/>
              <a:latin typeface="+mn-lt"/>
              <a:ea typeface="+mn-ea"/>
              <a:cs typeface="+mn-cs"/>
            </a:rPr>
            <a:t> ; que con el diligenciamiento de este anexo autorizamos a las personas acá designadas para usar la herramienta conforme allí se indica y adicionalmente tenemos el conocimiento pleno del MANUAL DE PRODUCTO PAGOS MASIVOS FIDEICOMISOS POR PORTAL, así como de la funcionalidad de Pagos Portal en </a:t>
          </a:r>
          <a:r>
            <a:rPr lang="es-CO" sz="1100" b="0" i="0">
              <a:solidFill>
                <a:schemeClr val="dk1"/>
              </a:solidFill>
              <a:effectLst/>
              <a:latin typeface="+mn-lt"/>
              <a:ea typeface="+mn-ea"/>
              <a:cs typeface="+mn-cs"/>
              <a:hlinkClick xmlns:r="http://schemas.openxmlformats.org/officeDocument/2006/relationships" r:id=""/>
            </a:rPr>
            <a:t>www.alianzaenlinea.com</a:t>
          </a:r>
          <a:r>
            <a:rPr lang="es-CO" sz="1100" b="0" i="0">
              <a:solidFill>
                <a:schemeClr val="dk1"/>
              </a:solidFill>
              <a:effectLst/>
              <a:latin typeface="+mn-lt"/>
              <a:ea typeface="+mn-ea"/>
              <a:cs typeface="+mn-cs"/>
            </a:rPr>
            <a:t> y nos comprometemos a cumplirlo en su integralidad. Así mismo, toda operación que se realice a través de la funcionalidad por medio de los perfiles anteriormente indicados no será objeto de repudio de nuestra parte. El firmante es responsable de la información y completitud de todos los datos y las consecuentes responsabilidades que se les asignará</a:t>
          </a:r>
          <a:endParaRPr lang="es-CO" sz="1100">
            <a:solidFill>
              <a:schemeClr val="tx1"/>
            </a:solidFill>
            <a:effectLst/>
            <a:latin typeface="+mn-lt"/>
            <a:ea typeface="+mn-ea"/>
            <a:cs typeface="+mn-cs"/>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jorge.roa@inproyectos.com" TargetMode="External"/><Relationship Id="rId7" Type="http://schemas.openxmlformats.org/officeDocument/2006/relationships/comments" Target="../comments1.xml"/><Relationship Id="rId2" Type="http://schemas.openxmlformats.org/officeDocument/2006/relationships/hyperlink" Target="mailto:inversionesyproyectosaltamira@gmail.com" TargetMode="External"/><Relationship Id="rId1" Type="http://schemas.openxmlformats.org/officeDocument/2006/relationships/hyperlink" Target="mailto:inversionesyproyectosaltamira@gmail.com" TargetMode="External"/><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D62"/>
  <sheetViews>
    <sheetView showGridLines="0" tabSelected="1" view="pageBreakPreview" topLeftCell="A10" zoomScale="70" zoomScaleNormal="70" zoomScaleSheetLayoutView="70" zoomScalePageLayoutView="70" workbookViewId="0">
      <selection activeCell="R16" sqref="R16"/>
    </sheetView>
  </sheetViews>
  <sheetFormatPr baseColWidth="10" defaultColWidth="0" defaultRowHeight="15" x14ac:dyDescent="0.25"/>
  <cols>
    <col min="1" max="1" width="3.140625" style="10" customWidth="1"/>
    <col min="2" max="2" width="27.85546875" style="10" customWidth="1"/>
    <col min="3" max="3" width="4.140625" style="10" customWidth="1"/>
    <col min="4" max="4" width="13.7109375" style="10" customWidth="1"/>
    <col min="5" max="5" width="3.42578125" style="10" customWidth="1"/>
    <col min="6" max="6" width="13.7109375" style="10" customWidth="1"/>
    <col min="7" max="7" width="3.42578125" style="10" customWidth="1"/>
    <col min="8" max="8" width="12.7109375" style="10" customWidth="1"/>
    <col min="9" max="9" width="3.42578125" style="10" customWidth="1"/>
    <col min="10" max="10" width="22.140625" style="10" customWidth="1"/>
    <col min="11" max="11" width="20" style="10" customWidth="1"/>
    <col min="12" max="12" width="8" style="10" customWidth="1"/>
    <col min="13" max="13" width="7" style="10" customWidth="1"/>
    <col min="14" max="14" width="21" style="10" customWidth="1"/>
    <col min="15" max="15" width="12.140625" style="10" customWidth="1"/>
    <col min="16" max="16" width="14.28515625" style="10" customWidth="1"/>
    <col min="17" max="17" width="20.5703125" style="10" customWidth="1"/>
    <col min="18" max="18" width="22.42578125" style="10" customWidth="1"/>
    <col min="19" max="19" width="1.7109375" style="34" customWidth="1"/>
    <col min="20" max="16383" width="1.7109375" style="10" hidden="1"/>
    <col min="16384" max="16384" width="26.5703125" style="10" customWidth="1"/>
  </cols>
  <sheetData>
    <row r="1" spans="1:20 16384:16384" x14ac:dyDescent="0.25">
      <c r="A1" s="9" t="s">
        <v>37</v>
      </c>
    </row>
    <row r="2" spans="1:20 16384:16384" x14ac:dyDescent="0.25">
      <c r="A2" s="9">
        <v>1</v>
      </c>
      <c r="B2" s="10" t="s">
        <v>69</v>
      </c>
    </row>
    <row r="3" spans="1:20 16384:16384" x14ac:dyDescent="0.25">
      <c r="A3" s="9">
        <v>2</v>
      </c>
      <c r="B3" s="10" t="s">
        <v>55</v>
      </c>
    </row>
    <row r="4" spans="1:20 16384:16384" x14ac:dyDescent="0.25">
      <c r="A4" s="9">
        <v>3</v>
      </c>
      <c r="B4" s="10" t="s">
        <v>56</v>
      </c>
    </row>
    <row r="5" spans="1:20 16384:16384" x14ac:dyDescent="0.25">
      <c r="A5" s="9">
        <v>4</v>
      </c>
      <c r="B5" s="10" t="s">
        <v>76</v>
      </c>
    </row>
    <row r="6" spans="1:20 16384:16384" x14ac:dyDescent="0.25">
      <c r="A6" s="9">
        <v>5</v>
      </c>
      <c r="B6" s="10" t="s">
        <v>77</v>
      </c>
    </row>
    <row r="7" spans="1:20 16384:16384" x14ac:dyDescent="0.25">
      <c r="A7" s="9">
        <v>6</v>
      </c>
      <c r="B7" s="10" t="s">
        <v>78</v>
      </c>
    </row>
    <row r="8" spans="1:20 16384:16384" x14ac:dyDescent="0.25">
      <c r="A8" s="9">
        <v>7</v>
      </c>
      <c r="B8" s="10" t="s">
        <v>70</v>
      </c>
    </row>
    <row r="9" spans="1:20 16384:16384" ht="96.75" customHeight="1" thickBot="1" x14ac:dyDescent="0.4">
      <c r="A9" s="9">
        <v>8</v>
      </c>
      <c r="B9" s="64" t="s">
        <v>80</v>
      </c>
      <c r="C9" s="64"/>
      <c r="D9" s="64"/>
      <c r="E9" s="64"/>
      <c r="F9" s="64"/>
      <c r="G9" s="64"/>
      <c r="H9" s="64"/>
      <c r="I9" s="64"/>
      <c r="J9" s="64"/>
      <c r="K9" s="64"/>
      <c r="L9" s="64"/>
      <c r="M9" s="64"/>
      <c r="N9" s="64"/>
      <c r="O9" s="64"/>
      <c r="P9" s="64"/>
      <c r="Q9" s="64"/>
      <c r="XFD9" s="45" t="s">
        <v>73</v>
      </c>
    </row>
    <row r="10" spans="1:20 16384:16384" ht="25.5" customHeight="1" x14ac:dyDescent="0.25">
      <c r="A10" s="99" t="s">
        <v>8</v>
      </c>
      <c r="B10" s="99"/>
      <c r="C10" s="99"/>
      <c r="D10" s="99"/>
      <c r="E10" s="99"/>
      <c r="F10" s="99"/>
      <c r="G10" s="99"/>
      <c r="H10" s="99"/>
      <c r="I10" s="99"/>
      <c r="J10" s="99"/>
      <c r="K10" s="99"/>
      <c r="L10" s="99"/>
      <c r="M10" s="99"/>
      <c r="N10" s="99"/>
      <c r="O10" s="99"/>
      <c r="P10" s="99"/>
      <c r="Q10" s="99"/>
      <c r="R10" s="99"/>
      <c r="XFD10" s="83" t="s">
        <v>75</v>
      </c>
    </row>
    <row r="11" spans="1:20 16384:16384" ht="11.25" customHeight="1" x14ac:dyDescent="0.25">
      <c r="A11" s="52"/>
      <c r="B11" s="52"/>
      <c r="C11" s="52"/>
      <c r="D11" s="52"/>
      <c r="E11" s="52"/>
      <c r="F11" s="52"/>
      <c r="G11" s="52"/>
      <c r="H11" s="52"/>
      <c r="I11" s="52"/>
      <c r="J11" s="52"/>
      <c r="K11" s="52"/>
      <c r="L11" s="52"/>
      <c r="M11" s="52"/>
      <c r="N11" s="52"/>
      <c r="O11" s="52"/>
      <c r="P11" s="52"/>
      <c r="Q11" s="52"/>
      <c r="R11" s="52"/>
      <c r="XFD11" s="84"/>
    </row>
    <row r="12" spans="1:20 16384:16384" ht="14.25" customHeight="1" x14ac:dyDescent="0.25">
      <c r="A12" s="52"/>
      <c r="B12" s="63" t="s">
        <v>88</v>
      </c>
      <c r="C12" s="63"/>
      <c r="D12" s="63"/>
      <c r="E12" s="63"/>
      <c r="F12" s="63"/>
      <c r="G12" s="63"/>
      <c r="H12" s="63"/>
      <c r="I12" s="63"/>
      <c r="J12" s="63"/>
      <c r="K12" s="63"/>
      <c r="L12" s="63"/>
      <c r="M12" s="63"/>
      <c r="N12" s="63"/>
      <c r="O12" s="63"/>
      <c r="P12" s="63"/>
      <c r="Q12" s="63"/>
      <c r="R12" s="52"/>
      <c r="XFD12" s="84"/>
    </row>
    <row r="13" spans="1:20 16384:16384" ht="25.5" customHeight="1" x14ac:dyDescent="0.25">
      <c r="A13" s="52"/>
      <c r="B13" s="63"/>
      <c r="C13" s="63"/>
      <c r="D13" s="63"/>
      <c r="E13" s="63"/>
      <c r="F13" s="63"/>
      <c r="G13" s="63"/>
      <c r="H13" s="63"/>
      <c r="I13" s="63"/>
      <c r="J13" s="63"/>
      <c r="K13" s="63"/>
      <c r="L13" s="63"/>
      <c r="M13" s="63"/>
      <c r="N13" s="63"/>
      <c r="O13" s="63"/>
      <c r="P13" s="63"/>
      <c r="Q13" s="63"/>
      <c r="R13" s="52"/>
      <c r="XFD13" s="84"/>
    </row>
    <row r="14" spans="1:20 16384:16384" ht="25.5" customHeight="1" x14ac:dyDescent="0.25">
      <c r="A14" s="52"/>
      <c r="B14" s="63"/>
      <c r="C14" s="63"/>
      <c r="D14" s="63"/>
      <c r="E14" s="63"/>
      <c r="F14" s="63"/>
      <c r="G14" s="63"/>
      <c r="H14" s="63"/>
      <c r="I14" s="63"/>
      <c r="J14" s="63"/>
      <c r="K14" s="63"/>
      <c r="L14" s="63"/>
      <c r="M14" s="63"/>
      <c r="N14" s="63"/>
      <c r="O14" s="63"/>
      <c r="P14" s="63"/>
      <c r="Q14" s="63"/>
      <c r="R14" s="52"/>
      <c r="XFD14" s="84"/>
    </row>
    <row r="15" spans="1:20 16384:16384" ht="62.25" customHeight="1" x14ac:dyDescent="0.25">
      <c r="B15" s="63"/>
      <c r="C15" s="63"/>
      <c r="D15" s="63"/>
      <c r="E15" s="63"/>
      <c r="F15" s="63"/>
      <c r="G15" s="63"/>
      <c r="H15" s="63"/>
      <c r="I15" s="63"/>
      <c r="J15" s="63"/>
      <c r="K15" s="63"/>
      <c r="L15" s="63"/>
      <c r="M15" s="63"/>
      <c r="N15" s="63"/>
      <c r="O15" s="63"/>
      <c r="P15" s="63"/>
      <c r="Q15" s="63"/>
      <c r="XFD15" s="85"/>
    </row>
    <row r="16" spans="1:20 16384:16384" ht="13.5" customHeight="1" x14ac:dyDescent="0.25">
      <c r="S16" s="42"/>
      <c r="T16" s="41"/>
      <c r="XFD16" s="85"/>
    </row>
    <row r="17" spans="1:20 16384:16384" x14ac:dyDescent="0.25">
      <c r="A17" s="46" t="s">
        <v>66</v>
      </c>
      <c r="D17" s="23" t="s">
        <v>67</v>
      </c>
      <c r="Q17" s="11"/>
      <c r="R17" s="11"/>
      <c r="S17" s="42"/>
      <c r="T17" s="41"/>
      <c r="XFD17" s="85"/>
    </row>
    <row r="18" spans="1:20 16384:16384" x14ac:dyDescent="0.25">
      <c r="A18" s="17"/>
      <c r="XFD18" s="85"/>
    </row>
    <row r="19" spans="1:20 16384:16384" s="13" customFormat="1" ht="48" customHeight="1" x14ac:dyDescent="0.25">
      <c r="A19" s="106" t="s">
        <v>9</v>
      </c>
      <c r="B19" s="106"/>
      <c r="C19" s="106"/>
      <c r="D19" s="100" t="s">
        <v>10</v>
      </c>
      <c r="E19" s="101"/>
      <c r="F19" s="101"/>
      <c r="G19" s="102"/>
      <c r="H19" s="100" t="s">
        <v>11</v>
      </c>
      <c r="I19" s="101"/>
      <c r="J19" s="102"/>
      <c r="K19" s="12" t="s">
        <v>6</v>
      </c>
      <c r="L19" s="103" t="s">
        <v>12</v>
      </c>
      <c r="M19" s="103"/>
      <c r="N19" s="12" t="s">
        <v>54</v>
      </c>
      <c r="O19" s="104" t="s">
        <v>13</v>
      </c>
      <c r="P19" s="104"/>
      <c r="Q19" s="104"/>
      <c r="R19" s="12" t="s">
        <v>23</v>
      </c>
      <c r="S19" s="34"/>
      <c r="XFD19" s="85"/>
    </row>
    <row r="20" spans="1:20 16384:16384" s="13" customFormat="1" ht="15" customHeight="1" x14ac:dyDescent="0.25">
      <c r="A20" s="14"/>
      <c r="B20" s="107" t="s">
        <v>0</v>
      </c>
      <c r="C20" s="108"/>
      <c r="D20" s="76"/>
      <c r="E20" s="76"/>
      <c r="F20" s="76"/>
      <c r="G20" s="77"/>
      <c r="H20" s="76"/>
      <c r="I20" s="76"/>
      <c r="J20" s="76"/>
      <c r="K20" s="24"/>
      <c r="L20" s="73"/>
      <c r="M20" s="74"/>
      <c r="N20" s="25"/>
      <c r="O20" s="72"/>
      <c r="P20" s="72"/>
      <c r="Q20" s="72"/>
      <c r="R20" s="28">
        <f>IF(B20="No aplica","No aplica",COUNTA(B20:Q20))</f>
        <v>1</v>
      </c>
      <c r="S20" s="34">
        <f>R20</f>
        <v>1</v>
      </c>
      <c r="XFD20" s="85"/>
    </row>
    <row r="21" spans="1:20 16384:16384" s="13" customFormat="1" ht="15" customHeight="1" x14ac:dyDescent="0.25">
      <c r="A21" s="66" t="s">
        <v>29</v>
      </c>
      <c r="B21" s="109" t="s">
        <v>1</v>
      </c>
      <c r="C21" s="109"/>
      <c r="D21" s="76" t="s">
        <v>89</v>
      </c>
      <c r="E21" s="76"/>
      <c r="F21" s="76"/>
      <c r="G21" s="77"/>
      <c r="H21" s="112" t="s">
        <v>90</v>
      </c>
      <c r="I21" s="76"/>
      <c r="J21" s="76"/>
      <c r="K21" s="39" t="s">
        <v>14</v>
      </c>
      <c r="L21" s="73">
        <v>77091383</v>
      </c>
      <c r="M21" s="74"/>
      <c r="N21" s="25" t="s">
        <v>91</v>
      </c>
      <c r="O21" s="72" t="s">
        <v>92</v>
      </c>
      <c r="P21" s="72"/>
      <c r="Q21" s="72"/>
      <c r="R21" s="28">
        <f t="shared" ref="R21:R32" si="0">IF(B21="No aplica","No aplica",COUNTA(B21:Q21))</f>
        <v>7</v>
      </c>
      <c r="S21" s="34">
        <f t="shared" ref="S21:S32" si="1">R21</f>
        <v>7</v>
      </c>
      <c r="XFD21" s="85"/>
    </row>
    <row r="22" spans="1:20 16384:16384" s="13" customFormat="1" x14ac:dyDescent="0.25">
      <c r="A22" s="105"/>
      <c r="B22" s="97" t="s">
        <v>27</v>
      </c>
      <c r="C22" s="97"/>
      <c r="D22" s="76"/>
      <c r="E22" s="76"/>
      <c r="F22" s="76"/>
      <c r="G22" s="77"/>
      <c r="H22" s="76"/>
      <c r="I22" s="76"/>
      <c r="J22" s="76"/>
      <c r="K22" s="39"/>
      <c r="L22" s="73"/>
      <c r="M22" s="74"/>
      <c r="N22" s="25"/>
      <c r="O22" s="72"/>
      <c r="P22" s="72"/>
      <c r="Q22" s="72"/>
      <c r="R22" s="28" t="str">
        <f t="shared" si="0"/>
        <v>No aplica</v>
      </c>
      <c r="S22" s="34" t="str">
        <f t="shared" si="1"/>
        <v>No aplica</v>
      </c>
      <c r="XFD22" s="85"/>
    </row>
    <row r="23" spans="1:20 16384:16384" s="13" customFormat="1" x14ac:dyDescent="0.25">
      <c r="A23" s="105"/>
      <c r="B23" s="97" t="s">
        <v>27</v>
      </c>
      <c r="C23" s="97"/>
      <c r="D23" s="75"/>
      <c r="E23" s="76"/>
      <c r="F23" s="76"/>
      <c r="G23" s="77"/>
      <c r="H23" s="76"/>
      <c r="I23" s="76"/>
      <c r="J23" s="76"/>
      <c r="K23" s="24"/>
      <c r="L23" s="73"/>
      <c r="M23" s="74"/>
      <c r="N23" s="25"/>
      <c r="O23" s="91"/>
      <c r="P23" s="92"/>
      <c r="Q23" s="93"/>
      <c r="R23" s="28" t="str">
        <f t="shared" si="0"/>
        <v>No aplica</v>
      </c>
      <c r="S23" s="34" t="str">
        <f t="shared" si="1"/>
        <v>No aplica</v>
      </c>
      <c r="XFD23" s="85"/>
    </row>
    <row r="24" spans="1:20 16384:16384" s="13" customFormat="1" ht="15" customHeight="1" x14ac:dyDescent="0.25">
      <c r="A24" s="105"/>
      <c r="B24" s="94" t="s">
        <v>27</v>
      </c>
      <c r="C24" s="95"/>
      <c r="D24" s="76"/>
      <c r="E24" s="76"/>
      <c r="F24" s="76"/>
      <c r="G24" s="77"/>
      <c r="H24" s="76"/>
      <c r="I24" s="76"/>
      <c r="J24" s="76"/>
      <c r="K24" s="24"/>
      <c r="L24" s="73"/>
      <c r="M24" s="74"/>
      <c r="N24" s="25"/>
      <c r="O24" s="91"/>
      <c r="P24" s="92"/>
      <c r="Q24" s="93"/>
      <c r="R24" s="28" t="str">
        <f t="shared" si="0"/>
        <v>No aplica</v>
      </c>
      <c r="S24" s="34" t="str">
        <f t="shared" si="1"/>
        <v>No aplica</v>
      </c>
      <c r="XFD24" s="85"/>
    </row>
    <row r="25" spans="1:20 16384:16384" s="13" customFormat="1" ht="15" customHeight="1" x14ac:dyDescent="0.25">
      <c r="A25" s="105"/>
      <c r="B25" s="94" t="s">
        <v>27</v>
      </c>
      <c r="C25" s="95"/>
      <c r="D25" s="75"/>
      <c r="E25" s="76"/>
      <c r="F25" s="76"/>
      <c r="G25" s="77"/>
      <c r="H25" s="75"/>
      <c r="I25" s="76"/>
      <c r="J25" s="77"/>
      <c r="K25" s="27"/>
      <c r="L25" s="73"/>
      <c r="M25" s="74"/>
      <c r="N25" s="25"/>
      <c r="O25" s="91"/>
      <c r="P25" s="92"/>
      <c r="Q25" s="93"/>
      <c r="R25" s="28" t="str">
        <f t="shared" si="0"/>
        <v>No aplica</v>
      </c>
      <c r="S25" s="34" t="str">
        <f t="shared" si="1"/>
        <v>No aplica</v>
      </c>
      <c r="XFD25" s="85"/>
    </row>
    <row r="26" spans="1:20 16384:16384" s="13" customFormat="1" ht="15" customHeight="1" x14ac:dyDescent="0.25">
      <c r="A26" s="105" t="s">
        <v>30</v>
      </c>
      <c r="B26" s="111" t="s">
        <v>3</v>
      </c>
      <c r="C26" s="111"/>
      <c r="D26" s="76" t="s">
        <v>89</v>
      </c>
      <c r="E26" s="76"/>
      <c r="F26" s="76"/>
      <c r="G26" s="77"/>
      <c r="H26" s="112" t="s">
        <v>90</v>
      </c>
      <c r="I26" s="76"/>
      <c r="J26" s="76"/>
      <c r="K26" s="39" t="s">
        <v>14</v>
      </c>
      <c r="L26" s="73">
        <v>77091383</v>
      </c>
      <c r="M26" s="74"/>
      <c r="N26" s="25" t="s">
        <v>91</v>
      </c>
      <c r="O26" s="72" t="s">
        <v>92</v>
      </c>
      <c r="P26" s="72"/>
      <c r="Q26" s="72"/>
      <c r="R26" s="28">
        <f>IF(B26="No aplica","No aplica",COUNTA(B26:Q26))</f>
        <v>7</v>
      </c>
      <c r="S26" s="34">
        <f t="shared" si="1"/>
        <v>7</v>
      </c>
      <c r="XFD26" s="85"/>
    </row>
    <row r="27" spans="1:20 16384:16384" s="13" customFormat="1" x14ac:dyDescent="0.25">
      <c r="A27" s="105"/>
      <c r="B27" s="97" t="s">
        <v>27</v>
      </c>
      <c r="C27" s="97"/>
      <c r="D27" s="76"/>
      <c r="E27" s="76"/>
      <c r="F27" s="76"/>
      <c r="G27" s="77"/>
      <c r="H27" s="76"/>
      <c r="I27" s="76"/>
      <c r="J27" s="76"/>
      <c r="K27" s="39"/>
      <c r="L27" s="73"/>
      <c r="M27" s="74"/>
      <c r="N27" s="25"/>
      <c r="O27" s="72"/>
      <c r="P27" s="72"/>
      <c r="Q27" s="72"/>
      <c r="R27" s="28" t="str">
        <f t="shared" si="0"/>
        <v>No aplica</v>
      </c>
      <c r="S27" s="34" t="str">
        <f t="shared" si="1"/>
        <v>No aplica</v>
      </c>
      <c r="XFD27" s="85"/>
    </row>
    <row r="28" spans="1:20 16384:16384" s="13" customFormat="1" x14ac:dyDescent="0.25">
      <c r="A28" s="105"/>
      <c r="B28" s="97" t="s">
        <v>27</v>
      </c>
      <c r="C28" s="97"/>
      <c r="D28" s="76"/>
      <c r="E28" s="76"/>
      <c r="F28" s="76"/>
      <c r="G28" s="77"/>
      <c r="H28" s="76"/>
      <c r="I28" s="76"/>
      <c r="J28" s="76"/>
      <c r="K28" s="39"/>
      <c r="L28" s="73"/>
      <c r="M28" s="74"/>
      <c r="N28" s="25"/>
      <c r="O28" s="72"/>
      <c r="P28" s="72"/>
      <c r="Q28" s="72"/>
      <c r="R28" s="28" t="str">
        <f t="shared" si="0"/>
        <v>No aplica</v>
      </c>
      <c r="S28" s="34" t="str">
        <f t="shared" si="1"/>
        <v>No aplica</v>
      </c>
      <c r="XFD28" s="85"/>
    </row>
    <row r="29" spans="1:20 16384:16384" s="13" customFormat="1" x14ac:dyDescent="0.25">
      <c r="A29" s="105"/>
      <c r="B29" s="97" t="s">
        <v>27</v>
      </c>
      <c r="C29" s="97"/>
      <c r="D29" s="76"/>
      <c r="E29" s="76"/>
      <c r="F29" s="76"/>
      <c r="G29" s="77"/>
      <c r="H29" s="76"/>
      <c r="I29" s="76"/>
      <c r="J29" s="76"/>
      <c r="K29" s="39"/>
      <c r="L29" s="73"/>
      <c r="M29" s="74"/>
      <c r="N29" s="25"/>
      <c r="O29" s="72"/>
      <c r="P29" s="72"/>
      <c r="Q29" s="72"/>
      <c r="R29" s="28" t="str">
        <f t="shared" si="0"/>
        <v>No aplica</v>
      </c>
      <c r="S29" s="34" t="str">
        <f t="shared" si="1"/>
        <v>No aplica</v>
      </c>
      <c r="XFD29" s="85"/>
    </row>
    <row r="30" spans="1:20 16384:16384" s="13" customFormat="1" x14ac:dyDescent="0.25">
      <c r="A30" s="105"/>
      <c r="B30" s="97" t="s">
        <v>27</v>
      </c>
      <c r="C30" s="97"/>
      <c r="D30" s="110"/>
      <c r="E30" s="110"/>
      <c r="F30" s="110"/>
      <c r="G30" s="110"/>
      <c r="H30" s="110"/>
      <c r="I30" s="110"/>
      <c r="J30" s="110"/>
      <c r="K30" s="29"/>
      <c r="L30" s="90"/>
      <c r="M30" s="90"/>
      <c r="N30" s="36"/>
      <c r="O30" s="97"/>
      <c r="P30" s="97"/>
      <c r="Q30" s="97"/>
      <c r="R30" s="28" t="str">
        <f t="shared" si="0"/>
        <v>No aplica</v>
      </c>
      <c r="S30" s="34" t="str">
        <f t="shared" si="1"/>
        <v>No aplica</v>
      </c>
      <c r="XFD30" s="85"/>
    </row>
    <row r="31" spans="1:20 16384:16384" s="13" customFormat="1" ht="27" customHeight="1" x14ac:dyDescent="0.25">
      <c r="A31" s="65" t="s">
        <v>61</v>
      </c>
      <c r="B31" s="79" t="str">
        <f>IF(D17="SI","Interventor Principal","No aplica")</f>
        <v>Interventor Principal</v>
      </c>
      <c r="C31" s="80"/>
      <c r="D31" s="140" t="s">
        <v>97</v>
      </c>
      <c r="E31" s="134"/>
      <c r="F31" s="134"/>
      <c r="G31" s="135"/>
      <c r="H31" s="140" t="s">
        <v>98</v>
      </c>
      <c r="I31" s="134"/>
      <c r="J31" s="135"/>
      <c r="K31" s="136" t="s">
        <v>14</v>
      </c>
      <c r="L31" s="137">
        <v>19167245</v>
      </c>
      <c r="M31" s="138"/>
      <c r="N31" s="139" t="s">
        <v>99</v>
      </c>
      <c r="O31" s="91" t="s">
        <v>100</v>
      </c>
      <c r="P31" s="92"/>
      <c r="Q31" s="93"/>
      <c r="R31" s="28">
        <f t="shared" ref="R31" si="2">IF(B31="No aplica","No aplica",COUNTA(B31:Q31))</f>
        <v>7</v>
      </c>
      <c r="S31" s="34">
        <f t="shared" ref="S31" si="3">R31</f>
        <v>7</v>
      </c>
      <c r="XFD31" s="85"/>
    </row>
    <row r="32" spans="1:20 16384:16384" s="13" customFormat="1" ht="15.75" thickBot="1" x14ac:dyDescent="0.3">
      <c r="A32" s="66"/>
      <c r="B32" s="87" t="s">
        <v>27</v>
      </c>
      <c r="C32" s="88"/>
      <c r="D32" s="76"/>
      <c r="E32" s="76"/>
      <c r="F32" s="76"/>
      <c r="G32" s="77"/>
      <c r="H32" s="76"/>
      <c r="I32" s="76"/>
      <c r="J32" s="76"/>
      <c r="K32" s="39"/>
      <c r="L32" s="73"/>
      <c r="M32" s="74"/>
      <c r="N32" s="25"/>
      <c r="O32" s="72"/>
      <c r="P32" s="72"/>
      <c r="Q32" s="72"/>
      <c r="R32" s="28" t="str">
        <f t="shared" si="0"/>
        <v>No aplica</v>
      </c>
      <c r="S32" s="34" t="str">
        <f t="shared" si="1"/>
        <v>No aplica</v>
      </c>
      <c r="XFD32" s="86"/>
    </row>
    <row r="33" spans="1:19 16384:16384" ht="35.25" customHeight="1" thickBot="1" x14ac:dyDescent="0.3">
      <c r="A33" s="15"/>
      <c r="C33" s="15"/>
      <c r="K33" s="43" t="s">
        <v>72</v>
      </c>
      <c r="M33" s="16"/>
    </row>
    <row r="34" spans="1:19 16384:16384" ht="27.75" customHeight="1" x14ac:dyDescent="0.35">
      <c r="A34" s="17"/>
      <c r="B34" s="44" t="s">
        <v>71</v>
      </c>
      <c r="C34" s="9"/>
      <c r="D34" s="9"/>
      <c r="E34" s="9"/>
      <c r="F34" s="9"/>
      <c r="G34" s="9"/>
      <c r="H34" s="9"/>
      <c r="I34" s="9"/>
      <c r="J34" s="9"/>
      <c r="L34" s="96" t="s">
        <v>63</v>
      </c>
      <c r="M34" s="96"/>
      <c r="N34" s="127" t="str">
        <f>"Se ha completado "&amp;COUNTA(#REF!,#REF!,#REF!,#REF!,#REF!,#REF!,D17)&amp;" de 7 campos de información de representante legal, empresa y fideicomiso"</f>
        <v>Se ha completado 7 de 7 campos de información de representante legal, empresa y fideicomiso</v>
      </c>
      <c r="O34" s="127"/>
      <c r="P34" s="127"/>
      <c r="Q34" s="127"/>
      <c r="R34" s="18">
        <f>COUNTA(#REF!,#REF!,#REF!,#REF!,#REF!,#REF!)/6</f>
        <v>1</v>
      </c>
      <c r="S34" s="34">
        <f t="shared" ref="S34:S35" si="4">R34</f>
        <v>1</v>
      </c>
      <c r="XFD34" s="113" t="s">
        <v>74</v>
      </c>
    </row>
    <row r="35" spans="1:19 16384:16384" x14ac:dyDescent="0.25">
      <c r="B35" s="89" t="s">
        <v>82</v>
      </c>
      <c r="C35" s="89"/>
      <c r="D35" s="89"/>
      <c r="E35" s="89"/>
      <c r="F35" s="89"/>
      <c r="G35" s="89"/>
      <c r="H35" s="89"/>
      <c r="I35" s="89"/>
      <c r="J35" s="89"/>
      <c r="L35" s="96"/>
      <c r="M35" s="96"/>
      <c r="N35" s="124" t="str">
        <f>"Se han asociado "&amp;COUNTIF(R20:R32,7)&amp;" de "&amp;COUNT(R20:R32)&amp;" usuarios de manera completa"</f>
        <v>Se han asociado 3 de 4 usuarios de manera completa</v>
      </c>
      <c r="O35" s="125"/>
      <c r="P35" s="125"/>
      <c r="Q35" s="126"/>
      <c r="R35" s="98">
        <f>COUNTIF(R20:R32,7)/COUNT(R20:R32)</f>
        <v>0.75</v>
      </c>
      <c r="S35" s="34">
        <f t="shared" si="4"/>
        <v>0.75</v>
      </c>
      <c r="XFD35" s="114"/>
    </row>
    <row r="36" spans="1:19 16384:16384" ht="15" customHeight="1" x14ac:dyDescent="0.25">
      <c r="B36" s="89"/>
      <c r="C36" s="89"/>
      <c r="D36" s="89"/>
      <c r="E36" s="89"/>
      <c r="F36" s="89"/>
      <c r="G36" s="89"/>
      <c r="H36" s="89"/>
      <c r="I36" s="89"/>
      <c r="J36" s="89"/>
      <c r="L36" s="96"/>
      <c r="M36" s="96"/>
      <c r="N36" s="69" t="str">
        <f>IF(COUNTIF(R20:R32,"&lt;=6")=0,"Todos los campos minimos de usuario han sido completados","Falta "&amp;COUNTIF(R20:R32,"&lt;=6")&amp;" usuario(s) por completar (CAMPOS AMARILLOS OBLIGATORIOS)")</f>
        <v>Falta 1 usuario(s) por completar (CAMPOS AMARILLOS OBLIGATORIOS)</v>
      </c>
      <c r="O36" s="70"/>
      <c r="P36" s="70"/>
      <c r="Q36" s="71"/>
      <c r="R36" s="98"/>
      <c r="XFD36" s="114"/>
    </row>
    <row r="37" spans="1:19 16384:16384" ht="90.75" customHeight="1" x14ac:dyDescent="0.25">
      <c r="B37" s="89"/>
      <c r="C37" s="89"/>
      <c r="D37" s="89"/>
      <c r="E37" s="89"/>
      <c r="F37" s="89"/>
      <c r="G37" s="89"/>
      <c r="H37" s="89"/>
      <c r="I37" s="89"/>
      <c r="J37" s="89"/>
      <c r="L37" s="10" t="s">
        <v>79</v>
      </c>
      <c r="N37" s="40"/>
      <c r="O37" s="40"/>
      <c r="P37" s="40"/>
      <c r="Q37" s="40"/>
      <c r="S37" s="10"/>
      <c r="XFD37" s="114"/>
    </row>
    <row r="38" spans="1:19 16384:16384" ht="15.75" customHeight="1" x14ac:dyDescent="0.25">
      <c r="B38" s="48"/>
      <c r="C38" s="48"/>
      <c r="D38" s="48"/>
      <c r="E38" s="48"/>
      <c r="F38" s="48"/>
      <c r="G38" s="48"/>
      <c r="H38" s="48"/>
      <c r="I38" s="48"/>
      <c r="J38" s="48"/>
      <c r="N38" s="40"/>
      <c r="O38" s="40"/>
      <c r="P38" s="40"/>
      <c r="Q38" s="40"/>
      <c r="S38" s="10"/>
      <c r="XFD38" s="114"/>
    </row>
    <row r="39" spans="1:19 16384:16384" ht="18.75" customHeight="1" x14ac:dyDescent="0.25">
      <c r="B39" s="82" t="s">
        <v>81</v>
      </c>
      <c r="C39" s="82"/>
      <c r="D39" s="82"/>
      <c r="E39" s="82"/>
      <c r="F39" s="82"/>
      <c r="G39" s="82"/>
      <c r="H39" s="82"/>
      <c r="I39" s="82"/>
      <c r="J39" s="82"/>
      <c r="XFD39" s="114"/>
    </row>
    <row r="40" spans="1:19 16384:16384" ht="18.75" customHeight="1" x14ac:dyDescent="0.25">
      <c r="B40" s="26" t="s">
        <v>3</v>
      </c>
      <c r="C40" s="20" t="s">
        <v>25</v>
      </c>
      <c r="D40" s="26"/>
      <c r="E40" s="20" t="s">
        <v>25</v>
      </c>
      <c r="F40" s="26"/>
      <c r="G40" s="20" t="s">
        <v>25</v>
      </c>
      <c r="H40" s="26"/>
      <c r="I40" s="20" t="s">
        <v>25</v>
      </c>
      <c r="J40" s="26"/>
      <c r="K40" s="33"/>
      <c r="XFD40" s="114"/>
    </row>
    <row r="41" spans="1:19 16384:16384" x14ac:dyDescent="0.25">
      <c r="B41" s="81" t="s">
        <v>24</v>
      </c>
      <c r="C41" s="81"/>
      <c r="D41" s="81"/>
      <c r="E41" s="81"/>
      <c r="F41" s="81"/>
      <c r="G41" s="81"/>
      <c r="H41" s="81"/>
      <c r="I41" s="81"/>
      <c r="J41" s="81"/>
      <c r="XFD41" s="114"/>
    </row>
    <row r="42" spans="1:19 16384:16384" x14ac:dyDescent="0.25">
      <c r="B42" s="26"/>
      <c r="C42" s="20" t="s">
        <v>25</v>
      </c>
      <c r="D42" s="26"/>
      <c r="E42" s="20" t="s">
        <v>25</v>
      </c>
      <c r="F42" s="26"/>
      <c r="G42" s="20" t="s">
        <v>25</v>
      </c>
      <c r="H42" s="26"/>
      <c r="I42" s="20" t="s">
        <v>25</v>
      </c>
      <c r="J42" s="26"/>
      <c r="XFD42" s="114"/>
    </row>
    <row r="43" spans="1:19 16384:16384" x14ac:dyDescent="0.25">
      <c r="B43" s="81" t="s">
        <v>24</v>
      </c>
      <c r="C43" s="81"/>
      <c r="D43" s="81"/>
      <c r="E43" s="81"/>
      <c r="F43" s="81"/>
      <c r="G43" s="81"/>
      <c r="H43" s="81"/>
      <c r="I43" s="81"/>
      <c r="J43" s="81"/>
      <c r="XFD43" s="114"/>
    </row>
    <row r="44" spans="1:19 16384:16384" x14ac:dyDescent="0.25">
      <c r="B44" s="26"/>
      <c r="C44" s="20" t="s">
        <v>25</v>
      </c>
      <c r="D44" s="26"/>
      <c r="E44" s="20" t="s">
        <v>25</v>
      </c>
      <c r="F44" s="26"/>
      <c r="G44" s="20" t="s">
        <v>25</v>
      </c>
      <c r="H44" s="26"/>
      <c r="I44" s="20" t="s">
        <v>25</v>
      </c>
      <c r="J44" s="26"/>
      <c r="XFD44" s="114"/>
    </row>
    <row r="45" spans="1:19 16384:16384" x14ac:dyDescent="0.25">
      <c r="B45" s="81" t="s">
        <v>24</v>
      </c>
      <c r="C45" s="81"/>
      <c r="D45" s="81"/>
      <c r="E45" s="81"/>
      <c r="F45" s="81"/>
      <c r="G45" s="81"/>
      <c r="H45" s="81"/>
      <c r="I45" s="81"/>
      <c r="J45" s="81"/>
      <c r="XFD45" s="114"/>
    </row>
    <row r="46" spans="1:19 16384:16384" x14ac:dyDescent="0.25">
      <c r="B46" s="26"/>
      <c r="C46" s="20" t="s">
        <v>25</v>
      </c>
      <c r="D46" s="26"/>
      <c r="E46" s="20" t="s">
        <v>25</v>
      </c>
      <c r="F46" s="26"/>
      <c r="G46" s="20" t="s">
        <v>25</v>
      </c>
      <c r="H46" s="26"/>
      <c r="I46" s="20" t="s">
        <v>25</v>
      </c>
      <c r="J46" s="26"/>
      <c r="XFD46" s="114"/>
    </row>
    <row r="47" spans="1:19 16384:16384" x14ac:dyDescent="0.25">
      <c r="B47" s="81" t="s">
        <v>24</v>
      </c>
      <c r="C47" s="81"/>
      <c r="D47" s="81"/>
      <c r="E47" s="81"/>
      <c r="F47" s="81"/>
      <c r="G47" s="81"/>
      <c r="H47" s="81"/>
      <c r="I47" s="81"/>
      <c r="J47" s="81"/>
      <c r="XFD47" s="114"/>
    </row>
    <row r="48" spans="1:19 16384:16384" x14ac:dyDescent="0.25">
      <c r="B48" s="26"/>
      <c r="C48" s="20" t="s">
        <v>25</v>
      </c>
      <c r="D48" s="26"/>
      <c r="E48" s="20" t="s">
        <v>25</v>
      </c>
      <c r="F48" s="26"/>
      <c r="G48" s="20" t="s">
        <v>25</v>
      </c>
      <c r="H48" s="26"/>
      <c r="I48" s="20" t="s">
        <v>25</v>
      </c>
      <c r="J48" s="26"/>
      <c r="XFD48" s="114"/>
    </row>
    <row r="49" spans="2:19 16384:16384" s="49" customFormat="1" x14ac:dyDescent="0.25">
      <c r="S49" s="50"/>
      <c r="XFD49" s="114"/>
    </row>
    <row r="50" spans="2:19 16384:16384" s="49" customFormat="1" x14ac:dyDescent="0.25">
      <c r="S50" s="50"/>
      <c r="XFD50" s="114"/>
    </row>
    <row r="51" spans="2:19 16384:16384" x14ac:dyDescent="0.25">
      <c r="B51"/>
      <c r="C51"/>
      <c r="D51"/>
      <c r="E51"/>
      <c r="F51"/>
      <c r="G51"/>
      <c r="H51"/>
      <c r="I51"/>
      <c r="J51"/>
      <c r="XFD51" s="114"/>
    </row>
    <row r="52" spans="2:19 16384:16384" x14ac:dyDescent="0.25">
      <c r="B52" s="78" t="s">
        <v>62</v>
      </c>
      <c r="C52" s="67" t="str">
        <f>CONCATENATE("Matriz relaciona ",Listas!S14," de ",Listas!G14, " autorizadores permitidos")</f>
        <v>Matriz relaciona 1 de 1 autorizadores permitidos</v>
      </c>
      <c r="D52" s="67"/>
      <c r="E52" s="67"/>
      <c r="F52" s="67"/>
      <c r="G52" s="67"/>
      <c r="H52" s="67"/>
      <c r="I52" s="67"/>
      <c r="J52" s="35">
        <f>IF(Listas!S14/Listas!G14&gt;1,"ERROR",Listas!S14/Listas!G14)</f>
        <v>1</v>
      </c>
      <c r="XFD52" s="114"/>
    </row>
    <row r="53" spans="2:19 16384:16384" x14ac:dyDescent="0.25">
      <c r="B53" s="78"/>
      <c r="C53" s="68" t="s">
        <v>52</v>
      </c>
      <c r="D53" s="68"/>
      <c r="E53" s="68"/>
      <c r="F53" s="68"/>
      <c r="G53" s="68"/>
      <c r="H53" s="68"/>
      <c r="I53" s="68"/>
      <c r="J53" s="19">
        <f>IF(Listas!G14=Listas!S14,1,0)</f>
        <v>1</v>
      </c>
      <c r="XFD53" s="114"/>
    </row>
    <row r="54" spans="2:19 16384:16384" x14ac:dyDescent="0.25">
      <c r="B54" s="78"/>
      <c r="C54" s="68" t="s">
        <v>53</v>
      </c>
      <c r="D54" s="68"/>
      <c r="E54" s="68"/>
      <c r="F54" s="68"/>
      <c r="G54" s="68"/>
      <c r="H54" s="68"/>
      <c r="I54" s="68"/>
      <c r="J54" s="19">
        <f>IF(SUM(J52:J53)=2,1,0)</f>
        <v>1</v>
      </c>
      <c r="XFD54" s="114"/>
    </row>
    <row r="55" spans="2:19 16384:16384" customFormat="1" ht="15.75" thickBot="1" x14ac:dyDescent="0.3">
      <c r="XFD55" s="114"/>
    </row>
    <row r="56" spans="2:19 16384:16384" x14ac:dyDescent="0.25">
      <c r="B56" s="115" t="s">
        <v>64</v>
      </c>
      <c r="C56" s="116"/>
      <c r="D56" s="116"/>
      <c r="E56" s="116"/>
      <c r="F56" s="116"/>
      <c r="G56" s="116"/>
      <c r="H56" s="116"/>
      <c r="I56" s="116"/>
      <c r="J56" s="117"/>
      <c r="L56" s="58"/>
      <c r="M56" s="21"/>
      <c r="N56" s="21"/>
      <c r="O56" s="21"/>
      <c r="P56" s="58"/>
      <c r="Q56" s="21"/>
      <c r="R56" s="21"/>
      <c r="S56" s="34">
        <f>J52</f>
        <v>1</v>
      </c>
      <c r="XFD56" s="114"/>
    </row>
    <row r="57" spans="2:19 16384:16384" x14ac:dyDescent="0.25">
      <c r="B57" s="118"/>
      <c r="C57" s="119"/>
      <c r="D57" s="119"/>
      <c r="E57" s="119"/>
      <c r="F57" s="119"/>
      <c r="G57" s="119"/>
      <c r="H57" s="119"/>
      <c r="I57" s="119"/>
      <c r="J57" s="120"/>
      <c r="K57" s="56"/>
      <c r="L57" s="59"/>
      <c r="M57" s="56" t="s">
        <v>93</v>
      </c>
      <c r="N57" s="56"/>
      <c r="O57" s="56"/>
      <c r="P57" s="59"/>
      <c r="Q57" s="56" t="s">
        <v>85</v>
      </c>
      <c r="S57" s="34">
        <f>J53</f>
        <v>1</v>
      </c>
      <c r="XFD57" s="114"/>
    </row>
    <row r="58" spans="2:19 16384:16384" x14ac:dyDescent="0.25">
      <c r="B58" s="118"/>
      <c r="C58" s="119"/>
      <c r="D58" s="119"/>
      <c r="E58" s="119"/>
      <c r="F58" s="119"/>
      <c r="G58" s="119"/>
      <c r="H58" s="119"/>
      <c r="I58" s="119"/>
      <c r="J58" s="120"/>
      <c r="K58" s="56"/>
      <c r="L58" s="58"/>
      <c r="M58" s="56" t="s">
        <v>94</v>
      </c>
      <c r="N58" s="56"/>
      <c r="O58" s="56"/>
      <c r="P58" s="61"/>
      <c r="Q58" s="62" t="s">
        <v>86</v>
      </c>
      <c r="S58" s="34">
        <f>J54</f>
        <v>1</v>
      </c>
      <c r="XFD58" s="114"/>
    </row>
    <row r="59" spans="2:19 16384:16384" x14ac:dyDescent="0.25">
      <c r="B59" s="118"/>
      <c r="C59" s="119"/>
      <c r="D59" s="119"/>
      <c r="E59" s="119"/>
      <c r="F59" s="119"/>
      <c r="G59" s="119"/>
      <c r="H59" s="119"/>
      <c r="I59" s="119"/>
      <c r="J59" s="120"/>
      <c r="K59" s="57"/>
      <c r="L59" s="58"/>
      <c r="M59" s="57" t="s">
        <v>83</v>
      </c>
      <c r="N59" s="57"/>
      <c r="O59" s="57"/>
      <c r="P59" s="54"/>
      <c r="Q59" s="57" t="s">
        <v>83</v>
      </c>
      <c r="R59" s="55"/>
      <c r="XFD59" s="114"/>
    </row>
    <row r="60" spans="2:19 16384:16384" ht="36.75" customHeight="1" thickBot="1" x14ac:dyDescent="0.3">
      <c r="B60" s="121"/>
      <c r="C60" s="122"/>
      <c r="D60" s="122"/>
      <c r="E60" s="122"/>
      <c r="F60" s="122"/>
      <c r="G60" s="122"/>
      <c r="H60" s="122"/>
      <c r="I60" s="122"/>
      <c r="J60" s="123"/>
      <c r="K60" s="56"/>
      <c r="L60" s="59"/>
      <c r="M60" s="56" t="s">
        <v>95</v>
      </c>
      <c r="N60" s="56"/>
      <c r="O60" s="56"/>
      <c r="P60" s="53"/>
      <c r="Q60" s="56" t="s">
        <v>87</v>
      </c>
      <c r="R60" s="47"/>
      <c r="XFD60" s="114"/>
    </row>
    <row r="61" spans="2:19 16384:16384" x14ac:dyDescent="0.25">
      <c r="B61" s="51"/>
      <c r="C61" s="51"/>
      <c r="D61" s="51"/>
      <c r="E61" s="51"/>
      <c r="F61" s="51"/>
      <c r="G61" s="51"/>
      <c r="H61" s="51"/>
      <c r="I61" s="51"/>
      <c r="J61" s="51"/>
      <c r="K61" s="57"/>
      <c r="L61" s="60"/>
      <c r="M61" s="57" t="s">
        <v>96</v>
      </c>
      <c r="N61" s="57"/>
      <c r="O61" s="57"/>
      <c r="P61" s="53"/>
      <c r="Q61" s="57" t="s">
        <v>84</v>
      </c>
      <c r="R61" s="22"/>
      <c r="XFD61" s="114"/>
    </row>
    <row r="62" spans="2:19 16384:16384" x14ac:dyDescent="0.25">
      <c r="Q62" s="53"/>
    </row>
  </sheetData>
  <sheetProtection selectLockedCells="1"/>
  <mergeCells count="94">
    <mergeCell ref="H21:J21"/>
    <mergeCell ref="D22:G22"/>
    <mergeCell ref="XFD34:XFD61"/>
    <mergeCell ref="B56:J60"/>
    <mergeCell ref="A26:A30"/>
    <mergeCell ref="O22:Q22"/>
    <mergeCell ref="O23:Q23"/>
    <mergeCell ref="O25:Q25"/>
    <mergeCell ref="N35:Q35"/>
    <mergeCell ref="N34:Q34"/>
    <mergeCell ref="D26:G26"/>
    <mergeCell ref="H26:J26"/>
    <mergeCell ref="H29:J29"/>
    <mergeCell ref="H28:J28"/>
    <mergeCell ref="B30:C30"/>
    <mergeCell ref="B27:C27"/>
    <mergeCell ref="H30:J30"/>
    <mergeCell ref="D23:G23"/>
    <mergeCell ref="D24:G24"/>
    <mergeCell ref="B24:C24"/>
    <mergeCell ref="B26:C26"/>
    <mergeCell ref="H23:J23"/>
    <mergeCell ref="B29:C29"/>
    <mergeCell ref="D27:G27"/>
    <mergeCell ref="D28:G28"/>
    <mergeCell ref="D29:G29"/>
    <mergeCell ref="D25:G25"/>
    <mergeCell ref="H24:J24"/>
    <mergeCell ref="B23:C23"/>
    <mergeCell ref="B28:C28"/>
    <mergeCell ref="D30:G30"/>
    <mergeCell ref="A10:R10"/>
    <mergeCell ref="D19:G19"/>
    <mergeCell ref="H22:J22"/>
    <mergeCell ref="L19:M19"/>
    <mergeCell ref="L20:M20"/>
    <mergeCell ref="L21:M21"/>
    <mergeCell ref="L22:M22"/>
    <mergeCell ref="H19:J19"/>
    <mergeCell ref="O19:Q19"/>
    <mergeCell ref="D20:G20"/>
    <mergeCell ref="D21:G21"/>
    <mergeCell ref="A21:A25"/>
    <mergeCell ref="A19:C19"/>
    <mergeCell ref="B20:C20"/>
    <mergeCell ref="B21:C21"/>
    <mergeCell ref="B22:C22"/>
    <mergeCell ref="O26:Q26"/>
    <mergeCell ref="O30:Q30"/>
    <mergeCell ref="R35:R36"/>
    <mergeCell ref="O20:Q20"/>
    <mergeCell ref="O21:Q21"/>
    <mergeCell ref="XFD10:XFD32"/>
    <mergeCell ref="B32:C32"/>
    <mergeCell ref="H32:J32"/>
    <mergeCell ref="D32:G32"/>
    <mergeCell ref="B35:J37"/>
    <mergeCell ref="L30:M30"/>
    <mergeCell ref="O24:Q24"/>
    <mergeCell ref="B25:C25"/>
    <mergeCell ref="H27:J27"/>
    <mergeCell ref="L34:M36"/>
    <mergeCell ref="O32:Q32"/>
    <mergeCell ref="L32:M32"/>
    <mergeCell ref="L31:M31"/>
    <mergeCell ref="L29:M29"/>
    <mergeCell ref="H20:J20"/>
    <mergeCell ref="L28:M28"/>
    <mergeCell ref="C54:I54"/>
    <mergeCell ref="B52:B54"/>
    <mergeCell ref="B31:C31"/>
    <mergeCell ref="D31:G31"/>
    <mergeCell ref="H31:J31"/>
    <mergeCell ref="B41:J41"/>
    <mergeCell ref="B43:J43"/>
    <mergeCell ref="B45:J45"/>
    <mergeCell ref="B47:J47"/>
    <mergeCell ref="B39:J39"/>
    <mergeCell ref="B12:Q15"/>
    <mergeCell ref="B9:Q9"/>
    <mergeCell ref="A31:A32"/>
    <mergeCell ref="C52:I52"/>
    <mergeCell ref="C53:I53"/>
    <mergeCell ref="O31:Q31"/>
    <mergeCell ref="N36:Q36"/>
    <mergeCell ref="O29:Q29"/>
    <mergeCell ref="O28:Q28"/>
    <mergeCell ref="L25:M25"/>
    <mergeCell ref="H25:J25"/>
    <mergeCell ref="L26:M26"/>
    <mergeCell ref="L27:M27"/>
    <mergeCell ref="L23:M23"/>
    <mergeCell ref="L24:M24"/>
    <mergeCell ref="O27:Q27"/>
  </mergeCells>
  <conditionalFormatting sqref="D22:Q30 K20:Q21">
    <cfRule type="expression" dxfId="26" priority="84">
      <formula>$B20="No aplica"</formula>
    </cfRule>
    <cfRule type="expression" dxfId="25" priority="92">
      <formula>AND($B20&lt;&gt;"No aplica",D20="")</formula>
    </cfRule>
  </conditionalFormatting>
  <conditionalFormatting sqref="R34:R35 J52">
    <cfRule type="dataBar" priority="45">
      <dataBar>
        <cfvo type="num" val="0"/>
        <cfvo type="num" val="1"/>
        <color rgb="FF63C384"/>
      </dataBar>
      <extLst>
        <ext xmlns:x14="http://schemas.microsoft.com/office/spreadsheetml/2009/9/main" uri="{B025F937-C7B1-47D3-B67F-A62EFF666E3E}">
          <x14:id>{8B8CB24E-3B35-4FAF-8E69-5292D97B8A67}</x14:id>
        </ext>
      </extLst>
    </cfRule>
  </conditionalFormatting>
  <conditionalFormatting sqref="J52:J54">
    <cfRule type="cellIs" dxfId="24" priority="263" operator="equal">
      <formula>0</formula>
    </cfRule>
    <cfRule type="containsText" dxfId="23" priority="264" operator="containsText" text="No aplica">
      <formula>NOT(ISERROR(SEARCH("No aplica",J52)))</formula>
    </cfRule>
  </conditionalFormatting>
  <conditionalFormatting sqref="J52">
    <cfRule type="cellIs" dxfId="22" priority="76" operator="equal">
      <formula>"ERROR"</formula>
    </cfRule>
  </conditionalFormatting>
  <conditionalFormatting sqref="D17">
    <cfRule type="containsBlanks" dxfId="21" priority="23">
      <formula>LEN(TRIM(D17))=0</formula>
    </cfRule>
  </conditionalFormatting>
  <conditionalFormatting sqref="J53:J54">
    <cfRule type="cellIs" dxfId="20" priority="269" operator="equal">
      <formula>1</formula>
    </cfRule>
    <cfRule type="iconSet" priority="270">
      <iconSet iconSet="3Symbols2" showValue="0">
        <cfvo type="percent" val="0"/>
        <cfvo type="num" val="1"/>
        <cfvo type="num" val="1"/>
      </iconSet>
    </cfRule>
  </conditionalFormatting>
  <conditionalFormatting sqref="D32:Q32">
    <cfRule type="expression" dxfId="17" priority="14">
      <formula>$B32="No aplica"</formula>
    </cfRule>
    <cfRule type="expression" dxfId="16" priority="15">
      <formula>AND($B32&lt;&gt;"No aplica",D32="")</formula>
    </cfRule>
  </conditionalFormatting>
  <conditionalFormatting sqref="D20:G20">
    <cfRule type="expression" dxfId="15" priority="11">
      <formula>$B20="No aplica"</formula>
    </cfRule>
    <cfRule type="expression" dxfId="14" priority="12">
      <formula>AND($B20&lt;&gt;"No aplica",D20="")</formula>
    </cfRule>
  </conditionalFormatting>
  <conditionalFormatting sqref="D21:G21">
    <cfRule type="expression" dxfId="13" priority="9">
      <formula>$B21="No aplica"</formula>
    </cfRule>
    <cfRule type="expression" dxfId="12" priority="10">
      <formula>AND($B21&lt;&gt;"No aplica",D21="")</formula>
    </cfRule>
  </conditionalFormatting>
  <conditionalFormatting sqref="H20:J20">
    <cfRule type="expression" dxfId="11" priority="7">
      <formula>$B20="No aplica"</formula>
    </cfRule>
    <cfRule type="expression" dxfId="10" priority="8">
      <formula>AND($B20&lt;&gt;"No aplica",H20="")</formula>
    </cfRule>
  </conditionalFormatting>
  <conditionalFormatting sqref="H21:J21">
    <cfRule type="expression" dxfId="9" priority="5">
      <formula>$B21="No aplica"</formula>
    </cfRule>
    <cfRule type="expression" dxfId="8" priority="6">
      <formula>AND($B21&lt;&gt;"No aplica",H21="")</formula>
    </cfRule>
  </conditionalFormatting>
  <conditionalFormatting sqref="D31:M31 O31:Q31">
    <cfRule type="expression" dxfId="7" priority="3">
      <formula>$B31="No aplica"</formula>
    </cfRule>
    <cfRule type="expression" dxfId="6" priority="4">
      <formula>AND($B31&lt;&gt;"No aplica",D31="")</formula>
    </cfRule>
  </conditionalFormatting>
  <conditionalFormatting sqref="N31">
    <cfRule type="expression" dxfId="3" priority="1">
      <formula>$B31="No aplica"</formula>
    </cfRule>
    <cfRule type="expression" dxfId="2" priority="2">
      <formula>AND($B31&lt;&gt;"No aplica",N31="")</formula>
    </cfRule>
  </conditionalFormatting>
  <dataValidations xWindow="976" yWindow="319" count="3">
    <dataValidation allowBlank="1" showInputMessage="1" showErrorMessage="1" errorTitle="Número de documento invalido" error="Verifique la cantidad de digitos" sqref="L20:M32" xr:uid="{00000000-0002-0000-0000-000000000000}"/>
    <dataValidation type="custom" showInputMessage="1" showErrorMessage="1" errorTitle="Correo invalido" error="Asegurese de ingresar el correo electrónico correctamente. Debe contener minimo un @ y no terminar en punto." promptTitle="Campo obligatorio" prompt="Por favor ingrese el correo electrónico del perfil asociado. Debe contener minumo un @ y no terminar en punto." sqref="O20:Q32" xr:uid="{00000000-0002-0000-0000-000001000000}">
      <formula1>OR(ISNUMBER(MATCH("*@*.???",O20,0)),ISNUMBER(MATCH("*@*.??",O20,0)))</formula1>
    </dataValidation>
    <dataValidation allowBlank="1" errorTitle="Error en matriz" error="Eliminine de la matriz los autorizadores que no han sido diligenciados en el cuadro de usuarios" sqref="J52" xr:uid="{00000000-0002-0000-0000-000002000000}"/>
  </dataValidations>
  <hyperlinks>
    <hyperlink ref="O26" r:id="rId1" xr:uid="{00000000-0004-0000-0000-000000000000}"/>
    <hyperlink ref="O21" r:id="rId2" xr:uid="{00000000-0004-0000-0000-000001000000}"/>
    <hyperlink ref="O31" r:id="rId3" xr:uid="{3250D6CA-2252-45BF-BC63-7F6E05748D00}"/>
  </hyperlinks>
  <pageMargins left="0.23622047244094491" right="0.23622047244094491" top="0.15748031496062992" bottom="0.15748031496062992" header="0" footer="0"/>
  <pageSetup paperSize="9" scale="57" orientation="landscape" horizontalDpi="300" verticalDpi="300" r:id="rId4"/>
  <drawing r:id="rId5"/>
  <legacyDrawing r:id="rId6"/>
  <extLst>
    <ext xmlns:x14="http://schemas.microsoft.com/office/spreadsheetml/2009/9/main" uri="{78C0D931-6437-407d-A8EE-F0AAD7539E65}">
      <x14:conditionalFormattings>
        <x14:conditionalFormatting xmlns:xm="http://schemas.microsoft.com/office/excel/2006/main">
          <x14:cfRule type="dataBar" id="{8B8CB24E-3B35-4FAF-8E69-5292D97B8A67}">
            <x14:dataBar minLength="0" maxLength="100" border="1" negativeBarBorderColorSameAsPositive="0">
              <x14:cfvo type="num">
                <xm:f>0</xm:f>
              </x14:cfvo>
              <x14:cfvo type="num">
                <xm:f>1</xm:f>
              </x14:cfvo>
              <x14:borderColor rgb="FF63C384"/>
              <x14:negativeFillColor rgb="FFFF0000"/>
              <x14:negativeBorderColor rgb="FFFF0000"/>
              <x14:axisColor rgb="FF000000"/>
            </x14:dataBar>
          </x14:cfRule>
          <xm:sqref>R34:R35 J52</xm:sqref>
        </x14:conditionalFormatting>
        <x14:conditionalFormatting xmlns:xm="http://schemas.microsoft.com/office/excel/2006/main">
          <x14:cfRule type="iconSet" priority="254" id="{8D59FF79-3F7D-4BDE-A810-CD5F58972091}">
            <x14:iconSet iconSet="3Symbols2" showValue="0" custom="1">
              <x14:cfvo type="percent">
                <xm:f>0</xm:f>
              </x14:cfvo>
              <x14:cfvo type="num" gte="0">
                <xm:f>0</xm:f>
              </x14:cfvo>
              <x14:cfvo type="num">
                <xm:f>7</xm:f>
              </x14:cfvo>
              <x14:cfIcon iconSet="5Quarters" iconId="0"/>
              <x14:cfIcon iconSet="3Symbols2" iconId="0"/>
              <x14:cfIcon iconSet="3Symbols2" iconId="2"/>
            </x14:iconSet>
          </x14:cfRule>
          <xm:sqref>R32 R20:R30</xm:sqref>
        </x14:conditionalFormatting>
        <x14:conditionalFormatting xmlns:xm="http://schemas.microsoft.com/office/excel/2006/main">
          <x14:cfRule type="iconSet" priority="44" id="{B93507A2-7E0B-43C6-BB25-CB3633C88167}">
            <x14:iconSet iconSet="3Symbols2" showValue="0" custom="1">
              <x14:cfvo type="percent">
                <xm:f>0</xm:f>
              </x14:cfvo>
              <x14:cfvo type="num" gte="0">
                <xm:f>0</xm:f>
              </x14:cfvo>
              <x14:cfvo type="num">
                <xm:f>7</xm:f>
              </x14:cfvo>
              <x14:cfIcon iconSet="5Quarters" iconId="0"/>
              <x14:cfIcon iconSet="3Symbols2" iconId="0"/>
              <x14:cfIcon iconSet="3Symbols2" iconId="2"/>
            </x14:iconSet>
          </x14:cfRule>
          <xm:sqref>R31</xm:sqref>
        </x14:conditionalFormatting>
      </x14:conditionalFormattings>
    </ext>
    <ext xmlns:x14="http://schemas.microsoft.com/office/spreadsheetml/2009/9/main" uri="{CCE6A557-97BC-4b89-ADB6-D9C93CAAB3DF}">
      <x14:dataValidations xmlns:xm="http://schemas.microsoft.com/office/excel/2006/main" xWindow="976" yWindow="319" count="13">
        <x14:dataValidation type="list" allowBlank="1" showInputMessage="1" showErrorMessage="1" promptTitle="Tipo de documento" prompt="CC: Cédula ciudadanía_x000a_CE: Cédula extranjería_x000a_PP: Pasaporte" xr:uid="{00000000-0002-0000-0000-000003000000}">
          <x14:formula1>
            <xm:f>Listas!$A$4:$A$8</xm:f>
          </x14:formula1>
          <xm:sqref>K20:K30 K32</xm:sqref>
        </x14:dataValidation>
        <x14:dataValidation type="list" allowBlank="1" showInputMessage="1" showErrorMessage="1" xr:uid="{00000000-0002-0000-0000-000004000000}">
          <x14:formula1>
            <xm:f>Listas!$B$5:$C$5</xm:f>
          </x14:formula1>
          <xm:sqref>B22:C22</xm:sqref>
        </x14:dataValidation>
        <x14:dataValidation type="list" allowBlank="1" showInputMessage="1" showErrorMessage="1" xr:uid="{00000000-0002-0000-0000-000005000000}">
          <x14:formula1>
            <xm:f>Listas!$B$6:$C$6</xm:f>
          </x14:formula1>
          <xm:sqref>B23:C23</xm:sqref>
        </x14:dataValidation>
        <x14:dataValidation type="list" allowBlank="1" showInputMessage="1" showErrorMessage="1" xr:uid="{00000000-0002-0000-0000-000006000000}">
          <x14:formula1>
            <xm:f>Listas!$B$7:$C$7</xm:f>
          </x14:formula1>
          <xm:sqref>B24:C24</xm:sqref>
        </x14:dataValidation>
        <x14:dataValidation type="list" allowBlank="1" showInputMessage="1" showErrorMessage="1" xr:uid="{00000000-0002-0000-0000-000007000000}">
          <x14:formula1>
            <xm:f>Listas!$B$8:$C$8</xm:f>
          </x14:formula1>
          <xm:sqref>B25:C25</xm:sqref>
        </x14:dataValidation>
        <x14:dataValidation type="list" allowBlank="1" showInputMessage="1" showErrorMessage="1" xr:uid="{00000000-0002-0000-0000-000008000000}">
          <x14:formula1>
            <xm:f>Listas!$E$5:$F$5</xm:f>
          </x14:formula1>
          <xm:sqref>B27:C27</xm:sqref>
        </x14:dataValidation>
        <x14:dataValidation type="list" allowBlank="1" showInputMessage="1" showErrorMessage="1" xr:uid="{00000000-0002-0000-0000-000009000000}">
          <x14:formula1>
            <xm:f>Listas!$E$6:$F$6</xm:f>
          </x14:formula1>
          <xm:sqref>B28:C28</xm:sqref>
        </x14:dataValidation>
        <x14:dataValidation type="list" allowBlank="1" showInputMessage="1" showErrorMessage="1" xr:uid="{00000000-0002-0000-0000-00000A000000}">
          <x14:formula1>
            <xm:f>Listas!$E$7:$F$7</xm:f>
          </x14:formula1>
          <xm:sqref>B29:C29</xm:sqref>
        </x14:dataValidation>
        <x14:dataValidation type="list" allowBlank="1" showInputMessage="1" showErrorMessage="1" xr:uid="{00000000-0002-0000-0000-00000B000000}">
          <x14:formula1>
            <xm:f>Listas!$E$8:$F$8</xm:f>
          </x14:formula1>
          <xm:sqref>B30:C30</xm:sqref>
        </x14:dataValidation>
        <x14:dataValidation type="list" allowBlank="1" showInputMessage="1" showErrorMessage="1" xr:uid="{00000000-0002-0000-0000-00000C000000}">
          <x14:formula1>
            <xm:f>Listas!$D$7:$D$8</xm:f>
          </x14:formula1>
          <xm:sqref>B32:C32</xm:sqref>
        </x14:dataValidation>
        <x14:dataValidation type="list" allowBlank="1" showInputMessage="1" showErrorMessage="1" xr:uid="{00000000-0002-0000-0000-00000D000000}">
          <x14:formula1>
            <xm:f>Listas!$H$4:$H$8</xm:f>
          </x14:formula1>
          <xm:sqref>B40 B42 B44 B46 D46 D44 D42 F40 F42 F44 F46 D40 H46 H44 H42 H40 J40 J42 J44 J46 F48 J48 D48 B48 H48</xm:sqref>
        </x14:dataValidation>
        <x14:dataValidation type="list" allowBlank="1" showInputMessage="1" showErrorMessage="1" xr:uid="{00000000-0002-0000-0000-00000E000000}">
          <x14:formula1>
            <xm:f>Listas!$D$10:$D$11</xm:f>
          </x14:formula1>
          <xm:sqref>D17</xm:sqref>
        </x14:dataValidation>
        <x14:dataValidation type="list" allowBlank="1" showInputMessage="1" showErrorMessage="1" promptTitle="Tipo de documento" prompt="CC: Cédula ciudadanía_x000a_CE: Cédula extranjería_x000a_PP: Pasaporte" xr:uid="{629EC7F9-D3F0-4D4B-B34D-A5800F44C088}">
          <x14:formula1>
            <xm:f>'[Anexo 2. Solicitud de Creación de Usuarios para Pagos Portal_Flujo de Autorización.xlsx]Listas'!#REF!</xm:f>
          </x14:formula1>
          <xm:sqref>K31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B7" sqref="B7"/>
    </sheetView>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14"/>
  <sheetViews>
    <sheetView workbookViewId="0">
      <selection activeCell="H14" sqref="H14"/>
    </sheetView>
  </sheetViews>
  <sheetFormatPr baseColWidth="10" defaultRowHeight="15" x14ac:dyDescent="0.25"/>
  <cols>
    <col min="2" max="2" width="15.7109375" style="2" customWidth="1"/>
    <col min="3" max="3" width="17.28515625" style="2" customWidth="1"/>
    <col min="4" max="4" width="21.42578125" customWidth="1"/>
    <col min="5" max="5" width="17.7109375" customWidth="1"/>
    <col min="6" max="6" width="18" customWidth="1"/>
    <col min="7" max="8" width="16" customWidth="1"/>
    <col min="9" max="18" width="4.42578125" customWidth="1"/>
    <col min="19" max="20" width="9.5703125" customWidth="1"/>
    <col min="22" max="22" width="27.140625" customWidth="1"/>
    <col min="23" max="23" width="31.85546875" customWidth="1"/>
  </cols>
  <sheetData>
    <row r="1" spans="1:23" x14ac:dyDescent="0.25">
      <c r="E1" s="128" t="s">
        <v>50</v>
      </c>
      <c r="F1" s="128"/>
      <c r="G1" s="128"/>
      <c r="H1" s="30"/>
      <c r="I1" s="130" t="s">
        <v>51</v>
      </c>
      <c r="J1" s="130"/>
      <c r="K1" s="130"/>
      <c r="L1" s="130"/>
      <c r="M1" s="130"/>
      <c r="N1" s="130"/>
      <c r="O1" s="130"/>
      <c r="P1" s="130"/>
      <c r="Q1" s="130"/>
      <c r="R1" s="130"/>
      <c r="S1" s="130"/>
      <c r="T1" s="130"/>
      <c r="W1" s="32" t="s">
        <v>59</v>
      </c>
    </row>
    <row r="2" spans="1:23" x14ac:dyDescent="0.25">
      <c r="E2" s="129"/>
      <c r="F2" s="129"/>
      <c r="G2" s="129"/>
      <c r="H2" s="31"/>
      <c r="I2" s="131"/>
      <c r="J2" s="131"/>
      <c r="K2" s="131"/>
      <c r="L2" s="131"/>
      <c r="M2" s="131"/>
      <c r="N2" s="131"/>
      <c r="O2" s="131"/>
      <c r="P2" s="131"/>
      <c r="Q2" s="131"/>
      <c r="R2" s="131"/>
      <c r="S2" s="131"/>
      <c r="T2" s="131"/>
      <c r="V2" s="1"/>
      <c r="W2" s="1"/>
    </row>
    <row r="3" spans="1:23" x14ac:dyDescent="0.25">
      <c r="A3" s="4" t="s">
        <v>20</v>
      </c>
      <c r="B3" s="132" t="s">
        <v>29</v>
      </c>
      <c r="C3" s="133"/>
      <c r="D3" s="4" t="s">
        <v>57</v>
      </c>
      <c r="E3" s="4" t="s">
        <v>28</v>
      </c>
      <c r="F3" s="4" t="s">
        <v>21</v>
      </c>
      <c r="G3" s="4" t="s">
        <v>26</v>
      </c>
      <c r="H3" s="4" t="s">
        <v>65</v>
      </c>
      <c r="I3" s="7" t="s">
        <v>38</v>
      </c>
      <c r="J3" s="7" t="s">
        <v>39</v>
      </c>
      <c r="K3" s="7" t="s">
        <v>40</v>
      </c>
      <c r="L3" s="7" t="s">
        <v>41</v>
      </c>
      <c r="M3" s="7" t="s">
        <v>42</v>
      </c>
      <c r="N3" s="7" t="s">
        <v>43</v>
      </c>
      <c r="O3" s="7" t="s">
        <v>44</v>
      </c>
      <c r="P3" s="7" t="s">
        <v>45</v>
      </c>
      <c r="Q3" s="7" t="s">
        <v>46</v>
      </c>
      <c r="R3" s="7" t="s">
        <v>47</v>
      </c>
      <c r="S3" s="5" t="s">
        <v>49</v>
      </c>
      <c r="T3" s="5" t="s">
        <v>48</v>
      </c>
      <c r="V3" s="32" t="s">
        <v>58</v>
      </c>
      <c r="W3" s="1" t="s">
        <v>60</v>
      </c>
    </row>
    <row r="4" spans="1:23" x14ac:dyDescent="0.25">
      <c r="A4" s="3" t="s">
        <v>14</v>
      </c>
      <c r="B4" s="3" t="s">
        <v>31</v>
      </c>
      <c r="C4" s="3" t="s">
        <v>1</v>
      </c>
      <c r="D4" s="3"/>
      <c r="E4" s="3" t="s">
        <v>31</v>
      </c>
      <c r="F4" s="3" t="s">
        <v>3</v>
      </c>
      <c r="G4" s="3" t="str">
        <f>IFERROR(IF(VLOOKUP(F4,'Anexo 2'!$B$26:$C$30,1,FALSE)=Listas!F4,Listas!F4,),"")</f>
        <v>Autorizador 1</v>
      </c>
      <c r="H4" s="3" t="str">
        <f>IF(G4="","",IF(S4=1,"",G4))</f>
        <v/>
      </c>
      <c r="I4" s="3">
        <f>IF($F4="","",COUNTIF('Anexo 2'!$B$40:$B$48,"="&amp;$F4))</f>
        <v>1</v>
      </c>
      <c r="J4" s="3">
        <f>IF($F4="","",COUNTIF('Anexo 2'!$D$40:$D$48,"="&amp;Listas!$F4))</f>
        <v>0</v>
      </c>
      <c r="K4" s="3">
        <f>IF($F4="","",COUNTIF('Anexo 2'!$F$40:$F$48,"="&amp;Listas!$F4))</f>
        <v>0</v>
      </c>
      <c r="L4" s="3">
        <f>IF($F4="","",COUNTIF('Anexo 2'!$H$40:$H$48,"="&amp;Listas!$F4))</f>
        <v>0</v>
      </c>
      <c r="M4" s="3">
        <f>IF($F4="","",COUNTIF('Anexo 2'!$K$43:$K$51,"="&amp;Listas!$F4))</f>
        <v>0</v>
      </c>
      <c r="N4" s="3">
        <f>IF($F4="","",COUNTIF('Anexo 2'!$B$40:$J$40,"="&amp;Listas!$F4))</f>
        <v>1</v>
      </c>
      <c r="O4" s="3">
        <f>IF($F4="","",COUNTIF('Anexo 2'!$B$42:$J$42,"="&amp;Listas!$F4))</f>
        <v>0</v>
      </c>
      <c r="P4" s="3">
        <f>IF($F4="","",COUNTIF('Anexo 2'!$B$44:$J$44,"="&amp;Listas!$F4))</f>
        <v>0</v>
      </c>
      <c r="Q4" s="3">
        <f>IF($F4="","",COUNTIF('Anexo 2'!$B$46:$J$46,"="&amp;Listas!$F4))</f>
        <v>0</v>
      </c>
      <c r="R4" s="3">
        <f>IF($F4="","",COUNTIF('Anexo 2'!$B$48:$J$48,"="&amp;Listas!$F4))</f>
        <v>0</v>
      </c>
      <c r="S4" s="6">
        <f>IF(SUM(I4:R4)&gt;=1,1,0)</f>
        <v>1</v>
      </c>
      <c r="T4" s="6">
        <f>IF(SUM(I4:R4)&gt;2,1,0)</f>
        <v>0</v>
      </c>
      <c r="V4" s="1" t="str">
        <f>CONCATENATE("Solo 1 de los autorizadores aprueba")</f>
        <v>Solo 1 de los autorizadores aprueba</v>
      </c>
      <c r="W4" s="1" t="str">
        <f>IF(G4&lt;&gt;"",V4,"")</f>
        <v>Solo 1 de los autorizadores aprueba</v>
      </c>
    </row>
    <row r="5" spans="1:23" x14ac:dyDescent="0.25">
      <c r="A5" s="3" t="s">
        <v>15</v>
      </c>
      <c r="B5" s="3" t="s">
        <v>27</v>
      </c>
      <c r="C5" s="3" t="s">
        <v>2</v>
      </c>
      <c r="D5" s="3"/>
      <c r="E5" s="3" t="s">
        <v>27</v>
      </c>
      <c r="F5" s="3" t="s">
        <v>4</v>
      </c>
      <c r="G5" s="3" t="str">
        <f>IFERROR(IF(VLOOKUP(F5,'Anexo 2'!$B$26:$C$30,1,FALSE)=Listas!F5,Listas!F5,),"")</f>
        <v/>
      </c>
      <c r="H5" s="3" t="str">
        <f t="shared" ref="H5:H13" si="0">IF(G5="","",IF(S5=1,"",G5))</f>
        <v/>
      </c>
      <c r="I5" s="3">
        <f>IF($F5="","",COUNTIF('Anexo 2'!$B$40:$B$48,"="&amp;$F5))</f>
        <v>0</v>
      </c>
      <c r="J5" s="3">
        <f>IF($F5="","",COUNTIF('Anexo 2'!$D$40:$D$48,"="&amp;Listas!$F5))</f>
        <v>0</v>
      </c>
      <c r="K5" s="3">
        <f>IF($F5="","",COUNTIF('Anexo 2'!$F$40:$F$48,"="&amp;Listas!$F5))</f>
        <v>0</v>
      </c>
      <c r="L5" s="3">
        <f>IF($F5="","",COUNTIF('Anexo 2'!$H$40:$H$48,"="&amp;Listas!$F5))</f>
        <v>0</v>
      </c>
      <c r="M5" s="3">
        <f>IF($F5="","",COUNTIF('Anexo 2'!$K$43:$K$51,"="&amp;Listas!$F5))</f>
        <v>0</v>
      </c>
      <c r="N5" s="3">
        <f>IF($F5="","",COUNTIF('Anexo 2'!$B$40:$J$40,"="&amp;Listas!$F5))</f>
        <v>0</v>
      </c>
      <c r="O5" s="3">
        <f>IF($F5="","",COUNTIF('Anexo 2'!$B$42:$J$42,"="&amp;Listas!$F5))</f>
        <v>0</v>
      </c>
      <c r="P5" s="3">
        <f>IF($F5="","",COUNTIF('Anexo 2'!$B$44:$J$44,"="&amp;Listas!$F5))</f>
        <v>0</v>
      </c>
      <c r="Q5" s="3">
        <f>IF($F5="","",COUNTIF('Anexo 2'!$B$46:$J$46,"="&amp;Listas!$F5))</f>
        <v>0</v>
      </c>
      <c r="R5" s="3">
        <f>IF($F5="","",COUNTIF('Anexo 2'!$B$48:$J$48,"="&amp;Listas!$F5))</f>
        <v>0</v>
      </c>
      <c r="S5" s="6">
        <f t="shared" ref="S5:S13" si="1">IF(SUM(I5:R5)&gt;=1,1,0)</f>
        <v>0</v>
      </c>
      <c r="T5" s="6">
        <f t="shared" ref="T5:T13" si="2">IF(SUM(I5:R5)&gt;2,1,0)</f>
        <v>0</v>
      </c>
      <c r="V5" s="1" t="str">
        <f>CONCATENATE("2 de ",$G$14," autorizadores aprueban")</f>
        <v>2 de 1 autorizadores aprueban</v>
      </c>
      <c r="W5" s="1" t="str">
        <f>IF(G5&lt;&gt;"",V5,"")</f>
        <v/>
      </c>
    </row>
    <row r="6" spans="1:23" x14ac:dyDescent="0.25">
      <c r="A6" s="3" t="s">
        <v>16</v>
      </c>
      <c r="B6" s="3" t="s">
        <v>27</v>
      </c>
      <c r="C6" s="3" t="s">
        <v>17</v>
      </c>
      <c r="D6" s="3"/>
      <c r="E6" s="3" t="s">
        <v>27</v>
      </c>
      <c r="F6" s="3" t="s">
        <v>5</v>
      </c>
      <c r="G6" s="3" t="str">
        <f>IFERROR(IF(VLOOKUP(F6,'Anexo 2'!$B$26:$C$30,1,FALSE)=Listas!F6,Listas!F6,),"")</f>
        <v/>
      </c>
      <c r="H6" s="3" t="str">
        <f t="shared" si="0"/>
        <v/>
      </c>
      <c r="I6" s="3">
        <f>IF($F6="","",COUNTIF('Anexo 2'!$B$40:$B$48,"="&amp;$F6))</f>
        <v>0</v>
      </c>
      <c r="J6" s="3">
        <f>IF($F6="","",COUNTIF('Anexo 2'!$D$40:$D$48,"="&amp;Listas!$F6))</f>
        <v>0</v>
      </c>
      <c r="K6" s="3">
        <f>IF($F6="","",COUNTIF('Anexo 2'!$F$40:$F$48,"="&amp;Listas!$F6))</f>
        <v>0</v>
      </c>
      <c r="L6" s="3">
        <f>IF($F6="","",COUNTIF('Anexo 2'!$H$40:$H$48,"="&amp;Listas!$F6))</f>
        <v>0</v>
      </c>
      <c r="M6" s="3">
        <f>IF($F6="","",COUNTIF('Anexo 2'!$K$43:$K$51,"="&amp;Listas!$F6))</f>
        <v>0</v>
      </c>
      <c r="N6" s="3">
        <f>IF($F6="","",COUNTIF('Anexo 2'!$B$40:$J$40,"="&amp;Listas!$F6))</f>
        <v>0</v>
      </c>
      <c r="O6" s="3">
        <f>IF($F6="","",COUNTIF('Anexo 2'!$B$42:$J$42,"="&amp;Listas!$F6))</f>
        <v>0</v>
      </c>
      <c r="P6" s="3">
        <f>IF($F6="","",COUNTIF('Anexo 2'!$B$44:$J$44,"="&amp;Listas!$F6))</f>
        <v>0</v>
      </c>
      <c r="Q6" s="3">
        <f>IF($F6="","",COUNTIF('Anexo 2'!$B$46:$J$46,"="&amp;Listas!$F6))</f>
        <v>0</v>
      </c>
      <c r="R6" s="3">
        <f>IF($F6="","",COUNTIF('Anexo 2'!$B$48:$J$48,"="&amp;Listas!$F6))</f>
        <v>0</v>
      </c>
      <c r="S6" s="6">
        <f t="shared" si="1"/>
        <v>0</v>
      </c>
      <c r="T6" s="6">
        <f t="shared" si="2"/>
        <v>0</v>
      </c>
      <c r="V6" s="1" t="str">
        <f>CONCATENATE("3 de ",$G$14," autorizadores aprueban")</f>
        <v>3 de 1 autorizadores aprueban</v>
      </c>
      <c r="W6" s="1" t="str">
        <f>IF(G6&lt;&gt;"",V6,"")</f>
        <v/>
      </c>
    </row>
    <row r="7" spans="1:23" x14ac:dyDescent="0.25">
      <c r="A7" s="1"/>
      <c r="B7" s="3" t="s">
        <v>27</v>
      </c>
      <c r="C7" s="3" t="s">
        <v>18</v>
      </c>
      <c r="D7" s="37" t="str">
        <f>IF('Anexo 2'!D17="SI","Interventor suplente","No aplica")</f>
        <v>Interventor suplente</v>
      </c>
      <c r="E7" s="3" t="s">
        <v>27</v>
      </c>
      <c r="F7" s="3" t="s">
        <v>7</v>
      </c>
      <c r="G7" s="3" t="str">
        <f>IFERROR(IF(VLOOKUP(F7,'Anexo 2'!$B$26:$C$30,1,FALSE)=Listas!F7,Listas!F7,),"")</f>
        <v/>
      </c>
      <c r="H7" s="3" t="str">
        <f t="shared" si="0"/>
        <v/>
      </c>
      <c r="I7" s="3">
        <f>IF($F7="","",COUNTIF('Anexo 2'!$B$40:$B$48,"="&amp;$F7))</f>
        <v>0</v>
      </c>
      <c r="J7" s="3">
        <f>IF($F7="","",COUNTIF('Anexo 2'!$D$40:$D$48,"="&amp;Listas!$F7))</f>
        <v>0</v>
      </c>
      <c r="K7" s="3">
        <f>IF($F7="","",COUNTIF('Anexo 2'!$F$40:$F$48,"="&amp;Listas!$F7))</f>
        <v>0</v>
      </c>
      <c r="L7" s="3">
        <f>IF($F7="","",COUNTIF('Anexo 2'!$H$40:$H$48,"="&amp;Listas!$F7))</f>
        <v>0</v>
      </c>
      <c r="M7" s="3">
        <f>IF($F7="","",COUNTIF('Anexo 2'!$K$43:$K$51,"="&amp;Listas!$F7))</f>
        <v>0</v>
      </c>
      <c r="N7" s="3">
        <f>IF($F7="","",COUNTIF('Anexo 2'!$B$40:$J$40,"="&amp;Listas!$F7))</f>
        <v>0</v>
      </c>
      <c r="O7" s="3">
        <f>IF($F7="","",COUNTIF('Anexo 2'!$B$42:$J$42,"="&amp;Listas!$F7))</f>
        <v>0</v>
      </c>
      <c r="P7" s="3">
        <f>IF($F7="","",COUNTIF('Anexo 2'!$B$44:$J$44,"="&amp;Listas!$F7))</f>
        <v>0</v>
      </c>
      <c r="Q7" s="3">
        <f>IF($F7="","",COUNTIF('Anexo 2'!$B$46:$J$46,"="&amp;Listas!$F7))</f>
        <v>0</v>
      </c>
      <c r="R7" s="3">
        <f>IF($F7="","",COUNTIF('Anexo 2'!$B$48:$J$48,"="&amp;Listas!$F7))</f>
        <v>0</v>
      </c>
      <c r="S7" s="6">
        <f>IF(SUM(I7:R7)&gt;=1,1,0)</f>
        <v>0</v>
      </c>
      <c r="T7" s="6">
        <f t="shared" si="2"/>
        <v>0</v>
      </c>
      <c r="V7" s="1" t="str">
        <f>CONCATENATE("4 de ",$G$14," autorizadores aprueban")</f>
        <v>4 de 1 autorizadores aprueban</v>
      </c>
      <c r="W7" s="1" t="str">
        <f>IF(G7&lt;&gt;"",V7,"")</f>
        <v/>
      </c>
    </row>
    <row r="8" spans="1:23" x14ac:dyDescent="0.25">
      <c r="A8" s="1"/>
      <c r="B8" s="3" t="s">
        <v>27</v>
      </c>
      <c r="C8" s="3" t="s">
        <v>19</v>
      </c>
      <c r="D8" s="37" t="s">
        <v>27</v>
      </c>
      <c r="E8" s="3" t="s">
        <v>27</v>
      </c>
      <c r="F8" s="3" t="s">
        <v>22</v>
      </c>
      <c r="G8" s="3" t="str">
        <f>IFERROR(IF(VLOOKUP(F8,'Anexo 2'!$B$26:$C$30,1,FALSE)=Listas!F8,Listas!F8,),"")</f>
        <v/>
      </c>
      <c r="H8" s="3" t="str">
        <f t="shared" si="0"/>
        <v/>
      </c>
      <c r="I8" s="3">
        <f>IF($F8="","",COUNTIF('Anexo 2'!$B$40:$B$48,"="&amp;$F8))</f>
        <v>0</v>
      </c>
      <c r="J8" s="3">
        <f>IF($F8="","",COUNTIF('Anexo 2'!$D$40:$D$48,"="&amp;Listas!$F8))</f>
        <v>0</v>
      </c>
      <c r="K8" s="3">
        <f>IF($F8="","",COUNTIF('Anexo 2'!$F$40:$F$48,"="&amp;Listas!$F8))</f>
        <v>0</v>
      </c>
      <c r="L8" s="3">
        <f>IF($F8="","",COUNTIF('Anexo 2'!$H$40:$H$48,"="&amp;Listas!$F8))</f>
        <v>0</v>
      </c>
      <c r="M8" s="3">
        <f>IF($F8="","",COUNTIF('Anexo 2'!$K$43:$K$51,"="&amp;Listas!$F8))</f>
        <v>0</v>
      </c>
      <c r="N8" s="3">
        <f>IF($F8="","",COUNTIF('Anexo 2'!$B$40:$J$40,"="&amp;Listas!$F8))</f>
        <v>0</v>
      </c>
      <c r="O8" s="3">
        <f>IF($F8="","",COUNTIF('Anexo 2'!$B$42:$J$42,"="&amp;Listas!$F8))</f>
        <v>0</v>
      </c>
      <c r="P8" s="3">
        <f>IF($F8="","",COUNTIF('Anexo 2'!$B$44:$J$44,"="&amp;Listas!$F8))</f>
        <v>0</v>
      </c>
      <c r="Q8" s="3">
        <f>IF($F8="","",COUNTIF('Anexo 2'!$B$46:$J$46,"="&amp;Listas!$F8))</f>
        <v>0</v>
      </c>
      <c r="R8" s="3">
        <f>IF($F8="","",COUNTIF('Anexo 2'!$B$48:$J$48,"="&amp;Listas!$F8))</f>
        <v>0</v>
      </c>
      <c r="S8" s="6">
        <f t="shared" si="1"/>
        <v>0</v>
      </c>
      <c r="T8" s="6">
        <f t="shared" si="2"/>
        <v>0</v>
      </c>
      <c r="V8" s="1" t="str">
        <f>CONCATENATE("5 de ",$G$14," autorizadores aprueban")</f>
        <v>5 de 1 autorizadores aprueban</v>
      </c>
      <c r="W8" s="1"/>
    </row>
    <row r="9" spans="1:23" x14ac:dyDescent="0.25">
      <c r="A9" s="1"/>
      <c r="B9" s="1"/>
      <c r="C9" s="3"/>
      <c r="D9" s="3"/>
      <c r="E9" s="3" t="s">
        <v>27</v>
      </c>
      <c r="F9" s="3" t="s">
        <v>32</v>
      </c>
      <c r="G9" s="3" t="str">
        <f>IFERROR(IF(VLOOKUP(F9,'Anexo 2'!$B$26:$C$30,1,FALSE)=Listas!F9,Listas!F9,),"")</f>
        <v/>
      </c>
      <c r="H9" s="3" t="str">
        <f t="shared" si="0"/>
        <v/>
      </c>
      <c r="I9" s="3">
        <f>IF($F9="","",COUNTIF('Anexo 2'!$B$40:$B$48,"="&amp;$F9))</f>
        <v>0</v>
      </c>
      <c r="J9" s="3">
        <f>IF($F9="","",COUNTIF('Anexo 2'!$D$40:$D$48,"="&amp;Listas!$F9))</f>
        <v>0</v>
      </c>
      <c r="K9" s="3">
        <f>IF($F9="","",COUNTIF('Anexo 2'!$F$40:$F$48,"="&amp;Listas!$F9))</f>
        <v>0</v>
      </c>
      <c r="L9" s="3">
        <f>IF($F9="","",COUNTIF('Anexo 2'!$H$40:$H$48,"="&amp;Listas!$F9))</f>
        <v>0</v>
      </c>
      <c r="M9" s="3">
        <f>IF($F9="","",COUNTIF('Anexo 2'!$K$43:$K$51,"="&amp;Listas!$F9))</f>
        <v>0</v>
      </c>
      <c r="N9" s="3">
        <f>IF($F9="","",COUNTIF('Anexo 2'!$B$40:$J$40,"="&amp;Listas!$F9))</f>
        <v>0</v>
      </c>
      <c r="O9" s="3">
        <f>IF($F9="","",COUNTIF('Anexo 2'!$B$42:$J$42,"="&amp;Listas!$F9))</f>
        <v>0</v>
      </c>
      <c r="P9" s="3">
        <f>IF($F9="","",COUNTIF('Anexo 2'!$B$44:$J$44,"="&amp;Listas!$F9))</f>
        <v>0</v>
      </c>
      <c r="Q9" s="3">
        <f>IF($F9="","",COUNTIF('Anexo 2'!$B$46:$J$46,"="&amp;Listas!$F9))</f>
        <v>0</v>
      </c>
      <c r="R9" s="3">
        <f>IF($F9="","",COUNTIF('Anexo 2'!$B$48:$J$48,"="&amp;Listas!$F9))</f>
        <v>0</v>
      </c>
      <c r="S9" s="6">
        <f t="shared" si="1"/>
        <v>0</v>
      </c>
      <c r="T9" s="6">
        <f t="shared" si="2"/>
        <v>0</v>
      </c>
    </row>
    <row r="10" spans="1:23" x14ac:dyDescent="0.25">
      <c r="A10" s="1"/>
      <c r="B10" s="1"/>
      <c r="C10" s="3"/>
      <c r="D10" s="38" t="s">
        <v>67</v>
      </c>
      <c r="E10" s="3" t="s">
        <v>27</v>
      </c>
      <c r="F10" s="3" t="s">
        <v>33</v>
      </c>
      <c r="G10" s="3" t="str">
        <f>IFERROR(IF(VLOOKUP(F10,'Anexo 2'!$B$26:$C$30,1,FALSE)=Listas!F10,Listas!F10,),"")</f>
        <v/>
      </c>
      <c r="H10" s="3" t="str">
        <f t="shared" si="0"/>
        <v/>
      </c>
      <c r="I10" s="3">
        <f>IF($F10="","",COUNTIF('Anexo 2'!$B$40:$B$48,"="&amp;$F10))</f>
        <v>0</v>
      </c>
      <c r="J10" s="3">
        <f>IF($F10="","",COUNTIF('Anexo 2'!$D$40:$D$48,"="&amp;Listas!$F10))</f>
        <v>0</v>
      </c>
      <c r="K10" s="3">
        <f>IF($F10="","",COUNTIF('Anexo 2'!$F$40:$F$48,"="&amp;Listas!$F10))</f>
        <v>0</v>
      </c>
      <c r="L10" s="3">
        <f>IF($F10="","",COUNTIF('Anexo 2'!$H$40:$H$48,"="&amp;Listas!$F10))</f>
        <v>0</v>
      </c>
      <c r="M10" s="3">
        <f>IF($F10="","",COUNTIF('Anexo 2'!$K$43:$K$51,"="&amp;Listas!$F10))</f>
        <v>0</v>
      </c>
      <c r="N10" s="3">
        <f>IF($F10="","",COUNTIF('Anexo 2'!$B$40:$J$40,"="&amp;Listas!$F10))</f>
        <v>0</v>
      </c>
      <c r="O10" s="3">
        <f>IF($F10="","",COUNTIF('Anexo 2'!$B$42:$J$42,"="&amp;Listas!$F10))</f>
        <v>0</v>
      </c>
      <c r="P10" s="3">
        <f>IF($F10="","",COUNTIF('Anexo 2'!$B$44:$J$44,"="&amp;Listas!$F10))</f>
        <v>0</v>
      </c>
      <c r="Q10" s="3">
        <f>IF($F10="","",COUNTIF('Anexo 2'!$B$46:$J$46,"="&amp;Listas!$F10))</f>
        <v>0</v>
      </c>
      <c r="R10" s="3">
        <f>IF($F10="","",COUNTIF('Anexo 2'!$B$48:$J$48,"="&amp;Listas!$F10))</f>
        <v>0</v>
      </c>
      <c r="S10" s="6">
        <f t="shared" si="1"/>
        <v>0</v>
      </c>
      <c r="T10" s="6">
        <f t="shared" si="2"/>
        <v>0</v>
      </c>
    </row>
    <row r="11" spans="1:23" x14ac:dyDescent="0.25">
      <c r="A11" s="1"/>
      <c r="B11" s="1"/>
      <c r="C11" s="3"/>
      <c r="D11" s="38" t="s">
        <v>68</v>
      </c>
      <c r="E11" s="3" t="s">
        <v>27</v>
      </c>
      <c r="F11" s="3" t="s">
        <v>34</v>
      </c>
      <c r="G11" s="3" t="str">
        <f>IFERROR(IF(VLOOKUP(F11,'Anexo 2'!$B$26:$C$30,1,FALSE)=Listas!F11,Listas!F11,),"")</f>
        <v/>
      </c>
      <c r="H11" s="3" t="str">
        <f t="shared" si="0"/>
        <v/>
      </c>
      <c r="I11" s="3">
        <f>IF($F11="","",COUNTIF('Anexo 2'!$B$40:$B$48,"="&amp;$F11))</f>
        <v>0</v>
      </c>
      <c r="J11" s="3">
        <f>IF($F11="","",COUNTIF('Anexo 2'!$D$40:$D$48,"="&amp;Listas!$F11))</f>
        <v>0</v>
      </c>
      <c r="K11" s="3">
        <f>IF($F11="","",COUNTIF('Anexo 2'!$F$40:$F$48,"="&amp;Listas!$F11))</f>
        <v>0</v>
      </c>
      <c r="L11" s="3">
        <f>IF($F11="","",COUNTIF('Anexo 2'!$H$40:$H$48,"="&amp;Listas!$F11))</f>
        <v>0</v>
      </c>
      <c r="M11" s="3">
        <f>IF($F11="","",COUNTIF('Anexo 2'!$K$43:$K$51,"="&amp;Listas!$F11))</f>
        <v>0</v>
      </c>
      <c r="N11" s="3">
        <f>IF($F11="","",COUNTIF('Anexo 2'!$B$40:$J$40,"="&amp;Listas!$F11))</f>
        <v>0</v>
      </c>
      <c r="O11" s="3">
        <f>IF($F11="","",COUNTIF('Anexo 2'!$B$42:$J$42,"="&amp;Listas!$F11))</f>
        <v>0</v>
      </c>
      <c r="P11" s="3">
        <f>IF($F11="","",COUNTIF('Anexo 2'!$B$44:$J$44,"="&amp;Listas!$F11))</f>
        <v>0</v>
      </c>
      <c r="Q11" s="3">
        <f>IF($F11="","",COUNTIF('Anexo 2'!$B$46:$J$46,"="&amp;Listas!$F11))</f>
        <v>0</v>
      </c>
      <c r="R11" s="3">
        <f>IF($F11="","",COUNTIF('Anexo 2'!$B$48:$J$48,"="&amp;Listas!$F11))</f>
        <v>0</v>
      </c>
      <c r="S11" s="6">
        <f t="shared" si="1"/>
        <v>0</v>
      </c>
      <c r="T11" s="6">
        <f t="shared" si="2"/>
        <v>0</v>
      </c>
    </row>
    <row r="12" spans="1:23" x14ac:dyDescent="0.25">
      <c r="A12" s="1"/>
      <c r="B12" s="1"/>
      <c r="C12" s="3"/>
      <c r="D12" s="3"/>
      <c r="E12" s="3" t="s">
        <v>27</v>
      </c>
      <c r="F12" s="3" t="s">
        <v>35</v>
      </c>
      <c r="G12" s="3" t="str">
        <f>IFERROR(IF(VLOOKUP(F12,'Anexo 2'!$B$26:$C$30,1,FALSE)=Listas!F12,Listas!F12,),"")</f>
        <v/>
      </c>
      <c r="H12" s="3" t="str">
        <f t="shared" si="0"/>
        <v/>
      </c>
      <c r="I12" s="3">
        <f>IF($F12="","",COUNTIF('Anexo 2'!$B$40:$B$48,"="&amp;$F12))</f>
        <v>0</v>
      </c>
      <c r="J12" s="3">
        <f>IF($F12="","",COUNTIF('Anexo 2'!$D$40:$D$48,"="&amp;Listas!$F12))</f>
        <v>0</v>
      </c>
      <c r="K12" s="3">
        <f>IF($F12="","",COUNTIF('Anexo 2'!$F$40:$F$48,"="&amp;Listas!$F12))</f>
        <v>0</v>
      </c>
      <c r="L12" s="3">
        <f>IF($F12="","",COUNTIF('Anexo 2'!$H$40:$H$48,"="&amp;Listas!$F12))</f>
        <v>0</v>
      </c>
      <c r="M12" s="3">
        <f>IF($F12="","",COUNTIF('Anexo 2'!$K$43:$K$51,"="&amp;Listas!$F12))</f>
        <v>0</v>
      </c>
      <c r="N12" s="3">
        <f>IF($F12="","",COUNTIF('Anexo 2'!$B$40:$J$40,"="&amp;Listas!$F12))</f>
        <v>0</v>
      </c>
      <c r="O12" s="3">
        <f>IF($F12="","",COUNTIF('Anexo 2'!$B$42:$J$42,"="&amp;Listas!$F12))</f>
        <v>0</v>
      </c>
      <c r="P12" s="3">
        <f>IF($F12="","",COUNTIF('Anexo 2'!$B$44:$J$44,"="&amp;Listas!$F12))</f>
        <v>0</v>
      </c>
      <c r="Q12" s="3">
        <f>IF($F12="","",COUNTIF('Anexo 2'!$B$46:$J$46,"="&amp;Listas!$F12))</f>
        <v>0</v>
      </c>
      <c r="R12" s="3">
        <f>IF($F12="","",COUNTIF('Anexo 2'!$B$48:$J$48,"="&amp;Listas!$F12))</f>
        <v>0</v>
      </c>
      <c r="S12" s="6">
        <f t="shared" si="1"/>
        <v>0</v>
      </c>
      <c r="T12" s="6">
        <f t="shared" si="2"/>
        <v>0</v>
      </c>
    </row>
    <row r="13" spans="1:23" x14ac:dyDescent="0.25">
      <c r="A13" s="1"/>
      <c r="B13" s="1"/>
      <c r="C13" s="3"/>
      <c r="D13" s="3"/>
      <c r="E13" s="3" t="s">
        <v>27</v>
      </c>
      <c r="F13" s="3" t="s">
        <v>36</v>
      </c>
      <c r="G13" s="3" t="str">
        <f>IFERROR(IF(VLOOKUP(F13,'Anexo 2'!$B$26:$C$30,1,FALSE)=Listas!F13,Listas!F13,),"")</f>
        <v/>
      </c>
      <c r="H13" s="3" t="str">
        <f t="shared" si="0"/>
        <v/>
      </c>
      <c r="I13" s="3">
        <f>IF($F13="","",COUNTIF('Anexo 2'!$B$40:$B$48,"="&amp;$F13))</f>
        <v>0</v>
      </c>
      <c r="J13" s="3">
        <f>IF($F13="","",COUNTIF('Anexo 2'!$D$40:$D$48,"="&amp;Listas!$F13))</f>
        <v>0</v>
      </c>
      <c r="K13" s="3">
        <f>IF($F13="","",COUNTIF('Anexo 2'!$F$40:$F$48,"="&amp;Listas!$F13))</f>
        <v>0</v>
      </c>
      <c r="L13" s="3">
        <f>IF($F13="","",COUNTIF('Anexo 2'!$H$40:$H$48,"="&amp;Listas!$F13))</f>
        <v>0</v>
      </c>
      <c r="M13" s="3">
        <f>IF($F13="","",COUNTIF('Anexo 2'!$K$43:$K$51,"="&amp;Listas!$F13))</f>
        <v>0</v>
      </c>
      <c r="N13" s="3">
        <f>IF($F13="","",COUNTIF('Anexo 2'!$B$40:$J$40,"="&amp;Listas!$F13))</f>
        <v>0</v>
      </c>
      <c r="O13" s="3">
        <f>IF($F13="","",COUNTIF('Anexo 2'!$B$42:$J$42,"="&amp;Listas!$F13))</f>
        <v>0</v>
      </c>
      <c r="P13" s="3">
        <f>IF($F13="","",COUNTIF('Anexo 2'!$B$44:$J$44,"="&amp;Listas!$F13))</f>
        <v>0</v>
      </c>
      <c r="Q13" s="3">
        <f>IF($F13="","",COUNTIF('Anexo 2'!$B$46:$J$46,"="&amp;Listas!$F13))</f>
        <v>0</v>
      </c>
      <c r="R13" s="3">
        <f>IF($F13="","",COUNTIF('Anexo 2'!$B$48:$J$48,"="&amp;Listas!$F13))</f>
        <v>0</v>
      </c>
      <c r="S13" s="6">
        <f t="shared" si="1"/>
        <v>0</v>
      </c>
      <c r="T13" s="6">
        <f t="shared" si="2"/>
        <v>0</v>
      </c>
    </row>
    <row r="14" spans="1:23" x14ac:dyDescent="0.25">
      <c r="G14" s="8">
        <f>10-COUNTBLANK(G4:G13)</f>
        <v>1</v>
      </c>
      <c r="H14" s="8">
        <f>10-COUNTBLANK(H4:H13)</f>
        <v>0</v>
      </c>
      <c r="S14" s="8">
        <f>SUM(S4:S13)</f>
        <v>1</v>
      </c>
      <c r="T14" s="8">
        <f>SUM(T4:T13)</f>
        <v>0</v>
      </c>
    </row>
  </sheetData>
  <mergeCells count="3">
    <mergeCell ref="E1:G2"/>
    <mergeCell ref="I1:T2"/>
    <mergeCell ref="B3:C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Anexo 2</vt:lpstr>
      <vt:lpstr>Manual de Diligenciamiento</vt:lpstr>
      <vt:lpstr>Listas</vt:lpstr>
      <vt:lpstr>'Anexo 2'!Área_de_impresión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Wilmer Andres Alvarez Soler</dc:creator>
  <cp:lastModifiedBy>Andres Castilla</cp:lastModifiedBy>
  <cp:lastPrinted>2021-10-13T15:34:21Z</cp:lastPrinted>
  <dcterms:created xsi:type="dcterms:W3CDTF">2019-12-11T19:10:26Z</dcterms:created>
  <dcterms:modified xsi:type="dcterms:W3CDTF">2022-12-19T16:43:52Z</dcterms:modified>
</cp:coreProperties>
</file>