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jangulo\Desktop\DOCUMENTOS JORGE\PAA 2026\AD MANAGER\"/>
    </mc:Choice>
  </mc:AlternateContent>
  <xr:revisionPtr revIDLastSave="0" documentId="13_ncr:1_{7BFB66B5-48E3-448A-8A51-C6C1F80ADC18}" xr6:coauthVersionLast="47" xr6:coauthVersionMax="47" xr10:uidLastSave="{00000000-0000-0000-0000-000000000000}"/>
  <bookViews>
    <workbookView xWindow="-120" yWindow="-120" windowWidth="29040" windowHeight="15720" activeTab="1" xr2:uid="{00000000-000D-0000-FFFF-FFFF00000000}"/>
  </bookViews>
  <sheets>
    <sheet name="items" sheetId="1" r:id="rId1"/>
    <sheet name="Estudio de Mercado" sheetId="3" r:id="rId2"/>
  </sheets>
  <definedNames>
    <definedName name="_xlnm._FilterDatabase" localSheetId="1" hidden="1">'Estudio de Mercado'!$C$4:$C$5</definedName>
    <definedName name="_xlnm._FilterDatabase" localSheetId="0" hidden="1">items!$C$8:$C$9</definedName>
    <definedName name="_xlnm.Print_Area" localSheetId="1">'Estudio de Mercado'!$A$4:$C$5</definedName>
    <definedName name="_xlnm.Print_Area" localSheetId="0">items!$A$8:$C$9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U11" i="3" l="1"/>
  <c r="T11" i="3"/>
  <c r="S11" i="3"/>
  <c r="Q11" i="3"/>
  <c r="P11" i="3"/>
  <c r="O11" i="3"/>
  <c r="R11" i="3"/>
  <c r="J21" i="3"/>
  <c r="L21" i="3" s="1"/>
  <c r="L22" i="3"/>
  <c r="L23" i="3"/>
  <c r="K22" i="3"/>
  <c r="K23" i="3"/>
  <c r="K21" i="3"/>
  <c r="J22" i="3"/>
  <c r="J23" i="3"/>
  <c r="D16" i="3" l="1"/>
  <c r="O5" i="3"/>
  <c r="U5" i="3"/>
  <c r="H5" i="3"/>
  <c r="V5" i="3" l="1"/>
  <c r="W5" i="3" s="1"/>
  <c r="A16" i="3" s="1"/>
  <c r="P5" i="3"/>
  <c r="Q5" i="3" s="1"/>
  <c r="I5" i="3"/>
  <c r="J5" i="3" s="1"/>
  <c r="X5" i="3" l="1"/>
  <c r="Y5" i="3" s="1"/>
  <c r="R5" i="3"/>
  <c r="B16" i="3" s="1"/>
  <c r="K5" i="3"/>
  <c r="L5" i="3" s="1"/>
  <c r="I11" i="3" l="1"/>
  <c r="C16" i="3"/>
  <c r="K11" i="3"/>
  <c r="J11" i="3"/>
  <c r="K18" i="3"/>
  <c r="K17" i="3"/>
  <c r="F11" i="3"/>
  <c r="E11" i="3"/>
  <c r="S5" i="3"/>
  <c r="T5" i="3" s="1"/>
  <c r="M5" i="3"/>
  <c r="N5" i="3" s="1"/>
  <c r="L11" i="3" l="1"/>
  <c r="M11" i="3" s="1"/>
  <c r="E18" i="3"/>
  <c r="G18" i="3" s="1"/>
  <c r="I18" i="3" s="1"/>
  <c r="E17" i="3"/>
  <c r="G17" i="3" s="1"/>
  <c r="I17" i="3" s="1"/>
  <c r="K16" i="3"/>
  <c r="E16" i="3"/>
  <c r="G16" i="3" s="1"/>
  <c r="I16" i="3" s="1"/>
  <c r="L17" i="3"/>
  <c r="E5" i="3"/>
  <c r="F5" i="3" s="1"/>
  <c r="E9" i="1"/>
  <c r="F9" i="1" s="1"/>
  <c r="F10" i="1" s="1"/>
  <c r="L16" i="3" l="1"/>
  <c r="L18" i="3"/>
  <c r="H12" i="3" l="1"/>
  <c r="B21" i="3" s="1"/>
  <c r="B22" i="3" s="1"/>
  <c r="G11" i="3" l="1"/>
  <c r="H11" i="3"/>
</calcChain>
</file>

<file path=xl/sharedStrings.xml><?xml version="1.0" encoding="utf-8"?>
<sst xmlns="http://schemas.openxmlformats.org/spreadsheetml/2006/main" count="88" uniqueCount="61">
  <si>
    <t>Nº Ficha</t>
  </si>
  <si>
    <t>Descripción</t>
  </si>
  <si>
    <t>IVA</t>
  </si>
  <si>
    <t xml:space="preserve">SOLICITUD DE COTIZACIÓN 
CONTRALORIA DE BOGOTA
</t>
  </si>
  <si>
    <t xml:space="preserve">FORMATO DE COTIZACION </t>
  </si>
  <si>
    <t>1. NOTAS DE DILIGENCIAMIENTO</t>
  </si>
  <si>
    <r>
      <t>1.  El presente formato no podrá ser modificada en los ítems</t>
    </r>
    <r>
      <rPr>
        <i/>
        <sz val="10"/>
        <color indexed="8"/>
        <rFont val="Arial"/>
        <family val="2"/>
      </rPr>
      <t xml:space="preserve"> DESCRIPCIÓN y CANTIDAD.</t>
    </r>
  </si>
  <si>
    <t>2. Los ítems a cotizar en cada numeral deben ser cotizados en pesos colombianos (COL$), diligenciando en su integridad el valor unitario y sin decimales.</t>
  </si>
  <si>
    <t xml:space="preserve">3. Dentro del valor de la oferta se entenderán calculados e incluidos todos los costos directos e indirectos, impuestos, tasas y demás gastos que se generen con ocasión de la suscripción, legalización, ejecución y liquidación del contrato que se suscriba, en caso de resultar seleccionado. </t>
  </si>
  <si>
    <t>3. OBSERVACIONES</t>
  </si>
  <si>
    <t>Nombre o razón social del proveedor:</t>
  </si>
  <si>
    <t>Número de Identificación Tributaria  - NIT:</t>
  </si>
  <si>
    <t>Nombre del representante legal:</t>
  </si>
  <si>
    <t>Número(s) de teléfono(s) de contacto :</t>
  </si>
  <si>
    <t>Dirección de correo electrónico:</t>
  </si>
  <si>
    <t>Firma del representante legal:</t>
  </si>
  <si>
    <t>Cantidades Requeridas</t>
  </si>
  <si>
    <t xml:space="preserve">Valor Unitario Antes de IVA </t>
  </si>
  <si>
    <t xml:space="preserve">VALOR TOTAL PROPUESTA ECONOMICA </t>
  </si>
  <si>
    <t>Renovación Licencia del software AD Manager Plus Professional Edition para administración del directorio activo de la entidad cuyo dominio es contraloriabogota.gov.co (licencia para dos administradores e instalación).</t>
  </si>
  <si>
    <t>Valor Total IVA incluido</t>
  </si>
  <si>
    <t>COTIZACION 1</t>
  </si>
  <si>
    <t>ESTUDIO DE MERCADO</t>
  </si>
  <si>
    <t xml:space="preserve">PROMEDIO DE MERCADO SIN IVA </t>
  </si>
  <si>
    <t>DESVIACION ESTÁNDAR</t>
  </si>
  <si>
    <t>MINIMO DE PRECIO</t>
  </si>
  <si>
    <t xml:space="preserve">MAXIMO DE PRECIO </t>
  </si>
  <si>
    <t xml:space="preserve">IVA </t>
  </si>
  <si>
    <t>VALOR UNITARIO PROMEDIO IVA INCLUIDO</t>
  </si>
  <si>
    <t>HISTORICO 2023</t>
  </si>
  <si>
    <t>promedio</t>
  </si>
  <si>
    <t>media geometrica</t>
  </si>
  <si>
    <t>Media Armonica</t>
  </si>
  <si>
    <t xml:space="preserve"> PROMEDIO - Menor o igual al 10%</t>
  </si>
  <si>
    <t>MEDIA GEOMETRICA -Mayor a 10% al 20%</t>
  </si>
  <si>
    <t>MEDIA ARMONICA - Mayor al 20%</t>
  </si>
  <si>
    <t xml:space="preserve">OFERTA ECONOMICA </t>
  </si>
  <si>
    <t xml:space="preserve">PROPUESTA ECONOMICA
CONTRALORIA DE BOGOTA
</t>
  </si>
  <si>
    <t>Salario Minimo</t>
  </si>
  <si>
    <t>Presupuesto</t>
  </si>
  <si>
    <t>SMLV</t>
  </si>
  <si>
    <r>
      <rPr>
        <b/>
        <i/>
        <u/>
        <sz val="10.5"/>
        <color indexed="8"/>
        <rFont val="Arial"/>
        <family val="2"/>
      </rPr>
      <t>Objeto:</t>
    </r>
    <r>
      <rPr>
        <sz val="10.5"/>
        <color indexed="8"/>
        <rFont val="Arial"/>
        <family val="2"/>
      </rPr>
      <t xml:space="preserve"> “Renovación del licenciamiento del Software AD Manager Plus Professional Editión para la Contraloría de Bogotá D.C.”."</t>
    </r>
  </si>
  <si>
    <t>HISTORICO 2024</t>
  </si>
  <si>
    <t>IPC 2024 - 5,2%</t>
  </si>
  <si>
    <t>IPC 2023 - 9,28%</t>
  </si>
  <si>
    <t>IPC 2025 - 5,1%</t>
  </si>
  <si>
    <t>HISTORICO 2025</t>
  </si>
  <si>
    <t>Valor Unitario Antes de IVA + IPC  2025</t>
  </si>
  <si>
    <t>Valor Unitario Antes de IVA + IPC 2023 + 2024 + 2025</t>
  </si>
  <si>
    <t>Valor Unitario Antes de IVA + IPC 2024 + 2025</t>
  </si>
  <si>
    <t>Objeto: “Renovar el licenciamiento del Software AD Manager Plus - Professional Edition para para la administración del Directorio Activo de la Contraloría de Bogotá D.C.”</t>
  </si>
  <si>
    <t>Renovar el licenciamiento del Software AD Manager Plus - Professional Edition para para la administración del Directorio Activo de la Contraloría de Bogotá D.C.”</t>
  </si>
  <si>
    <t>Renovar el licenciamiento del Software AD Manager Plus - Professional Edition para para la administración del Directorio Activo de la Contraloría de Bogotá D.Cn para administración del directorio activo de la entidad cuyo dominio es contraloriabogota.gov.co (licencia para dos administradores e instalación).</t>
  </si>
  <si>
    <t>COEFICIENTE DE VARIACION</t>
  </si>
  <si>
    <t>PROMEDIO</t>
  </si>
  <si>
    <t>MEDIA GEOMETRICA</t>
  </si>
  <si>
    <t>MEDIA ARMONICA</t>
  </si>
  <si>
    <t xml:space="preserve"> PROMEDIO - Coeficiente de Variacion </t>
  </si>
  <si>
    <t xml:space="preserve">MEDIA GEOMETRICA -Coeficiente de Variacion </t>
  </si>
  <si>
    <t xml:space="preserve">MEDIA ARMONICA - Coeficiente de Variacion </t>
  </si>
  <si>
    <t>Valor Total Estimado para la  “Renovar el licenciamiento del Software AD Manager Plus - Professional Edition para para la administración del Directorio Activo de la Contraloría de Bogotá D.C.”.”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</si>
</sst>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0.00_-;\-&quot;$&quot;* #,##0.00_-;_-&quot;$&quot;* &quot;-&quot;??_-;_-@_-"/>
    <numFmt numFmtId="165" formatCode="_-&quot;$&quot;* #,##0_-;\-&quot;$&quot;* #,##0_-;_-&quot;$&quot;* &quot;-&quot;??_-;_-@_-"/>
  </numFmts>
  <fonts count="16" x14ac:knownFonts="1">
    <font>
      <sz val="11"/>
      <color theme="1"/>
      <name val="Calibri"/>
      <family val="2"/>
      <scheme val="minor"/>
    </font>
    <font>
      <sz val="11"/>
      <color theme="1"/>
      <name val="Calibri"/>
      <family val="2"/>
      <scheme val="minor"/>
    </font>
    <font>
      <sz val="8"/>
      <color theme="1"/>
      <name val="Arial"/>
      <family val="2"/>
    </font>
    <font>
      <sz val="8"/>
      <color theme="1"/>
      <name val="Calibri"/>
      <family val="2"/>
      <scheme val="minor"/>
    </font>
    <font>
      <b/>
      <sz val="11"/>
      <color indexed="8"/>
      <name val="Arial"/>
      <family val="2"/>
    </font>
    <font>
      <b/>
      <sz val="10"/>
      <color indexed="8"/>
      <name val="Arial"/>
      <family val="2"/>
    </font>
    <font>
      <sz val="10.5"/>
      <color indexed="8"/>
      <name val="Arial"/>
      <family val="2"/>
    </font>
    <font>
      <b/>
      <i/>
      <u/>
      <sz val="10.5"/>
      <color indexed="8"/>
      <name val="Arial"/>
      <family val="2"/>
    </font>
    <font>
      <sz val="10"/>
      <color indexed="8"/>
      <name val="Arial"/>
      <family val="2"/>
    </font>
    <font>
      <i/>
      <sz val="10"/>
      <color indexed="8"/>
      <name val="Arial"/>
      <family val="2"/>
    </font>
    <font>
      <u/>
      <sz val="11"/>
      <color theme="10"/>
      <name val="Calibri"/>
      <family val="2"/>
      <scheme val="minor"/>
    </font>
    <font>
      <sz val="20"/>
      <color theme="1"/>
      <name val="Arial"/>
      <family val="2"/>
    </font>
    <font>
      <sz val="22"/>
      <color theme="1"/>
      <name val="Calibri"/>
      <family val="2"/>
      <scheme val="minor"/>
    </font>
    <font>
      <b/>
      <sz val="12"/>
      <color theme="1"/>
      <name val="Arial"/>
      <family val="2"/>
    </font>
    <font>
      <b/>
      <sz val="22"/>
      <color theme="1"/>
      <name val="Arial"/>
      <family val="2"/>
    </font>
    <font>
      <b/>
      <sz val="10.5"/>
      <color indexed="8"/>
      <name val="Arial"/>
      <family val="2"/>
    </font>
  </fonts>
  <fills count="10">
    <fill>
      <patternFill patternType="none"/>
    </fill>
    <fill>
      <patternFill patternType="gray125"/>
    </fill>
    <fill>
      <patternFill patternType="solid">
        <fgColor rgb="FFD9D9D9"/>
        <bgColor indexed="64"/>
      </patternFill>
    </fill>
    <fill>
      <patternFill patternType="solid">
        <fgColor rgb="FFFFFFFF"/>
        <bgColor indexed="64"/>
      </patternFill>
    </fill>
    <fill>
      <patternFill patternType="solid">
        <fgColor indexed="9"/>
        <bgColor auto="1"/>
      </patternFill>
    </fill>
    <fill>
      <patternFill patternType="solid">
        <fgColor theme="3" tint="0.59999389629810485"/>
        <bgColor indexed="64"/>
      </patternFill>
    </fill>
    <fill>
      <patternFill patternType="solid">
        <fgColor indexed="11"/>
        <bgColor auto="1"/>
      </patternFill>
    </fill>
    <fill>
      <patternFill patternType="solid">
        <fgColor theme="0" tint="-0.14999847407452621"/>
        <bgColor indexed="64"/>
      </patternFill>
    </fill>
    <fill>
      <patternFill patternType="solid">
        <fgColor rgb="FFFFFF00"/>
        <bgColor indexed="64"/>
      </patternFill>
    </fill>
    <fill>
      <patternFill patternType="solid">
        <fgColor rgb="FF92D05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4">
    <xf numFmtId="0" fontId="0" fillId="0" borderId="0"/>
    <xf numFmtId="164" fontId="1" fillId="0" borderId="0" applyFont="0" applyFill="0" applyBorder="0" applyAlignment="0" applyProtection="0"/>
    <xf numFmtId="0" fontId="10" fillId="0" borderId="0" applyNumberFormat="0" applyFill="0" applyBorder="0" applyAlignment="0" applyProtection="0"/>
    <xf numFmtId="9" fontId="1" fillId="0" borderId="0" applyFont="0" applyFill="0" applyBorder="0" applyAlignment="0" applyProtection="0"/>
  </cellStyleXfs>
  <cellXfs count="90">
    <xf numFmtId="0" fontId="0" fillId="0" borderId="0" xfId="0"/>
    <xf numFmtId="0" fontId="3" fillId="0" borderId="0" xfId="0" applyFont="1"/>
    <xf numFmtId="0" fontId="2" fillId="2" borderId="1" xfId="0" applyFont="1" applyFill="1" applyBorder="1" applyAlignment="1">
      <alignment horizontal="center" vertical="center" wrapText="1"/>
    </xf>
    <xf numFmtId="0" fontId="0" fillId="0" borderId="0" xfId="0" applyNumberFormat="1" applyFont="1" applyAlignment="1"/>
    <xf numFmtId="0" fontId="0" fillId="0" borderId="0" xfId="0" applyFont="1" applyAlignment="1"/>
    <xf numFmtId="0" fontId="2" fillId="3" borderId="1" xfId="0" applyFont="1" applyFill="1" applyBorder="1" applyAlignment="1">
      <alignment horizontal="center" vertical="center" wrapText="1"/>
    </xf>
    <xf numFmtId="165" fontId="2" fillId="8" borderId="1" xfId="1" applyNumberFormat="1" applyFont="1" applyFill="1" applyBorder="1" applyAlignment="1">
      <alignment horizontal="center" vertical="center" wrapText="1"/>
    </xf>
    <xf numFmtId="0" fontId="3" fillId="0" borderId="0" xfId="0" applyFont="1" applyFill="1"/>
    <xf numFmtId="0" fontId="3" fillId="0" borderId="0" xfId="0" applyFont="1" applyFill="1" applyAlignment="1"/>
    <xf numFmtId="0" fontId="5" fillId="4" borderId="4" xfId="0" applyFont="1" applyFill="1" applyBorder="1" applyAlignment="1">
      <alignment horizontal="left"/>
    </xf>
    <xf numFmtId="0" fontId="5" fillId="4" borderId="4" xfId="0" applyFont="1" applyFill="1" applyBorder="1" applyAlignment="1">
      <alignment horizontal="left" wrapText="1"/>
    </xf>
    <xf numFmtId="0" fontId="2" fillId="3" borderId="1" xfId="0" applyFont="1" applyFill="1" applyBorder="1" applyAlignment="1">
      <alignment horizontal="left" vertical="center" wrapText="1"/>
    </xf>
    <xf numFmtId="164" fontId="3" fillId="0" borderId="0" xfId="1" applyFont="1" applyFill="1"/>
    <xf numFmtId="0" fontId="2" fillId="0" borderId="1" xfId="0" applyFont="1" applyBorder="1" applyAlignment="1">
      <alignment horizontal="center" vertical="center" wrapText="1"/>
    </xf>
    <xf numFmtId="165" fontId="2" fillId="0" borderId="1" xfId="1" applyNumberFormat="1" applyFont="1" applyFill="1" applyBorder="1" applyAlignment="1">
      <alignment horizontal="center" vertical="center" wrapText="1"/>
    </xf>
    <xf numFmtId="0" fontId="2" fillId="0" borderId="1" xfId="1" applyNumberFormat="1" applyFont="1" applyFill="1" applyBorder="1" applyAlignment="1">
      <alignment horizontal="center" vertical="center" wrapText="1"/>
    </xf>
    <xf numFmtId="164" fontId="3" fillId="0" borderId="0" xfId="1" applyFont="1" applyFill="1" applyAlignment="1"/>
    <xf numFmtId="44" fontId="3" fillId="0" borderId="0" xfId="0" applyNumberFormat="1" applyFont="1" applyFill="1"/>
    <xf numFmtId="10" fontId="3" fillId="0" borderId="0" xfId="3" applyNumberFormat="1" applyFont="1" applyFill="1"/>
    <xf numFmtId="0" fontId="3" fillId="0" borderId="0" xfId="0" applyFont="1" applyFill="1" applyAlignment="1">
      <alignment horizontal="center"/>
    </xf>
    <xf numFmtId="165" fontId="3" fillId="0" borderId="1" xfId="1" applyNumberFormat="1" applyFont="1" applyFill="1" applyBorder="1" applyAlignment="1">
      <alignment horizontal="center" vertical="center" wrapText="1"/>
    </xf>
    <xf numFmtId="165" fontId="3" fillId="8" borderId="1" xfId="1" applyNumberFormat="1" applyFont="1" applyFill="1" applyBorder="1" applyAlignment="1">
      <alignment horizontal="center" vertical="center"/>
    </xf>
    <xf numFmtId="165" fontId="3" fillId="8" borderId="1" xfId="1" applyNumberFormat="1" applyFont="1" applyFill="1" applyBorder="1" applyAlignment="1">
      <alignment vertical="center"/>
    </xf>
    <xf numFmtId="165" fontId="3" fillId="0" borderId="1" xfId="1" applyNumberFormat="1" applyFont="1" applyFill="1" applyBorder="1" applyAlignment="1">
      <alignment horizontal="center" vertical="center"/>
    </xf>
    <xf numFmtId="165" fontId="3" fillId="0" borderId="1" xfId="1" applyNumberFormat="1" applyFont="1" applyFill="1" applyBorder="1" applyAlignment="1">
      <alignment vertical="center"/>
    </xf>
    <xf numFmtId="165" fontId="2" fillId="8" borderId="1" xfId="1" applyNumberFormat="1" applyFont="1" applyFill="1" applyBorder="1" applyAlignment="1">
      <alignment vertical="center"/>
    </xf>
    <xf numFmtId="165" fontId="3" fillId="0" borderId="0" xfId="0" applyNumberFormat="1" applyFont="1" applyFill="1"/>
    <xf numFmtId="165" fontId="3" fillId="0" borderId="1" xfId="0" applyNumberFormat="1" applyFont="1" applyFill="1" applyBorder="1"/>
    <xf numFmtId="164" fontId="3" fillId="0" borderId="1" xfId="1" applyFont="1" applyFill="1" applyBorder="1"/>
    <xf numFmtId="164" fontId="3" fillId="0" borderId="1" xfId="1" applyFont="1" applyFill="1" applyBorder="1" applyAlignment="1"/>
    <xf numFmtId="164" fontId="3" fillId="0" borderId="3" xfId="1" applyFont="1" applyFill="1" applyBorder="1" applyAlignment="1"/>
    <xf numFmtId="0" fontId="3" fillId="0" borderId="1" xfId="0" applyFont="1" applyFill="1" applyBorder="1"/>
    <xf numFmtId="44" fontId="3" fillId="0" borderId="1" xfId="0" applyNumberFormat="1" applyFont="1" applyFill="1" applyBorder="1"/>
    <xf numFmtId="10" fontId="3" fillId="0" borderId="1" xfId="3" applyNumberFormat="1" applyFont="1" applyFill="1" applyBorder="1"/>
    <xf numFmtId="2" fontId="3" fillId="0" borderId="1" xfId="0" applyNumberFormat="1" applyFont="1" applyFill="1" applyBorder="1"/>
    <xf numFmtId="49" fontId="8" fillId="4" borderId="1" xfId="0" applyNumberFormat="1" applyFont="1" applyFill="1" applyBorder="1" applyAlignment="1">
      <alignment horizontal="left" vertical="center" wrapText="1"/>
    </xf>
    <xf numFmtId="49" fontId="5" fillId="6" borderId="2" xfId="0" applyNumberFormat="1" applyFont="1" applyFill="1" applyBorder="1" applyAlignment="1">
      <alignment horizontal="center" vertical="top" wrapText="1"/>
    </xf>
    <xf numFmtId="49" fontId="5" fillId="6" borderId="0" xfId="0" applyNumberFormat="1" applyFont="1" applyFill="1" applyBorder="1" applyAlignment="1">
      <alignment horizontal="center" vertical="top" wrapText="1"/>
    </xf>
    <xf numFmtId="49" fontId="5" fillId="7" borderId="2" xfId="0" applyNumberFormat="1" applyFont="1" applyFill="1" applyBorder="1" applyAlignment="1">
      <alignment horizontal="center" vertical="center" wrapText="1"/>
    </xf>
    <xf numFmtId="49" fontId="5" fillId="7" borderId="0" xfId="0" applyNumberFormat="1" applyFont="1" applyFill="1" applyBorder="1" applyAlignment="1">
      <alignment horizontal="center" vertical="center" wrapText="1"/>
    </xf>
    <xf numFmtId="49" fontId="4" fillId="4" borderId="1" xfId="0" applyNumberFormat="1" applyFont="1" applyFill="1" applyBorder="1" applyAlignment="1">
      <alignment horizontal="center" vertical="center" wrapText="1"/>
    </xf>
    <xf numFmtId="49" fontId="5" fillId="5" borderId="1" xfId="0" applyNumberFormat="1" applyFont="1" applyFill="1" applyBorder="1" applyAlignment="1">
      <alignment horizontal="center" vertical="center" wrapText="1"/>
    </xf>
    <xf numFmtId="49" fontId="6" fillId="4" borderId="1" xfId="0" applyNumberFormat="1" applyFont="1" applyFill="1" applyBorder="1" applyAlignment="1">
      <alignment horizontal="left" vertical="center" wrapText="1"/>
    </xf>
    <xf numFmtId="49" fontId="5" fillId="6" borderId="1" xfId="0" applyNumberFormat="1" applyFont="1" applyFill="1" applyBorder="1" applyAlignment="1">
      <alignment horizontal="center" vertical="top" wrapText="1"/>
    </xf>
    <xf numFmtId="165" fontId="3" fillId="8" borderId="1" xfId="1" applyNumberFormat="1" applyFont="1" applyFill="1" applyBorder="1" applyAlignment="1">
      <alignment horizontal="center" vertical="center"/>
    </xf>
    <xf numFmtId="165" fontId="3" fillId="8" borderId="1" xfId="1" applyNumberFormat="1" applyFont="1" applyFill="1" applyBorder="1" applyAlignment="1">
      <alignment vertical="center"/>
    </xf>
    <xf numFmtId="0" fontId="11" fillId="3" borderId="3" xfId="0" applyFont="1" applyFill="1" applyBorder="1" applyAlignment="1">
      <alignment horizontal="left" vertical="center" wrapText="1"/>
    </xf>
    <xf numFmtId="0" fontId="11" fillId="3" borderId="8" xfId="0" applyFont="1" applyFill="1" applyBorder="1" applyAlignment="1">
      <alignment horizontal="left" vertical="center" wrapText="1"/>
    </xf>
    <xf numFmtId="0" fontId="11" fillId="3" borderId="4" xfId="0" applyFont="1" applyFill="1" applyBorder="1" applyAlignment="1">
      <alignment horizontal="left" vertical="center" wrapText="1"/>
    </xf>
    <xf numFmtId="164" fontId="11" fillId="3" borderId="3" xfId="1" applyFont="1" applyFill="1" applyBorder="1" applyAlignment="1">
      <alignment horizontal="right" vertical="center" wrapText="1"/>
    </xf>
    <xf numFmtId="164" fontId="11" fillId="3" borderId="8" xfId="1" applyFont="1" applyFill="1" applyBorder="1" applyAlignment="1">
      <alignment horizontal="right" vertical="center" wrapText="1"/>
    </xf>
    <xf numFmtId="0" fontId="5" fillId="4" borderId="10" xfId="0" applyFont="1" applyFill="1" applyBorder="1" applyAlignment="1">
      <alignment horizontal="center" vertical="center"/>
    </xf>
    <xf numFmtId="0" fontId="5" fillId="4" borderId="11"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2" xfId="0" applyFont="1" applyFill="1" applyBorder="1" applyAlignment="1">
      <alignment horizontal="center" vertical="center"/>
    </xf>
    <xf numFmtId="0" fontId="5" fillId="4" borderId="0" xfId="0" applyFont="1" applyFill="1" applyBorder="1" applyAlignment="1">
      <alignment horizontal="center" vertical="center"/>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9" xfId="0" applyFont="1" applyFill="1" applyBorder="1" applyAlignment="1">
      <alignment horizontal="center" vertical="center"/>
    </xf>
    <xf numFmtId="0" fontId="5" fillId="4" borderId="1" xfId="0" applyFont="1" applyFill="1" applyBorder="1" applyAlignment="1">
      <alignment horizontal="center" vertical="center"/>
    </xf>
    <xf numFmtId="0" fontId="3" fillId="0" borderId="0" xfId="0" applyFont="1" applyAlignment="1">
      <alignment horizontal="center"/>
    </xf>
    <xf numFmtId="0" fontId="3" fillId="0" borderId="5" xfId="0" applyFont="1" applyBorder="1" applyAlignment="1">
      <alignment horizontal="center"/>
    </xf>
    <xf numFmtId="0" fontId="5" fillId="4" borderId="3" xfId="0" applyFont="1" applyFill="1" applyBorder="1" applyAlignment="1">
      <alignment horizontal="left"/>
    </xf>
    <xf numFmtId="0" fontId="5" fillId="4" borderId="4" xfId="0" applyFont="1" applyFill="1" applyBorder="1" applyAlignment="1">
      <alignment horizontal="left"/>
    </xf>
    <xf numFmtId="0" fontId="5" fillId="4" borderId="3" xfId="0" applyFont="1" applyFill="1" applyBorder="1" applyAlignment="1">
      <alignment horizontal="left" wrapText="1"/>
    </xf>
    <xf numFmtId="0" fontId="5" fillId="4" borderId="4" xfId="0" applyFont="1" applyFill="1" applyBorder="1" applyAlignment="1">
      <alignment horizontal="left" wrapText="1"/>
    </xf>
    <xf numFmtId="0" fontId="10" fillId="4" borderId="1" xfId="2" applyFill="1" applyBorder="1" applyAlignment="1">
      <alignment horizontal="center" vertical="center"/>
    </xf>
    <xf numFmtId="0" fontId="3" fillId="8" borderId="1" xfId="0" applyFont="1" applyFill="1" applyBorder="1" applyAlignment="1">
      <alignment horizontal="center" vertical="center"/>
    </xf>
    <xf numFmtId="0" fontId="12" fillId="0" borderId="3"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4" xfId="0" applyFont="1" applyBorder="1" applyAlignment="1">
      <alignment horizontal="center" vertical="center" wrapText="1"/>
    </xf>
    <xf numFmtId="0" fontId="13" fillId="0" borderId="0" xfId="0" applyFont="1" applyBorder="1" applyAlignment="1">
      <alignment horizontal="center" vertical="center" wrapText="1"/>
    </xf>
    <xf numFmtId="0" fontId="13" fillId="0" borderId="1" xfId="0" applyFont="1" applyBorder="1" applyAlignment="1">
      <alignment horizontal="center" vertical="center" wrapText="1"/>
    </xf>
    <xf numFmtId="49" fontId="15" fillId="0" borderId="3" xfId="0" applyNumberFormat="1" applyFont="1" applyFill="1" applyBorder="1" applyAlignment="1">
      <alignment horizontal="center" vertical="center" wrapText="1"/>
    </xf>
    <xf numFmtId="49" fontId="15" fillId="0" borderId="8" xfId="0" applyNumberFormat="1" applyFont="1" applyFill="1" applyBorder="1" applyAlignment="1">
      <alignment horizontal="center" vertical="center" wrapText="1"/>
    </xf>
    <xf numFmtId="49" fontId="15" fillId="0" borderId="4" xfId="0" applyNumberFormat="1" applyFont="1" applyFill="1" applyBorder="1" applyAlignment="1">
      <alignment horizontal="center" vertical="center" wrapText="1"/>
    </xf>
    <xf numFmtId="49" fontId="15" fillId="0" borderId="1" xfId="0" applyNumberFormat="1" applyFont="1" applyFill="1" applyBorder="1" applyAlignment="1">
      <alignment horizontal="center" vertical="center" wrapText="1"/>
    </xf>
    <xf numFmtId="165" fontId="14" fillId="9" borderId="1" xfId="1" applyNumberFormat="1" applyFont="1" applyFill="1" applyBorder="1" applyAlignment="1">
      <alignment horizontal="center" vertical="center" wrapText="1"/>
    </xf>
    <xf numFmtId="49" fontId="4" fillId="4" borderId="2" xfId="0" applyNumberFormat="1" applyFont="1" applyFill="1" applyBorder="1" applyAlignment="1">
      <alignment horizontal="center" vertical="center" wrapText="1"/>
    </xf>
    <xf numFmtId="49" fontId="4" fillId="4" borderId="0" xfId="0" applyNumberFormat="1" applyFont="1" applyFill="1" applyBorder="1" applyAlignment="1">
      <alignment horizontal="center" vertical="center" wrapText="1"/>
    </xf>
    <xf numFmtId="49" fontId="6" fillId="4" borderId="3" xfId="0" applyNumberFormat="1" applyFont="1" applyFill="1" applyBorder="1" applyAlignment="1">
      <alignment horizontal="left" vertical="center" wrapText="1"/>
    </xf>
    <xf numFmtId="49" fontId="6" fillId="4" borderId="8" xfId="0" applyNumberFormat="1" applyFont="1" applyFill="1" applyBorder="1" applyAlignment="1">
      <alignment horizontal="left" vertical="center" wrapText="1"/>
    </xf>
    <xf numFmtId="49" fontId="6" fillId="4" borderId="4" xfId="0" applyNumberFormat="1" applyFont="1" applyFill="1" applyBorder="1" applyAlignment="1">
      <alignment horizontal="left" vertical="center" wrapText="1"/>
    </xf>
    <xf numFmtId="165" fontId="3" fillId="0" borderId="1" xfId="1" applyNumberFormat="1" applyFont="1" applyFill="1" applyBorder="1" applyAlignment="1">
      <alignment horizontal="center" vertical="center"/>
    </xf>
    <xf numFmtId="165" fontId="3" fillId="0" borderId="1" xfId="1" applyNumberFormat="1" applyFont="1" applyFill="1" applyBorder="1" applyAlignment="1">
      <alignment vertical="center"/>
    </xf>
    <xf numFmtId="164" fontId="3" fillId="0" borderId="1" xfId="0" applyNumberFormat="1" applyFont="1" applyFill="1" applyBorder="1"/>
    <xf numFmtId="0" fontId="12" fillId="0" borderId="8" xfId="0" applyFont="1" applyBorder="1" applyAlignment="1">
      <alignment vertical="center" wrapText="1"/>
    </xf>
    <xf numFmtId="0" fontId="12" fillId="0" borderId="4" xfId="0" applyFont="1" applyBorder="1" applyAlignment="1">
      <alignment vertical="center" wrapText="1"/>
    </xf>
    <xf numFmtId="10" fontId="3" fillId="0" borderId="1" xfId="3" applyNumberFormat="1" applyFont="1" applyFill="1" applyBorder="1" applyAlignment="1">
      <alignment horizontal="center" vertical="center"/>
    </xf>
  </cellXfs>
  <cellStyles count="4">
    <cellStyle name="Hipervínculo" xfId="2" builtinId="8"/>
    <cellStyle name="Moneda" xfId="1" builtinId="4"/>
    <cellStyle name="Normal" xfId="0" builtinId="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476250</xdr:colOff>
      <xdr:row>1</xdr:row>
      <xdr:rowOff>18086</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19050"/>
          <a:ext cx="1181100" cy="932486"/>
        </a:xfrm>
        <a:prstGeom prst="rect">
          <a:avLst/>
        </a:prstGeom>
      </xdr:spPr>
    </xdr:pic>
    <xdr:clientData/>
  </xdr:twoCellAnchor>
  <xdr:twoCellAnchor editAs="oneCell">
    <xdr:from>
      <xdr:col>0</xdr:col>
      <xdr:colOff>0</xdr:colOff>
      <xdr:row>12</xdr:row>
      <xdr:rowOff>66675</xdr:rowOff>
    </xdr:from>
    <xdr:to>
      <xdr:col>1</xdr:col>
      <xdr:colOff>1990725</xdr:colOff>
      <xdr:row>19</xdr:row>
      <xdr:rowOff>95250</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rotWithShape="1">
        <a:blip xmlns:r="http://schemas.openxmlformats.org/officeDocument/2006/relationships" r:embed="rId1"/>
        <a:srcRect l="-12037" t="4310" r="4167" b="5177"/>
        <a:stretch/>
      </xdr:blipFill>
      <xdr:spPr>
        <a:xfrm>
          <a:off x="0" y="4162425"/>
          <a:ext cx="2695575" cy="12001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19050</xdr:rowOff>
    </xdr:from>
    <xdr:to>
      <xdr:col>1</xdr:col>
      <xdr:colOff>361950</xdr:colOff>
      <xdr:row>1</xdr:row>
      <xdr:rowOff>18086</xdr:rowOff>
    </xdr:to>
    <xdr:pic>
      <xdr:nvPicPr>
        <xdr:cNvPr id="2" name="Imagen 1">
          <a:extLst>
            <a:ext uri="{FF2B5EF4-FFF2-40B4-BE49-F238E27FC236}">
              <a16:creationId xmlns:a16="http://schemas.microsoft.com/office/drawing/2014/main" id="{79124B8B-BA14-48CF-AE89-AF634B09B8F7}"/>
            </a:ext>
          </a:extLst>
        </xdr:cNvPr>
        <xdr:cNvPicPr>
          <a:picLocks noChangeAspect="1"/>
        </xdr:cNvPicPr>
      </xdr:nvPicPr>
      <xdr:blipFill>
        <a:blip xmlns:r="http://schemas.openxmlformats.org/officeDocument/2006/relationships" r:embed="rId1"/>
        <a:stretch>
          <a:fillRect/>
        </a:stretch>
      </xdr:blipFill>
      <xdr:spPr>
        <a:xfrm>
          <a:off x="0" y="19050"/>
          <a:ext cx="1181100" cy="93248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L20"/>
  <sheetViews>
    <sheetView workbookViewId="0">
      <selection activeCell="I8" sqref="I8"/>
    </sheetView>
  </sheetViews>
  <sheetFormatPr baseColWidth="10" defaultColWidth="22.5703125" defaultRowHeight="11.25" x14ac:dyDescent="0.2"/>
  <cols>
    <col min="1" max="1" width="10.5703125" style="7" bestFit="1" customWidth="1"/>
    <col min="2" max="2" width="31.85546875" style="7" customWidth="1"/>
    <col min="3" max="3" width="17.140625" style="8" customWidth="1"/>
    <col min="4" max="4" width="17.7109375" style="7" customWidth="1"/>
    <col min="5" max="5" width="14" style="7" customWidth="1"/>
    <col min="6" max="6" width="35.85546875" style="7" customWidth="1"/>
    <col min="7" max="7" width="6.28515625" style="7" customWidth="1"/>
    <col min="8" max="16384" width="22.5703125" style="7"/>
  </cols>
  <sheetData>
    <row r="1" spans="1:246" s="4" customFormat="1" ht="73.5" customHeight="1" x14ac:dyDescent="0.25">
      <c r="A1" s="40" t="s">
        <v>37</v>
      </c>
      <c r="B1" s="40"/>
      <c r="C1" s="40"/>
      <c r="D1" s="40"/>
      <c r="E1" s="40"/>
      <c r="F1" s="40"/>
      <c r="G1" s="40"/>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c r="FL1" s="3"/>
      <c r="FM1" s="3"/>
      <c r="FN1" s="3"/>
      <c r="FO1" s="3"/>
      <c r="FP1" s="3"/>
      <c r="FQ1" s="3"/>
      <c r="FR1" s="3"/>
      <c r="FS1" s="3"/>
      <c r="FT1" s="3"/>
      <c r="FU1" s="3"/>
      <c r="FV1" s="3"/>
      <c r="FW1" s="3"/>
      <c r="FX1" s="3"/>
      <c r="FY1" s="3"/>
      <c r="FZ1" s="3"/>
      <c r="GA1" s="3"/>
      <c r="GB1" s="3"/>
      <c r="GC1" s="3"/>
      <c r="GD1" s="3"/>
      <c r="GE1" s="3"/>
      <c r="GF1" s="3"/>
      <c r="GG1" s="3"/>
      <c r="GH1" s="3"/>
      <c r="GI1" s="3"/>
      <c r="GJ1" s="3"/>
      <c r="GK1" s="3"/>
      <c r="GL1" s="3"/>
      <c r="GM1" s="3"/>
      <c r="GN1" s="3"/>
      <c r="GO1" s="3"/>
      <c r="GP1" s="3"/>
      <c r="GQ1" s="3"/>
      <c r="GR1" s="3"/>
      <c r="GS1" s="3"/>
      <c r="GT1" s="3"/>
      <c r="GU1" s="3"/>
      <c r="GV1" s="3"/>
      <c r="GW1" s="3"/>
      <c r="GX1" s="3"/>
      <c r="GY1" s="3"/>
      <c r="GZ1" s="3"/>
      <c r="HA1" s="3"/>
      <c r="HB1" s="3"/>
      <c r="HC1" s="3"/>
      <c r="HD1" s="3"/>
      <c r="HE1" s="3"/>
      <c r="HF1" s="3"/>
      <c r="HG1" s="3"/>
      <c r="HH1" s="3"/>
      <c r="HI1" s="3"/>
      <c r="HJ1" s="3"/>
      <c r="HK1" s="3"/>
      <c r="HL1" s="3"/>
      <c r="HM1" s="3"/>
      <c r="HN1" s="3"/>
      <c r="HO1" s="3"/>
      <c r="HP1" s="3"/>
      <c r="HQ1" s="3"/>
      <c r="HR1" s="3"/>
      <c r="HS1" s="3"/>
      <c r="HT1" s="3"/>
      <c r="HU1" s="3"/>
      <c r="HV1" s="3"/>
      <c r="HW1" s="3"/>
      <c r="HX1" s="3"/>
      <c r="HY1" s="3"/>
      <c r="HZ1" s="3"/>
      <c r="IA1" s="3"/>
      <c r="IB1" s="3"/>
      <c r="IC1" s="3"/>
      <c r="ID1" s="3"/>
      <c r="IE1" s="3"/>
      <c r="IF1" s="3"/>
      <c r="IG1" s="3"/>
      <c r="IH1" s="3"/>
      <c r="II1" s="3"/>
      <c r="IJ1" s="3"/>
      <c r="IK1" s="3"/>
      <c r="IL1" s="3"/>
    </row>
    <row r="2" spans="1:246" s="4" customFormat="1" ht="15" customHeight="1" x14ac:dyDescent="0.25">
      <c r="A2" s="41" t="s">
        <v>36</v>
      </c>
      <c r="B2" s="41"/>
      <c r="C2" s="41"/>
      <c r="D2" s="41"/>
      <c r="E2" s="41"/>
      <c r="F2" s="41"/>
      <c r="G2" s="41"/>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3"/>
      <c r="GK2" s="3"/>
      <c r="GL2" s="3"/>
      <c r="GM2" s="3"/>
      <c r="GN2" s="3"/>
      <c r="GO2" s="3"/>
      <c r="GP2" s="3"/>
      <c r="GQ2" s="3"/>
      <c r="GR2" s="3"/>
      <c r="GS2" s="3"/>
      <c r="GT2" s="3"/>
      <c r="GU2" s="3"/>
      <c r="GV2" s="3"/>
      <c r="GW2" s="3"/>
      <c r="GX2" s="3"/>
      <c r="GY2" s="3"/>
      <c r="GZ2" s="3"/>
      <c r="HA2" s="3"/>
      <c r="HB2" s="3"/>
      <c r="HC2" s="3"/>
      <c r="HD2" s="3"/>
      <c r="HE2" s="3"/>
      <c r="HF2" s="3"/>
      <c r="HG2" s="3"/>
      <c r="HH2" s="3"/>
      <c r="HI2" s="3"/>
      <c r="HJ2" s="3"/>
      <c r="HK2" s="3"/>
      <c r="HL2" s="3"/>
      <c r="HM2" s="3"/>
      <c r="HN2" s="3"/>
      <c r="HO2" s="3"/>
      <c r="HP2" s="3"/>
      <c r="HQ2" s="3"/>
      <c r="HR2" s="3"/>
      <c r="HS2" s="3"/>
      <c r="HT2" s="3"/>
      <c r="HU2" s="3"/>
      <c r="HV2" s="3"/>
      <c r="HW2" s="3"/>
      <c r="HX2" s="3"/>
      <c r="HY2" s="3"/>
      <c r="HZ2" s="3"/>
      <c r="IA2" s="3"/>
      <c r="IB2" s="3"/>
      <c r="IC2" s="3"/>
      <c r="ID2" s="3"/>
      <c r="IE2" s="3"/>
      <c r="IF2" s="3"/>
      <c r="IG2" s="3"/>
      <c r="IH2" s="3"/>
      <c r="II2" s="3"/>
      <c r="IJ2" s="3"/>
      <c r="IK2" s="3"/>
      <c r="IL2" s="3"/>
    </row>
    <row r="3" spans="1:246" s="4" customFormat="1" ht="20.25" customHeight="1" x14ac:dyDescent="0.25">
      <c r="A3" s="42" t="s">
        <v>41</v>
      </c>
      <c r="B3" s="42"/>
      <c r="C3" s="42"/>
      <c r="D3" s="42"/>
      <c r="E3" s="42"/>
      <c r="F3" s="42"/>
      <c r="G3" s="42"/>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c r="DO3" s="3"/>
      <c r="DP3" s="3"/>
      <c r="DQ3" s="3"/>
      <c r="DR3" s="3"/>
      <c r="DS3" s="3"/>
      <c r="DT3" s="3"/>
      <c r="DU3" s="3"/>
      <c r="DV3" s="3"/>
      <c r="DW3" s="3"/>
      <c r="DX3" s="3"/>
      <c r="DY3" s="3"/>
      <c r="DZ3" s="3"/>
      <c r="EA3" s="3"/>
      <c r="EB3" s="3"/>
      <c r="EC3" s="3"/>
      <c r="ED3" s="3"/>
      <c r="EE3" s="3"/>
      <c r="EF3" s="3"/>
      <c r="EG3" s="3"/>
      <c r="EH3" s="3"/>
      <c r="EI3" s="3"/>
      <c r="EJ3" s="3"/>
      <c r="EK3" s="3"/>
      <c r="EL3" s="3"/>
      <c r="EM3" s="3"/>
      <c r="EN3" s="3"/>
      <c r="EO3" s="3"/>
      <c r="EP3" s="3"/>
      <c r="EQ3" s="3"/>
      <c r="ER3" s="3"/>
      <c r="ES3" s="3"/>
      <c r="ET3" s="3"/>
      <c r="EU3" s="3"/>
      <c r="EV3" s="3"/>
      <c r="EW3" s="3"/>
      <c r="EX3" s="3"/>
      <c r="EY3" s="3"/>
      <c r="EZ3" s="3"/>
      <c r="FA3" s="3"/>
      <c r="FB3" s="3"/>
      <c r="FC3" s="3"/>
      <c r="FD3" s="3"/>
      <c r="FE3" s="3"/>
      <c r="FF3" s="3"/>
      <c r="FG3" s="3"/>
      <c r="FH3" s="3"/>
      <c r="FI3" s="3"/>
      <c r="FJ3" s="3"/>
      <c r="FK3" s="3"/>
      <c r="FL3" s="3"/>
      <c r="FM3" s="3"/>
      <c r="FN3" s="3"/>
      <c r="FO3" s="3"/>
      <c r="FP3" s="3"/>
      <c r="FQ3" s="3"/>
      <c r="FR3" s="3"/>
      <c r="FS3" s="3"/>
      <c r="FT3" s="3"/>
      <c r="FU3" s="3"/>
      <c r="FV3" s="3"/>
      <c r="FW3" s="3"/>
      <c r="FX3" s="3"/>
      <c r="FY3" s="3"/>
      <c r="FZ3" s="3"/>
      <c r="GA3" s="3"/>
      <c r="GB3" s="3"/>
      <c r="GC3" s="3"/>
      <c r="GD3" s="3"/>
      <c r="GE3" s="3"/>
      <c r="GF3" s="3"/>
      <c r="GG3" s="3"/>
      <c r="GH3" s="3"/>
      <c r="GI3" s="3"/>
      <c r="GJ3" s="3"/>
      <c r="GK3" s="3"/>
      <c r="GL3" s="3"/>
      <c r="GM3" s="3"/>
      <c r="GN3" s="3"/>
      <c r="GO3" s="3"/>
      <c r="GP3" s="3"/>
      <c r="GQ3" s="3"/>
      <c r="GR3" s="3"/>
      <c r="GS3" s="3"/>
      <c r="GT3" s="3"/>
      <c r="GU3" s="3"/>
      <c r="GV3" s="3"/>
      <c r="GW3" s="3"/>
      <c r="GX3" s="3"/>
      <c r="GY3" s="3"/>
      <c r="GZ3" s="3"/>
      <c r="HA3" s="3"/>
      <c r="HB3" s="3"/>
      <c r="HC3" s="3"/>
      <c r="HD3" s="3"/>
      <c r="HE3" s="3"/>
      <c r="HF3" s="3"/>
      <c r="HG3" s="3"/>
      <c r="HH3" s="3"/>
      <c r="HI3" s="3"/>
      <c r="HJ3" s="3"/>
      <c r="HK3" s="3"/>
      <c r="HL3" s="3"/>
      <c r="HM3" s="3"/>
      <c r="HN3" s="3"/>
      <c r="HO3" s="3"/>
      <c r="HP3" s="3"/>
      <c r="HQ3" s="3"/>
      <c r="HR3" s="3"/>
      <c r="HS3" s="3"/>
      <c r="HT3" s="3"/>
      <c r="HU3" s="3"/>
      <c r="HV3" s="3"/>
      <c r="HW3" s="3"/>
      <c r="HX3" s="3"/>
      <c r="HY3" s="3"/>
      <c r="HZ3" s="3"/>
      <c r="IA3" s="3"/>
      <c r="IB3" s="3"/>
      <c r="IC3" s="3"/>
      <c r="ID3" s="3"/>
      <c r="IE3" s="3"/>
      <c r="IF3" s="3"/>
      <c r="IG3" s="3"/>
      <c r="IH3" s="3"/>
      <c r="II3" s="3"/>
      <c r="IJ3" s="3"/>
      <c r="IK3" s="3"/>
      <c r="IL3" s="3"/>
    </row>
    <row r="4" spans="1:246" s="4" customFormat="1" ht="12.75" customHeight="1" x14ac:dyDescent="0.25">
      <c r="A4" s="43" t="s">
        <v>5</v>
      </c>
      <c r="B4" s="43"/>
      <c r="C4" s="43"/>
      <c r="D4" s="43"/>
      <c r="E4" s="43"/>
      <c r="F4" s="43"/>
      <c r="G4" s="4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3"/>
      <c r="CT4" s="3"/>
      <c r="CU4" s="3"/>
      <c r="CV4" s="3"/>
      <c r="CW4" s="3"/>
      <c r="CX4" s="3"/>
      <c r="CY4" s="3"/>
      <c r="CZ4" s="3"/>
      <c r="DA4" s="3"/>
      <c r="DB4" s="3"/>
      <c r="DC4" s="3"/>
      <c r="DD4" s="3"/>
      <c r="DE4" s="3"/>
      <c r="DF4" s="3"/>
      <c r="DG4" s="3"/>
      <c r="DH4" s="3"/>
      <c r="DI4" s="3"/>
      <c r="DJ4" s="3"/>
      <c r="DK4" s="3"/>
      <c r="DL4" s="3"/>
      <c r="DM4" s="3"/>
      <c r="DN4" s="3"/>
      <c r="DO4" s="3"/>
      <c r="DP4" s="3"/>
      <c r="DQ4" s="3"/>
      <c r="DR4" s="3"/>
      <c r="DS4" s="3"/>
      <c r="DT4" s="3"/>
      <c r="DU4" s="3"/>
      <c r="DV4" s="3"/>
      <c r="DW4" s="3"/>
      <c r="DX4" s="3"/>
      <c r="DY4" s="3"/>
      <c r="DZ4" s="3"/>
      <c r="EA4" s="3"/>
      <c r="EB4" s="3"/>
      <c r="EC4" s="3"/>
      <c r="ED4" s="3"/>
      <c r="EE4" s="3"/>
      <c r="EF4" s="3"/>
      <c r="EG4" s="3"/>
      <c r="EH4" s="3"/>
      <c r="EI4" s="3"/>
      <c r="EJ4" s="3"/>
      <c r="EK4" s="3"/>
      <c r="EL4" s="3"/>
      <c r="EM4" s="3"/>
      <c r="EN4" s="3"/>
      <c r="EO4" s="3"/>
      <c r="EP4" s="3"/>
      <c r="EQ4" s="3"/>
      <c r="ER4" s="3"/>
      <c r="ES4" s="3"/>
      <c r="ET4" s="3"/>
      <c r="EU4" s="3"/>
      <c r="EV4" s="3"/>
      <c r="EW4" s="3"/>
      <c r="EX4" s="3"/>
      <c r="EY4" s="3"/>
      <c r="EZ4" s="3"/>
      <c r="FA4" s="3"/>
      <c r="FB4" s="3"/>
      <c r="FC4" s="3"/>
      <c r="FD4" s="3"/>
      <c r="FE4" s="3"/>
      <c r="FF4" s="3"/>
      <c r="FG4" s="3"/>
      <c r="FH4" s="3"/>
      <c r="FI4" s="3"/>
      <c r="FJ4" s="3"/>
      <c r="FK4" s="3"/>
      <c r="FL4" s="3"/>
      <c r="FM4" s="3"/>
      <c r="FN4" s="3"/>
      <c r="FO4" s="3"/>
      <c r="FP4" s="3"/>
      <c r="FQ4" s="3"/>
      <c r="FR4" s="3"/>
      <c r="FS4" s="3"/>
      <c r="FT4" s="3"/>
      <c r="FU4" s="3"/>
      <c r="FV4" s="3"/>
      <c r="FW4" s="3"/>
      <c r="FX4" s="3"/>
      <c r="FY4" s="3"/>
      <c r="FZ4" s="3"/>
      <c r="GA4" s="3"/>
      <c r="GB4" s="3"/>
      <c r="GC4" s="3"/>
      <c r="GD4" s="3"/>
      <c r="GE4" s="3"/>
      <c r="GF4" s="3"/>
      <c r="GG4" s="3"/>
      <c r="GH4" s="3"/>
      <c r="GI4" s="3"/>
      <c r="GJ4" s="3"/>
      <c r="GK4" s="3"/>
      <c r="GL4" s="3"/>
      <c r="GM4" s="3"/>
      <c r="GN4" s="3"/>
      <c r="GO4" s="3"/>
      <c r="GP4" s="3"/>
      <c r="GQ4" s="3"/>
      <c r="GR4" s="3"/>
      <c r="GS4" s="3"/>
      <c r="GT4" s="3"/>
      <c r="GU4" s="3"/>
      <c r="GV4" s="3"/>
      <c r="GW4" s="3"/>
      <c r="GX4" s="3"/>
      <c r="GY4" s="3"/>
      <c r="GZ4" s="3"/>
      <c r="HA4" s="3"/>
      <c r="HB4" s="3"/>
      <c r="HC4" s="3"/>
      <c r="HD4" s="3"/>
      <c r="HE4" s="3"/>
      <c r="HF4" s="3"/>
      <c r="HG4" s="3"/>
      <c r="HH4" s="3"/>
      <c r="HI4" s="3"/>
      <c r="HJ4" s="3"/>
      <c r="HK4" s="3"/>
      <c r="HL4" s="3"/>
      <c r="HM4" s="3"/>
      <c r="HN4" s="3"/>
      <c r="HO4" s="3"/>
      <c r="HP4" s="3"/>
      <c r="HQ4" s="3"/>
      <c r="HR4" s="3"/>
      <c r="HS4" s="3"/>
      <c r="HT4" s="3"/>
      <c r="HU4" s="3"/>
      <c r="HV4" s="3"/>
      <c r="HW4" s="3"/>
      <c r="HX4" s="3"/>
      <c r="HY4" s="3"/>
      <c r="HZ4" s="3"/>
      <c r="IA4" s="3"/>
      <c r="IB4" s="3"/>
      <c r="IC4" s="3"/>
      <c r="ID4" s="3"/>
      <c r="IE4" s="3"/>
      <c r="IF4" s="3"/>
      <c r="IG4" s="3"/>
      <c r="IH4" s="3"/>
      <c r="II4" s="3"/>
      <c r="IJ4" s="3"/>
      <c r="IK4" s="3"/>
      <c r="IL4" s="3"/>
    </row>
    <row r="5" spans="1:246" s="4" customFormat="1" ht="15" customHeight="1" x14ac:dyDescent="0.25">
      <c r="A5" s="35" t="s">
        <v>6</v>
      </c>
      <c r="B5" s="35"/>
      <c r="C5" s="35"/>
      <c r="D5" s="35"/>
      <c r="E5" s="35"/>
      <c r="F5" s="35"/>
      <c r="G5" s="35"/>
      <c r="H5" s="3"/>
      <c r="I5" s="3"/>
      <c r="J5" s="3"/>
      <c r="K5" s="3"/>
      <c r="L5" s="3"/>
      <c r="M5" s="3"/>
      <c r="N5" s="3"/>
      <c r="O5" s="3"/>
      <c r="P5" s="3"/>
      <c r="Q5" s="3"/>
      <c r="R5" s="3"/>
      <c r="S5" s="3"/>
      <c r="T5" s="3"/>
      <c r="U5" s="3"/>
      <c r="V5" s="3"/>
      <c r="W5" s="3"/>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3"/>
      <c r="CT5" s="3"/>
      <c r="CU5" s="3"/>
      <c r="CV5" s="3"/>
      <c r="CW5" s="3"/>
      <c r="CX5" s="3"/>
      <c r="CY5" s="3"/>
      <c r="CZ5" s="3"/>
      <c r="DA5" s="3"/>
      <c r="DB5" s="3"/>
      <c r="DC5" s="3"/>
      <c r="DD5" s="3"/>
      <c r="DE5" s="3"/>
      <c r="DF5" s="3"/>
      <c r="DG5" s="3"/>
      <c r="DH5" s="3"/>
      <c r="DI5" s="3"/>
      <c r="DJ5" s="3"/>
      <c r="DK5" s="3"/>
      <c r="DL5" s="3"/>
      <c r="DM5" s="3"/>
      <c r="DN5" s="3"/>
      <c r="DO5" s="3"/>
      <c r="DP5" s="3"/>
      <c r="DQ5" s="3"/>
      <c r="DR5" s="3"/>
      <c r="DS5" s="3"/>
      <c r="DT5" s="3"/>
      <c r="DU5" s="3"/>
      <c r="DV5" s="3"/>
      <c r="DW5" s="3"/>
      <c r="DX5" s="3"/>
      <c r="DY5" s="3"/>
      <c r="DZ5" s="3"/>
      <c r="EA5" s="3"/>
      <c r="EB5" s="3"/>
      <c r="EC5" s="3"/>
      <c r="ED5" s="3"/>
      <c r="EE5" s="3"/>
      <c r="EF5" s="3"/>
      <c r="EG5" s="3"/>
      <c r="EH5" s="3"/>
      <c r="EI5" s="3"/>
      <c r="EJ5" s="3"/>
      <c r="EK5" s="3"/>
      <c r="EL5" s="3"/>
      <c r="EM5" s="3"/>
      <c r="EN5" s="3"/>
      <c r="EO5" s="3"/>
      <c r="EP5" s="3"/>
      <c r="EQ5" s="3"/>
      <c r="ER5" s="3"/>
      <c r="ES5" s="3"/>
      <c r="ET5" s="3"/>
      <c r="EU5" s="3"/>
      <c r="EV5" s="3"/>
      <c r="EW5" s="3"/>
      <c r="EX5" s="3"/>
      <c r="EY5" s="3"/>
      <c r="EZ5" s="3"/>
      <c r="FA5" s="3"/>
      <c r="FB5" s="3"/>
      <c r="FC5" s="3"/>
      <c r="FD5" s="3"/>
      <c r="FE5" s="3"/>
      <c r="FF5" s="3"/>
      <c r="FG5" s="3"/>
      <c r="FH5" s="3"/>
      <c r="FI5" s="3"/>
      <c r="FJ5" s="3"/>
      <c r="FK5" s="3"/>
      <c r="FL5" s="3"/>
      <c r="FM5" s="3"/>
      <c r="FN5" s="3"/>
      <c r="FO5" s="3"/>
      <c r="FP5" s="3"/>
      <c r="FQ5" s="3"/>
      <c r="FR5" s="3"/>
      <c r="FS5" s="3"/>
      <c r="FT5" s="3"/>
      <c r="FU5" s="3"/>
      <c r="FV5" s="3"/>
      <c r="FW5" s="3"/>
      <c r="FX5" s="3"/>
      <c r="FY5" s="3"/>
      <c r="FZ5" s="3"/>
      <c r="GA5" s="3"/>
      <c r="GB5" s="3"/>
      <c r="GC5" s="3"/>
      <c r="GD5" s="3"/>
      <c r="GE5" s="3"/>
      <c r="GF5" s="3"/>
      <c r="GG5" s="3"/>
      <c r="GH5" s="3"/>
      <c r="GI5" s="3"/>
      <c r="GJ5" s="3"/>
      <c r="GK5" s="3"/>
      <c r="GL5" s="3"/>
      <c r="GM5" s="3"/>
      <c r="GN5" s="3"/>
      <c r="GO5" s="3"/>
      <c r="GP5" s="3"/>
      <c r="GQ5" s="3"/>
      <c r="GR5" s="3"/>
      <c r="GS5" s="3"/>
      <c r="GT5" s="3"/>
      <c r="GU5" s="3"/>
      <c r="GV5" s="3"/>
      <c r="GW5" s="3"/>
      <c r="GX5" s="3"/>
      <c r="GY5" s="3"/>
      <c r="GZ5" s="3"/>
      <c r="HA5" s="3"/>
      <c r="HB5" s="3"/>
      <c r="HC5" s="3"/>
      <c r="HD5" s="3"/>
      <c r="HE5" s="3"/>
      <c r="HF5" s="3"/>
      <c r="HG5" s="3"/>
      <c r="HH5" s="3"/>
      <c r="HI5" s="3"/>
      <c r="HJ5" s="3"/>
      <c r="HK5" s="3"/>
      <c r="HL5" s="3"/>
      <c r="HM5" s="3"/>
      <c r="HN5" s="3"/>
      <c r="HO5" s="3"/>
      <c r="HP5" s="3"/>
      <c r="HQ5" s="3"/>
      <c r="HR5" s="3"/>
      <c r="HS5" s="3"/>
      <c r="HT5" s="3"/>
      <c r="HU5" s="3"/>
      <c r="HV5" s="3"/>
      <c r="HW5" s="3"/>
      <c r="HX5" s="3"/>
      <c r="HY5" s="3"/>
      <c r="HZ5" s="3"/>
      <c r="IA5" s="3"/>
      <c r="IB5" s="3"/>
      <c r="IC5" s="3"/>
      <c r="ID5" s="3"/>
      <c r="IE5" s="3"/>
      <c r="IF5" s="3"/>
      <c r="IG5" s="3"/>
      <c r="IH5" s="3"/>
      <c r="II5" s="3"/>
      <c r="IJ5" s="3"/>
      <c r="IK5" s="3"/>
      <c r="IL5" s="3"/>
    </row>
    <row r="6" spans="1:246" s="4" customFormat="1" ht="15" customHeight="1" x14ac:dyDescent="0.25">
      <c r="A6" s="35" t="s">
        <v>7</v>
      </c>
      <c r="B6" s="35"/>
      <c r="C6" s="35"/>
      <c r="D6" s="35"/>
      <c r="E6" s="35"/>
      <c r="F6" s="35"/>
      <c r="G6" s="35"/>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c r="FD6" s="3"/>
      <c r="FE6" s="3"/>
      <c r="FF6" s="3"/>
      <c r="FG6" s="3"/>
      <c r="FH6" s="3"/>
      <c r="FI6" s="3"/>
      <c r="FJ6" s="3"/>
      <c r="FK6" s="3"/>
      <c r="FL6" s="3"/>
      <c r="FM6" s="3"/>
      <c r="FN6" s="3"/>
      <c r="FO6" s="3"/>
      <c r="FP6" s="3"/>
      <c r="FQ6" s="3"/>
      <c r="FR6" s="3"/>
      <c r="FS6" s="3"/>
      <c r="FT6" s="3"/>
      <c r="FU6" s="3"/>
      <c r="FV6" s="3"/>
      <c r="FW6" s="3"/>
      <c r="FX6" s="3"/>
      <c r="FY6" s="3"/>
      <c r="FZ6" s="3"/>
      <c r="GA6" s="3"/>
      <c r="GB6" s="3"/>
      <c r="GC6" s="3"/>
      <c r="GD6" s="3"/>
      <c r="GE6" s="3"/>
      <c r="GF6" s="3"/>
      <c r="GG6" s="3"/>
      <c r="GH6" s="3"/>
      <c r="GI6" s="3"/>
      <c r="GJ6" s="3"/>
      <c r="GK6" s="3"/>
      <c r="GL6" s="3"/>
      <c r="GM6" s="3"/>
      <c r="GN6" s="3"/>
      <c r="GO6" s="3"/>
      <c r="GP6" s="3"/>
      <c r="GQ6" s="3"/>
      <c r="GR6" s="3"/>
      <c r="GS6" s="3"/>
      <c r="GT6" s="3"/>
      <c r="GU6" s="3"/>
      <c r="GV6" s="3"/>
      <c r="GW6" s="3"/>
      <c r="GX6" s="3"/>
      <c r="GY6" s="3"/>
      <c r="GZ6" s="3"/>
      <c r="HA6" s="3"/>
      <c r="HB6" s="3"/>
      <c r="HC6" s="3"/>
      <c r="HD6" s="3"/>
      <c r="HE6" s="3"/>
      <c r="HF6" s="3"/>
      <c r="HG6" s="3"/>
      <c r="HH6" s="3"/>
      <c r="HI6" s="3"/>
      <c r="HJ6" s="3"/>
      <c r="HK6" s="3"/>
      <c r="HL6" s="3"/>
      <c r="HM6" s="3"/>
      <c r="HN6" s="3"/>
      <c r="HO6" s="3"/>
      <c r="HP6" s="3"/>
      <c r="HQ6" s="3"/>
      <c r="HR6" s="3"/>
      <c r="HS6" s="3"/>
      <c r="HT6" s="3"/>
      <c r="HU6" s="3"/>
      <c r="HV6" s="3"/>
      <c r="HW6" s="3"/>
      <c r="HX6" s="3"/>
      <c r="HY6" s="3"/>
      <c r="HZ6" s="3"/>
      <c r="IA6" s="3"/>
      <c r="IB6" s="3"/>
      <c r="IC6" s="3"/>
      <c r="ID6" s="3"/>
      <c r="IE6" s="3"/>
      <c r="IF6" s="3"/>
      <c r="IG6" s="3"/>
      <c r="IH6" s="3"/>
      <c r="II6" s="3"/>
      <c r="IJ6" s="3"/>
      <c r="IK6" s="3"/>
      <c r="IL6" s="3"/>
    </row>
    <row r="7" spans="1:246" s="4" customFormat="1" ht="24" customHeight="1" x14ac:dyDescent="0.25">
      <c r="A7" s="35" t="s">
        <v>8</v>
      </c>
      <c r="B7" s="35"/>
      <c r="C7" s="35"/>
      <c r="D7" s="35"/>
      <c r="E7" s="35"/>
      <c r="F7" s="35"/>
      <c r="G7" s="35"/>
      <c r="H7" s="3"/>
      <c r="I7" s="3"/>
      <c r="J7" s="3"/>
      <c r="K7" s="3"/>
      <c r="L7" s="3"/>
      <c r="M7" s="3"/>
      <c r="N7" s="3"/>
      <c r="O7" s="3"/>
      <c r="P7" s="3"/>
      <c r="Q7" s="3"/>
      <c r="R7" s="3"/>
      <c r="S7" s="3"/>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c r="FD7" s="3"/>
      <c r="FE7" s="3"/>
      <c r="FF7" s="3"/>
      <c r="FG7" s="3"/>
      <c r="FH7" s="3"/>
      <c r="FI7" s="3"/>
      <c r="FJ7" s="3"/>
      <c r="FK7" s="3"/>
      <c r="FL7" s="3"/>
      <c r="FM7" s="3"/>
      <c r="FN7" s="3"/>
      <c r="FO7" s="3"/>
      <c r="FP7" s="3"/>
      <c r="FQ7" s="3"/>
      <c r="FR7" s="3"/>
      <c r="FS7" s="3"/>
      <c r="FT7" s="3"/>
      <c r="FU7" s="3"/>
      <c r="FV7" s="3"/>
      <c r="FW7" s="3"/>
      <c r="FX7" s="3"/>
      <c r="FY7" s="3"/>
      <c r="FZ7" s="3"/>
      <c r="GA7" s="3"/>
      <c r="GB7" s="3"/>
      <c r="GC7" s="3"/>
      <c r="GD7" s="3"/>
      <c r="GE7" s="3"/>
      <c r="GF7" s="3"/>
      <c r="GG7" s="3"/>
      <c r="GH7" s="3"/>
      <c r="GI7" s="3"/>
      <c r="GJ7" s="3"/>
      <c r="GK7" s="3"/>
      <c r="GL7" s="3"/>
      <c r="GM7" s="3"/>
      <c r="GN7" s="3"/>
      <c r="GO7" s="3"/>
      <c r="GP7" s="3"/>
      <c r="GQ7" s="3"/>
      <c r="GR7" s="3"/>
      <c r="GS7" s="3"/>
      <c r="GT7" s="3"/>
      <c r="GU7" s="3"/>
      <c r="GV7" s="3"/>
      <c r="GW7" s="3"/>
      <c r="GX7" s="3"/>
      <c r="GY7" s="3"/>
      <c r="GZ7" s="3"/>
      <c r="HA7" s="3"/>
      <c r="HB7" s="3"/>
      <c r="HC7" s="3"/>
      <c r="HD7" s="3"/>
      <c r="HE7" s="3"/>
      <c r="HF7" s="3"/>
      <c r="HG7" s="3"/>
      <c r="HH7" s="3"/>
      <c r="HI7" s="3"/>
      <c r="HJ7" s="3"/>
      <c r="HK7" s="3"/>
      <c r="HL7" s="3"/>
      <c r="HM7" s="3"/>
      <c r="HN7" s="3"/>
      <c r="HO7" s="3"/>
      <c r="HP7" s="3"/>
      <c r="HQ7" s="3"/>
      <c r="HR7" s="3"/>
      <c r="HS7" s="3"/>
      <c r="HT7" s="3"/>
      <c r="HU7" s="3"/>
      <c r="HV7" s="3"/>
      <c r="HW7" s="3"/>
      <c r="HX7" s="3"/>
      <c r="HY7" s="3"/>
      <c r="HZ7" s="3"/>
      <c r="IA7" s="3"/>
      <c r="IB7" s="3"/>
      <c r="IC7" s="3"/>
      <c r="ID7" s="3"/>
      <c r="IE7" s="3"/>
      <c r="IF7" s="3"/>
      <c r="IG7" s="3"/>
      <c r="IH7" s="3"/>
      <c r="II7" s="3"/>
      <c r="IJ7" s="3"/>
      <c r="IK7" s="3"/>
      <c r="IL7" s="3"/>
    </row>
    <row r="8" spans="1:246" s="1" customFormat="1" ht="22.5" customHeight="1" x14ac:dyDescent="0.2">
      <c r="A8" s="2" t="s">
        <v>0</v>
      </c>
      <c r="B8" s="2" t="s">
        <v>1</v>
      </c>
      <c r="C8" s="2" t="s">
        <v>16</v>
      </c>
      <c r="D8" s="6" t="s">
        <v>17</v>
      </c>
      <c r="E8" s="6" t="s">
        <v>2</v>
      </c>
      <c r="F8" s="44" t="s">
        <v>20</v>
      </c>
      <c r="G8" s="44"/>
    </row>
    <row r="9" spans="1:246" s="1" customFormat="1" ht="72" customHeight="1" x14ac:dyDescent="0.2">
      <c r="A9" s="5">
        <v>1</v>
      </c>
      <c r="B9" s="11" t="s">
        <v>19</v>
      </c>
      <c r="C9" s="5">
        <v>1</v>
      </c>
      <c r="D9" s="6">
        <v>0</v>
      </c>
      <c r="E9" s="6">
        <f>D9*19%</f>
        <v>0</v>
      </c>
      <c r="F9" s="45">
        <f>D9+E9</f>
        <v>0</v>
      </c>
      <c r="G9" s="45"/>
    </row>
    <row r="10" spans="1:246" s="1" customFormat="1" ht="24.95" customHeight="1" x14ac:dyDescent="0.2">
      <c r="A10" s="46" t="s">
        <v>18</v>
      </c>
      <c r="B10" s="47"/>
      <c r="C10" s="47"/>
      <c r="D10" s="47"/>
      <c r="E10" s="48"/>
      <c r="F10" s="49">
        <f>F9</f>
        <v>0</v>
      </c>
      <c r="G10" s="50"/>
    </row>
    <row r="11" spans="1:246" s="4" customFormat="1" ht="12.75" customHeight="1" x14ac:dyDescent="0.25">
      <c r="A11" s="36" t="s">
        <v>9</v>
      </c>
      <c r="B11" s="37"/>
      <c r="C11" s="37"/>
      <c r="D11" s="37"/>
      <c r="E11" s="37"/>
      <c r="F11" s="37"/>
      <c r="G11" s="37"/>
      <c r="H11" s="3"/>
      <c r="I11" s="3"/>
      <c r="J11" s="3"/>
      <c r="K11" s="3"/>
      <c r="L11" s="3"/>
      <c r="M11" s="3"/>
      <c r="N11" s="3"/>
      <c r="O11" s="3"/>
      <c r="P11" s="3"/>
      <c r="Q11" s="3"/>
      <c r="R11" s="3"/>
      <c r="S11" s="3"/>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3"/>
      <c r="DU11" s="3"/>
      <c r="DV11" s="3"/>
      <c r="DW11" s="3"/>
      <c r="DX11" s="3"/>
      <c r="DY11" s="3"/>
      <c r="DZ11" s="3"/>
      <c r="EA11" s="3"/>
      <c r="EB11" s="3"/>
      <c r="EC11" s="3"/>
      <c r="ED11" s="3"/>
      <c r="EE11" s="3"/>
      <c r="EF11" s="3"/>
      <c r="EG11" s="3"/>
      <c r="EH11" s="3"/>
      <c r="EI11" s="3"/>
      <c r="EJ11" s="3"/>
      <c r="EK11" s="3"/>
      <c r="EL11" s="3"/>
      <c r="EM11" s="3"/>
      <c r="EN11" s="3"/>
      <c r="EO11" s="3"/>
      <c r="EP11" s="3"/>
      <c r="EQ11" s="3"/>
      <c r="ER11" s="3"/>
      <c r="ES11" s="3"/>
      <c r="ET11" s="3"/>
      <c r="EU11" s="3"/>
      <c r="EV11" s="3"/>
      <c r="EW11" s="3"/>
      <c r="EX11" s="3"/>
      <c r="EY11" s="3"/>
      <c r="EZ11" s="3"/>
      <c r="FA11" s="3"/>
      <c r="FB11" s="3"/>
      <c r="FC11" s="3"/>
      <c r="FD11" s="3"/>
      <c r="FE11" s="3"/>
      <c r="FF11" s="3"/>
      <c r="FG11" s="3"/>
      <c r="FH11" s="3"/>
      <c r="FI11" s="3"/>
      <c r="FJ11" s="3"/>
      <c r="FK11" s="3"/>
      <c r="FL11" s="3"/>
      <c r="FM11" s="3"/>
      <c r="FN11" s="3"/>
      <c r="FO11" s="3"/>
      <c r="FP11" s="3"/>
      <c r="FQ11" s="3"/>
      <c r="FR11" s="3"/>
      <c r="FS11" s="3"/>
      <c r="FT11" s="3"/>
      <c r="FU11" s="3"/>
      <c r="FV11" s="3"/>
      <c r="FW11" s="3"/>
      <c r="FX11" s="3"/>
      <c r="FY11" s="3"/>
      <c r="FZ11" s="3"/>
      <c r="GA11" s="3"/>
      <c r="GB11" s="3"/>
      <c r="GC11" s="3"/>
      <c r="GD11" s="3"/>
      <c r="GE11" s="3"/>
      <c r="GF11" s="3"/>
      <c r="GG11" s="3"/>
      <c r="GH11" s="3"/>
      <c r="GI11" s="3"/>
      <c r="GJ11" s="3"/>
      <c r="GK11" s="3"/>
      <c r="GL11" s="3"/>
      <c r="GM11" s="3"/>
      <c r="GN11" s="3"/>
      <c r="GO11" s="3"/>
      <c r="GP11" s="3"/>
      <c r="GQ11" s="3"/>
      <c r="GR11" s="3"/>
      <c r="GS11" s="3"/>
      <c r="GT11" s="3"/>
      <c r="GU11" s="3"/>
      <c r="GV11" s="3"/>
      <c r="GW11" s="3"/>
      <c r="GX11" s="3"/>
      <c r="GY11" s="3"/>
      <c r="GZ11" s="3"/>
      <c r="HA11" s="3"/>
      <c r="HB11" s="3"/>
      <c r="HC11" s="3"/>
      <c r="HD11" s="3"/>
      <c r="HE11" s="3"/>
      <c r="HF11" s="3"/>
      <c r="HG11" s="3"/>
      <c r="HH11" s="3"/>
      <c r="HI11" s="3"/>
      <c r="HJ11" s="3"/>
      <c r="HK11" s="3"/>
      <c r="HL11" s="3"/>
      <c r="HM11" s="3"/>
      <c r="HN11" s="3"/>
      <c r="HO11" s="3"/>
      <c r="HP11" s="3"/>
      <c r="HQ11" s="3"/>
      <c r="HR11" s="3"/>
      <c r="HS11" s="3"/>
      <c r="HT11" s="3"/>
      <c r="HU11" s="3"/>
      <c r="HV11" s="3"/>
      <c r="HW11" s="3"/>
      <c r="HX11" s="3"/>
      <c r="HY11" s="3"/>
      <c r="HZ11" s="3"/>
      <c r="IA11" s="3"/>
      <c r="IB11" s="3"/>
      <c r="IC11" s="3"/>
      <c r="ID11" s="3"/>
      <c r="IE11" s="3"/>
      <c r="IF11" s="3"/>
      <c r="IG11" s="3"/>
      <c r="IH11" s="3"/>
      <c r="II11" s="3"/>
      <c r="IJ11" s="3"/>
      <c r="IK11" s="3"/>
      <c r="IL11" s="3"/>
    </row>
    <row r="12" spans="1:246" s="4" customFormat="1" ht="15" x14ac:dyDescent="0.25">
      <c r="A12" s="38"/>
      <c r="B12" s="39"/>
      <c r="C12" s="39"/>
      <c r="D12" s="39"/>
      <c r="E12" s="39"/>
      <c r="F12" s="39"/>
      <c r="G12" s="39"/>
      <c r="H12" s="3"/>
      <c r="I12" s="3"/>
      <c r="J12" s="3"/>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c r="FD12" s="3"/>
      <c r="FE12" s="3"/>
      <c r="FF12" s="3"/>
      <c r="FG12" s="3"/>
      <c r="FH12" s="3"/>
      <c r="FI12" s="3"/>
      <c r="FJ12" s="3"/>
      <c r="FK12" s="3"/>
      <c r="FL12" s="3"/>
      <c r="FM12" s="3"/>
      <c r="FN12" s="3"/>
      <c r="FO12" s="3"/>
      <c r="FP12" s="3"/>
      <c r="FQ12" s="3"/>
      <c r="FR12" s="3"/>
      <c r="FS12" s="3"/>
      <c r="FT12" s="3"/>
      <c r="FU12" s="3"/>
      <c r="FV12" s="3"/>
      <c r="FW12" s="3"/>
      <c r="FX12" s="3"/>
      <c r="FY12" s="3"/>
      <c r="FZ12" s="3"/>
      <c r="GA12" s="3"/>
      <c r="GB12" s="3"/>
      <c r="GC12" s="3"/>
      <c r="GD12" s="3"/>
      <c r="GE12" s="3"/>
      <c r="GF12" s="3"/>
      <c r="GG12" s="3"/>
      <c r="GH12" s="3"/>
      <c r="GI12" s="3"/>
      <c r="GJ12" s="3"/>
      <c r="GK12" s="3"/>
      <c r="GL12" s="3"/>
      <c r="GM12" s="3"/>
      <c r="GN12" s="3"/>
      <c r="GO12" s="3"/>
      <c r="GP12" s="3"/>
      <c r="GQ12" s="3"/>
      <c r="GR12" s="3"/>
      <c r="GS12" s="3"/>
      <c r="GT12" s="3"/>
      <c r="GU12" s="3"/>
      <c r="GV12" s="3"/>
      <c r="GW12" s="3"/>
      <c r="GX12" s="3"/>
      <c r="GY12" s="3"/>
      <c r="GZ12" s="3"/>
      <c r="HA12" s="3"/>
      <c r="HB12" s="3"/>
      <c r="HC12" s="3"/>
      <c r="HD12" s="3"/>
      <c r="HE12" s="3"/>
      <c r="HF12" s="3"/>
      <c r="HG12" s="3"/>
      <c r="HH12" s="3"/>
      <c r="HI12" s="3"/>
      <c r="HJ12" s="3"/>
      <c r="HK12" s="3"/>
      <c r="HL12" s="3"/>
      <c r="HM12" s="3"/>
      <c r="HN12" s="3"/>
      <c r="HO12" s="3"/>
      <c r="HP12" s="3"/>
      <c r="HQ12" s="3"/>
      <c r="HR12" s="3"/>
      <c r="HS12" s="3"/>
      <c r="HT12" s="3"/>
      <c r="HU12" s="3"/>
      <c r="HV12" s="3"/>
      <c r="HW12" s="3"/>
      <c r="HX12" s="3"/>
      <c r="HY12" s="3"/>
      <c r="HZ12" s="3"/>
      <c r="IA12" s="3"/>
      <c r="IB12" s="3"/>
      <c r="IC12" s="3"/>
      <c r="ID12" s="3"/>
      <c r="IE12" s="3"/>
      <c r="IF12" s="3"/>
      <c r="IG12" s="3"/>
      <c r="IH12" s="3"/>
      <c r="II12" s="3"/>
      <c r="IJ12" s="3"/>
      <c r="IK12" s="3"/>
      <c r="IL12" s="3"/>
    </row>
    <row r="13" spans="1:246" s="1" customFormat="1" ht="12.75" x14ac:dyDescent="0.2">
      <c r="A13" s="61"/>
      <c r="B13" s="62"/>
      <c r="C13" s="63" t="s">
        <v>10</v>
      </c>
      <c r="D13" s="64"/>
      <c r="E13" s="9"/>
      <c r="F13" s="60"/>
      <c r="G13" s="60"/>
    </row>
    <row r="14" spans="1:246" s="1" customFormat="1" ht="15" customHeight="1" x14ac:dyDescent="0.2">
      <c r="A14" s="61"/>
      <c r="B14" s="62"/>
      <c r="C14" s="65" t="s">
        <v>11</v>
      </c>
      <c r="D14" s="66"/>
      <c r="E14" s="10"/>
      <c r="F14" s="60"/>
      <c r="G14" s="60"/>
    </row>
    <row r="15" spans="1:246" s="1" customFormat="1" ht="12.75" x14ac:dyDescent="0.2">
      <c r="A15" s="61"/>
      <c r="B15" s="62"/>
      <c r="C15" s="63" t="s">
        <v>12</v>
      </c>
      <c r="D15" s="64"/>
      <c r="E15" s="9"/>
      <c r="F15" s="60"/>
      <c r="G15" s="60"/>
    </row>
    <row r="16" spans="1:246" s="1" customFormat="1" ht="12.75" x14ac:dyDescent="0.2">
      <c r="A16" s="61"/>
      <c r="B16" s="62"/>
      <c r="C16" s="63" t="s">
        <v>13</v>
      </c>
      <c r="D16" s="64"/>
      <c r="E16" s="9"/>
      <c r="F16" s="60"/>
      <c r="G16" s="60"/>
    </row>
    <row r="17" spans="1:7" s="1" customFormat="1" ht="15" x14ac:dyDescent="0.2">
      <c r="A17" s="61"/>
      <c r="B17" s="62"/>
      <c r="C17" s="63" t="s">
        <v>14</v>
      </c>
      <c r="D17" s="64"/>
      <c r="E17" s="9"/>
      <c r="F17" s="67"/>
      <c r="G17" s="67"/>
    </row>
    <row r="18" spans="1:7" s="1" customFormat="1" ht="12.75" customHeight="1" x14ac:dyDescent="0.2">
      <c r="A18" s="61"/>
      <c r="B18" s="62"/>
      <c r="C18" s="60" t="s">
        <v>15</v>
      </c>
      <c r="D18" s="60"/>
      <c r="E18" s="51"/>
      <c r="F18" s="52"/>
      <c r="G18" s="53"/>
    </row>
    <row r="19" spans="1:7" ht="11.25" customHeight="1" x14ac:dyDescent="0.2">
      <c r="A19" s="61"/>
      <c r="B19" s="62"/>
      <c r="C19" s="60"/>
      <c r="D19" s="60"/>
      <c r="E19" s="54"/>
      <c r="F19" s="55"/>
      <c r="G19" s="56"/>
    </row>
    <row r="20" spans="1:7" ht="11.25" customHeight="1" x14ac:dyDescent="0.2">
      <c r="A20" s="61"/>
      <c r="B20" s="62"/>
      <c r="C20" s="60"/>
      <c r="D20" s="60"/>
      <c r="E20" s="57"/>
      <c r="F20" s="58"/>
      <c r="G20" s="59"/>
    </row>
  </sheetData>
  <mergeCells count="26">
    <mergeCell ref="E18:G20"/>
    <mergeCell ref="C18:D20"/>
    <mergeCell ref="A13:B20"/>
    <mergeCell ref="C13:D13"/>
    <mergeCell ref="C14:D14"/>
    <mergeCell ref="C15:D15"/>
    <mergeCell ref="C16:D16"/>
    <mergeCell ref="C17:D17"/>
    <mergeCell ref="F17:G17"/>
    <mergeCell ref="F16:G16"/>
    <mergeCell ref="F15:G15"/>
    <mergeCell ref="F14:G14"/>
    <mergeCell ref="F13:G13"/>
    <mergeCell ref="A6:G6"/>
    <mergeCell ref="A7:G7"/>
    <mergeCell ref="A11:G11"/>
    <mergeCell ref="A12:G12"/>
    <mergeCell ref="A1:G1"/>
    <mergeCell ref="A2:G2"/>
    <mergeCell ref="A3:G3"/>
    <mergeCell ref="A4:G4"/>
    <mergeCell ref="A5:G5"/>
    <mergeCell ref="F8:G8"/>
    <mergeCell ref="F9:G9"/>
    <mergeCell ref="A10:E10"/>
    <mergeCell ref="F10:G10"/>
  </mergeCells>
  <pageMargins left="0.70866141732283472" right="0.70866141732283472" top="0.74803149606299213" bottom="0.74803149606299213" header="0.31496062992125984" footer="0.31496062992125984"/>
  <pageSetup scale="57" fitToHeight="3" orientation="landscape"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ACC6A4-6E96-422A-960C-63945E614D26}">
  <sheetPr>
    <pageSetUpPr fitToPage="1"/>
  </sheetPr>
  <dimension ref="A1:IS23"/>
  <sheetViews>
    <sheetView tabSelected="1" workbookViewId="0">
      <selection activeCell="H28" sqref="H28"/>
    </sheetView>
  </sheetViews>
  <sheetFormatPr baseColWidth="10" defaultColWidth="22.5703125" defaultRowHeight="11.25" x14ac:dyDescent="0.2"/>
  <cols>
    <col min="1" max="1" width="12.28515625" style="7" customWidth="1"/>
    <col min="2" max="2" width="31.85546875" style="7" customWidth="1"/>
    <col min="3" max="3" width="17.140625" style="8" customWidth="1"/>
    <col min="4" max="4" width="17.7109375" style="7" customWidth="1"/>
    <col min="5" max="5" width="14" style="7" customWidth="1"/>
    <col min="6" max="6" width="13.42578125" style="7" customWidth="1"/>
    <col min="7" max="8" width="12.5703125" style="7" customWidth="1"/>
    <col min="9" max="9" width="13.42578125" style="7" customWidth="1"/>
    <col min="10" max="12" width="12.5703125" style="7" customWidth="1"/>
    <col min="13" max="13" width="17.85546875" style="7" customWidth="1"/>
    <col min="14" max="14" width="12.5703125" style="7" customWidth="1"/>
    <col min="15" max="15" width="12.85546875" style="7" customWidth="1"/>
    <col min="16" max="16" width="11.42578125" style="7" customWidth="1"/>
    <col min="17" max="17" width="12.140625" style="7" customWidth="1"/>
    <col min="18" max="18" width="11.42578125" style="7" customWidth="1"/>
    <col min="19" max="19" width="11.140625" style="7" customWidth="1"/>
    <col min="20" max="20" width="17.42578125" style="7" customWidth="1"/>
    <col min="21" max="21" width="15.7109375" style="7" customWidth="1"/>
    <col min="22" max="22" width="12.85546875" style="7" customWidth="1"/>
    <col min="23" max="23" width="21.28515625" style="7" customWidth="1"/>
    <col min="24" max="24" width="12.7109375" style="7" customWidth="1"/>
    <col min="25" max="25" width="18.42578125" style="7" customWidth="1"/>
    <col min="26" max="16384" width="22.5703125" style="7"/>
  </cols>
  <sheetData>
    <row r="1" spans="1:253" s="4" customFormat="1" ht="73.5" customHeight="1" x14ac:dyDescent="0.25">
      <c r="A1" s="79" t="s">
        <v>3</v>
      </c>
      <c r="B1" s="80"/>
      <c r="C1" s="80"/>
      <c r="D1" s="80"/>
      <c r="E1" s="80"/>
      <c r="F1" s="80"/>
      <c r="G1" s="80"/>
      <c r="H1" s="80"/>
      <c r="I1" s="80"/>
      <c r="J1" s="80"/>
      <c r="K1" s="80"/>
      <c r="L1" s="80"/>
      <c r="M1" s="80"/>
      <c r="N1" s="80"/>
      <c r="O1" s="80"/>
      <c r="P1" s="80"/>
      <c r="Q1" s="80"/>
      <c r="R1" s="80"/>
      <c r="S1" s="80"/>
      <c r="T1" s="80"/>
      <c r="U1" s="80"/>
      <c r="V1" s="80"/>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c r="FL1" s="3"/>
      <c r="FM1" s="3"/>
      <c r="FN1" s="3"/>
      <c r="FO1" s="3"/>
      <c r="FP1" s="3"/>
      <c r="FQ1" s="3"/>
      <c r="FR1" s="3"/>
      <c r="FS1" s="3"/>
      <c r="FT1" s="3"/>
      <c r="FU1" s="3"/>
      <c r="FV1" s="3"/>
      <c r="FW1" s="3"/>
      <c r="FX1" s="3"/>
      <c r="FY1" s="3"/>
      <c r="FZ1" s="3"/>
      <c r="GA1" s="3"/>
      <c r="GB1" s="3"/>
      <c r="GC1" s="3"/>
      <c r="GD1" s="3"/>
      <c r="GE1" s="3"/>
      <c r="GF1" s="3"/>
      <c r="GG1" s="3"/>
      <c r="GH1" s="3"/>
      <c r="GI1" s="3"/>
      <c r="GJ1" s="3"/>
      <c r="GK1" s="3"/>
      <c r="GL1" s="3"/>
      <c r="GM1" s="3"/>
      <c r="GN1" s="3"/>
      <c r="GO1" s="3"/>
      <c r="GP1" s="3"/>
      <c r="GQ1" s="3"/>
      <c r="GR1" s="3"/>
      <c r="GS1" s="3"/>
      <c r="GT1" s="3"/>
      <c r="GU1" s="3"/>
      <c r="GV1" s="3"/>
      <c r="GW1" s="3"/>
      <c r="GX1" s="3"/>
      <c r="GY1" s="3"/>
      <c r="GZ1" s="3"/>
      <c r="HA1" s="3"/>
      <c r="HB1" s="3"/>
      <c r="HC1" s="3"/>
      <c r="HD1" s="3"/>
      <c r="HE1" s="3"/>
      <c r="HF1" s="3"/>
      <c r="HG1" s="3"/>
      <c r="HH1" s="3"/>
      <c r="HI1" s="3"/>
      <c r="HJ1" s="3"/>
      <c r="HK1" s="3"/>
      <c r="HL1" s="3"/>
      <c r="HM1" s="3"/>
      <c r="HN1" s="3"/>
      <c r="HO1" s="3"/>
      <c r="HP1" s="3"/>
      <c r="HQ1" s="3"/>
      <c r="HR1" s="3"/>
      <c r="HS1" s="3"/>
      <c r="HT1" s="3"/>
      <c r="HU1" s="3"/>
      <c r="HV1" s="3"/>
      <c r="HW1" s="3"/>
      <c r="HX1" s="3"/>
      <c r="HY1" s="3"/>
      <c r="HZ1" s="3"/>
      <c r="IA1" s="3"/>
      <c r="IB1" s="3"/>
      <c r="IC1" s="3"/>
      <c r="ID1" s="3"/>
      <c r="IE1" s="3"/>
      <c r="IF1" s="3"/>
      <c r="IG1" s="3"/>
      <c r="IH1" s="3"/>
      <c r="II1" s="3"/>
      <c r="IJ1" s="3"/>
      <c r="IK1" s="3"/>
      <c r="IL1" s="3"/>
      <c r="IM1" s="3"/>
      <c r="IN1" s="3"/>
      <c r="IO1" s="3"/>
      <c r="IP1" s="3"/>
      <c r="IQ1" s="3"/>
      <c r="IR1" s="3"/>
      <c r="IS1" s="3"/>
    </row>
    <row r="2" spans="1:253" s="4" customFormat="1" ht="15" customHeight="1" x14ac:dyDescent="0.25">
      <c r="A2" s="41" t="s">
        <v>4</v>
      </c>
      <c r="B2" s="41"/>
      <c r="C2" s="41"/>
      <c r="D2" s="41"/>
      <c r="E2" s="41"/>
      <c r="F2" s="41"/>
      <c r="G2" s="41"/>
      <c r="H2" s="41"/>
      <c r="I2" s="41"/>
      <c r="J2" s="41"/>
      <c r="K2" s="41"/>
      <c r="L2" s="41"/>
      <c r="M2" s="41"/>
      <c r="N2" s="41"/>
      <c r="O2" s="41"/>
      <c r="P2" s="41"/>
      <c r="Q2" s="41"/>
      <c r="R2" s="41"/>
      <c r="S2" s="41"/>
      <c r="T2" s="41"/>
      <c r="U2" s="41"/>
      <c r="V2" s="41"/>
      <c r="W2" s="41"/>
      <c r="X2" s="41"/>
      <c r="Y2" s="41"/>
      <c r="Z2" s="3"/>
      <c r="AA2" s="3"/>
      <c r="AB2" s="3"/>
      <c r="AC2" s="3"/>
      <c r="AD2" s="3"/>
      <c r="AE2" s="3"/>
      <c r="AF2" s="3"/>
      <c r="AG2" s="3"/>
      <c r="AH2" s="3"/>
      <c r="AI2" s="3"/>
      <c r="AJ2" s="3"/>
      <c r="AK2" s="3"/>
      <c r="AL2" s="3"/>
      <c r="AM2" s="3"/>
      <c r="AN2" s="3"/>
      <c r="AO2" s="3"/>
      <c r="AP2" s="3"/>
      <c r="AQ2" s="3"/>
      <c r="AR2" s="3"/>
      <c r="AS2" s="3"/>
      <c r="AT2" s="3"/>
      <c r="AU2" s="3"/>
      <c r="AV2" s="3"/>
      <c r="AW2" s="3"/>
      <c r="AX2" s="3"/>
      <c r="AY2" s="3"/>
      <c r="AZ2" s="3"/>
      <c r="BA2" s="3"/>
      <c r="BB2" s="3"/>
      <c r="BC2" s="3"/>
      <c r="BD2" s="3"/>
      <c r="BE2" s="3"/>
      <c r="BF2" s="3"/>
      <c r="BG2" s="3"/>
      <c r="BH2" s="3"/>
      <c r="BI2" s="3"/>
      <c r="BJ2" s="3"/>
      <c r="BK2" s="3"/>
      <c r="BL2" s="3"/>
      <c r="BM2" s="3"/>
      <c r="BN2" s="3"/>
      <c r="BO2" s="3"/>
      <c r="BP2" s="3"/>
      <c r="BQ2" s="3"/>
      <c r="BR2" s="3"/>
      <c r="BS2" s="3"/>
      <c r="BT2" s="3"/>
      <c r="BU2" s="3"/>
      <c r="BV2" s="3"/>
      <c r="BW2" s="3"/>
      <c r="BX2" s="3"/>
      <c r="BY2" s="3"/>
      <c r="BZ2" s="3"/>
      <c r="CA2" s="3"/>
      <c r="CB2" s="3"/>
      <c r="CC2" s="3"/>
      <c r="CD2" s="3"/>
      <c r="CE2" s="3"/>
      <c r="CF2" s="3"/>
      <c r="CG2" s="3"/>
      <c r="CH2" s="3"/>
      <c r="CI2" s="3"/>
      <c r="CJ2" s="3"/>
      <c r="CK2" s="3"/>
      <c r="CL2" s="3"/>
      <c r="CM2" s="3"/>
      <c r="CN2" s="3"/>
      <c r="CO2" s="3"/>
      <c r="CP2" s="3"/>
      <c r="CQ2" s="3"/>
      <c r="CR2" s="3"/>
      <c r="CS2" s="3"/>
      <c r="CT2" s="3"/>
      <c r="CU2" s="3"/>
      <c r="CV2" s="3"/>
      <c r="CW2" s="3"/>
      <c r="CX2" s="3"/>
      <c r="CY2" s="3"/>
      <c r="CZ2" s="3"/>
      <c r="DA2" s="3"/>
      <c r="DB2" s="3"/>
      <c r="DC2" s="3"/>
      <c r="DD2" s="3"/>
      <c r="DE2" s="3"/>
      <c r="DF2" s="3"/>
      <c r="DG2" s="3"/>
      <c r="DH2" s="3"/>
      <c r="DI2" s="3"/>
      <c r="DJ2" s="3"/>
      <c r="DK2" s="3"/>
      <c r="DL2" s="3"/>
      <c r="DM2" s="3"/>
      <c r="DN2" s="3"/>
      <c r="DO2" s="3"/>
      <c r="DP2" s="3"/>
      <c r="DQ2" s="3"/>
      <c r="DR2" s="3"/>
      <c r="DS2" s="3"/>
      <c r="DT2" s="3"/>
      <c r="DU2" s="3"/>
      <c r="DV2" s="3"/>
      <c r="DW2" s="3"/>
      <c r="DX2" s="3"/>
      <c r="DY2" s="3"/>
      <c r="DZ2" s="3"/>
      <c r="EA2" s="3"/>
      <c r="EB2" s="3"/>
      <c r="EC2" s="3"/>
      <c r="ED2" s="3"/>
      <c r="EE2" s="3"/>
      <c r="EF2" s="3"/>
      <c r="EG2" s="3"/>
      <c r="EH2" s="3"/>
      <c r="EI2" s="3"/>
      <c r="EJ2" s="3"/>
      <c r="EK2" s="3"/>
      <c r="EL2" s="3"/>
      <c r="EM2" s="3"/>
      <c r="EN2" s="3"/>
      <c r="EO2" s="3"/>
      <c r="EP2" s="3"/>
      <c r="EQ2" s="3"/>
      <c r="ER2" s="3"/>
      <c r="ES2" s="3"/>
      <c r="ET2" s="3"/>
      <c r="EU2" s="3"/>
      <c r="EV2" s="3"/>
      <c r="EW2" s="3"/>
      <c r="EX2" s="3"/>
      <c r="EY2" s="3"/>
      <c r="EZ2" s="3"/>
      <c r="FA2" s="3"/>
      <c r="FB2" s="3"/>
      <c r="FC2" s="3"/>
      <c r="FD2" s="3"/>
      <c r="FE2" s="3"/>
      <c r="FF2" s="3"/>
      <c r="FG2" s="3"/>
      <c r="FH2" s="3"/>
      <c r="FI2" s="3"/>
      <c r="FJ2" s="3"/>
      <c r="FK2" s="3"/>
      <c r="FL2" s="3"/>
      <c r="FM2" s="3"/>
      <c r="FN2" s="3"/>
      <c r="FO2" s="3"/>
      <c r="FP2" s="3"/>
      <c r="FQ2" s="3"/>
      <c r="FR2" s="3"/>
      <c r="FS2" s="3"/>
      <c r="FT2" s="3"/>
      <c r="FU2" s="3"/>
      <c r="FV2" s="3"/>
      <c r="FW2" s="3"/>
      <c r="FX2" s="3"/>
      <c r="FY2" s="3"/>
      <c r="FZ2" s="3"/>
      <c r="GA2" s="3"/>
      <c r="GB2" s="3"/>
      <c r="GC2" s="3"/>
      <c r="GD2" s="3"/>
      <c r="GE2" s="3"/>
      <c r="GF2" s="3"/>
      <c r="GG2" s="3"/>
      <c r="GH2" s="3"/>
      <c r="GI2" s="3"/>
      <c r="GJ2" s="3"/>
      <c r="GK2" s="3"/>
      <c r="GL2" s="3"/>
      <c r="GM2" s="3"/>
      <c r="GN2" s="3"/>
      <c r="GO2" s="3"/>
      <c r="GP2" s="3"/>
      <c r="GQ2" s="3"/>
      <c r="GR2" s="3"/>
      <c r="GS2" s="3"/>
      <c r="GT2" s="3"/>
      <c r="GU2" s="3"/>
      <c r="GV2" s="3"/>
      <c r="GW2" s="3"/>
      <c r="GX2" s="3"/>
      <c r="GY2" s="3"/>
      <c r="GZ2" s="3"/>
      <c r="HA2" s="3"/>
      <c r="HB2" s="3"/>
      <c r="HC2" s="3"/>
      <c r="HD2" s="3"/>
      <c r="HE2" s="3"/>
      <c r="HF2" s="3"/>
      <c r="HG2" s="3"/>
      <c r="HH2" s="3"/>
      <c r="HI2" s="3"/>
      <c r="HJ2" s="3"/>
      <c r="HK2" s="3"/>
      <c r="HL2" s="3"/>
      <c r="HM2" s="3"/>
      <c r="HN2" s="3"/>
      <c r="HO2" s="3"/>
      <c r="HP2" s="3"/>
      <c r="HQ2" s="3"/>
      <c r="HR2" s="3"/>
      <c r="HS2" s="3"/>
      <c r="HT2" s="3"/>
      <c r="HU2" s="3"/>
      <c r="HV2" s="3"/>
      <c r="HW2" s="3"/>
      <c r="HX2" s="3"/>
      <c r="HY2" s="3"/>
      <c r="HZ2" s="3"/>
      <c r="IA2" s="3"/>
      <c r="IB2" s="3"/>
      <c r="IC2" s="3"/>
      <c r="ID2" s="3"/>
      <c r="IE2" s="3"/>
      <c r="IF2" s="3"/>
      <c r="IG2" s="3"/>
      <c r="IH2" s="3"/>
      <c r="II2" s="3"/>
      <c r="IJ2" s="3"/>
      <c r="IK2" s="3"/>
      <c r="IL2" s="3"/>
      <c r="IM2" s="3"/>
      <c r="IN2" s="3"/>
      <c r="IO2" s="3"/>
      <c r="IP2" s="3"/>
      <c r="IQ2" s="3"/>
      <c r="IR2" s="3"/>
      <c r="IS2" s="3"/>
    </row>
    <row r="3" spans="1:253" s="4" customFormat="1" ht="48.75" customHeight="1" x14ac:dyDescent="0.25">
      <c r="A3" s="81" t="s">
        <v>50</v>
      </c>
      <c r="B3" s="82"/>
      <c r="C3" s="83"/>
      <c r="D3" s="74" t="s">
        <v>21</v>
      </c>
      <c r="E3" s="75"/>
      <c r="F3" s="75"/>
      <c r="G3" s="76"/>
      <c r="H3" s="74" t="s">
        <v>29</v>
      </c>
      <c r="I3" s="75"/>
      <c r="J3" s="75"/>
      <c r="K3" s="75"/>
      <c r="L3" s="75"/>
      <c r="M3" s="75"/>
      <c r="N3" s="75"/>
      <c r="O3" s="74" t="s">
        <v>42</v>
      </c>
      <c r="P3" s="75"/>
      <c r="Q3" s="75"/>
      <c r="R3" s="75"/>
      <c r="S3" s="75"/>
      <c r="T3" s="76"/>
      <c r="U3" s="77" t="s">
        <v>46</v>
      </c>
      <c r="V3" s="77"/>
      <c r="W3" s="77"/>
      <c r="X3" s="77"/>
      <c r="Y3" s="77"/>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3"/>
      <c r="CT3" s="3"/>
      <c r="CU3" s="3"/>
      <c r="CV3" s="3"/>
      <c r="CW3" s="3"/>
      <c r="CX3" s="3"/>
      <c r="CY3" s="3"/>
      <c r="CZ3" s="3"/>
      <c r="DA3" s="3"/>
      <c r="DB3" s="3"/>
      <c r="DC3" s="3"/>
      <c r="DD3" s="3"/>
      <c r="DE3" s="3"/>
      <c r="DF3" s="3"/>
      <c r="DG3" s="3"/>
      <c r="DH3" s="3"/>
      <c r="DI3" s="3"/>
      <c r="DJ3" s="3"/>
      <c r="DK3" s="3"/>
      <c r="DL3" s="3"/>
      <c r="DM3" s="3"/>
      <c r="DN3" s="3"/>
      <c r="DO3" s="3"/>
      <c r="DP3" s="3"/>
      <c r="DQ3" s="3"/>
      <c r="DR3" s="3"/>
      <c r="DS3" s="3"/>
      <c r="DT3" s="3"/>
      <c r="DU3" s="3"/>
      <c r="DV3" s="3"/>
      <c r="DW3" s="3"/>
      <c r="DX3" s="3"/>
      <c r="DY3" s="3"/>
      <c r="DZ3" s="3"/>
      <c r="EA3" s="3"/>
      <c r="EB3" s="3"/>
      <c r="EC3" s="3"/>
      <c r="ED3" s="3"/>
      <c r="EE3" s="3"/>
      <c r="EF3" s="3"/>
      <c r="EG3" s="3"/>
      <c r="EH3" s="3"/>
      <c r="EI3" s="3"/>
      <c r="EJ3" s="3"/>
      <c r="EK3" s="3"/>
      <c r="EL3" s="3"/>
      <c r="EM3" s="3"/>
      <c r="EN3" s="3"/>
      <c r="EO3" s="3"/>
      <c r="EP3" s="3"/>
      <c r="EQ3" s="3"/>
      <c r="ER3" s="3"/>
      <c r="ES3" s="3"/>
      <c r="ET3" s="3"/>
      <c r="EU3" s="3"/>
      <c r="EV3" s="3"/>
      <c r="EW3" s="3"/>
      <c r="EX3" s="3"/>
      <c r="EY3" s="3"/>
      <c r="EZ3" s="3"/>
      <c r="FA3" s="3"/>
      <c r="FB3" s="3"/>
      <c r="FC3" s="3"/>
      <c r="FD3" s="3"/>
      <c r="FE3" s="3"/>
      <c r="FF3" s="3"/>
      <c r="FG3" s="3"/>
      <c r="FH3" s="3"/>
      <c r="FI3" s="3"/>
      <c r="FJ3" s="3"/>
      <c r="FK3" s="3"/>
      <c r="FL3" s="3"/>
      <c r="FM3" s="3"/>
      <c r="FN3" s="3"/>
      <c r="FO3" s="3"/>
      <c r="FP3" s="3"/>
      <c r="FQ3" s="3"/>
      <c r="FR3" s="3"/>
      <c r="FS3" s="3"/>
      <c r="FT3" s="3"/>
      <c r="FU3" s="3"/>
      <c r="FV3" s="3"/>
      <c r="FW3" s="3"/>
      <c r="FX3" s="3"/>
      <c r="FY3" s="3"/>
      <c r="FZ3" s="3"/>
      <c r="GA3" s="3"/>
      <c r="GB3" s="3"/>
      <c r="GC3" s="3"/>
      <c r="GD3" s="3"/>
      <c r="GE3" s="3"/>
      <c r="GF3" s="3"/>
      <c r="GG3" s="3"/>
      <c r="GH3" s="3"/>
      <c r="GI3" s="3"/>
      <c r="GJ3" s="3"/>
      <c r="GK3" s="3"/>
      <c r="GL3" s="3"/>
      <c r="GM3" s="3"/>
      <c r="GN3" s="3"/>
      <c r="GO3" s="3"/>
      <c r="GP3" s="3"/>
      <c r="GQ3" s="3"/>
      <c r="GR3" s="3"/>
      <c r="GS3" s="3"/>
      <c r="GT3" s="3"/>
      <c r="GU3" s="3"/>
      <c r="GV3" s="3"/>
      <c r="GW3" s="3"/>
      <c r="GX3" s="3"/>
      <c r="GY3" s="3"/>
      <c r="GZ3" s="3"/>
      <c r="HA3" s="3"/>
      <c r="HB3" s="3"/>
      <c r="HC3" s="3"/>
      <c r="HD3" s="3"/>
      <c r="HE3" s="3"/>
      <c r="HF3" s="3"/>
      <c r="HG3" s="3"/>
      <c r="HH3" s="3"/>
      <c r="HI3" s="3"/>
      <c r="HJ3" s="3"/>
      <c r="HK3" s="3"/>
      <c r="HL3" s="3"/>
      <c r="HM3" s="3"/>
      <c r="HN3" s="3"/>
      <c r="HO3" s="3"/>
      <c r="HP3" s="3"/>
      <c r="HQ3" s="3"/>
      <c r="HR3" s="3"/>
      <c r="HS3" s="3"/>
      <c r="HT3" s="3"/>
      <c r="HU3" s="3"/>
      <c r="HV3" s="3"/>
      <c r="HW3" s="3"/>
      <c r="HX3" s="3"/>
      <c r="HY3" s="3"/>
      <c r="HZ3" s="3"/>
      <c r="IA3" s="3"/>
      <c r="IB3" s="3"/>
      <c r="IC3" s="3"/>
      <c r="ID3" s="3"/>
      <c r="IE3" s="3"/>
      <c r="IF3" s="3"/>
      <c r="IG3" s="3"/>
      <c r="IH3" s="3"/>
      <c r="II3" s="3"/>
      <c r="IJ3" s="3"/>
      <c r="IK3" s="3"/>
      <c r="IL3" s="3"/>
      <c r="IM3" s="3"/>
      <c r="IN3" s="3"/>
      <c r="IO3" s="3"/>
      <c r="IP3" s="3"/>
    </row>
    <row r="4" spans="1:253" s="1" customFormat="1" ht="46.5" customHeight="1" x14ac:dyDescent="0.2">
      <c r="A4" s="2" t="s">
        <v>0</v>
      </c>
      <c r="B4" s="2" t="s">
        <v>1</v>
      </c>
      <c r="C4" s="2" t="s">
        <v>16</v>
      </c>
      <c r="D4" s="14" t="s">
        <v>17</v>
      </c>
      <c r="E4" s="14" t="s">
        <v>2</v>
      </c>
      <c r="F4" s="84" t="s">
        <v>20</v>
      </c>
      <c r="G4" s="84"/>
      <c r="H4" s="14" t="s">
        <v>17</v>
      </c>
      <c r="I4" s="14" t="s">
        <v>44</v>
      </c>
      <c r="J4" s="14" t="s">
        <v>43</v>
      </c>
      <c r="K4" s="14" t="s">
        <v>45</v>
      </c>
      <c r="L4" s="14" t="s">
        <v>48</v>
      </c>
      <c r="M4" s="14" t="s">
        <v>27</v>
      </c>
      <c r="N4" s="20" t="s">
        <v>20</v>
      </c>
      <c r="O4" s="14" t="s">
        <v>17</v>
      </c>
      <c r="P4" s="14" t="s">
        <v>43</v>
      </c>
      <c r="Q4" s="14" t="s">
        <v>45</v>
      </c>
      <c r="R4" s="14" t="s">
        <v>49</v>
      </c>
      <c r="S4" s="14" t="s">
        <v>27</v>
      </c>
      <c r="T4" s="23" t="s">
        <v>20</v>
      </c>
      <c r="U4" s="14" t="s">
        <v>17</v>
      </c>
      <c r="V4" s="14" t="s">
        <v>45</v>
      </c>
      <c r="W4" s="14" t="s">
        <v>47</v>
      </c>
      <c r="X4" s="14" t="s">
        <v>27</v>
      </c>
      <c r="Y4" s="23" t="s">
        <v>20</v>
      </c>
    </row>
    <row r="5" spans="1:253" s="1" customFormat="1" ht="72" customHeight="1" x14ac:dyDescent="0.2">
      <c r="A5" s="5">
        <v>1</v>
      </c>
      <c r="B5" s="11" t="s">
        <v>51</v>
      </c>
      <c r="C5" s="5">
        <v>1</v>
      </c>
      <c r="D5" s="6">
        <v>14650790</v>
      </c>
      <c r="E5" s="14">
        <f>D5*19%</f>
        <v>2783650.1</v>
      </c>
      <c r="F5" s="85">
        <f>D5+E5</f>
        <v>17434440.100000001</v>
      </c>
      <c r="G5" s="85"/>
      <c r="H5" s="24">
        <f>(13861120/1.19)</f>
        <v>11648000</v>
      </c>
      <c r="I5" s="24">
        <f>H5*9.28%</f>
        <v>1080934.3999999999</v>
      </c>
      <c r="J5" s="24">
        <f>(H5+I5)*5.2%</f>
        <v>661904.58880000003</v>
      </c>
      <c r="K5" s="24">
        <f>(I5+H5+J5)*5.1%</f>
        <v>682932.78842879995</v>
      </c>
      <c r="L5" s="22">
        <f>H5+I5+J5+K5</f>
        <v>14073771.777228801</v>
      </c>
      <c r="M5" s="24">
        <f>L5*19%</f>
        <v>2674016.6376734721</v>
      </c>
      <c r="N5" s="24">
        <f>L5+M5</f>
        <v>16747788.414902274</v>
      </c>
      <c r="O5" s="14">
        <f>14952350/1.19</f>
        <v>12565000</v>
      </c>
      <c r="P5" s="14">
        <f>O5*5.2%</f>
        <v>653380</v>
      </c>
      <c r="Q5" s="14">
        <f>(O5+P5)*5.1%</f>
        <v>674137.38</v>
      </c>
      <c r="R5" s="25">
        <f>O5+P5+Q5</f>
        <v>13892517.380000001</v>
      </c>
      <c r="S5" s="14">
        <f>R5*19%</f>
        <v>2639578.3022000003</v>
      </c>
      <c r="T5" s="14">
        <f>R5+S5</f>
        <v>16532095.682200002</v>
      </c>
      <c r="U5" s="23">
        <f>15697508/1.19</f>
        <v>13191183.193277312</v>
      </c>
      <c r="V5" s="23">
        <f>U5*5.1%</f>
        <v>672750.34285714291</v>
      </c>
      <c r="W5" s="21">
        <f>U5+V5</f>
        <v>13863933.536134455</v>
      </c>
      <c r="X5" s="23">
        <f>W5*19%</f>
        <v>2634147.3718655463</v>
      </c>
      <c r="Y5" s="23">
        <f>W5+X5</f>
        <v>16498080.908000002</v>
      </c>
    </row>
    <row r="8" spans="1:253" x14ac:dyDescent="0.2">
      <c r="D8" s="12"/>
    </row>
    <row r="9" spans="1:253" ht="36.75" customHeight="1" x14ac:dyDescent="0.2">
      <c r="B9" s="69" t="s">
        <v>22</v>
      </c>
      <c r="C9" s="70"/>
      <c r="D9" s="70"/>
      <c r="E9" s="70"/>
      <c r="F9" s="70"/>
      <c r="G9" s="70"/>
      <c r="H9" s="70"/>
      <c r="I9" s="70"/>
      <c r="J9" s="70"/>
      <c r="K9" s="70"/>
      <c r="L9" s="70"/>
      <c r="M9" s="71"/>
      <c r="O9" s="69" t="s">
        <v>22</v>
      </c>
      <c r="P9" s="70"/>
      <c r="Q9" s="70"/>
      <c r="R9" s="70"/>
      <c r="S9" s="70"/>
      <c r="T9" s="70"/>
      <c r="U9" s="70"/>
      <c r="V9" s="87"/>
      <c r="W9" s="87"/>
      <c r="X9" s="87"/>
      <c r="Y9" s="87"/>
      <c r="Z9" s="88"/>
    </row>
    <row r="10" spans="1:253" ht="45" x14ac:dyDescent="0.2">
      <c r="B10" s="13" t="s">
        <v>0</v>
      </c>
      <c r="C10" s="13" t="s">
        <v>1</v>
      </c>
      <c r="D10" s="13" t="s">
        <v>16</v>
      </c>
      <c r="E10" s="14" t="s">
        <v>23</v>
      </c>
      <c r="F10" s="14" t="s">
        <v>24</v>
      </c>
      <c r="G10" s="14" t="s">
        <v>25</v>
      </c>
      <c r="H10" s="14" t="s">
        <v>26</v>
      </c>
      <c r="I10" s="14" t="s">
        <v>33</v>
      </c>
      <c r="J10" s="14" t="s">
        <v>34</v>
      </c>
      <c r="K10" s="14" t="s">
        <v>35</v>
      </c>
      <c r="L10" s="14" t="s">
        <v>27</v>
      </c>
      <c r="M10" s="14" t="s">
        <v>28</v>
      </c>
      <c r="O10" s="14" t="s">
        <v>33</v>
      </c>
      <c r="P10" s="14" t="s">
        <v>34</v>
      </c>
      <c r="Q10" s="14" t="s">
        <v>35</v>
      </c>
      <c r="R10" s="14" t="s">
        <v>24</v>
      </c>
      <c r="S10" s="14" t="s">
        <v>57</v>
      </c>
      <c r="T10" s="14" t="s">
        <v>58</v>
      </c>
      <c r="U10" s="14" t="s">
        <v>59</v>
      </c>
    </row>
    <row r="11" spans="1:253" ht="191.25" x14ac:dyDescent="0.2">
      <c r="B11" s="13">
        <v>1</v>
      </c>
      <c r="C11" s="13" t="s">
        <v>52</v>
      </c>
      <c r="D11" s="13">
        <v>1</v>
      </c>
      <c r="E11" s="14">
        <f>AVERAGE(D5,L5,R5,W5)</f>
        <v>14120253.173340816</v>
      </c>
      <c r="F11" s="15">
        <f>STDEV(D5,L5,R5,W5)</f>
        <v>365692.58155463944</v>
      </c>
      <c r="G11" s="14">
        <f>E11-F11</f>
        <v>13754560.591786176</v>
      </c>
      <c r="H11" s="14">
        <f>E11+F11</f>
        <v>14485945.754895456</v>
      </c>
      <c r="I11" s="14">
        <f>AVERAGE(D5,L5,R5,W5)</f>
        <v>14120253.173340816</v>
      </c>
      <c r="J11" s="14">
        <f>GEOMEAN(D5,L5,R5,W5)</f>
        <v>14116750.563401112</v>
      </c>
      <c r="K11" s="14">
        <f>HARMEAN(D5,L5,R5,W5)</f>
        <v>14113297.226270942</v>
      </c>
      <c r="L11" s="14">
        <f>I11*19%</f>
        <v>2682848.1029347549</v>
      </c>
      <c r="M11" s="14">
        <f>I11+L11</f>
        <v>16803101.276275571</v>
      </c>
      <c r="O11" s="14">
        <f>I11</f>
        <v>14120253.173340816</v>
      </c>
      <c r="P11" s="14">
        <f>J11</f>
        <v>14116750.563401112</v>
      </c>
      <c r="Q11" s="14">
        <f>K11</f>
        <v>14113297.226270942</v>
      </c>
      <c r="R11" s="15">
        <f>F11</f>
        <v>365692.58155463944</v>
      </c>
      <c r="S11" s="89">
        <f>R11*100%/O11</f>
        <v>2.5898443679825148E-2</v>
      </c>
      <c r="T11" s="89">
        <f>R11*100%/P11</f>
        <v>2.5904869531571156E-2</v>
      </c>
      <c r="U11" s="89">
        <f>R11*100%/Q11</f>
        <v>2.5911208110456826E-2</v>
      </c>
    </row>
    <row r="12" spans="1:253" ht="48" customHeight="1" x14ac:dyDescent="0.2">
      <c r="B12" s="73" t="s">
        <v>60</v>
      </c>
      <c r="C12" s="73"/>
      <c r="D12" s="73"/>
      <c r="E12" s="73"/>
      <c r="F12" s="73"/>
      <c r="G12" s="73"/>
      <c r="H12" s="78">
        <f>M11</f>
        <v>16803101.276275571</v>
      </c>
      <c r="I12" s="78"/>
      <c r="J12" s="78"/>
      <c r="K12" s="78"/>
      <c r="L12" s="78"/>
      <c r="M12" s="78"/>
      <c r="N12" s="72"/>
      <c r="O12" s="72"/>
      <c r="W12" s="26"/>
    </row>
    <row r="15" spans="1:253" ht="15" customHeight="1" x14ac:dyDescent="0.2">
      <c r="I15" s="68" t="s">
        <v>53</v>
      </c>
      <c r="J15" s="68"/>
      <c r="K15" s="68"/>
      <c r="L15" s="68"/>
      <c r="S15" s="19"/>
      <c r="T15" s="19"/>
    </row>
    <row r="16" spans="1:253" x14ac:dyDescent="0.2">
      <c r="A16" s="27">
        <f>W5</f>
        <v>13863933.536134455</v>
      </c>
      <c r="B16" s="28">
        <f>R5</f>
        <v>13892517.380000001</v>
      </c>
      <c r="C16" s="29">
        <f>L5</f>
        <v>14073771.777228801</v>
      </c>
      <c r="D16" s="30">
        <f>D5</f>
        <v>14650790</v>
      </c>
      <c r="E16" s="29">
        <f>AVERAGE(D16,C16,B16,A16)</f>
        <v>14120253.173340816</v>
      </c>
      <c r="F16" s="29" t="s">
        <v>30</v>
      </c>
      <c r="G16" s="29">
        <f>E16*19%</f>
        <v>2682848.1029347549</v>
      </c>
      <c r="H16" s="16"/>
      <c r="I16" s="32">
        <f>E16+G16</f>
        <v>16803101.276275571</v>
      </c>
      <c r="J16" s="31"/>
      <c r="K16" s="28">
        <f>STDEV(C16:D16,B16,A16)</f>
        <v>365692.58155463944</v>
      </c>
      <c r="L16" s="33">
        <f>K16*100%/E16</f>
        <v>2.5898443679825148E-2</v>
      </c>
      <c r="M16" s="16"/>
      <c r="N16" s="16"/>
      <c r="S16" s="18"/>
      <c r="T16" s="18"/>
    </row>
    <row r="17" spans="1:20" x14ac:dyDescent="0.2">
      <c r="E17" s="29">
        <f>GEOMEAN(C16,D16,B16,A16)</f>
        <v>14116750.563401112</v>
      </c>
      <c r="F17" s="31" t="s">
        <v>31</v>
      </c>
      <c r="G17" s="29">
        <f t="shared" ref="G17:G18" si="0">E17*19%</f>
        <v>2682182.6070462116</v>
      </c>
      <c r="H17" s="16"/>
      <c r="I17" s="32">
        <f>E17+G17</f>
        <v>16798933.170447323</v>
      </c>
      <c r="J17" s="31"/>
      <c r="K17" s="28">
        <f>STDEV(B16,C16,D16,A16)</f>
        <v>365692.5815546395</v>
      </c>
      <c r="L17" s="33">
        <f>K17*100%/E17</f>
        <v>2.5904869531571163E-2</v>
      </c>
      <c r="M17" s="16"/>
      <c r="N17" s="16"/>
      <c r="S17" s="18"/>
      <c r="T17" s="18"/>
    </row>
    <row r="18" spans="1:20" x14ac:dyDescent="0.2">
      <c r="E18" s="29">
        <f>HARMEAN(C16,D16,B16,A16)</f>
        <v>14113297.226270942</v>
      </c>
      <c r="F18" s="31" t="s">
        <v>32</v>
      </c>
      <c r="G18" s="29">
        <f t="shared" si="0"/>
        <v>2681526.4729914791</v>
      </c>
      <c r="H18" s="16"/>
      <c r="I18" s="32">
        <f>E18+G18</f>
        <v>16794823.699262422</v>
      </c>
      <c r="J18" s="31"/>
      <c r="K18" s="28">
        <f>STDEV(B16,C16,D16,A16)</f>
        <v>365692.5815546395</v>
      </c>
      <c r="L18" s="33">
        <f>K18*100%/E18</f>
        <v>2.5911208110456829E-2</v>
      </c>
      <c r="M18" s="16"/>
      <c r="N18" s="16"/>
      <c r="S18" s="18"/>
      <c r="T18" s="18"/>
    </row>
    <row r="19" spans="1:20" x14ac:dyDescent="0.2">
      <c r="O19" s="17"/>
    </row>
    <row r="20" spans="1:20" x14ac:dyDescent="0.2">
      <c r="A20" s="31" t="s">
        <v>38</v>
      </c>
      <c r="B20" s="29">
        <v>1750905</v>
      </c>
      <c r="I20" s="68" t="s">
        <v>53</v>
      </c>
      <c r="J20" s="68"/>
      <c r="K20" s="68"/>
      <c r="L20" s="68"/>
    </row>
    <row r="21" spans="1:20" x14ac:dyDescent="0.2">
      <c r="A21" s="31" t="s">
        <v>39</v>
      </c>
      <c r="B21" s="29">
        <f>H12</f>
        <v>16803101.276275571</v>
      </c>
      <c r="I21" s="29" t="s">
        <v>54</v>
      </c>
      <c r="J21" s="86">
        <f>I11</f>
        <v>14120253.173340816</v>
      </c>
      <c r="K21" s="86">
        <f>K16</f>
        <v>365692.58155463944</v>
      </c>
      <c r="L21" s="33">
        <f>K21*100%/J21</f>
        <v>2.5898443679825148E-2</v>
      </c>
    </row>
    <row r="22" spans="1:20" x14ac:dyDescent="0.2">
      <c r="A22" s="31" t="s">
        <v>40</v>
      </c>
      <c r="B22" s="34">
        <f>B21/B20</f>
        <v>9.5968092365237236</v>
      </c>
      <c r="D22" s="17"/>
      <c r="I22" s="31" t="s">
        <v>55</v>
      </c>
      <c r="J22" s="86">
        <f t="shared" ref="J22:J23" si="1">E17</f>
        <v>14116750.563401112</v>
      </c>
      <c r="K22" s="86">
        <f t="shared" ref="K22:K23" si="2">K17</f>
        <v>365692.5815546395</v>
      </c>
      <c r="L22" s="33">
        <f t="shared" ref="L22:L23" si="3">K22*100%/J22</f>
        <v>2.5904869531571163E-2</v>
      </c>
    </row>
    <row r="23" spans="1:20" x14ac:dyDescent="0.2">
      <c r="I23" s="31" t="s">
        <v>56</v>
      </c>
      <c r="J23" s="86">
        <f t="shared" si="1"/>
        <v>14113297.226270942</v>
      </c>
      <c r="K23" s="86">
        <f t="shared" si="2"/>
        <v>365692.5815546395</v>
      </c>
      <c r="L23" s="33">
        <f t="shared" si="3"/>
        <v>2.5911208110456829E-2</v>
      </c>
    </row>
  </sheetData>
  <mergeCells count="16">
    <mergeCell ref="I20:L20"/>
    <mergeCell ref="O9:U9"/>
    <mergeCell ref="A1:V1"/>
    <mergeCell ref="D3:G3"/>
    <mergeCell ref="A3:C3"/>
    <mergeCell ref="F4:G4"/>
    <mergeCell ref="F5:G5"/>
    <mergeCell ref="A2:Y2"/>
    <mergeCell ref="I15:L15"/>
    <mergeCell ref="B9:M9"/>
    <mergeCell ref="N12:O12"/>
    <mergeCell ref="B12:G12"/>
    <mergeCell ref="O3:T3"/>
    <mergeCell ref="U3:Y3"/>
    <mergeCell ref="H3:N3"/>
    <mergeCell ref="H12:M12"/>
  </mergeCells>
  <pageMargins left="0.70866141732283472" right="0.70866141732283472" top="0.74803149606299213" bottom="0.74803149606299213" header="0.31496062992125984" footer="0.31496062992125984"/>
  <pageSetup scale="57" fitToHeight="3" orientation="landscape" horizontalDpi="4294967295" verticalDpi="4294967295"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items</vt:lpstr>
      <vt:lpstr>Estudio de Mercado</vt:lpstr>
      <vt:lpstr>'Estudio de Mercado'!Área_de_impresión</vt:lpstr>
      <vt:lpstr>items!Área_de_impresión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Eduardo Cuervo Hurtado</dc:creator>
  <cp:lastModifiedBy>Jorge Luis Angulo Zapata</cp:lastModifiedBy>
  <cp:lastPrinted>2023-02-16T15:05:24Z</cp:lastPrinted>
  <dcterms:created xsi:type="dcterms:W3CDTF">2023-02-16T15:01:15Z</dcterms:created>
  <dcterms:modified xsi:type="dcterms:W3CDTF">2026-06-11T20:51:31Z</dcterms:modified>
</cp:coreProperties>
</file>