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esktop\Jardineria\"/>
    </mc:Choice>
  </mc:AlternateContent>
  <xr:revisionPtr revIDLastSave="0" documentId="8_{D12E5FFC-1B61-4F15-AB8F-0FB4C3C9AF4A}" xr6:coauthVersionLast="47" xr6:coauthVersionMax="47" xr10:uidLastSave="{00000000-0000-0000-0000-000000000000}"/>
  <bookViews>
    <workbookView xWindow="-108" yWindow="-108" windowWidth="23256" windowHeight="13896" tabRatio="925" xr2:uid="{00000000-000D-0000-FFFF-FFFF00000000}"/>
  </bookViews>
  <sheets>
    <sheet name="RESUMEN (2)" sheetId="27" r:id="rId1"/>
    <sheet name="Borrador" sheetId="11" state="hidden" r:id="rId2"/>
  </sheets>
  <definedNames>
    <definedName name="_xlnm._FilterDatabase" localSheetId="0" hidden="1">'RESUMEN (2)'!$A$16:$M$16</definedName>
    <definedName name="_xlnm.Print_Area" localSheetId="0">'RESUMEN (2)'!$A$1:$I$41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27" l="1"/>
  <c r="H5" i="27"/>
  <c r="H21" i="27"/>
  <c r="H22" i="27"/>
  <c r="H23" i="27"/>
  <c r="H24" i="27"/>
  <c r="H25" i="27"/>
  <c r="H26" i="27"/>
  <c r="H27" i="27"/>
  <c r="H28" i="27"/>
  <c r="H29" i="27"/>
  <c r="H30" i="27"/>
  <c r="H31" i="27"/>
  <c r="H20" i="27"/>
  <c r="H15" i="27"/>
  <c r="H14" i="27"/>
  <c r="H13" i="27"/>
  <c r="H11" i="27"/>
  <c r="H10" i="27"/>
  <c r="H9" i="27"/>
  <c r="H8" i="27"/>
  <c r="H7" i="27"/>
  <c r="H6" i="27"/>
  <c r="H32" i="27" l="1"/>
  <c r="G32" i="27"/>
  <c r="H16" i="27"/>
  <c r="F21" i="1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H34" i="27" l="1"/>
  <c r="K15" i="1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<sst xmlns="http://schemas.openxmlformats.org/spreadsheetml/2006/main" count="133" uniqueCount="87">
  <si>
    <t>CIUDAD</t>
  </si>
  <si>
    <t>SEDE</t>
  </si>
  <si>
    <t>UBICACIÓN</t>
  </si>
  <si>
    <t>TIPO DE SERVICIO</t>
  </si>
  <si>
    <t>ÁREA APROXIMADA (M2)</t>
  </si>
  <si>
    <t xml:space="preserve">Santiago de Cali  </t>
  </si>
  <si>
    <t>Sede Regional</t>
  </si>
  <si>
    <t>Avenida 2 Norte N° 33AN-45</t>
  </si>
  <si>
    <t xml:space="preserve">•	Guadañado y desmalezado de césped en toda la zona verde presente dentro del área contratada. 
•	Poda de arbustos que no implique trabajo en alturas.
</t>
  </si>
  <si>
    <t>Centro Zonal Centro</t>
  </si>
  <si>
    <t>Avenida 1 Norte N°7N-41</t>
  </si>
  <si>
    <t>Poda de arbustos que no implique trabajo en alturas.</t>
  </si>
  <si>
    <t>Centro Zonal Suroriental</t>
  </si>
  <si>
    <t>Calle 73 N° 8ª-35</t>
  </si>
  <si>
    <t xml:space="preserve">Cartago  </t>
  </si>
  <si>
    <t>Centro Zonal Cartago</t>
  </si>
  <si>
    <t>Carrera 6 N° 9-49</t>
  </si>
  <si>
    <t>•	Poda de arbustos que no implique trabajo en alturas.</t>
  </si>
  <si>
    <t xml:space="preserve">Jamundí  </t>
  </si>
  <si>
    <t xml:space="preserve">Casa atrapasueños </t>
  </si>
  <si>
    <t>CARRERA 50 sur 10 A 05 barrio las margaritas bonanza</t>
  </si>
  <si>
    <t xml:space="preserve">Yumbo  </t>
  </si>
  <si>
    <t>Centro Zonal Yumbo</t>
  </si>
  <si>
    <t>Carrera 4B N° 1B-07</t>
  </si>
  <si>
    <t xml:space="preserve">Buga  </t>
  </si>
  <si>
    <t>Centro Zonal Buga</t>
  </si>
  <si>
    <t>Carrera 8 – Carretera Central Norte</t>
  </si>
  <si>
    <t>BUENAVENTURA</t>
  </si>
  <si>
    <t>CENTRO ZONAL BUENAVENTURA</t>
  </si>
  <si>
    <t>Avenida Simón Bolívar Km 9 sobre la vía de ingreso Barrio Transformación, Buenaventura - Valle</t>
  </si>
  <si>
    <t xml:space="preserve">BUGA </t>
  </si>
  <si>
    <t>CDI MANITOS CON AMOR</t>
  </si>
  <si>
    <t>CL 33 8 277 BALBOA</t>
  </si>
  <si>
    <t>ZARZAL</t>
  </si>
  <si>
    <t>CDI UN MUNDO MAGICO Y DE COLOR</t>
  </si>
  <si>
    <t xml:space="preserve">KR 11 331 LOS LAGOS </t>
  </si>
  <si>
    <t>TOTAL SERVICIO DE JARDINERA</t>
  </si>
  <si>
    <t>VALORES SERVICIO DE PODA DE ARBOLES</t>
  </si>
  <si>
    <t>ACTIVIDAD A REALIZAR</t>
  </si>
  <si>
    <t>CANTIDAD</t>
  </si>
  <si>
    <t>VALOR IVA INCLUIDO</t>
  </si>
  <si>
    <t>Perimetro urbano Ciudad de Santiago de Cali</t>
  </si>
  <si>
    <t>PODA ÁRBOLES A 1 MTS a 6 MTS</t>
  </si>
  <si>
    <t>PODA ÁRBOLES A 6 MTS a 10 MTS</t>
  </si>
  <si>
    <t>PODA ÁRBOLES Mayores 10 MTS</t>
  </si>
  <si>
    <t>TALA ÁRBOLES A 1 MTS a 6 MTS</t>
  </si>
  <si>
    <t>TALA ÁRBOLES A 6 MTS a 10 MTS</t>
  </si>
  <si>
    <t>TALA ÁRBOLES Mayores 10 MTS</t>
  </si>
  <si>
    <t>TOTAL SERVICIO DE PODA Y TALA DE ÁRBOLES</t>
  </si>
  <si>
    <t>IVA</t>
  </si>
  <si>
    <t>Tipo de examén</t>
  </si>
  <si>
    <t>Cantidades aproximadas</t>
  </si>
  <si>
    <t>PRECIO UNITARIO IVA INCLUIDO</t>
  </si>
  <si>
    <t>PRECIO TOTAL IVA INCLUIDO</t>
  </si>
  <si>
    <t>SOCIEDAD ENTORNO &amp; COMPAÑÍA LTDA</t>
  </si>
  <si>
    <t>CAJA DE COMPENSACION FAMILIAR CAFAM</t>
  </si>
  <si>
    <t>UNIDAD MEDICA TOLCOROMA</t>
  </si>
  <si>
    <t>PROMEDIO MEDICION</t>
  </si>
  <si>
    <t>MEDIA GEOMETRICA</t>
  </si>
  <si>
    <t>PROMEDIO DE LAS 3 MAS BAJAS</t>
  </si>
  <si>
    <t>DESVIACIÓN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</si>
  <si>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</si>
  <si>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</si>
  <si>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Precio total IVA inlcuido</t>
  </si>
  <si>
    <t>PRECIO UNITARIO SIN IVA</t>
  </si>
  <si>
    <t>MIN</t>
  </si>
  <si>
    <t>MAX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</si>
  <si>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</si>
  <si>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</si>
  <si>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</si>
  <si>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</si>
  <si>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</si>
  <si>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</si>
  <si>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</si>
  <si>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</si>
  <si>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</si>
  <si>
    <t>TOTAL</t>
  </si>
  <si>
    <t>VALOR TOTAL  (UN (1) SERVCIO MENSUAL SIN IVA)</t>
  </si>
  <si>
    <t>•	Guadañado y desmalezado de césped en toda la zona verde presente dentro del área contratada. 
•	Poda de arbustos que no implique trabajo en alturas.</t>
  </si>
  <si>
    <t>•	Guadañado y desmalezado de césped en toda la zona verde presente dentro del área contratada. 
•	Poda de singla y arbustos.</t>
  </si>
  <si>
    <t>Municipios del Valle del Cauca: 
Cartago, Roldanillo, Buga, Yumbo, Jamundí, Buenaventura</t>
  </si>
  <si>
    <t>ACTA PARCIAL JARNINERIA</t>
  </si>
  <si>
    <t xml:space="preserve">VALOR UNITARIO METRO CUADRADO </t>
  </si>
  <si>
    <t>VALOR UNITARIO</t>
  </si>
  <si>
    <t>ALEJANDRA PENAGOS VERA R.L SGIN SAS</t>
  </si>
  <si>
    <t>Buga , Casa herando Ospina, piscina</t>
  </si>
  <si>
    <t>Rócería y desbroce especializado de césped y vegetación herbácea de gran altura.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</si>
</sst>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&quot;$&quot;\ #,##0"/>
    <numFmt numFmtId="167" formatCode="&quot;$&quot;#,##0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-* #,##0_-;\-* #,##0_-;_-* &quot;-&quot;??_-;_-@_-"/>
    <numFmt numFmtId="171" formatCode="_-&quot;$&quot;\ * #,##0_-;\-&quot;$&quot;\ * #,##0_-;_-&quot;$&quot;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name val="Zurich BT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sz val="7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6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166" fontId="8" fillId="3" borderId="3" xfId="1" applyNumberFormat="1" applyFont="1" applyFill="1" applyBorder="1" applyAlignment="1" applyProtection="1">
      <alignment vertical="center"/>
      <protection locked="0" hidden="1"/>
    </xf>
    <xf numFmtId="166" fontId="8" fillId="0" borderId="1" xfId="1" applyNumberFormat="1" applyFont="1" applyBorder="1" applyAlignment="1">
      <alignment vertical="center"/>
    </xf>
    <xf numFmtId="166" fontId="9" fillId="5" borderId="1" xfId="1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166" fontId="8" fillId="3" borderId="3" xfId="1" applyNumberFormat="1" applyFont="1" applyFill="1" applyBorder="1" applyAlignment="1" applyProtection="1">
      <alignment horizontal="center" vertical="center"/>
      <protection locked="0" hidden="1"/>
    </xf>
    <xf numFmtId="166" fontId="8" fillId="0" borderId="1" xfId="1" applyNumberFormat="1" applyFont="1" applyBorder="1" applyAlignment="1">
      <alignment horizontal="center" vertical="center"/>
    </xf>
    <xf numFmtId="166" fontId="9" fillId="5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8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7" fontId="11" fillId="0" borderId="1" xfId="0" applyNumberFormat="1" applyFont="1" applyBorder="1" applyAlignment="1">
      <alignment horizontal="right" vertical="center" wrapText="1"/>
    </xf>
    <xf numFmtId="0" fontId="12" fillId="0" borderId="0" xfId="0" applyFont="1"/>
    <xf numFmtId="167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6" fontId="9" fillId="2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6" fontId="8" fillId="5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1" fillId="0" borderId="0" xfId="0" applyFont="1" applyAlignment="1">
      <alignment horizontal="center" vertical="center"/>
    </xf>
    <xf numFmtId="0" fontId="22" fillId="7" borderId="1" xfId="0" applyFont="1" applyFill="1" applyBorder="1" applyAlignment="1">
      <alignment horizontal="center" vertical="center" wrapText="1"/>
    </xf>
    <xf numFmtId="166" fontId="23" fillId="7" borderId="1" xfId="2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4" fontId="2" fillId="0" borderId="1" xfId="20" applyFont="1" applyFill="1" applyBorder="1" applyAlignment="1">
      <alignment horizontal="right" vertical="center" wrapText="1"/>
    </xf>
    <xf numFmtId="170" fontId="2" fillId="0" borderId="1" xfId="22" applyNumberFormat="1" applyFont="1" applyBorder="1" applyAlignment="1">
      <alignment horizontal="center" vertical="center" wrapText="1"/>
    </xf>
    <xf numFmtId="44" fontId="2" fillId="0" borderId="0" xfId="20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 vertical="center" wrapText="1"/>
    </xf>
    <xf numFmtId="44" fontId="24" fillId="0" borderId="1" xfId="20" applyFont="1" applyFill="1" applyBorder="1" applyAlignment="1">
      <alignment horizontal="right" vertical="center" wrapText="1"/>
    </xf>
    <xf numFmtId="170" fontId="24" fillId="0" borderId="1" xfId="22" applyNumberFormat="1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1" fillId="9" borderId="1" xfId="0" applyFont="1" applyFill="1" applyBorder="1" applyAlignment="1">
      <alignment horizontal="center" vertical="center" wrapText="1"/>
    </xf>
    <xf numFmtId="170" fontId="19" fillId="0" borderId="2" xfId="22" applyNumberFormat="1" applyFont="1" applyBorder="1" applyAlignment="1">
      <alignment horizontal="center" vertical="center" wrapText="1"/>
    </xf>
    <xf numFmtId="4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71" fontId="2" fillId="0" borderId="0" xfId="20" applyNumberFormat="1" applyFont="1" applyAlignment="1">
      <alignment horizontal="left" vertical="center"/>
    </xf>
    <xf numFmtId="170" fontId="19" fillId="0" borderId="0" xfId="22" applyNumberFormat="1" applyFont="1" applyBorder="1" applyAlignment="1">
      <alignment horizontal="center" vertical="center"/>
    </xf>
    <xf numFmtId="0" fontId="22" fillId="7" borderId="21" xfId="0" applyFont="1" applyFill="1" applyBorder="1" applyAlignment="1">
      <alignment horizontal="center" vertical="center" wrapText="1"/>
    </xf>
    <xf numFmtId="0" fontId="22" fillId="7" borderId="21" xfId="0" applyFont="1" applyFill="1" applyBorder="1" applyAlignment="1">
      <alignment vertical="center" wrapText="1"/>
    </xf>
    <xf numFmtId="44" fontId="2" fillId="6" borderId="23" xfId="20" applyFont="1" applyFill="1" applyBorder="1" applyAlignment="1">
      <alignment vertical="center" wrapText="1"/>
    </xf>
    <xf numFmtId="171" fontId="2" fillId="0" borderId="0" xfId="0" applyNumberFormat="1" applyFont="1" applyAlignment="1">
      <alignment horizontal="left" vertical="center"/>
    </xf>
    <xf numFmtId="44" fontId="2" fillId="6" borderId="1" xfId="20" applyFont="1" applyFill="1" applyBorder="1" applyAlignment="1">
      <alignment vertical="center" wrapText="1"/>
    </xf>
    <xf numFmtId="44" fontId="2" fillId="6" borderId="26" xfId="20" applyFont="1" applyFill="1" applyBorder="1" applyAlignment="1">
      <alignment vertical="center" wrapText="1"/>
    </xf>
    <xf numFmtId="44" fontId="19" fillId="0" borderId="19" xfId="0" applyNumberFormat="1" applyFont="1" applyBorder="1" applyAlignment="1">
      <alignment vertical="center" wrapText="1"/>
    </xf>
    <xf numFmtId="44" fontId="19" fillId="0" borderId="8" xfId="0" applyNumberFormat="1" applyFont="1" applyBorder="1" applyAlignment="1">
      <alignment vertical="center" wrapText="1"/>
    </xf>
    <xf numFmtId="44" fontId="2" fillId="0" borderId="0" xfId="0" applyNumberFormat="1" applyFont="1"/>
    <xf numFmtId="0" fontId="25" fillId="0" borderId="0" xfId="0" applyFont="1"/>
    <xf numFmtId="44" fontId="25" fillId="0" borderId="0" xfId="0" applyNumberFormat="1" applyFont="1"/>
    <xf numFmtId="0" fontId="19" fillId="8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0" fillId="9" borderId="5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2" fillId="7" borderId="11" xfId="0" applyFont="1" applyFill="1" applyBorder="1" applyAlignment="1">
      <alignment horizontal="center" vertical="center" wrapText="1"/>
    </xf>
    <xf numFmtId="0" fontId="22" fillId="7" borderId="2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166" fontId="9" fillId="2" borderId="3" xfId="0" applyNumberFormat="1" applyFont="1" applyFill="1" applyBorder="1" applyAlignment="1">
      <alignment horizontal="center" vertical="center" wrapText="1"/>
    </xf>
    <xf numFmtId="4" fontId="26" fillId="0" borderId="0" xfId="0" applyNumberFormat="1" applyFont="1"/>
    <xf numFmtId="44" fontId="2" fillId="0" borderId="0" xfId="20" applyFont="1"/>
    <xf numFmtId="0" fontId="2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</cellXfs>
  <cellStyles count="23">
    <cellStyle name="Hipervínculo 2" xfId="2" xr:uid="{00000000-0005-0000-0000-000001000000}"/>
    <cellStyle name="Millares" xfId="22" builtinId="3"/>
    <cellStyle name="Millares [0] 2" xfId="18" xr:uid="{00000000-0005-0000-0000-000002000000}"/>
    <cellStyle name="Millares 2" xfId="10" xr:uid="{00000000-0005-0000-0000-000003000000}"/>
    <cellStyle name="Millares 5" xfId="11" xr:uid="{00000000-0005-0000-0000-000004000000}"/>
    <cellStyle name="Moneda" xfId="20" builtinId="4"/>
    <cellStyle name="Moneda [0] 2" xfId="19" xr:uid="{00000000-0005-0000-0000-000005000000}"/>
    <cellStyle name="Moneda 2" xfId="5" xr:uid="{00000000-0005-0000-0000-000006000000}"/>
    <cellStyle name="Moneda 3" xfId="3" xr:uid="{00000000-0005-0000-0000-000007000000}"/>
    <cellStyle name="Moneda 4" xfId="12" xr:uid="{00000000-0005-0000-0000-000008000000}"/>
    <cellStyle name="Moneda 5" xfId="13" xr:uid="{00000000-0005-0000-0000-000009000000}"/>
    <cellStyle name="Normal" xfId="0" builtinId="0"/>
    <cellStyle name="Normal 2" xfId="7" xr:uid="{00000000-0005-0000-0000-00000B000000}"/>
    <cellStyle name="Normal 2 2" xfId="4" xr:uid="{00000000-0005-0000-0000-00000C000000}"/>
    <cellStyle name="Normal 2 2 2" xfId="14" xr:uid="{00000000-0005-0000-0000-00000D000000}"/>
    <cellStyle name="Normal 2 3" xfId="15" xr:uid="{00000000-0005-0000-0000-00000E000000}"/>
    <cellStyle name="Normal 2 4" xfId="21" xr:uid="{D209CC52-B829-497D-8F13-C1E4242AEE03}"/>
    <cellStyle name="Normal 28" xfId="1" xr:uid="{00000000-0005-0000-0000-00000F000000}"/>
    <cellStyle name="Normal 3" xfId="6" xr:uid="{00000000-0005-0000-0000-000010000000}"/>
    <cellStyle name="Normal 3 2" xfId="16" xr:uid="{00000000-0005-0000-0000-000011000000}"/>
    <cellStyle name="Normal 4" xfId="8" xr:uid="{00000000-0005-0000-0000-000012000000}"/>
    <cellStyle name="Porcentual 2" xfId="17" xr:uid="{00000000-0005-0000-0000-000014000000}"/>
    <cellStyle name="Porcentual 5" xfId="9" xr:uid="{00000000-0005-0000-0000-000015000000}"/>
  </cellStyles>
  <dxfs count="0"/>
  <tableStyles count="0" defaultTableStyle="TableStyleMedium2" defaultPivotStyle="PivotStyleLight16"/>
  <colors>
    <mruColors>
      <color rgb="FFFFB3B3"/>
      <color rgb="FFED97A9"/>
      <color rgb="FFEF5357"/>
      <color rgb="FFFAA9A0"/>
      <color rgb="FFFF5D5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988786</xdr:colOff>
      <xdr:row>33</xdr:row>
      <xdr:rowOff>45357</xdr:rowOff>
    </xdr:from>
    <xdr:to>
      <xdr:col>2</xdr:col>
      <xdr:colOff>1671737</xdr:colOff>
      <xdr:row>40</xdr:row>
      <xdr:rowOff>30558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182437-562E-39C5-BFD9-0AC19AE11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2" y="15557500"/>
          <a:ext cx="2333951" cy="1209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78DBA-2556-436D-94A8-B144C5B54BFF}">
  <sheetPr>
    <tabColor theme="9"/>
    <pageSetUpPr fitToPage="1"/>
  </sheetPr>
  <dimension ref="B1:M62"/>
  <sheetViews>
    <sheetView showGridLines="0" tabSelected="1" view="pageBreakPreview" topLeftCell="A13" zoomScale="84" zoomScaleNormal="110" zoomScaleSheetLayoutView="90" workbookViewId="0">
      <selection activeCell="I23" sqref="I23"/>
    </sheetView>
  </sheetViews>
  <sheetFormatPr baseColWidth="10" defaultColWidth="11.44140625" defaultRowHeight="0" customHeight="1" zeroHeight="1"/>
  <cols>
    <col min="1" max="1" width="1.44140625" style="28" customWidth="1"/>
    <col min="2" max="2" width="24.109375" style="28" customWidth="1"/>
    <col min="3" max="3" width="27.109375" style="28" customWidth="1"/>
    <col min="4" max="4" width="26.5546875" style="28" customWidth="1"/>
    <col min="5" max="5" width="31" style="28" customWidth="1"/>
    <col min="6" max="6" width="21" style="28" customWidth="1"/>
    <col min="7" max="7" width="18.44140625" style="28" customWidth="1"/>
    <col min="8" max="8" width="26.5546875" style="28" customWidth="1"/>
    <col min="9" max="10" width="18.44140625" style="28" customWidth="1"/>
    <col min="11" max="11" width="1.33203125" style="28" customWidth="1"/>
    <col min="12" max="12" width="14.44140625" style="28" customWidth="1"/>
    <col min="13" max="13" width="17.33203125" style="28" customWidth="1"/>
    <col min="14" max="14" width="11.44140625" style="28"/>
    <col min="15" max="15" width="11.88671875" style="28" bestFit="1" customWidth="1"/>
    <col min="16" max="16384" width="11.44140625" style="28"/>
  </cols>
  <sheetData>
    <row r="1" spans="2:13" ht="9" customHeight="1"/>
    <row r="2" spans="2:13" ht="10.199999999999999" customHeight="1">
      <c r="M2" s="29"/>
    </row>
    <row r="3" spans="2:13" ht="44.4" customHeight="1">
      <c r="B3" s="77" t="s">
        <v>81</v>
      </c>
      <c r="C3" s="78"/>
      <c r="D3" s="78"/>
      <c r="E3" s="78"/>
      <c r="F3" s="78"/>
      <c r="G3" s="78"/>
      <c r="H3" s="79"/>
      <c r="M3" s="29"/>
    </row>
    <row r="4" spans="2:13" ht="41.4" customHeight="1">
      <c r="B4" s="30" t="s">
        <v>0</v>
      </c>
      <c r="C4" s="30" t="s">
        <v>1</v>
      </c>
      <c r="D4" s="30" t="s">
        <v>2</v>
      </c>
      <c r="E4" s="30" t="s">
        <v>3</v>
      </c>
      <c r="F4" s="30" t="s">
        <v>82</v>
      </c>
      <c r="G4" s="30" t="s">
        <v>4</v>
      </c>
      <c r="H4" s="31" t="s">
        <v>77</v>
      </c>
      <c r="K4" s="29"/>
    </row>
    <row r="5" spans="2:13" ht="82.8">
      <c r="B5" s="27" t="s">
        <v>5</v>
      </c>
      <c r="C5" s="111" t="s">
        <v>6</v>
      </c>
      <c r="D5" s="27" t="s">
        <v>7</v>
      </c>
      <c r="E5" s="32" t="s">
        <v>78</v>
      </c>
      <c r="F5" s="33">
        <v>1226</v>
      </c>
      <c r="G5" s="34">
        <v>1850</v>
      </c>
      <c r="H5" s="33">
        <f>+F5*G5</f>
        <v>2268100</v>
      </c>
      <c r="I5" s="35"/>
      <c r="J5" s="35"/>
      <c r="K5" s="36"/>
    </row>
    <row r="6" spans="2:13" ht="27.6">
      <c r="B6" s="27" t="s">
        <v>5</v>
      </c>
      <c r="C6" s="111" t="s">
        <v>9</v>
      </c>
      <c r="D6" s="27" t="s">
        <v>10</v>
      </c>
      <c r="E6" s="32" t="s">
        <v>11</v>
      </c>
      <c r="F6" s="33">
        <v>4201</v>
      </c>
      <c r="G6" s="34">
        <v>80</v>
      </c>
      <c r="H6" s="33">
        <f t="shared" ref="H6:H10" si="0">+F6*G6</f>
        <v>336080</v>
      </c>
      <c r="I6" s="35"/>
      <c r="J6" s="35"/>
      <c r="K6" s="36"/>
    </row>
    <row r="7" spans="2:13" ht="69">
      <c r="B7" s="27" t="s">
        <v>5</v>
      </c>
      <c r="C7" s="111" t="s">
        <v>12</v>
      </c>
      <c r="D7" s="27" t="s">
        <v>13</v>
      </c>
      <c r="E7" s="32" t="s">
        <v>79</v>
      </c>
      <c r="F7" s="33">
        <v>1059</v>
      </c>
      <c r="G7" s="34">
        <v>4500</v>
      </c>
      <c r="H7" s="33">
        <f t="shared" si="0"/>
        <v>4765500</v>
      </c>
      <c r="I7" s="35"/>
      <c r="J7" s="35"/>
      <c r="K7" s="36"/>
    </row>
    <row r="8" spans="2:13" ht="27.6">
      <c r="B8" s="37" t="s">
        <v>14</v>
      </c>
      <c r="C8" s="111" t="s">
        <v>15</v>
      </c>
      <c r="D8" s="27" t="s">
        <v>16</v>
      </c>
      <c r="E8" s="32" t="s">
        <v>17</v>
      </c>
      <c r="F8" s="33">
        <v>4272</v>
      </c>
      <c r="G8" s="34">
        <v>50</v>
      </c>
      <c r="H8" s="33">
        <f t="shared" si="0"/>
        <v>213600</v>
      </c>
      <c r="J8" s="35"/>
      <c r="K8" s="35"/>
      <c r="L8" s="35"/>
      <c r="M8" s="36"/>
    </row>
    <row r="9" spans="2:13" ht="82.8">
      <c r="B9" s="27" t="s">
        <v>18</v>
      </c>
      <c r="C9" s="111" t="s">
        <v>19</v>
      </c>
      <c r="D9" s="27" t="s">
        <v>20</v>
      </c>
      <c r="E9" s="32" t="s">
        <v>78</v>
      </c>
      <c r="F9" s="33">
        <v>1428</v>
      </c>
      <c r="G9" s="34">
        <v>1250</v>
      </c>
      <c r="H9" s="33">
        <f t="shared" si="0"/>
        <v>1785000</v>
      </c>
      <c r="J9" s="35"/>
      <c r="K9" s="35"/>
      <c r="L9" s="35"/>
      <c r="M9" s="36"/>
    </row>
    <row r="10" spans="2:13" ht="82.8">
      <c r="B10" s="27" t="s">
        <v>21</v>
      </c>
      <c r="C10" s="111" t="s">
        <v>22</v>
      </c>
      <c r="D10" s="27" t="s">
        <v>23</v>
      </c>
      <c r="E10" s="32" t="s">
        <v>78</v>
      </c>
      <c r="F10" s="33">
        <v>1416</v>
      </c>
      <c r="G10" s="34">
        <v>600</v>
      </c>
      <c r="H10" s="33">
        <f t="shared" si="0"/>
        <v>849600</v>
      </c>
      <c r="J10" s="35"/>
      <c r="K10" s="35"/>
      <c r="L10" s="35"/>
      <c r="M10" s="36"/>
    </row>
    <row r="11" spans="2:13" ht="82.8">
      <c r="B11" s="38" t="s">
        <v>24</v>
      </c>
      <c r="C11" s="112" t="s">
        <v>25</v>
      </c>
      <c r="D11" s="38" t="s">
        <v>26</v>
      </c>
      <c r="E11" s="39" t="s">
        <v>78</v>
      </c>
      <c r="F11" s="40">
        <v>1416</v>
      </c>
      <c r="G11" s="41">
        <v>9968</v>
      </c>
      <c r="H11" s="40">
        <f>+F11*G11</f>
        <v>14114688</v>
      </c>
      <c r="J11" s="35"/>
      <c r="K11" s="35"/>
      <c r="L11" s="35"/>
      <c r="M11" s="36"/>
    </row>
    <row r="12" spans="2:13" ht="55.2">
      <c r="B12" s="38" t="s">
        <v>24</v>
      </c>
      <c r="C12" s="112" t="s">
        <v>85</v>
      </c>
      <c r="D12" s="38" t="s">
        <v>26</v>
      </c>
      <c r="E12" s="39" t="s">
        <v>86</v>
      </c>
      <c r="F12" s="40">
        <v>4200</v>
      </c>
      <c r="G12" s="41">
        <v>1850</v>
      </c>
      <c r="H12" s="40">
        <f>+F12*G12</f>
        <v>7770000</v>
      </c>
      <c r="J12" s="35"/>
      <c r="K12" s="35"/>
      <c r="L12" s="35"/>
      <c r="M12" s="36"/>
    </row>
    <row r="13" spans="2:13" ht="96.6">
      <c r="B13" s="27" t="s">
        <v>27</v>
      </c>
      <c r="C13" s="111" t="s">
        <v>28</v>
      </c>
      <c r="D13" s="27" t="s">
        <v>29</v>
      </c>
      <c r="E13" s="32" t="s">
        <v>8</v>
      </c>
      <c r="F13" s="33">
        <v>1059</v>
      </c>
      <c r="G13" s="34">
        <v>4750</v>
      </c>
      <c r="H13" s="33">
        <f t="shared" ref="H13:H14" si="1">+F13*G13</f>
        <v>5030250</v>
      </c>
      <c r="J13" s="35"/>
      <c r="K13" s="35"/>
      <c r="L13" s="35"/>
      <c r="M13" s="36"/>
    </row>
    <row r="14" spans="2:13" ht="82.8">
      <c r="B14" s="38" t="s">
        <v>30</v>
      </c>
      <c r="C14" s="112" t="s">
        <v>31</v>
      </c>
      <c r="D14" s="38" t="s">
        <v>32</v>
      </c>
      <c r="E14" s="39" t="s">
        <v>78</v>
      </c>
      <c r="F14" s="40">
        <v>1592</v>
      </c>
      <c r="G14" s="42">
        <v>4500</v>
      </c>
      <c r="H14" s="40">
        <f t="shared" si="1"/>
        <v>7164000</v>
      </c>
      <c r="J14" s="35"/>
      <c r="K14" s="35"/>
      <c r="L14" s="35"/>
      <c r="M14" s="36"/>
    </row>
    <row r="15" spans="2:13" ht="82.8">
      <c r="B15" s="44" t="s">
        <v>33</v>
      </c>
      <c r="C15" s="113" t="s">
        <v>34</v>
      </c>
      <c r="D15" s="27" t="s">
        <v>35</v>
      </c>
      <c r="E15" s="32" t="s">
        <v>78</v>
      </c>
      <c r="F15" s="33">
        <v>1273</v>
      </c>
      <c r="G15" s="43">
        <v>1800</v>
      </c>
      <c r="H15" s="33">
        <f>+F15*G15</f>
        <v>2291400</v>
      </c>
      <c r="J15" s="35"/>
      <c r="K15" s="35"/>
      <c r="L15" s="35"/>
      <c r="M15" s="36"/>
    </row>
    <row r="16" spans="2:13" s="47" customFormat="1" ht="30" customHeight="1">
      <c r="H16" s="45">
        <f>SUM(H5:H15)</f>
        <v>46588218</v>
      </c>
      <c r="I16" s="46"/>
      <c r="K16" s="48"/>
    </row>
    <row r="17" spans="2:13" s="47" customFormat="1" ht="7.2" customHeight="1">
      <c r="B17" s="74" t="s">
        <v>36</v>
      </c>
      <c r="C17" s="75"/>
      <c r="D17" s="75"/>
      <c r="E17" s="75"/>
      <c r="F17" s="75"/>
      <c r="G17" s="76"/>
      <c r="H17" s="49"/>
      <c r="J17" s="48"/>
    </row>
    <row r="18" spans="2:13" s="47" customFormat="1" ht="13.8">
      <c r="B18" s="71" t="s">
        <v>37</v>
      </c>
      <c r="C18" s="72"/>
      <c r="D18" s="72"/>
      <c r="E18" s="72"/>
      <c r="F18" s="72"/>
      <c r="G18" s="72"/>
      <c r="H18" s="73"/>
      <c r="J18" s="48"/>
    </row>
    <row r="19" spans="2:13" s="47" customFormat="1" ht="28.2" thickBot="1">
      <c r="B19" s="50" t="s">
        <v>2</v>
      </c>
      <c r="C19" s="80" t="s">
        <v>38</v>
      </c>
      <c r="D19" s="81"/>
      <c r="E19" s="82" t="s">
        <v>39</v>
      </c>
      <c r="F19" s="82"/>
      <c r="G19" s="51" t="s">
        <v>83</v>
      </c>
      <c r="H19" s="50" t="s">
        <v>40</v>
      </c>
    </row>
    <row r="20" spans="2:13" s="47" customFormat="1" ht="14.4" thickBot="1">
      <c r="B20" s="62" t="s">
        <v>41</v>
      </c>
      <c r="C20" s="65" t="s">
        <v>42</v>
      </c>
      <c r="D20" s="65"/>
      <c r="E20" s="66">
        <v>25</v>
      </c>
      <c r="F20" s="66"/>
      <c r="G20" s="52">
        <v>345100</v>
      </c>
      <c r="H20" s="52">
        <f>E20*G20</f>
        <v>8627500</v>
      </c>
      <c r="I20" s="53"/>
      <c r="K20" s="53"/>
    </row>
    <row r="21" spans="2:13" s="47" customFormat="1" ht="14.4" thickBot="1">
      <c r="B21" s="63"/>
      <c r="C21" s="67" t="s">
        <v>43</v>
      </c>
      <c r="D21" s="67"/>
      <c r="E21" s="68">
        <v>5</v>
      </c>
      <c r="F21" s="68"/>
      <c r="G21" s="54">
        <v>595000</v>
      </c>
      <c r="H21" s="52">
        <f t="shared" ref="H21:H31" si="2">E21*G21</f>
        <v>2975000</v>
      </c>
      <c r="I21" s="53"/>
      <c r="K21" s="53"/>
    </row>
    <row r="22" spans="2:13" s="47" customFormat="1" ht="14.4" thickBot="1">
      <c r="B22" s="63"/>
      <c r="C22" s="67" t="s">
        <v>44</v>
      </c>
      <c r="D22" s="67"/>
      <c r="E22" s="68">
        <v>1</v>
      </c>
      <c r="F22" s="68"/>
      <c r="G22" s="54">
        <v>374850</v>
      </c>
      <c r="H22" s="52">
        <f t="shared" si="2"/>
        <v>374850</v>
      </c>
      <c r="J22" s="48"/>
      <c r="K22" s="53"/>
      <c r="M22" s="53"/>
    </row>
    <row r="23" spans="2:13" s="47" customFormat="1" ht="14.4" thickBot="1">
      <c r="B23" s="63"/>
      <c r="C23" s="67" t="s">
        <v>45</v>
      </c>
      <c r="D23" s="67"/>
      <c r="E23" s="68">
        <v>0</v>
      </c>
      <c r="F23" s="68"/>
      <c r="G23" s="54">
        <v>600950</v>
      </c>
      <c r="H23" s="52">
        <f t="shared" si="2"/>
        <v>0</v>
      </c>
      <c r="J23" s="48"/>
      <c r="K23" s="53"/>
      <c r="M23" s="53"/>
    </row>
    <row r="24" spans="2:13" s="47" customFormat="1" ht="14.4" thickBot="1">
      <c r="B24" s="63"/>
      <c r="C24" s="67" t="s">
        <v>46</v>
      </c>
      <c r="D24" s="67"/>
      <c r="E24" s="68">
        <v>0</v>
      </c>
      <c r="F24" s="68"/>
      <c r="G24" s="54">
        <v>741370</v>
      </c>
      <c r="H24" s="52">
        <f t="shared" si="2"/>
        <v>0</v>
      </c>
      <c r="J24" s="48"/>
      <c r="K24" s="53"/>
      <c r="M24" s="53"/>
    </row>
    <row r="25" spans="2:13" s="47" customFormat="1" ht="14.4" thickBot="1">
      <c r="B25" s="64"/>
      <c r="C25" s="69" t="s">
        <v>47</v>
      </c>
      <c r="D25" s="69"/>
      <c r="E25" s="70">
        <v>0</v>
      </c>
      <c r="F25" s="70"/>
      <c r="G25" s="55">
        <v>862750</v>
      </c>
      <c r="H25" s="52">
        <f t="shared" si="2"/>
        <v>0</v>
      </c>
      <c r="J25" s="48"/>
      <c r="K25" s="53"/>
      <c r="M25" s="53"/>
    </row>
    <row r="26" spans="2:13" s="47" customFormat="1" ht="14.4" thickBot="1">
      <c r="B26" s="62" t="s">
        <v>80</v>
      </c>
      <c r="C26" s="65" t="s">
        <v>42</v>
      </c>
      <c r="D26" s="65"/>
      <c r="E26" s="66">
        <v>39</v>
      </c>
      <c r="F26" s="66"/>
      <c r="G26" s="52">
        <v>380800</v>
      </c>
      <c r="H26" s="52">
        <f t="shared" si="2"/>
        <v>14851200</v>
      </c>
      <c r="J26" s="48"/>
      <c r="K26" s="53"/>
      <c r="M26" s="53"/>
    </row>
    <row r="27" spans="2:13" s="47" customFormat="1" ht="14.4" thickBot="1">
      <c r="B27" s="63"/>
      <c r="C27" s="67" t="s">
        <v>43</v>
      </c>
      <c r="D27" s="67"/>
      <c r="E27" s="68">
        <v>15</v>
      </c>
      <c r="F27" s="68"/>
      <c r="G27" s="54">
        <v>952000</v>
      </c>
      <c r="H27" s="52">
        <f t="shared" si="2"/>
        <v>14280000</v>
      </c>
      <c r="J27" s="48"/>
      <c r="K27" s="53"/>
      <c r="M27" s="53"/>
    </row>
    <row r="28" spans="2:13" s="47" customFormat="1" ht="14.4" thickBot="1">
      <c r="B28" s="63"/>
      <c r="C28" s="67" t="s">
        <v>44</v>
      </c>
      <c r="D28" s="67"/>
      <c r="E28" s="68">
        <v>0</v>
      </c>
      <c r="F28" s="68"/>
      <c r="G28" s="54">
        <v>952000</v>
      </c>
      <c r="H28" s="52">
        <f t="shared" si="2"/>
        <v>0</v>
      </c>
      <c r="J28" s="48"/>
      <c r="K28" s="53"/>
      <c r="M28" s="53"/>
    </row>
    <row r="29" spans="2:13" s="47" customFormat="1" ht="14.4" thickBot="1">
      <c r="B29" s="63"/>
      <c r="C29" s="67" t="s">
        <v>45</v>
      </c>
      <c r="D29" s="67"/>
      <c r="E29" s="68">
        <v>9</v>
      </c>
      <c r="F29" s="68"/>
      <c r="G29" s="54">
        <v>833000</v>
      </c>
      <c r="H29" s="52">
        <f t="shared" si="2"/>
        <v>7497000</v>
      </c>
      <c r="J29" s="48"/>
      <c r="K29" s="53"/>
      <c r="M29" s="53"/>
    </row>
    <row r="30" spans="2:13" s="47" customFormat="1" ht="14.4" thickBot="1">
      <c r="B30" s="63"/>
      <c r="C30" s="67" t="s">
        <v>46</v>
      </c>
      <c r="D30" s="67"/>
      <c r="E30" s="68">
        <v>3</v>
      </c>
      <c r="F30" s="68"/>
      <c r="G30" s="54">
        <v>952000</v>
      </c>
      <c r="H30" s="52">
        <f t="shared" si="2"/>
        <v>2856000</v>
      </c>
      <c r="J30" s="48"/>
      <c r="K30" s="53"/>
      <c r="M30" s="53"/>
    </row>
    <row r="31" spans="2:13" s="47" customFormat="1" ht="14.4" thickBot="1">
      <c r="B31" s="64"/>
      <c r="C31" s="69" t="s">
        <v>47</v>
      </c>
      <c r="D31" s="69"/>
      <c r="E31" s="70">
        <v>0</v>
      </c>
      <c r="F31" s="70"/>
      <c r="G31" s="55">
        <v>1785000</v>
      </c>
      <c r="H31" s="52">
        <f t="shared" si="2"/>
        <v>0</v>
      </c>
      <c r="J31" s="48"/>
      <c r="K31" s="53"/>
      <c r="M31" s="53"/>
    </row>
    <row r="32" spans="2:13" s="47" customFormat="1" ht="13.8">
      <c r="B32" s="61" t="s">
        <v>48</v>
      </c>
      <c r="C32" s="61"/>
      <c r="D32" s="61"/>
      <c r="E32" s="61"/>
      <c r="F32" s="61"/>
      <c r="G32" s="56">
        <f>SUM(G20:H31)</f>
        <v>60836370</v>
      </c>
      <c r="H32" s="57">
        <f>SUM(H20:H31)</f>
        <v>51461550</v>
      </c>
      <c r="K32" s="46"/>
    </row>
    <row r="33" spans="4:10" ht="13.2" customHeight="1"/>
    <row r="34" spans="4:10" ht="17.399999999999999">
      <c r="G34" s="59" t="s">
        <v>76</v>
      </c>
      <c r="H34" s="60">
        <f>ROUND(H32+H16,0)</f>
        <v>98049768</v>
      </c>
      <c r="J34" s="58"/>
    </row>
    <row r="35" spans="4:10" ht="13.8">
      <c r="G35" s="109"/>
    </row>
    <row r="36" spans="4:10" ht="13.8"/>
    <row r="37" spans="4:10" ht="13.8"/>
    <row r="38" spans="4:10" ht="12.75" customHeight="1">
      <c r="D38" s="28" t="s">
        <v>84</v>
      </c>
      <c r="H38" s="110"/>
    </row>
    <row r="39" spans="4:10" ht="12.75" customHeight="1">
      <c r="H39" s="58"/>
    </row>
    <row r="40" spans="4:10" ht="12.75" customHeight="1"/>
    <row r="41" spans="4:10" ht="12.75" customHeight="1"/>
    <row r="42" spans="4:10" ht="12.75" customHeight="1"/>
    <row r="43" spans="4:10" ht="12.75" customHeight="1"/>
    <row r="44" spans="4:10" ht="12.75" customHeight="1"/>
    <row r="45" spans="4:10" ht="12.75" customHeight="1"/>
    <row r="46" spans="4:10" ht="12.75" customHeight="1"/>
    <row r="47" spans="4:10" ht="12.75" customHeight="1"/>
    <row r="48" spans="4:10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0.5" hidden="1" customHeight="1"/>
    <row r="62" ht="0" hidden="1" customHeight="1"/>
  </sheetData>
  <mergeCells count="32">
    <mergeCell ref="B18:H18"/>
    <mergeCell ref="B17:G17"/>
    <mergeCell ref="B3:H3"/>
    <mergeCell ref="C19:D19"/>
    <mergeCell ref="E19:F19"/>
    <mergeCell ref="B20:B25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B32:F32"/>
    <mergeCell ref="B26:B31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29"/>
  <sheetViews>
    <sheetView showGridLines="0" workbookViewId="0">
      <selection activeCell="L24" sqref="L24"/>
    </sheetView>
  </sheetViews>
  <sheetFormatPr baseColWidth="10" defaultColWidth="11.44140625" defaultRowHeight="14.4"/>
  <cols>
    <col min="3" max="3" width="18.88671875" customWidth="1"/>
    <col min="4" max="8" width="13.88671875" customWidth="1"/>
    <col min="11" max="11" width="12.44140625" customWidth="1"/>
    <col min="12" max="12" width="14" customWidth="1"/>
    <col min="13" max="14" width="15.88671875" customWidth="1"/>
    <col min="15" max="15" width="13.44140625" customWidth="1"/>
    <col min="16" max="16" width="12.44140625" customWidth="1"/>
    <col min="17" max="18" width="13.44140625" customWidth="1"/>
    <col min="19" max="19" width="16.44140625" customWidth="1"/>
    <col min="20" max="20" width="16" customWidth="1"/>
    <col min="21" max="21" width="15.109375" customWidth="1"/>
    <col min="22" max="22" width="2.88671875" customWidth="1"/>
    <col min="23" max="23" width="17.44140625" customWidth="1"/>
    <col min="24" max="24" width="15.109375" customWidth="1"/>
    <col min="25" max="25" width="14.44140625" customWidth="1"/>
    <col min="26" max="26" width="3" customWidth="1"/>
    <col min="27" max="27" width="17.109375" customWidth="1"/>
    <col min="28" max="28" width="17.33203125" customWidth="1"/>
    <col min="29" max="29" width="17" customWidth="1"/>
    <col min="30" max="30" width="2.44140625" customWidth="1"/>
    <col min="31" max="31" width="17" customWidth="1"/>
    <col min="32" max="32" width="15.109375" customWidth="1"/>
    <col min="33" max="33" width="14.44140625" customWidth="1"/>
  </cols>
  <sheetData>
    <row r="1" spans="1:33">
      <c r="D1" s="12" t="s">
        <v>49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96" t="s">
        <v>50</v>
      </c>
      <c r="B3" s="96"/>
      <c r="C3" s="97"/>
      <c r="D3" s="102" t="s">
        <v>51</v>
      </c>
      <c r="E3" s="95" t="s">
        <v>52</v>
      </c>
      <c r="F3" s="95" t="s">
        <v>53</v>
      </c>
      <c r="G3" s="23"/>
      <c r="H3" s="23"/>
      <c r="I3" s="89" t="s">
        <v>54</v>
      </c>
      <c r="J3" s="90"/>
      <c r="K3" s="91"/>
      <c r="L3" s="89" t="s">
        <v>55</v>
      </c>
      <c r="M3" s="90"/>
      <c r="N3" s="91"/>
      <c r="O3" s="89" t="s">
        <v>56</v>
      </c>
      <c r="P3" s="90"/>
      <c r="Q3" s="91"/>
      <c r="S3" s="83" t="s">
        <v>57</v>
      </c>
      <c r="T3" s="83"/>
      <c r="U3" s="83"/>
      <c r="V3" s="18"/>
      <c r="W3" s="83" t="s">
        <v>58</v>
      </c>
      <c r="X3" s="83"/>
      <c r="Y3" s="83"/>
      <c r="Z3" s="18"/>
      <c r="AA3" s="83" t="s">
        <v>59</v>
      </c>
      <c r="AB3" s="83"/>
      <c r="AC3" s="83"/>
      <c r="AD3" s="18"/>
      <c r="AE3" s="84" t="s">
        <v>60</v>
      </c>
      <c r="AF3" s="84"/>
      <c r="AG3" s="84"/>
    </row>
    <row r="4" spans="1:33" ht="15" customHeight="1">
      <c r="A4" s="98"/>
      <c r="B4" s="98"/>
      <c r="C4" s="99"/>
      <c r="D4" s="102"/>
      <c r="E4" s="95"/>
      <c r="F4" s="95"/>
      <c r="G4" s="23"/>
      <c r="H4" s="23"/>
      <c r="I4" s="85" t="s">
        <v>61</v>
      </c>
      <c r="J4" s="87" t="s">
        <v>62</v>
      </c>
      <c r="K4" s="87" t="s">
        <v>63</v>
      </c>
      <c r="L4" s="87" t="s">
        <v>61</v>
      </c>
      <c r="M4" s="87" t="s">
        <v>62</v>
      </c>
      <c r="N4" s="87" t="s">
        <v>63</v>
      </c>
      <c r="O4" s="87" t="s">
        <v>61</v>
      </c>
      <c r="P4" s="87" t="s">
        <v>62</v>
      </c>
      <c r="Q4" s="87" t="s">
        <v>63</v>
      </c>
      <c r="S4" s="83" t="s">
        <v>64</v>
      </c>
      <c r="T4" s="83" t="s">
        <v>52</v>
      </c>
      <c r="U4" s="83" t="s">
        <v>53</v>
      </c>
      <c r="V4" s="19"/>
      <c r="W4" s="83" t="s">
        <v>64</v>
      </c>
      <c r="X4" s="83" t="s">
        <v>52</v>
      </c>
      <c r="Y4" s="83" t="s">
        <v>53</v>
      </c>
      <c r="Z4" s="19"/>
      <c r="AA4" s="83" t="s">
        <v>64</v>
      </c>
      <c r="AB4" s="83" t="s">
        <v>52</v>
      </c>
      <c r="AC4" s="83" t="s">
        <v>53</v>
      </c>
      <c r="AD4" s="19"/>
      <c r="AE4" s="83" t="s">
        <v>64</v>
      </c>
      <c r="AF4" s="84" t="s">
        <v>65</v>
      </c>
      <c r="AG4" s="84" t="s">
        <v>66</v>
      </c>
    </row>
    <row r="5" spans="1:33" ht="15" customHeight="1">
      <c r="A5" s="100"/>
      <c r="B5" s="100"/>
      <c r="C5" s="101"/>
      <c r="D5" s="103"/>
      <c r="E5" s="95"/>
      <c r="F5" s="95"/>
      <c r="G5" s="24"/>
      <c r="H5" s="24"/>
      <c r="I5" s="86"/>
      <c r="J5" s="88"/>
      <c r="K5" s="88"/>
      <c r="L5" s="88"/>
      <c r="M5" s="88"/>
      <c r="N5" s="88"/>
      <c r="O5" s="88"/>
      <c r="P5" s="88"/>
      <c r="Q5" s="88"/>
      <c r="S5" s="83"/>
      <c r="T5" s="83"/>
      <c r="U5" s="83"/>
      <c r="V5" s="19"/>
      <c r="W5" s="83"/>
      <c r="X5" s="83"/>
      <c r="Y5" s="83"/>
      <c r="Z5" s="19"/>
      <c r="AA5" s="83"/>
      <c r="AB5" s="83"/>
      <c r="AC5" s="83"/>
      <c r="AD5" s="19"/>
      <c r="AE5" s="83"/>
      <c r="AF5" s="84"/>
      <c r="AG5" s="84"/>
    </row>
    <row r="6" spans="1:33" ht="21.75" customHeight="1">
      <c r="A6" s="92" t="s">
        <v>67</v>
      </c>
      <c r="B6" s="93"/>
      <c r="C6" s="94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92" t="s">
        <v>68</v>
      </c>
      <c r="B7" s="93"/>
      <c r="C7" s="94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92" t="s">
        <v>69</v>
      </c>
      <c r="B8" s="93"/>
      <c r="C8" s="94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92" t="s">
        <v>70</v>
      </c>
      <c r="B9" s="93"/>
      <c r="C9" s="94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92" t="s">
        <v>71</v>
      </c>
      <c r="B10" s="93"/>
      <c r="C10" s="94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92" t="s">
        <v>72</v>
      </c>
      <c r="B11" s="93"/>
      <c r="C11" s="94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92" t="s">
        <v>73</v>
      </c>
      <c r="B12" s="93"/>
      <c r="C12" s="94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92" t="s">
        <v>74</v>
      </c>
      <c r="B13" s="93"/>
      <c r="C13" s="94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92" t="s">
        <v>75</v>
      </c>
      <c r="B14" s="93"/>
      <c r="C14" s="94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106" t="s">
        <v>76</v>
      </c>
      <c r="B15" s="106"/>
      <c r="C15" s="106"/>
      <c r="D15" s="10">
        <f>SUM(D6:D14)</f>
        <v>1227</v>
      </c>
      <c r="E15" s="20"/>
      <c r="F15" s="20">
        <v>54079775</v>
      </c>
      <c r="G15" s="25"/>
      <c r="H15" s="25"/>
      <c r="I15" s="107"/>
      <c r="J15" s="108"/>
      <c r="K15" s="7">
        <f>SUM(K6:K14)</f>
        <v>55532500</v>
      </c>
      <c r="L15" s="107"/>
      <c r="M15" s="108"/>
      <c r="N15" s="3">
        <f>SUM(N6:N14)</f>
        <v>54836800</v>
      </c>
      <c r="O15" s="104"/>
      <c r="P15" s="105"/>
      <c r="Q15" s="3">
        <f>SUM(Q6:Q14)</f>
        <v>56080000</v>
      </c>
      <c r="S15" s="16">
        <f>SUM(S6:S14)</f>
        <v>525032</v>
      </c>
      <c r="T15" s="16">
        <f>SUM(T6:T14)</f>
        <v>525032</v>
      </c>
      <c r="U15" s="16">
        <f>SUM(U6:U14)</f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96" t="s">
        <v>50</v>
      </c>
      <c r="B17" s="96"/>
      <c r="C17" s="97"/>
      <c r="D17" s="102" t="s">
        <v>51</v>
      </c>
      <c r="E17" s="95" t="s">
        <v>52</v>
      </c>
      <c r="F17" s="95" t="s">
        <v>53</v>
      </c>
    </row>
    <row r="18" spans="1:6">
      <c r="A18" s="98"/>
      <c r="B18" s="98"/>
      <c r="C18" s="99"/>
      <c r="D18" s="102"/>
      <c r="E18" s="95"/>
      <c r="F18" s="95"/>
    </row>
    <row r="19" spans="1:6">
      <c r="A19" s="100"/>
      <c r="B19" s="100"/>
      <c r="C19" s="101"/>
      <c r="D19" s="103"/>
      <c r="E19" s="95"/>
      <c r="F19" s="95"/>
    </row>
    <row r="20" spans="1:6">
      <c r="A20" s="92" t="s">
        <v>67</v>
      </c>
      <c r="B20" s="93"/>
      <c r="C20" s="94"/>
      <c r="D20" s="4">
        <v>50</v>
      </c>
      <c r="E20" s="9">
        <v>67097</v>
      </c>
      <c r="F20" s="9">
        <f>D20*E20</f>
        <v>3354850</v>
      </c>
    </row>
    <row r="21" spans="1:6">
      <c r="A21" s="92" t="s">
        <v>68</v>
      </c>
      <c r="B21" s="93"/>
      <c r="C21" s="94"/>
      <c r="D21" s="4">
        <v>350</v>
      </c>
      <c r="E21" s="9">
        <v>67097</v>
      </c>
      <c r="F21" s="9">
        <f t="shared" ref="F21:F28" si="12">D21*E21</f>
        <v>23483950</v>
      </c>
    </row>
    <row r="22" spans="1:6">
      <c r="A22" s="92" t="s">
        <v>69</v>
      </c>
      <c r="B22" s="93"/>
      <c r="C22" s="94"/>
      <c r="D22" s="4">
        <v>50</v>
      </c>
      <c r="E22" s="9">
        <v>36005</v>
      </c>
      <c r="F22" s="9">
        <f t="shared" si="12"/>
        <v>1800250</v>
      </c>
    </row>
    <row r="23" spans="1:6">
      <c r="A23" s="92" t="s">
        <v>70</v>
      </c>
      <c r="B23" s="93"/>
      <c r="C23" s="94"/>
      <c r="D23" s="4">
        <v>10</v>
      </c>
      <c r="E23" s="9">
        <v>75270</v>
      </c>
      <c r="F23" s="9">
        <f t="shared" si="12"/>
        <v>752700</v>
      </c>
    </row>
    <row r="24" spans="1:6">
      <c r="A24" s="92" t="s">
        <v>71</v>
      </c>
      <c r="B24" s="93"/>
      <c r="C24" s="94"/>
      <c r="D24" s="4">
        <v>7</v>
      </c>
      <c r="E24" s="9">
        <v>119085</v>
      </c>
      <c r="F24" s="9">
        <f t="shared" si="12"/>
        <v>833595</v>
      </c>
    </row>
    <row r="25" spans="1:6">
      <c r="A25" s="92" t="s">
        <v>72</v>
      </c>
      <c r="B25" s="93"/>
      <c r="C25" s="94"/>
      <c r="D25" s="4">
        <v>400</v>
      </c>
      <c r="E25" s="9">
        <v>23072</v>
      </c>
      <c r="F25" s="9">
        <f t="shared" si="12"/>
        <v>9228800</v>
      </c>
    </row>
    <row r="26" spans="1:6">
      <c r="A26" s="92" t="s">
        <v>73</v>
      </c>
      <c r="B26" s="93"/>
      <c r="C26" s="94"/>
      <c r="D26" s="4">
        <v>50</v>
      </c>
      <c r="E26" s="9">
        <v>27460</v>
      </c>
      <c r="F26" s="9">
        <f t="shared" si="12"/>
        <v>1373000</v>
      </c>
    </row>
    <row r="27" spans="1:6">
      <c r="A27" s="92" t="s">
        <v>74</v>
      </c>
      <c r="B27" s="93"/>
      <c r="C27" s="94"/>
      <c r="D27" s="4">
        <v>10</v>
      </c>
      <c r="E27" s="9">
        <v>50623</v>
      </c>
      <c r="F27" s="9">
        <f t="shared" si="12"/>
        <v>506230</v>
      </c>
    </row>
    <row r="28" spans="1:6">
      <c r="A28" s="92" t="s">
        <v>75</v>
      </c>
      <c r="B28" s="93"/>
      <c r="C28" s="94"/>
      <c r="D28" s="4">
        <v>300</v>
      </c>
      <c r="E28" s="9">
        <v>42488</v>
      </c>
      <c r="F28" s="9">
        <f t="shared" si="12"/>
        <v>12746400</v>
      </c>
    </row>
    <row r="29" spans="1:6">
      <c r="A29" s="106" t="s">
        <v>76</v>
      </c>
      <c r="B29" s="106"/>
      <c r="C29" s="106"/>
      <c r="D29" s="10">
        <f>SUM(D20:D28)</f>
        <v>1227</v>
      </c>
      <c r="E29" s="25"/>
      <c r="F29" s="25">
        <f>SUM(F20:F28)</f>
        <v>54079775</v>
      </c>
    </row>
  </sheetData>
  <mergeCells count="59">
    <mergeCell ref="A28:C28"/>
    <mergeCell ref="A29:C29"/>
    <mergeCell ref="A22:C22"/>
    <mergeCell ref="A23:C23"/>
    <mergeCell ref="A24:C24"/>
    <mergeCell ref="A25:C25"/>
    <mergeCell ref="A26:C26"/>
    <mergeCell ref="A27:C27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O15:P15"/>
    <mergeCell ref="A8:C8"/>
    <mergeCell ref="A9:C9"/>
    <mergeCell ref="A10:C10"/>
    <mergeCell ref="A11:C11"/>
    <mergeCell ref="A12:C12"/>
    <mergeCell ref="A13:C13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1f25eba388dbc18fc11969ff3988df81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f09ade1629f08765e7d4b86ab1eb55a1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8a7451-3062-4da5-9cd9-e638e09f90b8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Props1.xml><?xml version="1.0" encoding="utf-8"?>
<ds:datastoreItem xmlns:ds="http://schemas.openxmlformats.org/officeDocument/2006/customXml" ds:itemID="{85FA3C34-1546-4FF2-8E7E-CFC61BC4E7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83B6C2-80B9-425A-98F6-7CF25AA85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879028-697B-4828-AEA9-8F4A31E618DF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RESUMEN (2)</vt:lpstr>
      <vt:lpstr>Borrador</vt:lpstr>
      <vt:lpstr>'RESUMEN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Carolina Másmela Jiménez</dc:creator>
  <cp:keywords/>
  <dc:description/>
  <cp:lastModifiedBy>USUARIO</cp:lastModifiedBy>
  <cp:revision/>
  <cp:lastPrinted>2026-06-01T20:45:30Z</cp:lastPrinted>
  <dcterms:created xsi:type="dcterms:W3CDTF">2018-02-05T20:14:19Z</dcterms:created>
  <dcterms:modified xsi:type="dcterms:W3CDTF">2026-07-29T13:47:13Z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