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mc:AlternateContent xmlns:mc="http://schemas.openxmlformats.org/markup-compatibility/2006">
    <mc:Choice Requires="x15">
      <x15ac:absPath xmlns:x15ac="http://schemas.microsoft.com/office/spreadsheetml/2010/11/ac" url="https://d.docs.live.net/87bda859627d50c4/Desktop/PUEBLORRICO YURY/2026/PAGOS/julio/"/>
    </mc:Choice>
  </mc:AlternateContent>
  <xr:revisionPtr revIDLastSave="0" documentId="8_{AF2C8214-0ED4-44BD-8A84-A6C23B3FF9EC}" xr6:coauthVersionLast="47" xr6:coauthVersionMax="47" xr10:uidLastSave="{00000000-0000-0000-0000-000000000000}"/>
  <bookViews>
    <workbookView xWindow="-108" yWindow="-108" windowWidth="23256" windowHeight="12456" xr2:uid="{00000000-000D-0000-FFFF-FFFF00000000}"/>
  </bookViews>
  <sheets>
    <sheet name="Art. 383" sheetId="1" r:id="rId1"/>
  </sheets>
  <definedNames>
    <definedName name="_xlnm.Print_Area" localSheetId="0">'Art. 383'!$B$1:$H$54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8" i="1" l="1"/>
  <c r="K17" i="1"/>
  <c r="K11" i="1"/>
  <c r="K10" i="1"/>
  <c r="E13" i="1"/>
  <c r="E19" i="1"/>
  <c r="E12" i="1"/>
  <c r="E26" i="1"/>
  <c r="B46" i="1"/>
  <c r="C46" i="1"/>
  <c r="E32" i="1" l="1"/>
  <c r="E20" i="1"/>
  <c r="E27" i="1" s="1"/>
  <c r="E29" i="1" s="1"/>
  <c r="E33" i="1" s="1"/>
  <c r="E30" i="1" l="1"/>
  <c r="E35" i="1"/>
  <c r="E37" i="1" s="1"/>
  <c r="H41" i="1" l="1"/>
  <c r="C47" i="1"/>
  <c r="H44" i="1" l="1"/>
  <c r="H42" i="1"/>
  <c r="H43" i="1"/>
  <c r="F49"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scastillo</author>
    <author>Gateway</author>
    <author>demo Diego Sanchez</author>
  </authors>
  <commentList>
    <comment ref="B16" authorId="0" shapeId="0" xr:uid="{00000000-0006-0000-0000-000001000000}">
      <text>
        <r>
          <rPr>
            <sz val="12"/>
            <color indexed="81"/>
            <rFont val="Arial"/>
            <family val="2"/>
          </rPr>
          <t xml:space="preserve">Sumatoria de los intereses del certificado de la entidad financiera dividio entre el número de meses. No puede exceder 100 UVT.
</t>
        </r>
      </text>
    </comment>
    <comment ref="B17" authorId="1" shapeId="0" xr:uid="{00000000-0006-0000-0000-000002000000}">
      <text>
        <r>
          <rPr>
            <sz val="10"/>
            <color indexed="81"/>
            <rFont val="Arial"/>
            <family val="2"/>
          </rPr>
          <t>Los hijos del contribuyente que tengan hasta 18 años de edad y dependan económicamente del contribuyente.
Los hijos del contribuyente con edad entre 18 y 23 años, cuando el padre o madre contribuyente persona natural se encuentre financiando su educación en instituciones formales de educación superior certificadas por el ICFES o la autoridad oficial correspondiente; o en los programas técnicos de educación no formal debidamente acreditados por la autoridad competente.
Los hijos del contribuyente mayores de 23 años que se encuentren en situación de dependencia originada en factores físicos o psicológicos que sean certificados por Medicina Legal.
El cónyuge o compañero permanente del contribuyente que se encuentre en situación de dependencia sea por ausencia de ingresos o ingresos en el año menores a doscientos sesenta (260) UVT,  certificada por contador público, o por dependencia originada en factores físicos o psicológicos que sean certificados por Medicina Legal, y,
Los padres y los hermanos del contribuyente que se encuentren en situación de dependencia, sea por ausencia de ingresos o ingresos en el año menores a doscientas sesenta (260) UVT, ) certificada por contador público, o por dependencia originada en factores físicos o psicológicos que sean certificados por Medicina Legal.</t>
        </r>
      </text>
    </comment>
    <comment ref="B18" authorId="2" shapeId="0" xr:uid="{00000000-0006-0000-0000-000003000000}">
      <text>
        <r>
          <rPr>
            <b/>
            <sz val="12"/>
            <color indexed="81"/>
            <rFont val="Arial"/>
            <family val="2"/>
          </rPr>
          <t>a. Los pagos efectuados por contratos de prestación de servicios a empresas de medicina prepagada vigiladas por la Superintendencia Nacional de Salud, que impliquen protección al trabajador, su cónyuge, sus hijos y/o dependientes.
b. Los pagos efectuados por seguros de salud, expedidos por compañías de seguros vigiladas por la Superintendencia Financiera de Colombia, con la misma limitación del literal anterior.</t>
        </r>
      </text>
    </comment>
    <comment ref="B29" authorId="1" shapeId="0" xr:uid="{00000000-0006-0000-0000-000004000000}">
      <text>
        <r>
          <rPr>
            <b/>
            <sz val="9"/>
            <color indexed="81"/>
            <rFont val="Tahoma"/>
            <family val="2"/>
          </rPr>
          <t xml:space="preserve">25% del subtotal 4 Limitadas a240 uvt, Art. 206 Numeral 10. El cálculo de esta renta exenta se efectuará una vez se detraiga del valor total de los pagos laborales recibidos por el trabajador, </t>
        </r>
        <r>
          <rPr>
            <b/>
            <sz val="9"/>
            <color indexed="10"/>
            <rFont val="Tahoma"/>
            <family val="2"/>
          </rPr>
          <t xml:space="preserve">los ingresos no constitutivos de renta, las deducciones y las demás rentas exentas </t>
        </r>
        <r>
          <rPr>
            <b/>
            <sz val="9"/>
            <color indexed="81"/>
            <rFont val="Tahoma"/>
            <family val="2"/>
          </rPr>
          <t>diferentes a la establecida en el presente numeral.</t>
        </r>
      </text>
    </comment>
  </commentList>
</comments>
</file>

<file path=xl/sharedStrings.xml><?xml version="1.0" encoding="utf-8"?>
<sst xmlns="http://schemas.openxmlformats.org/spreadsheetml/2006/main" count="46" uniqueCount="44">
  <si>
    <t>Subtotal 1</t>
  </si>
  <si>
    <t>RENTAS EXENTAS</t>
  </si>
  <si>
    <t>Total Rentas Exentas</t>
  </si>
  <si>
    <t>Subtotal 4</t>
  </si>
  <si>
    <t>DEDUCCIONES</t>
  </si>
  <si>
    <t>Total Deduciones</t>
  </si>
  <si>
    <t>Ingreso Laboral Mensual Base para Retención en la Fuente</t>
  </si>
  <si>
    <t xml:space="preserve">Ingreso laboral gravado en UVT </t>
  </si>
  <si>
    <t>Tarifa Marginal</t>
  </si>
  <si>
    <t>Impuesto</t>
  </si>
  <si>
    <t>Retencion por aplicar</t>
  </si>
  <si>
    <t>Hasta</t>
  </si>
  <si>
    <t>(Ingreso laboral gravado expresado en UVT menos 95 UVT)*19%</t>
  </si>
  <si>
    <t>(Ingreso laboral gravado expresado en UVT menos 150 UVT)*28% más 10 UVT</t>
  </si>
  <si>
    <t>En adelante</t>
  </si>
  <si>
    <t>(Ingreso laboral gravado expresado en UVT menos 360 UVT)*33% más 69 UVT</t>
  </si>
  <si>
    <t>Ingreso laboral gravado en uvt</t>
  </si>
  <si>
    <t>b. Aportes Voluntarios Empleador Fondo de Pensiones (Art 126 -1 E.T.)</t>
  </si>
  <si>
    <t>INGRESOS NO CONSTITUTIVOS DE RENTA</t>
  </si>
  <si>
    <t>1. Aportes obligatorios a Pension. (Art. 55 Estatuto Tributario)</t>
  </si>
  <si>
    <t>Subtotal 2</t>
  </si>
  <si>
    <t>2. Aportes obligatorios a salud. (Art. 56 Estatuto Tributario)</t>
  </si>
  <si>
    <t>Total Ingresos no constitutivos</t>
  </si>
  <si>
    <t>Ingresos laborales</t>
  </si>
  <si>
    <t xml:space="preserve">RETENCION EN LA FUENTE </t>
  </si>
  <si>
    <t>RETENCIÓN SALARIOS</t>
  </si>
  <si>
    <t>Subtotal 3</t>
  </si>
  <si>
    <t>Cifra control 40% Deducciones y rentas exentas</t>
  </si>
  <si>
    <t xml:space="preserve">Total deducciones y renta exentas </t>
  </si>
  <si>
    <t xml:space="preserve">Totalidad de ingresos renta de trabajo </t>
  </si>
  <si>
    <t>Renta de Trabajo Exenta (25%). Maximo (240 Uvt)</t>
  </si>
  <si>
    <t>NO SUPERE 16 UVT</t>
  </si>
  <si>
    <t>MAXIMO 32 UVT</t>
  </si>
  <si>
    <r>
      <t xml:space="preserve">1. Pago intereses de vivienda o Costo Financiero Leasing Habitacional. </t>
    </r>
    <r>
      <rPr>
        <b/>
        <i/>
        <sz val="10"/>
        <color indexed="17"/>
        <rFont val="Arial"/>
        <family val="2"/>
      </rPr>
      <t>Limite maximo 100 UVT Mensuales Dcto 099 de 2013.</t>
    </r>
  </si>
  <si>
    <r>
      <t xml:space="preserve">2. Deduccion por dependientes (Ver Art. 387 E.T.) </t>
    </r>
    <r>
      <rPr>
        <b/>
        <i/>
        <sz val="10"/>
        <color indexed="17"/>
        <rFont val="Arial"/>
        <family val="2"/>
      </rPr>
      <t>No puede exceder del 10% del ingreso bruto del trabajador y maximo 32 UVT mensuales.</t>
    </r>
  </si>
  <si>
    <r>
      <t xml:space="preserve">3. Pagos Por Salud medicina prepagada. </t>
    </r>
    <r>
      <rPr>
        <b/>
        <i/>
        <sz val="10"/>
        <color indexed="17"/>
        <rFont val="Arial"/>
        <family val="2"/>
      </rPr>
      <t xml:space="preserve">No puede Exceder 16 Uvt Mensuales. </t>
    </r>
  </si>
  <si>
    <r>
      <t xml:space="preserve">c. Aportes a cuentas AFC (Art 126 - 4 E.T.) </t>
    </r>
    <r>
      <rPr>
        <b/>
        <i/>
        <sz val="10"/>
        <color indexed="17"/>
        <rFont val="Arial"/>
        <family val="2"/>
      </rPr>
      <t>La Sumatoria de los beneficios b (Aportes voluntarios) y c (Aportes AFC), no pueden exceder del 30% del ingreso laboral o tributario del año y hasta un maximo de 3.800 Uvt por año.  Art. 126-1 E.T.</t>
    </r>
  </si>
  <si>
    <t xml:space="preserve"> </t>
  </si>
  <si>
    <t>UVT 2026</t>
  </si>
  <si>
    <t>Contratista:MARIA ALEJANDRA OROZCO YEPES</t>
  </si>
  <si>
    <t xml:space="preserve">MARIA ALEJANDRA OROZCO YEPES </t>
  </si>
  <si>
    <t>CC  1017209615</t>
  </si>
  <si>
    <t>Periodo: 01 DE JULIO A 20 DE JULIO DE 2026</t>
  </si>
  <si>
    <t>PERIODO 01/JULIO/2026 AL 20/JULIO/2026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</si>
</sst>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quot;$&quot;\ * #,##0_);_(&quot;$&quot;\ * \(#,##0\);_(&quot;$&quot;\ * &quot;-&quot;_);_(@_)"/>
    <numFmt numFmtId="165" formatCode="_(* #,##0_);_(* \(#,##0\);_(* &quot;-&quot;_);_(@_)"/>
    <numFmt numFmtId="166" formatCode="_(&quot;$&quot;\ * #,##0.00_);_(&quot;$&quot;\ * \(#,##0.00\);_(&quot;$&quot;\ * &quot;-&quot;??_);_(@_)"/>
    <numFmt numFmtId="167" formatCode="_(* #,##0.00_);_(* \(#,##0.00\);_(* &quot;-&quot;??_);_(@_)"/>
    <numFmt numFmtId="168" formatCode="_ &quot;$&quot;\ * #,##0_ ;_ &quot;$&quot;\ * \-#,##0_ ;_ &quot;$&quot;\ * &quot;-&quot;??_ ;_ @_ "/>
    <numFmt numFmtId="169" formatCode="_ * #,##0_ ;_ * \-#,##0_ ;_ * &quot;-&quot;??_ ;_ @_ "/>
    <numFmt numFmtId="170" formatCode="&quot;$&quot;\ #,##0;[Red]&quot;$&quot;\ \-#,##0"/>
  </numFmts>
  <fonts count="24" x14ac:knownFonts="1">
    <font>
      <sz val="11"/>
      <color theme="1"/>
      <name val="Calibri"/>
      <family val="2"/>
      <scheme val="minor"/>
    </font>
    <font>
      <sz val="10"/>
      <name val="Arial"/>
      <family val="2"/>
    </font>
    <font>
      <b/>
      <sz val="9"/>
      <color indexed="81"/>
      <name val="Tahoma"/>
      <family val="2"/>
    </font>
    <font>
      <sz val="8"/>
      <name val="Calibri"/>
      <family val="2"/>
    </font>
    <font>
      <b/>
      <sz val="9"/>
      <color indexed="10"/>
      <name val="Tahoma"/>
      <family val="2"/>
    </font>
    <font>
      <b/>
      <sz val="12"/>
      <color indexed="81"/>
      <name val="Arial"/>
      <family val="2"/>
    </font>
    <font>
      <sz val="12"/>
      <color indexed="81"/>
      <name val="Arial"/>
      <family val="2"/>
    </font>
    <font>
      <sz val="10"/>
      <color indexed="81"/>
      <name val="Arial"/>
      <family val="2"/>
    </font>
    <font>
      <b/>
      <sz val="8"/>
      <name val="Arial"/>
      <family val="2"/>
    </font>
    <font>
      <sz val="8"/>
      <name val="Arial"/>
      <family val="2"/>
    </font>
    <font>
      <b/>
      <i/>
      <sz val="8"/>
      <name val="Arial"/>
      <family val="2"/>
    </font>
    <font>
      <sz val="11"/>
      <color theme="1"/>
      <name val="Calibri"/>
      <family val="2"/>
      <scheme val="minor"/>
    </font>
    <font>
      <u/>
      <sz val="11"/>
      <color theme="10"/>
      <name val="Calibri"/>
      <family val="2"/>
      <scheme val="minor"/>
    </font>
    <font>
      <sz val="8"/>
      <color theme="1"/>
      <name val="Calibri"/>
      <family val="2"/>
      <scheme val="minor"/>
    </font>
    <font>
      <b/>
      <sz val="8"/>
      <color theme="0"/>
      <name val="Arial"/>
      <family val="2"/>
    </font>
    <font>
      <sz val="11"/>
      <name val="Calibri"/>
      <family val="2"/>
      <scheme val="minor"/>
    </font>
    <font>
      <b/>
      <sz val="10"/>
      <name val="Arial"/>
      <family val="2"/>
    </font>
    <font>
      <b/>
      <sz val="11"/>
      <name val="Arial"/>
      <family val="2"/>
    </font>
    <font>
      <b/>
      <sz val="10"/>
      <color theme="0"/>
      <name val="Arial"/>
      <family val="2"/>
    </font>
    <font>
      <sz val="10"/>
      <color theme="1"/>
      <name val="Calibri"/>
      <family val="2"/>
      <scheme val="minor"/>
    </font>
    <font>
      <b/>
      <i/>
      <sz val="10"/>
      <color indexed="17"/>
      <name val="Arial"/>
      <family val="2"/>
    </font>
    <font>
      <u/>
      <sz val="10"/>
      <color theme="10"/>
      <name val="Calibri"/>
      <family val="2"/>
      <scheme val="minor"/>
    </font>
    <font>
      <b/>
      <i/>
      <sz val="10"/>
      <name val="Arial"/>
      <family val="2"/>
    </font>
    <font>
      <b/>
      <i/>
      <sz val="10"/>
      <color theme="1"/>
      <name val="Arial"/>
      <family val="2"/>
    </font>
  </fonts>
  <fills count="8">
    <fill>
      <patternFill patternType="none"/>
    </fill>
    <fill>
      <patternFill patternType="gray125"/>
    </fill>
    <fill>
      <patternFill patternType="solid">
        <fgColor theme="0"/>
        <bgColor indexed="64"/>
      </patternFill>
    </fill>
    <fill>
      <gradientFill degree="90">
        <stop position="0">
          <color theme="6" tint="0.80001220740379042"/>
        </stop>
        <stop position="1">
          <color theme="6" tint="-0.25098422193060094"/>
        </stop>
      </gradientFill>
    </fill>
    <fill>
      <patternFill patternType="solid">
        <fgColor theme="6" tint="0.79998168889431442"/>
        <bgColor indexed="64"/>
      </patternFill>
    </fill>
    <fill>
      <patternFill patternType="solid">
        <fgColor rgb="FF303C18"/>
        <bgColor indexed="26"/>
      </patternFill>
    </fill>
    <fill>
      <patternFill patternType="solid">
        <fgColor rgb="FFFFFF00"/>
        <bgColor indexed="64"/>
      </patternFill>
    </fill>
    <fill>
      <patternFill patternType="solid">
        <fgColor theme="6" tint="0.39997558519241921"/>
        <bgColor indexed="64"/>
      </patternFill>
    </fill>
  </fills>
  <borders count="38">
    <border>
      <left/>
      <right/>
      <top/>
      <bottom/>
      <diagonal/>
    </border>
    <border>
      <left/>
      <right style="medium">
        <color indexed="64"/>
      </right>
      <top style="medium">
        <color indexed="8"/>
      </top>
      <bottom style="medium">
        <color indexed="8"/>
      </bottom>
      <diagonal/>
    </border>
    <border>
      <left style="medium">
        <color indexed="8"/>
      </left>
      <right/>
      <top style="medium">
        <color indexed="8"/>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s>
  <cellStyleXfs count="8">
    <xf numFmtId="0" fontId="0" fillId="0" borderId="0"/>
    <xf numFmtId="0" fontId="12" fillId="0" borderId="0" applyNumberFormat="0" applyFill="0" applyBorder="0" applyAlignment="0" applyProtection="0"/>
    <xf numFmtId="167" fontId="11" fillId="0" borderId="0" applyFont="0" applyFill="0" applyBorder="0" applyAlignment="0" applyProtection="0"/>
    <xf numFmtId="165" fontId="11" fillId="0" borderId="0" applyFont="0" applyFill="0" applyBorder="0" applyAlignment="0" applyProtection="0"/>
    <xf numFmtId="166" fontId="11" fillId="0" borderId="0" applyFont="0" applyFill="0" applyBorder="0" applyAlignment="0" applyProtection="0"/>
    <xf numFmtId="164" fontId="11" fillId="0" borderId="0" applyFont="0" applyFill="0" applyBorder="0" applyAlignment="0" applyProtection="0"/>
    <xf numFmtId="0" fontId="1" fillId="0" borderId="0"/>
    <xf numFmtId="0" fontId="1" fillId="0" borderId="0"/>
  </cellStyleXfs>
  <cellXfs count="126">
    <xf numFmtId="0" fontId="0" fillId="0" borderId="0" xfId="0"/>
    <xf numFmtId="0" fontId="0" fillId="2" borderId="0" xfId="0" applyFill="1"/>
    <xf numFmtId="168" fontId="1" fillId="2" borderId="0" xfId="4" applyNumberFormat="1" applyFont="1" applyFill="1"/>
    <xf numFmtId="169" fontId="11" fillId="2" borderId="0" xfId="2" applyNumberFormat="1" applyFont="1" applyFill="1"/>
    <xf numFmtId="0" fontId="1" fillId="2" borderId="0" xfId="7" applyFill="1" applyAlignment="1">
      <alignment vertical="center" wrapText="1"/>
    </xf>
    <xf numFmtId="165" fontId="11" fillId="2" borderId="0" xfId="3" applyFont="1" applyFill="1"/>
    <xf numFmtId="169" fontId="12" fillId="2" borderId="0" xfId="1" applyNumberFormat="1" applyFill="1"/>
    <xf numFmtId="4" fontId="0" fillId="2" borderId="0" xfId="0" applyNumberFormat="1" applyFill="1"/>
    <xf numFmtId="0" fontId="13" fillId="2" borderId="0" xfId="0" applyFont="1" applyFill="1"/>
    <xf numFmtId="169" fontId="13" fillId="2" borderId="0" xfId="2" applyNumberFormat="1" applyFont="1" applyFill="1"/>
    <xf numFmtId="0" fontId="8" fillId="2" borderId="0" xfId="7" applyFont="1" applyFill="1" applyAlignment="1">
      <alignment vertical="center"/>
    </xf>
    <xf numFmtId="168" fontId="9" fillId="2" borderId="0" xfId="4" applyNumberFormat="1" applyFont="1" applyFill="1"/>
    <xf numFmtId="165" fontId="13" fillId="2" borderId="0" xfId="3" applyFont="1" applyFill="1"/>
    <xf numFmtId="0" fontId="15" fillId="2" borderId="0" xfId="0" applyFont="1" applyFill="1"/>
    <xf numFmtId="169" fontId="19" fillId="2" borderId="0" xfId="2" applyNumberFormat="1" applyFont="1" applyFill="1"/>
    <xf numFmtId="0" fontId="16" fillId="2" borderId="0" xfId="7" applyFont="1" applyFill="1" applyAlignment="1">
      <alignment vertical="center"/>
    </xf>
    <xf numFmtId="168" fontId="16" fillId="2" borderId="0" xfId="4" applyNumberFormat="1" applyFont="1" applyFill="1" applyBorder="1" applyAlignment="1">
      <alignment vertical="center"/>
    </xf>
    <xf numFmtId="3" fontId="16" fillId="2" borderId="0" xfId="7" applyNumberFormat="1" applyFont="1" applyFill="1" applyAlignment="1">
      <alignment vertical="center"/>
    </xf>
    <xf numFmtId="165" fontId="19" fillId="2" borderId="0" xfId="3" applyFont="1" applyFill="1"/>
    <xf numFmtId="0" fontId="19" fillId="2" borderId="0" xfId="0" applyFont="1" applyFill="1"/>
    <xf numFmtId="169" fontId="21" fillId="2" borderId="0" xfId="1" applyNumberFormat="1" applyFont="1" applyFill="1"/>
    <xf numFmtId="168" fontId="1" fillId="2" borderId="0" xfId="4" applyNumberFormat="1" applyFont="1" applyFill="1" applyBorder="1"/>
    <xf numFmtId="165" fontId="16" fillId="2" borderId="0" xfId="3" applyFont="1" applyFill="1" applyAlignment="1">
      <alignment vertical="center"/>
    </xf>
    <xf numFmtId="168" fontId="19" fillId="2" borderId="0" xfId="0" applyNumberFormat="1" applyFont="1" applyFill="1"/>
    <xf numFmtId="0" fontId="16" fillId="2" borderId="0" xfId="7" applyFont="1" applyFill="1" applyAlignment="1">
      <alignment horizontal="left" vertical="center"/>
    </xf>
    <xf numFmtId="168" fontId="16" fillId="2" borderId="0" xfId="4" applyNumberFormat="1" applyFont="1" applyFill="1" applyBorder="1" applyAlignment="1">
      <alignment horizontal="center" vertical="center"/>
    </xf>
    <xf numFmtId="168" fontId="1" fillId="2" borderId="0" xfId="4" applyNumberFormat="1" applyFont="1" applyFill="1" applyAlignment="1">
      <alignment horizontal="left"/>
    </xf>
    <xf numFmtId="3" fontId="16" fillId="2" borderId="0" xfId="7" applyNumberFormat="1" applyFont="1" applyFill="1" applyAlignment="1">
      <alignment horizontal="left" vertical="center"/>
    </xf>
    <xf numFmtId="0" fontId="22" fillId="3" borderId="1" xfId="6" applyFont="1" applyFill="1" applyBorder="1" applyAlignment="1">
      <alignment horizontal="center" vertical="top" wrapText="1"/>
    </xf>
    <xf numFmtId="0" fontId="22" fillId="3" borderId="2" xfId="6" applyFont="1" applyFill="1" applyBorder="1" applyAlignment="1">
      <alignment horizontal="center" vertical="top" wrapText="1"/>
    </xf>
    <xf numFmtId="0" fontId="22" fillId="4" borderId="8" xfId="6" applyFont="1" applyFill="1" applyBorder="1" applyAlignment="1">
      <alignment horizontal="center" vertical="center" wrapText="1"/>
    </xf>
    <xf numFmtId="9" fontId="22" fillId="4" borderId="8" xfId="6" applyNumberFormat="1" applyFont="1" applyFill="1" applyBorder="1" applyAlignment="1">
      <alignment horizontal="center" vertical="center" wrapText="1"/>
    </xf>
    <xf numFmtId="169" fontId="19" fillId="4" borderId="22" xfId="2" applyNumberFormat="1" applyFont="1" applyFill="1" applyBorder="1" applyAlignment="1">
      <alignment vertical="center"/>
    </xf>
    <xf numFmtId="0" fontId="22" fillId="4" borderId="15" xfId="6" applyFont="1" applyFill="1" applyBorder="1" applyAlignment="1">
      <alignment horizontal="center" vertical="center" wrapText="1"/>
    </xf>
    <xf numFmtId="9" fontId="23" fillId="4" borderId="15" xfId="6" applyNumberFormat="1" applyFont="1" applyFill="1" applyBorder="1" applyAlignment="1">
      <alignment horizontal="center" vertical="center" wrapText="1"/>
    </xf>
    <xf numFmtId="169" fontId="19" fillId="4" borderId="23" xfId="2" applyNumberFormat="1" applyFont="1" applyFill="1" applyBorder="1" applyAlignment="1">
      <alignment vertical="center"/>
    </xf>
    <xf numFmtId="0" fontId="22" fillId="4" borderId="11" xfId="6" applyFont="1" applyFill="1" applyBorder="1" applyAlignment="1">
      <alignment horizontal="center" vertical="center" wrapText="1"/>
    </xf>
    <xf numFmtId="9" fontId="23" fillId="4" borderId="11" xfId="6" applyNumberFormat="1" applyFont="1" applyFill="1" applyBorder="1" applyAlignment="1">
      <alignment horizontal="center" vertical="center" wrapText="1"/>
    </xf>
    <xf numFmtId="169" fontId="19" fillId="4" borderId="12" xfId="2" applyNumberFormat="1" applyFont="1" applyFill="1" applyBorder="1" applyAlignment="1">
      <alignment vertical="center"/>
    </xf>
    <xf numFmtId="0" fontId="16" fillId="4" borderId="3" xfId="0" applyFont="1" applyFill="1" applyBorder="1"/>
    <xf numFmtId="168" fontId="1" fillId="4" borderId="4" xfId="4" applyNumberFormat="1" applyFont="1" applyFill="1" applyBorder="1"/>
    <xf numFmtId="0" fontId="16" fillId="4" borderId="5" xfId="0" applyFont="1" applyFill="1" applyBorder="1"/>
    <xf numFmtId="168" fontId="1" fillId="4" borderId="6" xfId="4" applyNumberFormat="1" applyFont="1" applyFill="1" applyBorder="1"/>
    <xf numFmtId="0" fontId="10" fillId="3" borderId="0" xfId="6" applyFont="1" applyFill="1" applyAlignment="1">
      <alignment horizontal="left" vertical="top" wrapText="1"/>
    </xf>
    <xf numFmtId="164" fontId="10" fillId="3" borderId="0" xfId="5" applyFont="1" applyFill="1" applyBorder="1" applyAlignment="1">
      <alignment horizontal="center" vertical="top" wrapText="1"/>
    </xf>
    <xf numFmtId="169" fontId="0" fillId="2" borderId="0" xfId="2" applyNumberFormat="1" applyFont="1" applyFill="1"/>
    <xf numFmtId="0" fontId="10" fillId="3" borderId="18" xfId="6" applyFont="1" applyFill="1" applyBorder="1" applyAlignment="1">
      <alignment horizontal="left" vertical="top" wrapText="1"/>
    </xf>
    <xf numFmtId="0" fontId="10" fillId="3" borderId="19" xfId="6" applyFont="1" applyFill="1" applyBorder="1" applyAlignment="1">
      <alignment horizontal="left" vertical="top" wrapText="1"/>
    </xf>
    <xf numFmtId="0" fontId="10" fillId="3" borderId="4" xfId="6" applyFont="1" applyFill="1" applyBorder="1" applyAlignment="1">
      <alignment horizontal="left" vertical="top" wrapText="1"/>
    </xf>
    <xf numFmtId="164" fontId="10" fillId="3" borderId="28" xfId="5" applyFont="1" applyFill="1" applyBorder="1" applyAlignment="1">
      <alignment horizontal="center" vertical="top" wrapText="1"/>
    </xf>
    <xf numFmtId="164" fontId="10" fillId="3" borderId="29" xfId="5" applyFont="1" applyFill="1" applyBorder="1" applyAlignment="1">
      <alignment horizontal="center" vertical="top" wrapText="1"/>
    </xf>
    <xf numFmtId="164" fontId="10" fillId="3" borderId="30" xfId="5" applyFont="1" applyFill="1" applyBorder="1" applyAlignment="1">
      <alignment horizontal="center" vertical="top" wrapText="1"/>
    </xf>
    <xf numFmtId="168" fontId="16" fillId="4" borderId="11" xfId="4" applyNumberFormat="1" applyFont="1" applyFill="1" applyBorder="1" applyAlignment="1">
      <alignment horizontal="center" vertical="center"/>
    </xf>
    <xf numFmtId="168" fontId="16" fillId="4" borderId="12" xfId="4" applyNumberFormat="1" applyFont="1" applyFill="1" applyBorder="1" applyAlignment="1">
      <alignment horizontal="center" vertical="center"/>
    </xf>
    <xf numFmtId="0" fontId="1" fillId="4" borderId="7" xfId="7" applyFill="1" applyBorder="1" applyAlignment="1">
      <alignment horizontal="left" vertical="center"/>
    </xf>
    <xf numFmtId="0" fontId="1" fillId="4" borderId="8" xfId="7" applyFill="1" applyBorder="1" applyAlignment="1">
      <alignment horizontal="left" vertical="center"/>
    </xf>
    <xf numFmtId="0" fontId="23" fillId="4" borderId="15" xfId="6" applyFont="1" applyFill="1" applyBorder="1" applyAlignment="1">
      <alignment horizontal="center" vertical="center" wrapText="1"/>
    </xf>
    <xf numFmtId="0" fontId="16" fillId="3" borderId="31" xfId="2" applyNumberFormat="1" applyFont="1" applyFill="1" applyBorder="1" applyAlignment="1">
      <alignment horizontal="center" wrapText="1"/>
    </xf>
    <xf numFmtId="0" fontId="16" fillId="3" borderId="32" xfId="2" applyNumberFormat="1" applyFont="1" applyFill="1" applyBorder="1" applyAlignment="1">
      <alignment horizontal="center" wrapText="1"/>
    </xf>
    <xf numFmtId="170" fontId="22" fillId="4" borderId="8" xfId="6" applyNumberFormat="1" applyFont="1" applyFill="1" applyBorder="1" applyAlignment="1">
      <alignment horizontal="center" vertical="center" wrapText="1"/>
    </xf>
    <xf numFmtId="0" fontId="16" fillId="4" borderId="18" xfId="7" applyFont="1" applyFill="1" applyBorder="1" applyAlignment="1">
      <alignment horizontal="left" vertical="center" wrapText="1"/>
    </xf>
    <xf numFmtId="0" fontId="16" fillId="4" borderId="19" xfId="7" applyFont="1" applyFill="1" applyBorder="1" applyAlignment="1">
      <alignment horizontal="left" vertical="center" wrapText="1"/>
    </xf>
    <xf numFmtId="0" fontId="16" fillId="4" borderId="4" xfId="7" applyFont="1" applyFill="1" applyBorder="1" applyAlignment="1">
      <alignment horizontal="left" vertical="center" wrapText="1"/>
    </xf>
    <xf numFmtId="168" fontId="16" fillId="4" borderId="18" xfId="4" applyNumberFormat="1" applyFont="1" applyFill="1" applyBorder="1" applyAlignment="1">
      <alignment horizontal="center" vertical="center"/>
    </xf>
    <xf numFmtId="168" fontId="16" fillId="4" borderId="19" xfId="4" applyNumberFormat="1" applyFont="1" applyFill="1" applyBorder="1" applyAlignment="1">
      <alignment horizontal="center" vertical="center"/>
    </xf>
    <xf numFmtId="168" fontId="16" fillId="4" borderId="4" xfId="4" applyNumberFormat="1" applyFont="1" applyFill="1" applyBorder="1" applyAlignment="1">
      <alignment horizontal="center" vertical="center"/>
    </xf>
    <xf numFmtId="0" fontId="16" fillId="6" borderId="26" xfId="7" applyFont="1" applyFill="1" applyBorder="1" applyAlignment="1">
      <alignment horizontal="left" vertical="center" wrapText="1"/>
    </xf>
    <xf numFmtId="0" fontId="16" fillId="6" borderId="16" xfId="7" applyFont="1" applyFill="1" applyBorder="1" applyAlignment="1">
      <alignment horizontal="left" vertical="center" wrapText="1"/>
    </xf>
    <xf numFmtId="0" fontId="16" fillId="6" borderId="27" xfId="7" applyFont="1" applyFill="1" applyBorder="1" applyAlignment="1">
      <alignment horizontal="left" vertical="center" wrapText="1"/>
    </xf>
    <xf numFmtId="0" fontId="23" fillId="4" borderId="11" xfId="6" applyFont="1" applyFill="1" applyBorder="1" applyAlignment="1">
      <alignment horizontal="center" vertical="center" wrapText="1"/>
    </xf>
    <xf numFmtId="0" fontId="22" fillId="3" borderId="31" xfId="6" applyFont="1" applyFill="1" applyBorder="1" applyAlignment="1">
      <alignment horizontal="center" vertical="center" wrapText="1"/>
    </xf>
    <xf numFmtId="0" fontId="22" fillId="3" borderId="5" xfId="6" applyFont="1" applyFill="1" applyBorder="1" applyAlignment="1">
      <alignment horizontal="center" vertical="center" wrapText="1"/>
    </xf>
    <xf numFmtId="0" fontId="22" fillId="3" borderId="33" xfId="6" applyFont="1" applyFill="1" applyBorder="1" applyAlignment="1">
      <alignment horizontal="center" vertical="center" wrapText="1"/>
    </xf>
    <xf numFmtId="0" fontId="22" fillId="3" borderId="34" xfId="6" applyFont="1" applyFill="1" applyBorder="1" applyAlignment="1">
      <alignment horizontal="center" vertical="center" wrapText="1"/>
    </xf>
    <xf numFmtId="0" fontId="22" fillId="3" borderId="35" xfId="6" applyFont="1" applyFill="1" applyBorder="1" applyAlignment="1">
      <alignment horizontal="center" vertical="center" wrapText="1"/>
    </xf>
    <xf numFmtId="0" fontId="22" fillId="3" borderId="36" xfId="6" applyFont="1" applyFill="1" applyBorder="1" applyAlignment="1">
      <alignment horizontal="center" vertical="center" wrapText="1"/>
    </xf>
    <xf numFmtId="0" fontId="22" fillId="3" borderId="0" xfId="6" applyFont="1" applyFill="1" applyAlignment="1">
      <alignment horizontal="center" vertical="center" wrapText="1"/>
    </xf>
    <xf numFmtId="0" fontId="22" fillId="3" borderId="37" xfId="6" applyFont="1" applyFill="1" applyBorder="1" applyAlignment="1">
      <alignment horizontal="center" vertical="center" wrapText="1"/>
    </xf>
    <xf numFmtId="168" fontId="16" fillId="6" borderId="15" xfId="4" applyNumberFormat="1" applyFont="1" applyFill="1" applyBorder="1" applyAlignment="1">
      <alignment horizontal="center" vertical="center"/>
    </xf>
    <xf numFmtId="0" fontId="16" fillId="4" borderId="20" xfId="7" applyFont="1" applyFill="1" applyBorder="1" applyAlignment="1">
      <alignment horizontal="left" vertical="center"/>
    </xf>
    <xf numFmtId="0" fontId="16" fillId="4" borderId="11" xfId="7" applyFont="1" applyFill="1" applyBorder="1" applyAlignment="1">
      <alignment horizontal="left" vertical="center"/>
    </xf>
    <xf numFmtId="168" fontId="1" fillId="4" borderId="15" xfId="4" applyNumberFormat="1" applyFont="1" applyFill="1" applyBorder="1" applyAlignment="1">
      <alignment horizontal="center" vertical="center"/>
    </xf>
    <xf numFmtId="168" fontId="1" fillId="4" borderId="23" xfId="4" applyNumberFormat="1" applyFont="1" applyFill="1" applyBorder="1" applyAlignment="1">
      <alignment horizontal="center" vertical="center"/>
    </xf>
    <xf numFmtId="0" fontId="16" fillId="4" borderId="14" xfId="7" applyFont="1" applyFill="1" applyBorder="1" applyAlignment="1">
      <alignment horizontal="left" vertical="center"/>
    </xf>
    <xf numFmtId="0" fontId="16" fillId="4" borderId="15" xfId="7" applyFont="1" applyFill="1" applyBorder="1" applyAlignment="1">
      <alignment horizontal="left" vertical="center"/>
    </xf>
    <xf numFmtId="0" fontId="16" fillId="4" borderId="18" xfId="7" applyFont="1" applyFill="1" applyBorder="1" applyAlignment="1">
      <alignment horizontal="left" vertical="center"/>
    </xf>
    <xf numFmtId="0" fontId="16" fillId="4" borderId="19" xfId="7" applyFont="1" applyFill="1" applyBorder="1" applyAlignment="1">
      <alignment horizontal="left" vertical="center"/>
    </xf>
    <xf numFmtId="0" fontId="16" fillId="4" borderId="4" xfId="7" applyFont="1" applyFill="1" applyBorder="1" applyAlignment="1">
      <alignment horizontal="left" vertical="center"/>
    </xf>
    <xf numFmtId="0" fontId="1" fillId="4" borderId="14" xfId="7" applyFill="1" applyBorder="1" applyAlignment="1">
      <alignment horizontal="left" vertical="center" wrapText="1"/>
    </xf>
    <xf numFmtId="0" fontId="1" fillId="4" borderId="15" xfId="7" applyFill="1" applyBorder="1" applyAlignment="1">
      <alignment horizontal="left" vertical="center" wrapText="1"/>
    </xf>
    <xf numFmtId="0" fontId="1" fillId="4" borderId="13" xfId="7" applyFill="1" applyBorder="1" applyAlignment="1">
      <alignment horizontal="left" vertical="center"/>
    </xf>
    <xf numFmtId="0" fontId="1" fillId="4" borderId="9" xfId="7" applyFill="1" applyBorder="1" applyAlignment="1">
      <alignment horizontal="left" vertical="center"/>
    </xf>
    <xf numFmtId="168" fontId="1" fillId="4" borderId="9" xfId="4" applyNumberFormat="1" applyFont="1" applyFill="1" applyBorder="1" applyAlignment="1">
      <alignment horizontal="center" vertical="center"/>
    </xf>
    <xf numFmtId="168" fontId="1" fillId="4" borderId="10" xfId="4" applyNumberFormat="1" applyFont="1" applyFill="1" applyBorder="1" applyAlignment="1">
      <alignment horizontal="center" vertical="center"/>
    </xf>
    <xf numFmtId="0" fontId="16" fillId="6" borderId="26" xfId="7" applyFont="1" applyFill="1" applyBorder="1" applyAlignment="1">
      <alignment horizontal="left" vertical="center"/>
    </xf>
    <xf numFmtId="0" fontId="16" fillId="6" borderId="16" xfId="7" applyFont="1" applyFill="1" applyBorder="1" applyAlignment="1">
      <alignment horizontal="left" vertical="center"/>
    </xf>
    <xf numFmtId="0" fontId="16" fillId="6" borderId="27" xfId="7" applyFont="1" applyFill="1" applyBorder="1" applyAlignment="1">
      <alignment horizontal="left" vertical="center"/>
    </xf>
    <xf numFmtId="168" fontId="16" fillId="4" borderId="15" xfId="4" applyNumberFormat="1" applyFont="1" applyFill="1" applyBorder="1" applyAlignment="1">
      <alignment horizontal="center" vertical="center"/>
    </xf>
    <xf numFmtId="168" fontId="16" fillId="4" borderId="23" xfId="4" applyNumberFormat="1" applyFont="1" applyFill="1" applyBorder="1" applyAlignment="1">
      <alignment horizontal="center" vertical="center"/>
    </xf>
    <xf numFmtId="168" fontId="1" fillId="4" borderId="8" xfId="4" applyNumberFormat="1" applyFont="1" applyFill="1" applyBorder="1" applyAlignment="1">
      <alignment horizontal="center"/>
    </xf>
    <xf numFmtId="168" fontId="1" fillId="4" borderId="22" xfId="4" applyNumberFormat="1" applyFont="1" applyFill="1" applyBorder="1" applyAlignment="1">
      <alignment horizontal="center"/>
    </xf>
    <xf numFmtId="17" fontId="14" fillId="5" borderId="18" xfId="7" applyNumberFormat="1" applyFont="1" applyFill="1" applyBorder="1" applyAlignment="1">
      <alignment horizontal="center" vertical="center"/>
    </xf>
    <xf numFmtId="17" fontId="14" fillId="5" borderId="19" xfId="7" applyNumberFormat="1" applyFont="1" applyFill="1" applyBorder="1" applyAlignment="1">
      <alignment horizontal="center" vertical="center"/>
    </xf>
    <xf numFmtId="17" fontId="14" fillId="5" borderId="4" xfId="7" applyNumberFormat="1" applyFont="1" applyFill="1" applyBorder="1" applyAlignment="1">
      <alignment horizontal="center" vertical="center"/>
    </xf>
    <xf numFmtId="17" fontId="17" fillId="2" borderId="0" xfId="7" applyNumberFormat="1" applyFont="1" applyFill="1" applyAlignment="1">
      <alignment horizontal="center" vertical="center"/>
    </xf>
    <xf numFmtId="168" fontId="16" fillId="4" borderId="21" xfId="4" applyNumberFormat="1" applyFont="1" applyFill="1" applyBorder="1" applyAlignment="1">
      <alignment horizontal="center" vertical="center"/>
    </xf>
    <xf numFmtId="0" fontId="16" fillId="4" borderId="12" xfId="7" applyFont="1" applyFill="1" applyBorder="1" applyAlignment="1">
      <alignment horizontal="left" vertical="center"/>
    </xf>
    <xf numFmtId="169" fontId="9" fillId="2" borderId="0" xfId="2" applyNumberFormat="1" applyFont="1" applyFill="1" applyBorder="1" applyAlignment="1">
      <alignment horizontal="center" vertical="center"/>
    </xf>
    <xf numFmtId="168" fontId="1" fillId="4" borderId="16" xfId="4" applyNumberFormat="1" applyFont="1" applyFill="1" applyBorder="1" applyAlignment="1">
      <alignment horizontal="center" vertical="center"/>
    </xf>
    <xf numFmtId="168" fontId="1" fillId="4" borderId="17" xfId="4" applyNumberFormat="1" applyFont="1" applyFill="1" applyBorder="1" applyAlignment="1">
      <alignment horizontal="center" vertical="center"/>
    </xf>
    <xf numFmtId="168" fontId="9" fillId="2" borderId="24" xfId="4" applyNumberFormat="1" applyFont="1" applyFill="1" applyBorder="1" applyAlignment="1">
      <alignment horizontal="center" vertical="center"/>
    </xf>
    <xf numFmtId="17" fontId="18" fillId="5" borderId="18" xfId="7" applyNumberFormat="1" applyFont="1" applyFill="1" applyBorder="1" applyAlignment="1">
      <alignment horizontal="center" vertical="center"/>
    </xf>
    <xf numFmtId="17" fontId="18" fillId="5" borderId="19" xfId="7" applyNumberFormat="1" applyFont="1" applyFill="1" applyBorder="1" applyAlignment="1">
      <alignment horizontal="center" vertical="center"/>
    </xf>
    <xf numFmtId="17" fontId="18" fillId="5" borderId="4" xfId="7" applyNumberFormat="1" applyFont="1" applyFill="1" applyBorder="1" applyAlignment="1">
      <alignment horizontal="center" vertical="center"/>
    </xf>
    <xf numFmtId="168" fontId="1" fillId="4" borderId="25" xfId="4" applyNumberFormat="1" applyFont="1" applyFill="1" applyBorder="1" applyAlignment="1">
      <alignment horizontal="center" vertical="center"/>
    </xf>
    <xf numFmtId="168" fontId="1" fillId="7" borderId="9" xfId="4" applyNumberFormat="1" applyFont="1" applyFill="1" applyBorder="1" applyAlignment="1">
      <alignment horizontal="center" vertical="center"/>
    </xf>
    <xf numFmtId="168" fontId="1" fillId="7" borderId="10" xfId="4" applyNumberFormat="1" applyFont="1" applyFill="1" applyBorder="1" applyAlignment="1">
      <alignment horizontal="center" vertical="center"/>
    </xf>
    <xf numFmtId="0" fontId="1" fillId="4" borderId="7" xfId="7" applyFill="1" applyBorder="1" applyAlignment="1">
      <alignment horizontal="left" vertical="center" wrapText="1"/>
    </xf>
    <xf numFmtId="0" fontId="1" fillId="4" borderId="8" xfId="7" applyFill="1" applyBorder="1" applyAlignment="1">
      <alignment horizontal="left" vertical="center" wrapText="1"/>
    </xf>
    <xf numFmtId="0" fontId="1" fillId="4" borderId="13" xfId="7" applyFill="1" applyBorder="1" applyAlignment="1">
      <alignment horizontal="left" vertical="center" wrapText="1"/>
    </xf>
    <xf numFmtId="0" fontId="1" fillId="4" borderId="9" xfId="7" applyFill="1" applyBorder="1" applyAlignment="1">
      <alignment horizontal="left" vertical="center" wrapText="1"/>
    </xf>
    <xf numFmtId="0" fontId="1" fillId="4" borderId="10" xfId="7" applyFill="1" applyBorder="1" applyAlignment="1">
      <alignment horizontal="left" vertical="center" wrapText="1"/>
    </xf>
    <xf numFmtId="0" fontId="16" fillId="4" borderId="14" xfId="7" applyFont="1" applyFill="1" applyBorder="1" applyAlignment="1">
      <alignment horizontal="left" vertical="center" wrapText="1"/>
    </xf>
    <xf numFmtId="0" fontId="16" fillId="4" borderId="15" xfId="7" applyFont="1" applyFill="1" applyBorder="1" applyAlignment="1">
      <alignment horizontal="left" vertical="center" wrapText="1"/>
    </xf>
    <xf numFmtId="168" fontId="1" fillId="4" borderId="8" xfId="4" applyNumberFormat="1" applyFont="1" applyFill="1" applyBorder="1" applyAlignment="1">
      <alignment horizontal="center" vertical="center"/>
    </xf>
    <xf numFmtId="168" fontId="1" fillId="4" borderId="22" xfId="4" applyNumberFormat="1" applyFont="1" applyFill="1" applyBorder="1" applyAlignment="1">
      <alignment horizontal="center" vertical="center"/>
    </xf>
  </cellXfs>
  <cellStyles count="8">
    <cellStyle name="Hipervínculo" xfId="1" builtinId="8"/>
    <cellStyle name="Millares" xfId="2" builtinId="3"/>
    <cellStyle name="Millares [0]" xfId="3" builtinId="6"/>
    <cellStyle name="Moneda" xfId="4" builtinId="4"/>
    <cellStyle name="Moneda [0]" xfId="5" builtinId="7"/>
    <cellStyle name="Normal" xfId="0" builtinId="0"/>
    <cellStyle name="Normal 2" xfId="6" xr:uid="{00000000-0005-0000-0000-000006000000}"/>
    <cellStyle name="Normal_RETE FUENTE DIC P2" xfId="7" xr:uid="{00000000-0005-0000-0000-000007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76200</xdr:colOff>
      <xdr:row>50</xdr:row>
      <xdr:rowOff>0</xdr:rowOff>
    </xdr:from>
    <xdr:to>
      <xdr:col>1</xdr:col>
      <xdr:colOff>1965960</xdr:colOff>
      <xdr:row>51</xdr:row>
      <xdr:rowOff>38100</xdr:rowOff>
    </xdr:to>
    <xdr:pic>
      <xdr:nvPicPr>
        <xdr:cNvPr id="2" name="Imagen 1">
          <a:extLst>
            <a:ext uri="{FF2B5EF4-FFF2-40B4-BE49-F238E27FC236}">
              <a16:creationId xmlns:a16="http://schemas.microsoft.com/office/drawing/2014/main" id="{BAE5479B-ECE5-8A84-D53A-0F0562B4C8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11734800"/>
          <a:ext cx="1889760" cy="2209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61"/>
  <sheetViews>
    <sheetView tabSelected="1" view="pageBreakPreview" topLeftCell="A36" zoomScaleSheetLayoutView="100" workbookViewId="0">
      <selection activeCell="B54" sqref="B54"/>
    </sheetView>
  </sheetViews>
  <sheetFormatPr baseColWidth="10" defaultColWidth="10.77734375" defaultRowHeight="14.4" x14ac:dyDescent="0.3"/>
  <cols>
    <col min="1" max="1" width="2.77734375" style="1" customWidth="1"/>
    <col min="2" max="2" width="60.109375" style="1" bestFit="1" customWidth="1"/>
    <col min="3" max="3" width="16.77734375" style="2" customWidth="1"/>
    <col min="4" max="4" width="3.109375" style="1" customWidth="1"/>
    <col min="5" max="5" width="8.77734375" style="1" customWidth="1"/>
    <col min="6" max="6" width="10.77734375" style="5" bestFit="1" customWidth="1"/>
    <col min="7" max="7" width="6" style="1" customWidth="1"/>
    <col min="8" max="8" width="13" style="3" customWidth="1"/>
    <col min="9" max="9" width="11.44140625" style="1" customWidth="1"/>
    <col min="10" max="10" width="10.77734375" style="1"/>
    <col min="11" max="11" width="16" style="1" customWidth="1"/>
    <col min="12" max="16384" width="10.77734375" style="1"/>
  </cols>
  <sheetData>
    <row r="1" spans="1:11" ht="15" thickBot="1" x14ac:dyDescent="0.35">
      <c r="A1" s="8"/>
      <c r="B1" s="101" t="s">
        <v>24</v>
      </c>
      <c r="C1" s="102"/>
      <c r="D1" s="102"/>
      <c r="E1" s="102"/>
      <c r="F1" s="102"/>
      <c r="G1" s="103"/>
      <c r="H1" s="9"/>
    </row>
    <row r="2" spans="1:11" x14ac:dyDescent="0.3">
      <c r="A2" s="8"/>
      <c r="B2" s="104" t="s">
        <v>39</v>
      </c>
      <c r="C2" s="104"/>
      <c r="D2" s="104"/>
      <c r="E2" s="104"/>
      <c r="F2" s="104"/>
      <c r="G2" s="104"/>
      <c r="H2" s="9"/>
    </row>
    <row r="3" spans="1:11" x14ac:dyDescent="0.3">
      <c r="A3" s="8"/>
      <c r="B3" s="104" t="s">
        <v>42</v>
      </c>
      <c r="C3" s="104"/>
      <c r="D3" s="104"/>
      <c r="E3" s="104"/>
      <c r="F3" s="104"/>
      <c r="G3" s="104"/>
      <c r="H3" s="9"/>
    </row>
    <row r="4" spans="1:11" ht="15" thickBot="1" x14ac:dyDescent="0.35">
      <c r="A4" s="8"/>
      <c r="B4" s="10" t="s">
        <v>38</v>
      </c>
      <c r="C4" s="11"/>
      <c r="D4" s="107"/>
      <c r="E4" s="107"/>
      <c r="F4" s="110">
        <v>52374</v>
      </c>
      <c r="G4" s="110"/>
      <c r="H4" s="9"/>
    </row>
    <row r="5" spans="1:11" ht="15" thickBot="1" x14ac:dyDescent="0.35">
      <c r="A5" s="8"/>
      <c r="B5" s="111" t="s">
        <v>25</v>
      </c>
      <c r="C5" s="112"/>
      <c r="D5" s="112"/>
      <c r="E5" s="112"/>
      <c r="F5" s="112"/>
      <c r="G5" s="113"/>
      <c r="H5" s="14"/>
    </row>
    <row r="6" spans="1:11" ht="33" customHeight="1" x14ac:dyDescent="0.3">
      <c r="A6" s="8"/>
      <c r="B6" s="119" t="s">
        <v>29</v>
      </c>
      <c r="C6" s="120"/>
      <c r="D6" s="121"/>
      <c r="E6" s="114"/>
      <c r="F6" s="92"/>
      <c r="G6" s="93"/>
      <c r="H6" s="14"/>
    </row>
    <row r="7" spans="1:11" ht="15" thickBot="1" x14ac:dyDescent="0.35">
      <c r="A7" s="8"/>
      <c r="B7" s="79" t="s">
        <v>23</v>
      </c>
      <c r="C7" s="80"/>
      <c r="D7" s="106"/>
      <c r="E7" s="105">
        <v>2207444</v>
      </c>
      <c r="F7" s="52"/>
      <c r="G7" s="53"/>
      <c r="H7" s="14"/>
    </row>
    <row r="8" spans="1:11" ht="15" thickBot="1" x14ac:dyDescent="0.35">
      <c r="A8" s="8"/>
      <c r="B8" s="15"/>
      <c r="C8" s="16"/>
      <c r="D8" s="17"/>
      <c r="E8" s="15"/>
      <c r="F8" s="18"/>
      <c r="G8" s="19"/>
      <c r="H8" s="14"/>
    </row>
    <row r="9" spans="1:11" ht="15" thickBot="1" x14ac:dyDescent="0.35">
      <c r="A9" s="8"/>
      <c r="B9" s="111" t="s">
        <v>18</v>
      </c>
      <c r="C9" s="112"/>
      <c r="D9" s="112"/>
      <c r="E9" s="112"/>
      <c r="F9" s="112"/>
      <c r="G9" s="113"/>
      <c r="H9" s="14"/>
    </row>
    <row r="10" spans="1:11" ht="18" customHeight="1" x14ac:dyDescent="0.3">
      <c r="A10" s="8"/>
      <c r="B10" s="119" t="s">
        <v>19</v>
      </c>
      <c r="C10" s="120"/>
      <c r="D10" s="120"/>
      <c r="E10" s="115">
        <v>208000</v>
      </c>
      <c r="F10" s="115"/>
      <c r="G10" s="116"/>
      <c r="H10" s="14"/>
      <c r="I10" s="45" t="s">
        <v>31</v>
      </c>
      <c r="K10" s="7">
        <f>16*49799</f>
        <v>796784</v>
      </c>
    </row>
    <row r="11" spans="1:11" ht="19.95" customHeight="1" x14ac:dyDescent="0.3">
      <c r="A11" s="8"/>
      <c r="B11" s="88" t="s">
        <v>21</v>
      </c>
      <c r="C11" s="89"/>
      <c r="D11" s="89"/>
      <c r="E11" s="108">
        <v>162500</v>
      </c>
      <c r="F11" s="108"/>
      <c r="G11" s="109"/>
      <c r="H11" s="14"/>
      <c r="I11" s="3" t="s">
        <v>31</v>
      </c>
      <c r="K11" s="7">
        <f>16*49799</f>
        <v>796784</v>
      </c>
    </row>
    <row r="12" spans="1:11" ht="19.95" customHeight="1" x14ac:dyDescent="0.3">
      <c r="A12" s="8"/>
      <c r="B12" s="122" t="s">
        <v>22</v>
      </c>
      <c r="C12" s="123"/>
      <c r="D12" s="123"/>
      <c r="E12" s="108">
        <f>E10+E11</f>
        <v>370500</v>
      </c>
      <c r="F12" s="108"/>
      <c r="G12" s="109"/>
      <c r="H12" s="14"/>
    </row>
    <row r="13" spans="1:11" ht="19.95" customHeight="1" thickBot="1" x14ac:dyDescent="0.35">
      <c r="A13" s="8"/>
      <c r="B13" s="79" t="s">
        <v>0</v>
      </c>
      <c r="C13" s="80"/>
      <c r="D13" s="106"/>
      <c r="E13" s="105">
        <f>+E7-E10-E11</f>
        <v>1836944</v>
      </c>
      <c r="F13" s="52"/>
      <c r="G13" s="53"/>
      <c r="H13" s="14"/>
    </row>
    <row r="14" spans="1:11" ht="15" thickBot="1" x14ac:dyDescent="0.35">
      <c r="A14" s="8"/>
      <c r="B14" s="15"/>
      <c r="C14" s="16"/>
      <c r="D14" s="17"/>
      <c r="E14" s="15"/>
      <c r="F14" s="18"/>
      <c r="G14" s="19"/>
      <c r="H14" s="14"/>
    </row>
    <row r="15" spans="1:11" ht="15" thickBot="1" x14ac:dyDescent="0.35">
      <c r="A15" s="8"/>
      <c r="B15" s="111" t="s">
        <v>4</v>
      </c>
      <c r="C15" s="112"/>
      <c r="D15" s="112"/>
      <c r="E15" s="112"/>
      <c r="F15" s="112"/>
      <c r="G15" s="113"/>
      <c r="H15" s="14"/>
    </row>
    <row r="16" spans="1:11" ht="24" customHeight="1" x14ac:dyDescent="0.3">
      <c r="A16" s="8"/>
      <c r="B16" s="117" t="s">
        <v>33</v>
      </c>
      <c r="C16" s="118"/>
      <c r="D16" s="118"/>
      <c r="E16" s="124">
        <v>0</v>
      </c>
      <c r="F16" s="124"/>
      <c r="G16" s="125"/>
      <c r="H16" s="14"/>
    </row>
    <row r="17" spans="1:11" ht="36" customHeight="1" x14ac:dyDescent="0.3">
      <c r="A17" s="8"/>
      <c r="B17" s="88" t="s">
        <v>34</v>
      </c>
      <c r="C17" s="89"/>
      <c r="D17" s="89"/>
      <c r="E17" s="81">
        <v>0</v>
      </c>
      <c r="F17" s="81"/>
      <c r="G17" s="82"/>
      <c r="H17" s="14"/>
      <c r="I17" s="6" t="s">
        <v>32</v>
      </c>
      <c r="K17" s="7">
        <f>32*49799</f>
        <v>1593568</v>
      </c>
    </row>
    <row r="18" spans="1:11" ht="24" customHeight="1" x14ac:dyDescent="0.3">
      <c r="A18" s="8"/>
      <c r="B18" s="88" t="s">
        <v>35</v>
      </c>
      <c r="C18" s="89"/>
      <c r="D18" s="89"/>
      <c r="E18" s="81">
        <v>0</v>
      </c>
      <c r="F18" s="81"/>
      <c r="G18" s="82"/>
      <c r="H18" s="20"/>
      <c r="I18" s="3" t="s">
        <v>31</v>
      </c>
      <c r="K18" s="7">
        <f>16*49799</f>
        <v>796784</v>
      </c>
    </row>
    <row r="19" spans="1:11" x14ac:dyDescent="0.3">
      <c r="A19" s="8"/>
      <c r="B19" s="83" t="s">
        <v>5</v>
      </c>
      <c r="C19" s="84"/>
      <c r="D19" s="84"/>
      <c r="E19" s="97">
        <f>SUM(E16:G18)</f>
        <v>0</v>
      </c>
      <c r="F19" s="97"/>
      <c r="G19" s="98"/>
      <c r="H19" s="14"/>
    </row>
    <row r="20" spans="1:11" ht="15" thickBot="1" x14ac:dyDescent="0.35">
      <c r="A20" s="8"/>
      <c r="B20" s="79" t="s">
        <v>20</v>
      </c>
      <c r="C20" s="80"/>
      <c r="D20" s="80"/>
      <c r="E20" s="52">
        <f>+E13-E19</f>
        <v>1836944</v>
      </c>
      <c r="F20" s="52"/>
      <c r="G20" s="53"/>
      <c r="H20" s="14"/>
    </row>
    <row r="21" spans="1:11" ht="15" thickBot="1" x14ac:dyDescent="0.35">
      <c r="A21" s="8"/>
      <c r="B21" s="19"/>
      <c r="C21" s="21"/>
      <c r="D21" s="17"/>
      <c r="E21" s="22"/>
      <c r="F21" s="18"/>
      <c r="G21" s="19"/>
      <c r="H21" s="14"/>
    </row>
    <row r="22" spans="1:11" ht="15" thickBot="1" x14ac:dyDescent="0.35">
      <c r="A22" s="8"/>
      <c r="B22" s="111" t="s">
        <v>1</v>
      </c>
      <c r="C22" s="112"/>
      <c r="D22" s="112"/>
      <c r="E22" s="112"/>
      <c r="F22" s="112"/>
      <c r="G22" s="113"/>
      <c r="H22" s="14"/>
    </row>
    <row r="23" spans="1:11" ht="13.95" customHeight="1" x14ac:dyDescent="0.3">
      <c r="A23" s="8"/>
      <c r="B23" s="90"/>
      <c r="C23" s="91"/>
      <c r="D23" s="91"/>
      <c r="E23" s="92"/>
      <c r="F23" s="92"/>
      <c r="G23" s="93"/>
      <c r="H23" s="14"/>
    </row>
    <row r="24" spans="1:11" ht="13.95" customHeight="1" x14ac:dyDescent="0.3">
      <c r="A24" s="8"/>
      <c r="B24" s="90" t="s">
        <v>17</v>
      </c>
      <c r="C24" s="91"/>
      <c r="D24" s="91"/>
      <c r="E24" s="92">
        <v>0</v>
      </c>
      <c r="F24" s="92"/>
      <c r="G24" s="93"/>
      <c r="H24" s="14"/>
    </row>
    <row r="25" spans="1:11" ht="48" customHeight="1" x14ac:dyDescent="0.3">
      <c r="A25" s="8"/>
      <c r="B25" s="88" t="s">
        <v>36</v>
      </c>
      <c r="C25" s="89"/>
      <c r="D25" s="89"/>
      <c r="E25" s="81">
        <v>0</v>
      </c>
      <c r="F25" s="81"/>
      <c r="G25" s="82"/>
      <c r="H25" s="14"/>
    </row>
    <row r="26" spans="1:11" ht="19.95" customHeight="1" x14ac:dyDescent="0.3">
      <c r="A26" s="8"/>
      <c r="B26" s="83" t="s">
        <v>2</v>
      </c>
      <c r="C26" s="84"/>
      <c r="D26" s="84"/>
      <c r="E26" s="97">
        <f>SUM(E24:G25)</f>
        <v>0</v>
      </c>
      <c r="F26" s="97"/>
      <c r="G26" s="98"/>
      <c r="H26" s="14"/>
    </row>
    <row r="27" spans="1:11" ht="21" customHeight="1" thickBot="1" x14ac:dyDescent="0.35">
      <c r="A27" s="8"/>
      <c r="B27" s="79" t="s">
        <v>26</v>
      </c>
      <c r="C27" s="80"/>
      <c r="D27" s="80"/>
      <c r="E27" s="52">
        <f>+E20-E26</f>
        <v>1836944</v>
      </c>
      <c r="F27" s="52"/>
      <c r="G27" s="53"/>
      <c r="H27" s="14"/>
    </row>
    <row r="28" spans="1:11" ht="15" thickBot="1" x14ac:dyDescent="0.35">
      <c r="A28" s="8"/>
      <c r="B28" s="15"/>
      <c r="D28" s="17"/>
      <c r="E28" s="16"/>
      <c r="F28" s="18"/>
      <c r="G28" s="19"/>
      <c r="H28" s="14"/>
    </row>
    <row r="29" spans="1:11" x14ac:dyDescent="0.3">
      <c r="A29" s="8"/>
      <c r="B29" s="54" t="s">
        <v>30</v>
      </c>
      <c r="C29" s="55"/>
      <c r="D29" s="55"/>
      <c r="E29" s="99">
        <f>+ROUND(E27*25%,-3)</f>
        <v>459000</v>
      </c>
      <c r="F29" s="99"/>
      <c r="G29" s="100"/>
      <c r="H29" s="23"/>
    </row>
    <row r="30" spans="1:11" ht="15" thickBot="1" x14ac:dyDescent="0.35">
      <c r="A30" s="8"/>
      <c r="B30" s="79" t="s">
        <v>3</v>
      </c>
      <c r="C30" s="80"/>
      <c r="D30" s="80"/>
      <c r="E30" s="52">
        <f>+E27-E29</f>
        <v>1377944</v>
      </c>
      <c r="F30" s="52"/>
      <c r="G30" s="53"/>
      <c r="H30" s="19"/>
    </row>
    <row r="31" spans="1:11" x14ac:dyDescent="0.3">
      <c r="A31" s="8"/>
      <c r="B31" s="24"/>
      <c r="C31" s="24"/>
      <c r="D31" s="24"/>
      <c r="E31" s="25"/>
      <c r="F31" s="25"/>
      <c r="G31" s="25"/>
      <c r="H31" s="19"/>
    </row>
    <row r="32" spans="1:11" x14ac:dyDescent="0.3">
      <c r="A32" s="8"/>
      <c r="B32" s="94" t="s">
        <v>27</v>
      </c>
      <c r="C32" s="95"/>
      <c r="D32" s="96"/>
      <c r="E32" s="78">
        <f>+E13*40%</f>
        <v>734777.60000000009</v>
      </c>
      <c r="F32" s="78"/>
      <c r="G32" s="78"/>
      <c r="H32" s="19"/>
    </row>
    <row r="33" spans="1:10" x14ac:dyDescent="0.3">
      <c r="A33" s="8"/>
      <c r="B33" s="66" t="s">
        <v>28</v>
      </c>
      <c r="C33" s="67"/>
      <c r="D33" s="68"/>
      <c r="E33" s="78">
        <f>+E19+E26+E29</f>
        <v>459000</v>
      </c>
      <c r="F33" s="78"/>
      <c r="G33" s="78"/>
      <c r="H33" s="19"/>
    </row>
    <row r="34" spans="1:10" ht="15" thickBot="1" x14ac:dyDescent="0.35">
      <c r="A34" s="8"/>
      <c r="B34" s="24"/>
      <c r="C34" s="26"/>
      <c r="D34" s="27"/>
      <c r="E34" s="16"/>
      <c r="F34" s="18"/>
      <c r="G34" s="18"/>
      <c r="H34" s="14"/>
    </row>
    <row r="35" spans="1:10" ht="15" thickBot="1" x14ac:dyDescent="0.35">
      <c r="A35" s="8"/>
      <c r="B35" s="85" t="s">
        <v>6</v>
      </c>
      <c r="C35" s="86"/>
      <c r="D35" s="87"/>
      <c r="E35" s="64">
        <f>IF(E33&gt;E32,+E13-E32,+E30)</f>
        <v>1377944</v>
      </c>
      <c r="F35" s="64"/>
      <c r="G35" s="65"/>
      <c r="H35" s="4"/>
      <c r="I35" s="4"/>
      <c r="J35" s="4"/>
    </row>
    <row r="36" spans="1:10" ht="15" thickBot="1" x14ac:dyDescent="0.35">
      <c r="A36" s="8"/>
      <c r="B36" s="24"/>
      <c r="C36" s="24"/>
      <c r="D36" s="24"/>
      <c r="E36" s="25"/>
      <c r="F36" s="25"/>
      <c r="G36" s="25"/>
      <c r="H36" s="4"/>
      <c r="I36" s="4"/>
      <c r="J36" s="4"/>
    </row>
    <row r="37" spans="1:10" ht="15" thickBot="1" x14ac:dyDescent="0.35">
      <c r="A37" s="8"/>
      <c r="B37" s="60" t="s">
        <v>7</v>
      </c>
      <c r="C37" s="61"/>
      <c r="D37" s="62"/>
      <c r="E37" s="63">
        <f>+E35/F4</f>
        <v>26.309695650513614</v>
      </c>
      <c r="F37" s="64"/>
      <c r="G37" s="65"/>
      <c r="H37" s="14"/>
    </row>
    <row r="38" spans="1:10" ht="15" thickBot="1" x14ac:dyDescent="0.35">
      <c r="A38" s="8"/>
      <c r="B38" s="19"/>
      <c r="C38" s="21"/>
      <c r="D38" s="19"/>
      <c r="E38" s="19"/>
      <c r="F38" s="18"/>
      <c r="G38" s="19"/>
      <c r="H38" s="14"/>
    </row>
    <row r="39" spans="1:10" ht="15.75" customHeight="1" thickBot="1" x14ac:dyDescent="0.35">
      <c r="A39" s="8"/>
      <c r="B39" s="28"/>
      <c r="C39" s="70" t="s">
        <v>8</v>
      </c>
      <c r="D39" s="72" t="s">
        <v>9</v>
      </c>
      <c r="E39" s="73"/>
      <c r="F39" s="73"/>
      <c r="G39" s="74"/>
      <c r="H39" s="57" t="s">
        <v>10</v>
      </c>
    </row>
    <row r="40" spans="1:10" ht="15" thickBot="1" x14ac:dyDescent="0.35">
      <c r="A40" s="8"/>
      <c r="B40" s="29" t="s">
        <v>11</v>
      </c>
      <c r="C40" s="71"/>
      <c r="D40" s="75"/>
      <c r="E40" s="76"/>
      <c r="F40" s="76"/>
      <c r="G40" s="77"/>
      <c r="H40" s="58"/>
    </row>
    <row r="41" spans="1:10" ht="25.95" customHeight="1" x14ac:dyDescent="0.3">
      <c r="A41" s="8"/>
      <c r="B41" s="30">
        <v>95</v>
      </c>
      <c r="C41" s="31">
        <v>0</v>
      </c>
      <c r="D41" s="59">
        <v>0</v>
      </c>
      <c r="E41" s="59"/>
      <c r="F41" s="59"/>
      <c r="G41" s="59"/>
      <c r="H41" s="32">
        <f>IF(E37&lt;B41,0,0)</f>
        <v>0</v>
      </c>
    </row>
    <row r="42" spans="1:10" ht="32.25" customHeight="1" x14ac:dyDescent="0.3">
      <c r="A42" s="8"/>
      <c r="B42" s="33">
        <v>150</v>
      </c>
      <c r="C42" s="34">
        <v>0.19</v>
      </c>
      <c r="D42" s="56" t="s">
        <v>12</v>
      </c>
      <c r="E42" s="56"/>
      <c r="F42" s="56"/>
      <c r="G42" s="56"/>
      <c r="H42" s="35">
        <f>IF($C$47&gt;95,(IF($C$47&lt;=150,ROUND(((($C$47-95)*19%)*$C46),-3),0)),0)</f>
        <v>0</v>
      </c>
    </row>
    <row r="43" spans="1:10" ht="31.5" customHeight="1" x14ac:dyDescent="0.3">
      <c r="A43" s="8"/>
      <c r="B43" s="33">
        <v>360</v>
      </c>
      <c r="C43" s="34">
        <v>0.28000000000000003</v>
      </c>
      <c r="D43" s="56" t="s">
        <v>13</v>
      </c>
      <c r="E43" s="56"/>
      <c r="F43" s="56"/>
      <c r="G43" s="56"/>
      <c r="H43" s="35">
        <f>IF($C$47&gt;150,IF($C$47&lt;=360,ROUND(((($C$47-150)*28%)*$C46)+(10*$C46),-3),0),0)</f>
        <v>0</v>
      </c>
    </row>
    <row r="44" spans="1:10" ht="33.75" customHeight="1" thickBot="1" x14ac:dyDescent="0.35">
      <c r="A44" s="8"/>
      <c r="B44" s="36" t="s">
        <v>14</v>
      </c>
      <c r="C44" s="37">
        <v>0.33</v>
      </c>
      <c r="D44" s="69" t="s">
        <v>15</v>
      </c>
      <c r="E44" s="69"/>
      <c r="F44" s="69"/>
      <c r="G44" s="69"/>
      <c r="H44" s="38">
        <f>IF($C$47&gt;360,ROUND(((($C$47-360)*33%)*$C$46)+(69*$C$46),-3),0)</f>
        <v>0</v>
      </c>
    </row>
    <row r="45" spans="1:10" ht="15" thickBot="1" x14ac:dyDescent="0.35">
      <c r="A45" s="8"/>
      <c r="B45" s="19"/>
      <c r="D45" s="19"/>
      <c r="E45" s="19"/>
      <c r="F45" s="18"/>
      <c r="G45" s="19"/>
      <c r="H45" s="14"/>
    </row>
    <row r="46" spans="1:10" ht="15" thickBot="1" x14ac:dyDescent="0.35">
      <c r="A46" s="8"/>
      <c r="B46" s="39" t="str">
        <f>+B4</f>
        <v>UVT 2026</v>
      </c>
      <c r="C46" s="40">
        <f>+F4</f>
        <v>52374</v>
      </c>
      <c r="D46" s="19"/>
      <c r="E46" s="19"/>
      <c r="F46" s="18"/>
      <c r="G46" s="19"/>
      <c r="H46" s="19"/>
    </row>
    <row r="47" spans="1:10" ht="15" thickBot="1" x14ac:dyDescent="0.35">
      <c r="A47" s="8"/>
      <c r="B47" s="41" t="s">
        <v>16</v>
      </c>
      <c r="C47" s="42">
        <f>+E37</f>
        <v>26.309695650513614</v>
      </c>
      <c r="D47" s="19"/>
      <c r="E47" s="19"/>
      <c r="F47" s="18"/>
      <c r="G47" s="19"/>
      <c r="H47" s="19"/>
    </row>
    <row r="48" spans="1:10" ht="15" thickBot="1" x14ac:dyDescent="0.35">
      <c r="A48" s="8"/>
      <c r="B48" s="8"/>
      <c r="C48" s="11"/>
      <c r="D48" s="8"/>
      <c r="E48" s="8"/>
      <c r="F48" s="12"/>
      <c r="G48" s="8"/>
      <c r="H48" s="9"/>
    </row>
    <row r="49" spans="1:8" ht="15" thickBot="1" x14ac:dyDescent="0.35">
      <c r="A49" s="8"/>
      <c r="B49" s="46"/>
      <c r="C49" s="47"/>
      <c r="D49" s="47"/>
      <c r="E49" s="48"/>
      <c r="F49" s="49">
        <f>SUM(H41:H44)</f>
        <v>0</v>
      </c>
      <c r="G49" s="50"/>
      <c r="H49" s="51"/>
    </row>
    <row r="50" spans="1:8" x14ac:dyDescent="0.3">
      <c r="A50" s="8"/>
      <c r="B50" s="43"/>
      <c r="C50" s="43"/>
      <c r="D50" s="43"/>
      <c r="E50" s="43"/>
      <c r="F50" s="44"/>
      <c r="G50" s="44"/>
      <c r="H50" s="44"/>
    </row>
    <row r="51" spans="1:8" x14ac:dyDescent="0.3">
      <c r="A51" s="8"/>
      <c r="C51" s="11"/>
      <c r="D51" s="8"/>
      <c r="E51" s="8"/>
      <c r="F51" s="12"/>
      <c r="G51" s="8"/>
      <c r="H51" s="9"/>
    </row>
    <row r="52" spans="1:8" x14ac:dyDescent="0.3">
      <c r="A52" s="8"/>
      <c r="B52" s="13" t="s">
        <v>40</v>
      </c>
      <c r="C52" s="11"/>
      <c r="D52" s="8"/>
      <c r="E52" s="8"/>
      <c r="F52" s="12"/>
      <c r="G52" s="8"/>
      <c r="H52" s="9"/>
    </row>
    <row r="53" spans="1:8" x14ac:dyDescent="0.3">
      <c r="A53" s="8"/>
      <c r="B53" s="13" t="s">
        <v>41</v>
      </c>
      <c r="C53" s="11"/>
      <c r="D53" s="8"/>
      <c r="E53" s="8"/>
      <c r="F53" s="12"/>
      <c r="G53" s="8"/>
      <c r="H53" s="9"/>
    </row>
    <row r="54" spans="1:8" x14ac:dyDescent="0.3">
      <c r="A54" s="8"/>
      <c r="B54" s="13" t="s">
        <v>43</v>
      </c>
      <c r="C54" s="11"/>
      <c r="D54" s="8"/>
      <c r="E54" s="8"/>
      <c r="F54" s="12"/>
      <c r="G54" s="8"/>
      <c r="H54" s="9"/>
    </row>
    <row r="55" spans="1:8" x14ac:dyDescent="0.3">
      <c r="A55" s="8"/>
      <c r="B55" s="8"/>
      <c r="C55" s="11"/>
      <c r="D55" s="8"/>
      <c r="E55" s="8"/>
      <c r="F55" s="12"/>
      <c r="G55" s="8"/>
      <c r="H55" s="9"/>
    </row>
    <row r="61" spans="1:8" x14ac:dyDescent="0.3">
      <c r="E61" s="1" t="s">
        <v>37</v>
      </c>
    </row>
  </sheetData>
  <mergeCells count="62">
    <mergeCell ref="B22:G22"/>
    <mergeCell ref="B18:D18"/>
    <mergeCell ref="E20:G20"/>
    <mergeCell ref="B6:D6"/>
    <mergeCell ref="B11:D11"/>
    <mergeCell ref="E11:G11"/>
    <mergeCell ref="B10:D10"/>
    <mergeCell ref="B9:G9"/>
    <mergeCell ref="B13:D13"/>
    <mergeCell ref="E13:G13"/>
    <mergeCell ref="B12:D12"/>
    <mergeCell ref="B20:D20"/>
    <mergeCell ref="B17:D17"/>
    <mergeCell ref="B15:G15"/>
    <mergeCell ref="E16:G16"/>
    <mergeCell ref="E17:G17"/>
    <mergeCell ref="E18:G18"/>
    <mergeCell ref="E19:G19"/>
    <mergeCell ref="B1:G1"/>
    <mergeCell ref="B2:G2"/>
    <mergeCell ref="E7:G7"/>
    <mergeCell ref="B7:D7"/>
    <mergeCell ref="D4:E4"/>
    <mergeCell ref="E12:G12"/>
    <mergeCell ref="F4:G4"/>
    <mergeCell ref="B5:G5"/>
    <mergeCell ref="E6:G6"/>
    <mergeCell ref="E10:G10"/>
    <mergeCell ref="B3:G3"/>
    <mergeCell ref="B16:D16"/>
    <mergeCell ref="E25:G25"/>
    <mergeCell ref="D42:G42"/>
    <mergeCell ref="B19:D19"/>
    <mergeCell ref="B35:D35"/>
    <mergeCell ref="B25:D25"/>
    <mergeCell ref="B26:D26"/>
    <mergeCell ref="E27:G27"/>
    <mergeCell ref="E32:G32"/>
    <mergeCell ref="B27:D27"/>
    <mergeCell ref="B24:D24"/>
    <mergeCell ref="B23:D23"/>
    <mergeCell ref="E23:G23"/>
    <mergeCell ref="B32:D32"/>
    <mergeCell ref="E26:G26"/>
    <mergeCell ref="E29:G29"/>
    <mergeCell ref="E24:G24"/>
    <mergeCell ref="B49:E49"/>
    <mergeCell ref="F49:H49"/>
    <mergeCell ref="E30:G30"/>
    <mergeCell ref="B29:D29"/>
    <mergeCell ref="D43:G43"/>
    <mergeCell ref="H39:H40"/>
    <mergeCell ref="D41:G41"/>
    <mergeCell ref="B37:D37"/>
    <mergeCell ref="E37:G37"/>
    <mergeCell ref="B33:D33"/>
    <mergeCell ref="D44:G44"/>
    <mergeCell ref="C39:C40"/>
    <mergeCell ref="D39:G40"/>
    <mergeCell ref="E33:G33"/>
    <mergeCell ref="E35:G35"/>
    <mergeCell ref="B30:D30"/>
  </mergeCells>
  <phoneticPr fontId="3" type="noConversion"/>
  <pageMargins left="0.74803149606299213" right="0.15748031496062992" top="0.39370078740157483" bottom="0.19685039370078741" header="0.31496062992125984" footer="0.31496062992125984"/>
  <pageSetup scale="75" orientation="portrait"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Art. 383</vt:lpstr>
      <vt:lpstr>'Art. 383'!Área_de_impresión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Gateway</dc:creator>
  <cp:lastModifiedBy>Maria Alejandra Orozco Yepes</cp:lastModifiedBy>
  <cp:lastPrinted>2026-02-04T16:52:01Z</cp:lastPrinted>
  <dcterms:created xsi:type="dcterms:W3CDTF">2010-03-10T22:40:40Z</dcterms:created>
  <dcterms:modified xsi:type="dcterms:W3CDTF">2026-07-29T13:46:08Z</dcterms:modified>
</cp:coreProperties>
</file>