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8"/>
  <workbookPr defaultThemeVersion="166925"/>
  <mc:AlternateContent xmlns:mc="http://schemas.openxmlformats.org/markup-compatibility/2006">
    <mc:Choice Requires="x15">
      <x15ac:absPath xmlns:x15ac="http://schemas.microsoft.com/office/spreadsheetml/2010/11/ac" url="https://sena4-my.sharepoint.com/personal/mdjfranco_sena_edu_co/Documents/Documentos/CENTRO DE MANUFACTURA 2026/CONTRATACION BIENES Y SERVICIOS CMTC 2026/MATERIAL DE FORMACION/MATERIAL FORMACION LABORATORIO LOTE DESIERTO/"/>
    </mc:Choice>
  </mc:AlternateContent>
  <xr:revisionPtr revIDLastSave="177" documentId="8_{1BA8BFA8-E1FB-4E84-8763-4B4A1DCBE067}" xr6:coauthVersionLast="47" xr6:coauthVersionMax="47" xr10:uidLastSave="{9A7049BA-B815-4EFA-8CF1-203B4518C0B4}"/>
  <bookViews>
    <workbookView xWindow="-120" yWindow="-120" windowWidth="29040" windowHeight="15720" xr2:uid="{AB816109-0B8D-47B9-B195-9ED93D7F1012}"/>
  </bookViews>
  <sheets>
    <sheet name="QUIMICOS"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8" i="6" l="1"/>
  <c r="V11" i="6"/>
  <c r="V10" i="6"/>
  <c r="G10" i="6"/>
  <c r="V15" i="6"/>
  <c r="V14" i="6"/>
  <c r="V13" i="6"/>
  <c r="V12" i="6"/>
  <c r="V9" i="6"/>
  <c r="V8" i="6"/>
  <c r="V7" i="6"/>
  <c r="V6" i="6"/>
  <c r="V5" i="6"/>
  <c r="V4" i="6"/>
  <c r="V3" i="6"/>
  <c r="U11" i="6"/>
  <c r="S15" i="6"/>
  <c r="S14" i="6"/>
  <c r="S13" i="6"/>
  <c r="Q15" i="6" l="1"/>
  <c r="Q14" i="6"/>
  <c r="Q13" i="6"/>
  <c r="O15" i="6"/>
  <c r="O14" i="6"/>
  <c r="O9" i="6"/>
  <c r="O6" i="6"/>
  <c r="M7" i="6"/>
  <c r="M5" i="6"/>
  <c r="M4" i="6"/>
  <c r="M3" i="6"/>
  <c r="K11" i="6"/>
  <c r="K9" i="6"/>
  <c r="I12" i="6"/>
  <c r="I10" i="6"/>
  <c r="I8" i="6"/>
  <c r="G12" i="6"/>
  <c r="G8" i="6"/>
  <c r="G7" i="6"/>
  <c r="G6" i="6"/>
  <c r="G5" i="6"/>
  <c r="G4" i="6"/>
  <c r="G3" i="6"/>
  <c r="V16" i="6" l="1"/>
  <c r="V17" i="6" l="1"/>
</calcChain>
</file>

<file path=xl/sharedStrings.xml><?xml version="1.0" encoding="utf-8"?>
<sst xmlns="http://schemas.openxmlformats.org/spreadsheetml/2006/main" count="72" uniqueCount="45">
  <si>
    <t>LOTE No. 1 MATERIAL DE FORMACIÓN LABORATORIO - QUÍMICOS</t>
  </si>
  <si>
    <t>ADEQUIM</t>
  </si>
  <si>
    <t>ARTILAB</t>
  </si>
  <si>
    <t>ELEMENTOS QUIMICOS</t>
  </si>
  <si>
    <t>PROFINAS</t>
  </si>
  <si>
    <t>CTL COMPANY</t>
  </si>
  <si>
    <t>BLAMIS DOTACIONES</t>
  </si>
  <si>
    <t>BIOCOL</t>
  </si>
  <si>
    <t>QUIMICOMPANY</t>
  </si>
  <si>
    <t>VALOR PROMEDIO</t>
  </si>
  <si>
    <t>ITEM</t>
  </si>
  <si>
    <t>DESCRIPCIÓN DETALLADA</t>
  </si>
  <si>
    <t>UNIDAD DE MEDIDA</t>
  </si>
  <si>
    <t>CANTIDAD</t>
  </si>
  <si>
    <t>VALOR UNITARIO</t>
  </si>
  <si>
    <t>VALOR TOTAL</t>
  </si>
  <si>
    <t>Solución buffer pH 4</t>
  </si>
  <si>
    <t>Disolución acuosa de biftalato de potasio 
Matriz: Acuosa
Valor Nominal: 4.00 unidades de pH a 25 °C
Presentación 500 ml</t>
  </si>
  <si>
    <t>UNIDAD</t>
  </si>
  <si>
    <t>Solución buffer pH 7</t>
  </si>
  <si>
    <t>Disolución acuosa de fosfato de ácido de potasio y fosfato ácido de sodio 
Matriz: Acuosa
Valor Nominal: 7.00 unidades de pH a 25 °C
Presentación 500 ml</t>
  </si>
  <si>
    <t>Solución buffer pH 9</t>
  </si>
  <si>
    <t>Disolución acuosa de tetraborato de sodio decahidratado 
Matriz: Acuosa
Valor Nominal: 9.00 unidades de pH a 25 °C
Presentación 500 ml</t>
  </si>
  <si>
    <t>Cloruro de sodio (NaCl)</t>
  </si>
  <si>
    <t>Cloruro de sodio
No.  CAS 7647-14-5
Presentación: 500 gramos</t>
  </si>
  <si>
    <t>Fosfato de sodio dibásico, anhidro (Na2HPO4).</t>
  </si>
  <si>
    <t>Fosfato de sodio dibásico, anhídro (Na2HPO4)
Grado reactivo para análisis. CAS. 7558-79-4
Pureza: ≥ 99%, 500 g</t>
  </si>
  <si>
    <t>Monoclorhidrato de L-histidina (C6H9N3O2 * HCL * H2O)</t>
  </si>
  <si>
    <t>Monoclorhidrato de l-histidina, C6H9N3O2.HCl.H2O
Grado reactivo para análisis.
CAS 5934-29-2.
Riqueza: ≥98% 100 g</t>
  </si>
  <si>
    <t>Acetato de potasio seco (grado a.p)</t>
  </si>
  <si>
    <t>Acetato de potasio seco (grado a.p) CAS 127-08-2
Presentación; 500 g</t>
  </si>
  <si>
    <t>Ácido Láctico, USP 85%</t>
  </si>
  <si>
    <t>Ácido Láctico USP al 85% C6H6O3 Grado reactivo análisis ACS o grado farma (BP, Ph. Eur.) CAS. 79-33-4
Presentación: 500 ml</t>
  </si>
  <si>
    <t>Solución para llenar el electrodo del pH metro</t>
  </si>
  <si>
    <t>Solución para llenar el electrodo del pH metro OAKTON pH - 700 Composición: Cloruro de Potasio 4M KCl
Presentación: 250 ml</t>
  </si>
  <si>
    <t>N.N
Dimetilacetamida (DMAC)</t>
  </si>
  <si>
    <t>N.N Dimetilacetamida (DMAC)
Grado reactivo.
Riqueza mínima (C.G.): 99,9% No. CAS: 127-19-5
Presentación: 500 ml</t>
  </si>
  <si>
    <t>Material de referencia certificado de pH 9</t>
  </si>
  <si>
    <t>Material de referencia certificado de pH Disolución acuosa de tetraborato de sodio decahidratado
Matriz: Acuosa
Presentación: Botella de polietileno de alta densidad con volumen nominal de 1000 mL Uso: Este material puede ser utilizado para la calibración de instrumentos de medición, validación de métodos y/o para asignar valores a otros materiales de referencia de pH.
Se considera que los valores certificados asignados a los MRC han establecido una trazabilidad metrológica válida cuando:
1.	Los MRC son producidos por un INM utilizando un servicio que se incluye en el BIPM KCDB.
2.	Los MRC son producidos por un PMR acreditado bajo su alcance de acreditación y el Organismo de Acreditación está cubierto por el Acuerdo de ILAC o por Acuerdos
Regionales reconocidos por ILAC.</t>
  </si>
  <si>
    <t>Material de referencia certificado de pH 7</t>
  </si>
  <si>
    <t>Material de referencia certificado de pH Disolución acuosa de fosfato de ácido de potasio y fosfato ácido de sodio
Matriz: Acuosa
Presentación: envasada en una botella de polietileno de alta densidad con volumen nominal 1000 mL
Uso: Este material puede ser utilizado para la calibración de instrumentos de medición, validación de métodos y/o para asignar valores a otros materiales de referencia de pH.
Se considera que los valores certificados asignados a los MRC han establecido una trazabilidad metrológica válida cuando:
1.	Los MRC son producidos por un INM utilizando un servicio que se incluye en el BIPM KCDB.
2.	Los MRC son producidos por un PMR acreditado bajo su alcance de acreditación y el Organismo de Acreditación está cubierto por
el Acuerdo de ILAC o por Acuerdos Regionales reconocidos por ILAC.</t>
  </si>
  <si>
    <t>Material de referencia certificado de pH 4</t>
  </si>
  <si>
    <t>Material de referencia certificado pH Disolución acuosa de biftalato de potasio Matriz: Acuosa
Presentación: Envasado en una botella de polietileno de alta densidad con volumen nominal de 1000 mL
Uso: Este material puede ser utilizado para la calibración de instrumentos de medición, validación de métodos y/o para asignar valores a otros materiales de referencia de pH.
Se considera que los valores certificados asignados a los MRC han establecido una trazabilidad metrológica válida cuando:
1.	Los MRC son producidos por un INM utilizando un servicio que se incluye en el BIPM KCDB.
2.	Los MRC son producidos por un PMR acreditado bajo su alcance de acreditación y el Organismo de Acreditación está cubierto por el Acuerdo de ILAC o por Acuerdos
Regionales reconocidos por ILAC.</t>
  </si>
  <si>
    <t>SUBTOTAL</t>
  </si>
  <si>
    <t>VALOR IMPUESTOS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</si>
</sst>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 #,##0.00_-;\-* #,##0.00_-;_-* &quot;-&quot;??_-;_-@_-"/>
    <numFmt numFmtId="166" formatCode="_-&quot;$&quot;\ * #,##0_-;\-&quot;$&quot;\ * #,##0_-;_-&quot;$&quot;\ * &quot;-&quot;??_-;_-@_-"/>
  </numFmts>
  <fonts count="4">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4">
    <xf numFmtId="0" fontId="0"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cellStyleXfs>
  <cellXfs count="59">
    <xf numFmtId="0" fontId="0" fillId="0" borderId="0" xfId="0"/>
    <xf numFmtId="0" fontId="1" fillId="2" borderId="10"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2" borderId="9" xfId="0" applyFont="1" applyFill="1" applyBorder="1" applyAlignment="1">
      <alignment horizontal="center" vertical="center"/>
    </xf>
    <xf numFmtId="166" fontId="3" fillId="0" borderId="1" xfId="1" applyNumberFormat="1" applyFont="1" applyBorder="1" applyAlignment="1">
      <alignment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166" fontId="3" fillId="0" borderId="5" xfId="1" applyNumberFormat="1" applyFont="1" applyBorder="1" applyAlignment="1">
      <alignment vertical="center"/>
    </xf>
    <xf numFmtId="0" fontId="3" fillId="0" borderId="2"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166" fontId="3" fillId="0" borderId="1" xfId="1" applyNumberFormat="1" applyFont="1" applyFill="1" applyBorder="1" applyAlignment="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166" fontId="3" fillId="0" borderId="8" xfId="1" applyNumberFormat="1" applyFont="1" applyBorder="1" applyAlignment="1">
      <alignment vertical="center"/>
    </xf>
    <xf numFmtId="164" fontId="0" fillId="0" borderId="6" xfId="1" applyFont="1" applyBorder="1" applyAlignment="1">
      <alignment horizontal="center" vertical="center"/>
    </xf>
    <xf numFmtId="164" fontId="0" fillId="0" borderId="3" xfId="1" applyFont="1" applyBorder="1" applyAlignment="1">
      <alignment horizontal="center" vertical="center"/>
    </xf>
    <xf numFmtId="164" fontId="3" fillId="0" borderId="1" xfId="1" applyFont="1" applyFill="1" applyBorder="1" applyAlignment="1">
      <alignment vertical="center"/>
    </xf>
    <xf numFmtId="164" fontId="3" fillId="0" borderId="1" xfId="1" applyFont="1" applyBorder="1" applyAlignment="1">
      <alignment vertical="center"/>
    </xf>
    <xf numFmtId="164" fontId="3" fillId="0" borderId="8" xfId="1" applyFont="1" applyFill="1" applyBorder="1" applyAlignment="1">
      <alignment vertical="center"/>
    </xf>
    <xf numFmtId="164" fontId="3" fillId="0" borderId="8" xfId="1" applyFont="1" applyBorder="1" applyAlignment="1">
      <alignment vertical="center"/>
    </xf>
    <xf numFmtId="164" fontId="3" fillId="0" borderId="5" xfId="1" applyFont="1" applyFill="1" applyBorder="1" applyAlignment="1">
      <alignment vertical="center"/>
    </xf>
    <xf numFmtId="164" fontId="3" fillId="0" borderId="5" xfId="1" applyFont="1" applyBorder="1" applyAlignment="1">
      <alignment vertical="center"/>
    </xf>
    <xf numFmtId="164" fontId="0" fillId="0" borderId="1" xfId="1" applyFont="1" applyFill="1" applyBorder="1" applyAlignment="1">
      <alignment horizontal="center" vertical="center"/>
    </xf>
    <xf numFmtId="164" fontId="0" fillId="0" borderId="3" xfId="1" applyFont="1" applyFill="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vertical="center" wrapText="1"/>
    </xf>
    <xf numFmtId="0" fontId="3" fillId="0" borderId="1" xfId="0" applyFont="1" applyBorder="1" applyAlignment="1">
      <alignment vertical="center"/>
    </xf>
    <xf numFmtId="0" fontId="3" fillId="0" borderId="8" xfId="0" applyFont="1" applyBorder="1" applyAlignment="1">
      <alignment horizontal="justify" vertical="center" wrapText="1"/>
    </xf>
    <xf numFmtId="165" fontId="0" fillId="0" borderId="0" xfId="0" applyNumberFormat="1"/>
    <xf numFmtId="0" fontId="0" fillId="0" borderId="0" xfId="0" applyAlignment="1">
      <alignment vertical="center"/>
    </xf>
    <xf numFmtId="0" fontId="0" fillId="0" borderId="5" xfId="0" applyBorder="1" applyAlignment="1">
      <alignment vertical="center"/>
    </xf>
    <xf numFmtId="0" fontId="0" fillId="0" borderId="1" xfId="0" applyBorder="1" applyAlignment="1">
      <alignment vertical="center"/>
    </xf>
    <xf numFmtId="164" fontId="0" fillId="0" borderId="0" xfId="0" applyNumberFormat="1" applyAlignment="1">
      <alignment vertical="center"/>
    </xf>
    <xf numFmtId="164" fontId="0" fillId="0" borderId="3" xfId="1" applyFont="1" applyBorder="1" applyAlignment="1">
      <alignment vertical="center"/>
    </xf>
    <xf numFmtId="165" fontId="0" fillId="0" borderId="0" xfId="2" applyFont="1" applyAlignment="1">
      <alignment vertical="center"/>
    </xf>
    <xf numFmtId="166" fontId="0" fillId="0" borderId="0" xfId="0" applyNumberFormat="1" applyAlignment="1">
      <alignment vertical="center"/>
    </xf>
    <xf numFmtId="164" fontId="0" fillId="0" borderId="0" xfId="1" applyFont="1" applyAlignment="1">
      <alignment vertical="center"/>
    </xf>
    <xf numFmtId="164" fontId="0" fillId="0" borderId="22" xfId="1" applyFont="1" applyBorder="1" applyAlignment="1">
      <alignment vertical="center"/>
    </xf>
    <xf numFmtId="164" fontId="0" fillId="0" borderId="11" xfId="1" applyFont="1" applyBorder="1" applyAlignment="1">
      <alignment horizontal="center" vertical="center"/>
    </xf>
    <xf numFmtId="164" fontId="1" fillId="0" borderId="0" xfId="1" applyFont="1" applyAlignment="1">
      <alignment vertical="center"/>
    </xf>
    <xf numFmtId="165" fontId="1" fillId="0" borderId="0" xfId="2" applyFont="1" applyAlignment="1">
      <alignment vertical="center"/>
    </xf>
    <xf numFmtId="9" fontId="0" fillId="0" borderId="0" xfId="3" applyFont="1" applyFill="1" applyAlignment="1">
      <alignment vertical="center"/>
    </xf>
    <xf numFmtId="165" fontId="0" fillId="0" borderId="0" xfId="0" applyNumberFormat="1" applyAlignment="1">
      <alignment vertical="center"/>
    </xf>
    <xf numFmtId="164" fontId="1" fillId="3" borderId="11" xfId="1" applyFont="1" applyFill="1" applyBorder="1" applyAlignment="1">
      <alignment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164" fontId="1" fillId="2" borderId="9" xfId="1" applyFont="1" applyFill="1" applyBorder="1" applyAlignment="1">
      <alignment horizontal="center" vertical="center" wrapText="1"/>
    </xf>
    <xf numFmtId="164" fontId="1" fillId="2" borderId="12" xfId="1" applyFont="1" applyFill="1" applyBorder="1" applyAlignment="1">
      <alignment horizontal="center" vertical="center" wrapText="1"/>
    </xf>
  </cellXfs>
  <cellStyles count="4">
    <cellStyle name="Millares" xfId="2" builtinId="3"/>
    <cellStyle name="Moneda" xfId="1" builtinId="4"/>
    <cellStyle name="Normal" xfId="0" builtinId="0"/>
    <cellStyle name="Porcentaje" xfId="3"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7DC79-A4CA-4375-B949-124C4746745E}">
  <dimension ref="A1:AC23"/>
  <sheetViews>
    <sheetView showGridLines="0" tabSelected="1" topLeftCell="A14" zoomScale="80" zoomScaleNormal="80" workbookViewId="0">
      <selection activeCell="W20" sqref="W20"/>
    </sheetView>
  </sheetViews>
  <sheetFormatPr defaultColWidth="11.42578125" defaultRowHeight="15"/>
  <cols>
    <col min="1" max="1" width="5.5703125" style="30" customWidth="1"/>
    <col min="2" max="2" width="26" style="30" customWidth="1"/>
    <col min="3" max="3" width="55.5703125" style="30" customWidth="1"/>
    <col min="4" max="4" width="11.42578125" style="30" customWidth="1"/>
    <col min="5" max="5" width="10.28515625" style="30" customWidth="1"/>
    <col min="6" max="7" width="13.85546875" style="30" bestFit="1" customWidth="1"/>
    <col min="8" max="8" width="13.85546875" style="30" customWidth="1"/>
    <col min="9" max="9" width="14.28515625" style="35" customWidth="1"/>
    <col min="10" max="12" width="13.85546875" style="30" bestFit="1" customWidth="1"/>
    <col min="13" max="13" width="13.5703125" style="30" customWidth="1"/>
    <col min="14" max="14" width="13.85546875" style="30" bestFit="1" customWidth="1"/>
    <col min="15" max="15" width="14" style="30" customWidth="1"/>
    <col min="16" max="17" width="13.85546875" style="30" bestFit="1" customWidth="1"/>
    <col min="18" max="21" width="13.85546875" style="30" customWidth="1"/>
    <col min="22" max="22" width="18.5703125" style="37" bestFit="1" customWidth="1"/>
    <col min="23" max="23" width="11.42578125" style="30"/>
    <col min="24" max="24" width="11.42578125" style="42"/>
    <col min="25" max="25" width="16" style="30" customWidth="1"/>
    <col min="26" max="26" width="13.85546875" style="30" bestFit="1" customWidth="1"/>
    <col min="27" max="28" width="11.42578125" style="30"/>
    <col min="29" max="29" width="15" style="30" bestFit="1" customWidth="1"/>
    <col min="30" max="16384" width="11.42578125" style="30"/>
  </cols>
  <sheetData>
    <row r="1" spans="1:29" ht="15" customHeight="1">
      <c r="A1" s="56" t="s">
        <v>0</v>
      </c>
      <c r="B1" s="55"/>
      <c r="C1" s="55"/>
      <c r="D1" s="55"/>
      <c r="E1" s="55"/>
      <c r="F1" s="55" t="s">
        <v>1</v>
      </c>
      <c r="G1" s="55"/>
      <c r="H1" s="55" t="s">
        <v>2</v>
      </c>
      <c r="I1" s="55"/>
      <c r="J1" s="55" t="s">
        <v>3</v>
      </c>
      <c r="K1" s="55"/>
      <c r="L1" s="55" t="s">
        <v>4</v>
      </c>
      <c r="M1" s="55"/>
      <c r="N1" s="55" t="s">
        <v>5</v>
      </c>
      <c r="O1" s="55"/>
      <c r="P1" s="55" t="s">
        <v>6</v>
      </c>
      <c r="Q1" s="55"/>
      <c r="R1" s="55" t="s">
        <v>7</v>
      </c>
      <c r="S1" s="55"/>
      <c r="T1" s="55" t="s">
        <v>8</v>
      </c>
      <c r="U1" s="55"/>
      <c r="V1" s="57" t="s">
        <v>9</v>
      </c>
    </row>
    <row r="2" spans="1:29" ht="30.75" thickBot="1">
      <c r="A2" s="1" t="s">
        <v>10</v>
      </c>
      <c r="B2" s="54" t="s">
        <v>11</v>
      </c>
      <c r="C2" s="54"/>
      <c r="D2" s="2" t="s">
        <v>12</v>
      </c>
      <c r="E2" s="3" t="s">
        <v>13</v>
      </c>
      <c r="F2" s="2" t="s">
        <v>14</v>
      </c>
      <c r="G2" s="2" t="s">
        <v>15</v>
      </c>
      <c r="H2" s="2" t="s">
        <v>14</v>
      </c>
      <c r="I2" s="2" t="s">
        <v>15</v>
      </c>
      <c r="J2" s="2" t="s">
        <v>14</v>
      </c>
      <c r="K2" s="2" t="s">
        <v>15</v>
      </c>
      <c r="L2" s="2" t="s">
        <v>14</v>
      </c>
      <c r="M2" s="2" t="s">
        <v>15</v>
      </c>
      <c r="N2" s="2" t="s">
        <v>14</v>
      </c>
      <c r="O2" s="2" t="s">
        <v>15</v>
      </c>
      <c r="P2" s="2" t="s">
        <v>14</v>
      </c>
      <c r="Q2" s="2" t="s">
        <v>15</v>
      </c>
      <c r="R2" s="2" t="s">
        <v>14</v>
      </c>
      <c r="S2" s="2" t="s">
        <v>15</v>
      </c>
      <c r="T2" s="2" t="s">
        <v>14</v>
      </c>
      <c r="U2" s="2" t="s">
        <v>15</v>
      </c>
      <c r="V2" s="58"/>
    </row>
    <row r="3" spans="1:29" ht="89.25" customHeight="1">
      <c r="A3" s="5">
        <v>1</v>
      </c>
      <c r="B3" s="25" t="s">
        <v>16</v>
      </c>
      <c r="C3" s="26" t="s">
        <v>17</v>
      </c>
      <c r="D3" s="6" t="s">
        <v>18</v>
      </c>
      <c r="E3" s="6">
        <v>1</v>
      </c>
      <c r="F3" s="21">
        <v>123021</v>
      </c>
      <c r="G3" s="22">
        <f>+F3*E3</f>
        <v>123021</v>
      </c>
      <c r="H3" s="7"/>
      <c r="I3" s="7"/>
      <c r="J3" s="7"/>
      <c r="K3" s="7"/>
      <c r="L3" s="21">
        <v>111000</v>
      </c>
      <c r="M3" s="22">
        <f>+L3*E3</f>
        <v>111000</v>
      </c>
      <c r="N3" s="7"/>
      <c r="O3" s="7"/>
      <c r="P3" s="31"/>
      <c r="Q3" s="31"/>
      <c r="R3" s="31"/>
      <c r="S3" s="31"/>
      <c r="T3" s="31"/>
      <c r="U3" s="31"/>
      <c r="V3" s="15">
        <f>+AVERAGE(G3,M3)</f>
        <v>117010.5</v>
      </c>
    </row>
    <row r="4" spans="1:29" ht="90.75" customHeight="1">
      <c r="A4" s="8">
        <v>2</v>
      </c>
      <c r="B4" s="27" t="s">
        <v>19</v>
      </c>
      <c r="C4" s="9" t="s">
        <v>20</v>
      </c>
      <c r="D4" s="10" t="s">
        <v>18</v>
      </c>
      <c r="E4" s="10">
        <v>1</v>
      </c>
      <c r="F4" s="17">
        <v>158468</v>
      </c>
      <c r="G4" s="18">
        <f t="shared" ref="G4:G12" si="0">+F4*E4</f>
        <v>158468</v>
      </c>
      <c r="H4" s="4"/>
      <c r="I4" s="4"/>
      <c r="J4" s="4"/>
      <c r="K4" s="4"/>
      <c r="L4" s="17">
        <v>142800</v>
      </c>
      <c r="M4" s="18">
        <f t="shared" ref="M4:M7" si="1">+L4*E4</f>
        <v>142800</v>
      </c>
      <c r="N4" s="4"/>
      <c r="O4" s="4"/>
      <c r="P4" s="32"/>
      <c r="Q4" s="32"/>
      <c r="R4" s="32"/>
      <c r="S4" s="32"/>
      <c r="T4" s="32"/>
      <c r="U4" s="32"/>
      <c r="V4" s="16">
        <f>+AVERAGE(G4,M4)</f>
        <v>150634</v>
      </c>
    </row>
    <row r="5" spans="1:29" ht="101.25" customHeight="1">
      <c r="A5" s="8">
        <v>3</v>
      </c>
      <c r="B5" s="27" t="s">
        <v>21</v>
      </c>
      <c r="C5" s="9" t="s">
        <v>22</v>
      </c>
      <c r="D5" s="10" t="s">
        <v>18</v>
      </c>
      <c r="E5" s="10">
        <v>1</v>
      </c>
      <c r="F5" s="17">
        <v>158468</v>
      </c>
      <c r="G5" s="18">
        <f t="shared" si="0"/>
        <v>158468</v>
      </c>
      <c r="H5" s="4"/>
      <c r="I5" s="4"/>
      <c r="J5" s="4"/>
      <c r="K5" s="4"/>
      <c r="L5" s="17">
        <v>142800</v>
      </c>
      <c r="M5" s="18">
        <f t="shared" si="1"/>
        <v>142800</v>
      </c>
      <c r="N5" s="4"/>
      <c r="O5" s="4"/>
      <c r="P5" s="32"/>
      <c r="Q5" s="32"/>
      <c r="R5" s="32"/>
      <c r="S5" s="32"/>
      <c r="T5" s="32"/>
      <c r="U5" s="32"/>
      <c r="V5" s="16">
        <f>+AVERAGE(G5,M5)</f>
        <v>150634</v>
      </c>
    </row>
    <row r="6" spans="1:29" ht="45">
      <c r="A6" s="8">
        <v>4</v>
      </c>
      <c r="B6" s="27" t="s">
        <v>23</v>
      </c>
      <c r="C6" s="9" t="s">
        <v>24</v>
      </c>
      <c r="D6" s="10" t="s">
        <v>18</v>
      </c>
      <c r="E6" s="10">
        <v>1</v>
      </c>
      <c r="F6" s="17">
        <v>87574</v>
      </c>
      <c r="G6" s="18">
        <f t="shared" si="0"/>
        <v>87574</v>
      </c>
      <c r="H6" s="4"/>
      <c r="I6" s="4"/>
      <c r="J6" s="4"/>
      <c r="K6" s="4"/>
      <c r="L6" s="4"/>
      <c r="M6" s="4"/>
      <c r="N6" s="17">
        <v>91035</v>
      </c>
      <c r="O6" s="18">
        <f t="shared" ref="O6:O15" si="2">+N6*E6</f>
        <v>91035</v>
      </c>
      <c r="P6" s="32"/>
      <c r="Q6" s="32"/>
      <c r="R6" s="32"/>
      <c r="S6" s="32"/>
      <c r="T6" s="32"/>
      <c r="U6" s="32"/>
      <c r="V6" s="16">
        <f>+AVERAGE(G6,O6)</f>
        <v>89304.5</v>
      </c>
    </row>
    <row r="7" spans="1:29" ht="45">
      <c r="A7" s="8">
        <v>5</v>
      </c>
      <c r="B7" s="9" t="s">
        <v>25</v>
      </c>
      <c r="C7" s="9" t="s">
        <v>26</v>
      </c>
      <c r="D7" s="10" t="s">
        <v>18</v>
      </c>
      <c r="E7" s="10">
        <v>1</v>
      </c>
      <c r="F7" s="17">
        <v>331532</v>
      </c>
      <c r="G7" s="18">
        <f t="shared" si="0"/>
        <v>331532</v>
      </c>
      <c r="H7" s="4"/>
      <c r="I7" s="4"/>
      <c r="J7" s="4"/>
      <c r="K7" s="4"/>
      <c r="L7" s="17">
        <v>297000</v>
      </c>
      <c r="M7" s="18">
        <f t="shared" si="1"/>
        <v>297000</v>
      </c>
      <c r="N7" s="4"/>
      <c r="O7" s="4"/>
      <c r="P7" s="32"/>
      <c r="Q7" s="32"/>
      <c r="R7" s="32"/>
      <c r="S7" s="32"/>
      <c r="T7" s="32"/>
      <c r="U7" s="32"/>
      <c r="V7" s="16">
        <f>+AVERAGE(G7,M7)</f>
        <v>314266</v>
      </c>
    </row>
    <row r="8" spans="1:29" ht="60">
      <c r="A8" s="8">
        <v>6</v>
      </c>
      <c r="B8" s="9" t="s">
        <v>27</v>
      </c>
      <c r="C8" s="9" t="s">
        <v>28</v>
      </c>
      <c r="D8" s="10" t="s">
        <v>18</v>
      </c>
      <c r="E8" s="10">
        <v>1</v>
      </c>
      <c r="F8" s="17">
        <v>670000</v>
      </c>
      <c r="G8" s="18">
        <f t="shared" si="0"/>
        <v>670000</v>
      </c>
      <c r="H8" s="17">
        <v>773850</v>
      </c>
      <c r="I8" s="18">
        <f t="shared" ref="I8:I12" si="3">+H8*E8</f>
        <v>773850</v>
      </c>
      <c r="J8" s="4"/>
      <c r="K8" s="4"/>
      <c r="L8" s="4"/>
      <c r="M8" s="4"/>
      <c r="N8" s="4"/>
      <c r="O8" s="4"/>
      <c r="P8" s="32"/>
      <c r="Q8" s="32"/>
      <c r="R8" s="32"/>
      <c r="S8" s="32"/>
      <c r="T8" s="32"/>
      <c r="U8" s="32"/>
      <c r="V8" s="16">
        <f>+AVERAGE(G8,I8)</f>
        <v>721925</v>
      </c>
    </row>
    <row r="9" spans="1:29" ht="30">
      <c r="A9" s="8">
        <v>7</v>
      </c>
      <c r="B9" s="9" t="s">
        <v>29</v>
      </c>
      <c r="C9" s="9" t="s">
        <v>30</v>
      </c>
      <c r="D9" s="10" t="s">
        <v>18</v>
      </c>
      <c r="E9" s="10">
        <v>1</v>
      </c>
      <c r="F9" s="11"/>
      <c r="G9" s="4"/>
      <c r="H9" s="4"/>
      <c r="I9" s="4"/>
      <c r="J9" s="17">
        <v>390000</v>
      </c>
      <c r="K9" s="18">
        <f t="shared" ref="K9:K11" si="4">+J9*E9</f>
        <v>390000</v>
      </c>
      <c r="L9" s="4"/>
      <c r="M9" s="4"/>
      <c r="N9" s="17">
        <v>345100</v>
      </c>
      <c r="O9" s="18">
        <f t="shared" si="2"/>
        <v>345100</v>
      </c>
      <c r="P9" s="32"/>
      <c r="Q9" s="32"/>
      <c r="R9" s="32"/>
      <c r="S9" s="32"/>
      <c r="T9" s="32"/>
      <c r="U9" s="32"/>
      <c r="V9" s="16">
        <f>+AVERAGE(K9,O9)</f>
        <v>367550</v>
      </c>
    </row>
    <row r="10" spans="1:29" ht="45">
      <c r="A10" s="8">
        <v>8</v>
      </c>
      <c r="B10" s="27" t="s">
        <v>31</v>
      </c>
      <c r="C10" s="9" t="s">
        <v>32</v>
      </c>
      <c r="D10" s="10" t="s">
        <v>18</v>
      </c>
      <c r="E10" s="10">
        <v>1</v>
      </c>
      <c r="F10" s="11">
        <v>438356</v>
      </c>
      <c r="G10" s="11">
        <f>+F10*E10</f>
        <v>438356</v>
      </c>
      <c r="H10" s="17">
        <v>462000</v>
      </c>
      <c r="I10" s="17">
        <f t="shared" si="3"/>
        <v>462000</v>
      </c>
      <c r="J10" s="17"/>
      <c r="K10" s="17"/>
      <c r="L10" s="11"/>
      <c r="M10" s="11"/>
      <c r="N10" s="11"/>
      <c r="O10" s="11"/>
      <c r="P10" s="32"/>
      <c r="Q10" s="32"/>
      <c r="R10" s="32"/>
      <c r="S10" s="32"/>
      <c r="T10" s="32"/>
      <c r="U10" s="32"/>
      <c r="V10" s="24">
        <f>+AVERAGE(G10,I10)</f>
        <v>450178</v>
      </c>
    </row>
    <row r="11" spans="1:29" ht="45">
      <c r="A11" s="8">
        <v>9</v>
      </c>
      <c r="B11" s="9" t="s">
        <v>33</v>
      </c>
      <c r="C11" s="9" t="s">
        <v>34</v>
      </c>
      <c r="D11" s="10" t="s">
        <v>18</v>
      </c>
      <c r="E11" s="10">
        <v>1</v>
      </c>
      <c r="F11" s="11"/>
      <c r="G11" s="11"/>
      <c r="H11" s="11"/>
      <c r="I11" s="11"/>
      <c r="J11" s="17">
        <v>98000</v>
      </c>
      <c r="K11" s="17">
        <f t="shared" si="4"/>
        <v>98000</v>
      </c>
      <c r="L11" s="17"/>
      <c r="M11" s="17"/>
      <c r="N11" s="11"/>
      <c r="O11" s="11"/>
      <c r="P11" s="32"/>
      <c r="Q11" s="32"/>
      <c r="R11" s="32"/>
      <c r="S11" s="32"/>
      <c r="T11" s="23">
        <v>84550</v>
      </c>
      <c r="U11" s="23">
        <f>+T11*E11</f>
        <v>84550</v>
      </c>
      <c r="V11" s="24">
        <f>+AVERAGE(K11,U11)</f>
        <v>91275</v>
      </c>
      <c r="Y11" s="33"/>
    </row>
    <row r="12" spans="1:29" ht="60">
      <c r="A12" s="8">
        <v>10</v>
      </c>
      <c r="B12" s="9" t="s">
        <v>35</v>
      </c>
      <c r="C12" s="9" t="s">
        <v>36</v>
      </c>
      <c r="D12" s="10" t="s">
        <v>18</v>
      </c>
      <c r="E12" s="10">
        <v>2</v>
      </c>
      <c r="F12" s="17">
        <v>264000</v>
      </c>
      <c r="G12" s="18">
        <f t="shared" si="0"/>
        <v>528000</v>
      </c>
      <c r="H12" s="17">
        <v>304920</v>
      </c>
      <c r="I12" s="18">
        <f t="shared" si="3"/>
        <v>609840</v>
      </c>
      <c r="J12" s="4"/>
      <c r="K12" s="4"/>
      <c r="L12" s="4"/>
      <c r="M12" s="4"/>
      <c r="N12" s="4"/>
      <c r="O12" s="4"/>
      <c r="P12" s="32"/>
      <c r="Q12" s="32"/>
      <c r="R12" s="32"/>
      <c r="S12" s="32"/>
      <c r="T12" s="32"/>
      <c r="U12" s="32"/>
      <c r="V12" s="16">
        <f>+AVERAGE(G12,I12)</f>
        <v>568920</v>
      </c>
    </row>
    <row r="13" spans="1:29" ht="300.75" customHeight="1">
      <c r="A13" s="8">
        <v>11</v>
      </c>
      <c r="B13" s="9" t="s">
        <v>37</v>
      </c>
      <c r="C13" s="9" t="s">
        <v>38</v>
      </c>
      <c r="D13" s="10" t="s">
        <v>18</v>
      </c>
      <c r="E13" s="10">
        <v>1</v>
      </c>
      <c r="F13" s="4"/>
      <c r="G13" s="4"/>
      <c r="H13" s="4"/>
      <c r="I13" s="4"/>
      <c r="J13" s="4"/>
      <c r="K13" s="4"/>
      <c r="L13" s="4"/>
      <c r="M13" s="4"/>
      <c r="N13" s="17"/>
      <c r="O13" s="18"/>
      <c r="P13" s="17">
        <v>457000</v>
      </c>
      <c r="Q13" s="17">
        <f t="shared" ref="Q13:Q15" si="5">+P13*E13</f>
        <v>457000</v>
      </c>
      <c r="R13" s="17">
        <v>388450</v>
      </c>
      <c r="S13" s="17">
        <f>+R13*E13</f>
        <v>388450</v>
      </c>
      <c r="T13" s="17"/>
      <c r="U13" s="17"/>
      <c r="V13" s="16">
        <f>+AVERAGE(Q13,S13)</f>
        <v>422725</v>
      </c>
    </row>
    <row r="14" spans="1:29" ht="300.75" customHeight="1">
      <c r="A14" s="8">
        <v>12</v>
      </c>
      <c r="B14" s="9" t="s">
        <v>39</v>
      </c>
      <c r="C14" s="9" t="s">
        <v>40</v>
      </c>
      <c r="D14" s="10" t="s">
        <v>18</v>
      </c>
      <c r="E14" s="10">
        <v>1</v>
      </c>
      <c r="F14" s="4"/>
      <c r="G14" s="4"/>
      <c r="H14" s="11"/>
      <c r="I14" s="4"/>
      <c r="J14" s="11"/>
      <c r="K14" s="4"/>
      <c r="L14" s="4"/>
      <c r="M14" s="4"/>
      <c r="N14" s="17">
        <v>0</v>
      </c>
      <c r="O14" s="18">
        <f t="shared" si="2"/>
        <v>0</v>
      </c>
      <c r="P14" s="17">
        <v>202000</v>
      </c>
      <c r="Q14" s="17">
        <f t="shared" si="5"/>
        <v>202000</v>
      </c>
      <c r="R14" s="17">
        <v>171700</v>
      </c>
      <c r="S14" s="17">
        <f>+R14*E14</f>
        <v>171700</v>
      </c>
      <c r="T14" s="17"/>
      <c r="U14" s="17"/>
      <c r="V14" s="16">
        <f>+AVERAGE(Q14,S14)</f>
        <v>186850</v>
      </c>
    </row>
    <row r="15" spans="1:29" ht="293.25" customHeight="1" thickBot="1">
      <c r="A15" s="12">
        <v>13</v>
      </c>
      <c r="B15" s="28" t="s">
        <v>41</v>
      </c>
      <c r="C15" s="28" t="s">
        <v>42</v>
      </c>
      <c r="D15" s="13" t="s">
        <v>18</v>
      </c>
      <c r="E15" s="13">
        <v>1</v>
      </c>
      <c r="F15" s="14"/>
      <c r="G15" s="14"/>
      <c r="H15" s="14"/>
      <c r="I15" s="14"/>
      <c r="J15" s="14"/>
      <c r="K15" s="14"/>
      <c r="L15" s="14"/>
      <c r="M15" s="14"/>
      <c r="N15" s="19">
        <v>0</v>
      </c>
      <c r="O15" s="20">
        <f t="shared" si="2"/>
        <v>0</v>
      </c>
      <c r="P15" s="19">
        <v>184000</v>
      </c>
      <c r="Q15" s="19">
        <f t="shared" si="5"/>
        <v>184000</v>
      </c>
      <c r="R15" s="19">
        <v>156400</v>
      </c>
      <c r="S15" s="19">
        <f>+R15*E15</f>
        <v>156400</v>
      </c>
      <c r="T15" s="19"/>
      <c r="U15" s="19"/>
      <c r="V15" s="39">
        <f>+AVERAGE(Q15,S15)</f>
        <v>170200</v>
      </c>
    </row>
    <row r="16" spans="1:29">
      <c r="A16" s="45" t="s">
        <v>43</v>
      </c>
      <c r="B16" s="46"/>
      <c r="C16" s="46"/>
      <c r="D16" s="46"/>
      <c r="E16" s="46"/>
      <c r="F16" s="46"/>
      <c r="G16" s="46"/>
      <c r="H16" s="46"/>
      <c r="I16" s="46"/>
      <c r="J16" s="46"/>
      <c r="K16" s="46"/>
      <c r="L16" s="46"/>
      <c r="M16" s="46"/>
      <c r="N16" s="46"/>
      <c r="O16" s="46"/>
      <c r="P16" s="46"/>
      <c r="Q16" s="46"/>
      <c r="R16" s="46"/>
      <c r="S16" s="46"/>
      <c r="T16" s="46"/>
      <c r="U16" s="47"/>
      <c r="V16" s="38">
        <f>SUM(V3:V15)</f>
        <v>3801472</v>
      </c>
      <c r="Y16" s="35"/>
      <c r="AC16" s="35"/>
    </row>
    <row r="17" spans="1:29">
      <c r="A17" s="48" t="s">
        <v>44</v>
      </c>
      <c r="B17" s="49"/>
      <c r="C17" s="49"/>
      <c r="D17" s="49"/>
      <c r="E17" s="49"/>
      <c r="F17" s="49"/>
      <c r="G17" s="49"/>
      <c r="H17" s="49"/>
      <c r="I17" s="49"/>
      <c r="J17" s="49"/>
      <c r="K17" s="49"/>
      <c r="L17" s="49"/>
      <c r="M17" s="49"/>
      <c r="N17" s="49"/>
      <c r="O17" s="49"/>
      <c r="P17" s="49"/>
      <c r="Q17" s="49"/>
      <c r="R17" s="49"/>
      <c r="S17" s="49"/>
      <c r="T17" s="49"/>
      <c r="U17" s="50"/>
      <c r="V17" s="34">
        <f>+ROUND(V16*19%,0)</f>
        <v>722280</v>
      </c>
      <c r="Y17" s="35"/>
      <c r="AC17" s="35"/>
    </row>
    <row r="18" spans="1:29" ht="15.75" thickBot="1">
      <c r="A18" s="51" t="s">
        <v>15</v>
      </c>
      <c r="B18" s="52"/>
      <c r="C18" s="52"/>
      <c r="D18" s="52"/>
      <c r="E18" s="52"/>
      <c r="F18" s="52"/>
      <c r="G18" s="52"/>
      <c r="H18" s="52"/>
      <c r="I18" s="52"/>
      <c r="J18" s="52"/>
      <c r="K18" s="52"/>
      <c r="L18" s="52"/>
      <c r="M18" s="52"/>
      <c r="N18" s="52"/>
      <c r="O18" s="52"/>
      <c r="P18" s="52"/>
      <c r="Q18" s="52"/>
      <c r="R18" s="52"/>
      <c r="S18" s="52"/>
      <c r="T18" s="52"/>
      <c r="U18" s="53"/>
      <c r="V18" s="44">
        <f>+V16+V17</f>
        <v>4523752</v>
      </c>
      <c r="Y18" s="35"/>
      <c r="Z18" s="43"/>
      <c r="AA18" s="33"/>
      <c r="AC18" s="35"/>
    </row>
    <row r="19" spans="1:29">
      <c r="J19" s="36"/>
    </row>
    <row r="20" spans="1:29">
      <c r="O20" s="33"/>
      <c r="Y20" s="29"/>
    </row>
    <row r="21" spans="1:29">
      <c r="O21" s="33"/>
      <c r="Y21" s="35"/>
    </row>
    <row r="22" spans="1:29">
      <c r="V22" s="40"/>
      <c r="Y22" s="41"/>
    </row>
    <row r="23" spans="1:29">
      <c r="Y23" s="35"/>
    </row>
  </sheetData>
  <mergeCells count="14">
    <mergeCell ref="V1:V2"/>
    <mergeCell ref="P1:Q1"/>
    <mergeCell ref="N1:O1"/>
    <mergeCell ref="J1:K1"/>
    <mergeCell ref="L1:M1"/>
    <mergeCell ref="A16:U16"/>
    <mergeCell ref="A17:U17"/>
    <mergeCell ref="A18:U18"/>
    <mergeCell ref="B2:C2"/>
    <mergeCell ref="F1:G1"/>
    <mergeCell ref="A1:E1"/>
    <mergeCell ref="H1:I1"/>
    <mergeCell ref="T1:U1"/>
    <mergeCell ref="R1:S1"/>
  </mergeCells>
  <conditionalFormatting sqref="X1:X1048576">
    <cfRule type="cellIs" dxfId="0" priority="1" operator="greaterThan">
      <formula>0.21</formula>
    </cfRule>
  </conditionalFormatting>
  <pageMargins left="0.70866141732283472" right="0.70866141732283472" top="0.74803149606299213" bottom="0.74803149606299213" header="0.31496062992125984" footer="0.31496062992125984"/>
  <pageSetup paperSize="9" scale="70"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08c035a-be7f-4971-897e-a18a6b83bf55" xsi:nil="true"/>
    <lcf76f155ced4ddcb4097134ff3c332f xmlns="62484d78-902b-4053-b9aa-c966710e530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6BFF70C295BF34F9DD788C07E06609A" ma:contentTypeVersion="10" ma:contentTypeDescription="Create a new document." ma:contentTypeScope="" ma:versionID="ac312d3e8d47fc0e1db33279797e5e91">
  <xsd:schema xmlns:xsd="http://www.w3.org/2001/XMLSchema" xmlns:xs="http://www.w3.org/2001/XMLSchema" xmlns:p="http://schemas.microsoft.com/office/2006/metadata/properties" xmlns:ns2="62484d78-902b-4053-b9aa-c966710e530e" xmlns:ns3="d08c035a-be7f-4971-897e-a18a6b83bf55" targetNamespace="http://schemas.microsoft.com/office/2006/metadata/properties" ma:root="true" ma:fieldsID="c4b8804d337a11ff4c7e2c449655b3c3" ns2:_="" ns3:_="">
    <xsd:import namespace="62484d78-902b-4053-b9aa-c966710e530e"/>
    <xsd:import namespace="d08c035a-be7f-4971-897e-a18a6b83bf5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484d78-902b-4053-b9aa-c966710e53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8c035a-be7f-4971-897e-a18a6b83bf5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7cca173-aa32-4945-ad71-16555bb1ba9c}" ma:internalName="TaxCatchAll" ma:showField="CatchAllData" ma:web="d08c035a-be7f-4971-897e-a18a6b83bf5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052764-9C67-471D-8855-E29229EE9177}"/>
</file>

<file path=customXml/itemProps2.xml><?xml version="1.0" encoding="utf-8"?>
<ds:datastoreItem xmlns:ds="http://schemas.openxmlformats.org/officeDocument/2006/customXml" ds:itemID="{042632D6-BC66-4031-B29E-1049E3E4921E}"/>
</file>

<file path=customXml/itemProps3.xml><?xml version="1.0" encoding="utf-8"?>
<ds:datastoreItem xmlns:ds="http://schemas.openxmlformats.org/officeDocument/2006/customXml" ds:itemID="{CB6CAB24-6411-4327-AEC5-8F5E5FD3FAE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FUNCIONARIO</dc:creator>
  <cp:keywords/>
  <dc:description/>
  <cp:lastModifiedBy>Jeison Andrés Plazas Romero</cp:lastModifiedBy>
  <cp:revision/>
  <dcterms:created xsi:type="dcterms:W3CDTF">2025-04-04T13:01:43Z</dcterms:created>
  <dcterms:modified xsi:type="dcterms:W3CDTF">2026-07-22T21:51:47Z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2025-04-04T19:29:49Z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50f0b83b-d8fe-4b9d-9da3-00a0898971b2</vt:lpwstr>
  </property>
  <property fmtid="{D5CDD505-2E9C-101B-9397-08002B2CF9AE}" pid="8" name="MSIP_Label_fc111285-cafa-4fc9-8a9a-bd902089b24f_ContentBits">
    <vt:lpwstr>0</vt:lpwstr>
  </property>
  <property fmtid="{D5CDD505-2E9C-101B-9397-08002B2CF9AE}" pid="9" name="ContentTypeId">
    <vt:lpwstr>0x01010056BFF70C295BF34F9DD788C07E06609A</vt:lpwstr>
  </property>
  <property fmtid="{D5CDD505-2E9C-101B-9397-08002B2CF9AE}" pid="10" name="MediaServiceImageTags">
    <vt:lpwstr/>
  </property>
</Properties>
</file>