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38" documentId="8_{104AEB12-ADD7-4188-8F8F-2548DC34DA09}" xr6:coauthVersionLast="47" xr6:coauthVersionMax="47" xr10:uidLastSave="{F60AE946-1370-4A03-B020-E6EF875CAC0D}"/>
  <bookViews>
    <workbookView xWindow="-120" yWindow="-120" windowWidth="29040" windowHeight="15720" activeTab="1" xr2:uid="{00000000-000D-0000-FFFF-FFFF00000000}"/>
  </bookViews>
  <sheets>
    <sheet name="SMMLV" sheetId="4" r:id="rId1"/>
    <sheet name="PLANTILLA" sheetId="5" r:id="rId2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2" i="5" l="1"/>
  <c r="O23" i="5"/>
  <c r="O24" i="5"/>
  <c r="O25" i="5"/>
  <c r="O26" i="5"/>
  <c r="O27" i="5"/>
  <c r="O28" i="5"/>
  <c r="O29" i="5"/>
  <c r="O30" i="5"/>
  <c r="O31" i="5"/>
  <c r="O21" i="5"/>
  <c r="K31" i="5" l="1"/>
  <c r="K30" i="5"/>
  <c r="K29" i="5"/>
  <c r="K28" i="5"/>
  <c r="P22" i="5"/>
  <c r="P23" i="5"/>
  <c r="P24" i="5"/>
  <c r="P25" i="5"/>
  <c r="P26" i="5"/>
  <c r="P27" i="5"/>
  <c r="P28" i="5"/>
  <c r="P29" i="5"/>
  <c r="P30" i="5"/>
  <c r="P31" i="5"/>
  <c r="K22" i="5"/>
  <c r="K23" i="5"/>
  <c r="K24" i="5"/>
  <c r="K25" i="5"/>
  <c r="K26" i="5"/>
  <c r="K27" i="5"/>
  <c r="K32" i="5" l="1"/>
  <c r="K34" i="5" s="1"/>
  <c r="K21" i="5"/>
  <c r="P21" i="5" l="1"/>
  <c r="P32" i="5" s="1"/>
  <c r="P34" i="5" s="1"/>
</calcChain>
</file>

<file path=xl/sharedStrings.xml><?xml version="1.0" encoding="utf-8"?>
<sst xmlns="http://schemas.openxmlformats.org/spreadsheetml/2006/main" count="37" uniqueCount="34">
  <si>
    <t>Año</t>
  </si>
  <si>
    <t>Salario Mínimo</t>
  </si>
  <si>
    <t>(Pesos Colombianos)</t>
  </si>
  <si>
    <t>Rama Judicial del Poder Público</t>
  </si>
  <si>
    <t>Consejo Superior de la Judicatura</t>
  </si>
  <si>
    <t>Dirección Ejecutiva de Administración Judicial</t>
  </si>
  <si>
    <t>VERIFICACION DE EXPERIENCIA DEL PROPONENTE</t>
  </si>
  <si>
    <t>NUMERO DE PROCESO:</t>
  </si>
  <si>
    <t>OBJETO DEL PROCESO:</t>
  </si>
  <si>
    <t xml:space="preserve">NOMBRE DEL PROPONENTE: </t>
  </si>
  <si>
    <t>Integrantes:</t>
  </si>
  <si>
    <t>N/A</t>
  </si>
  <si>
    <t>EXPERIENCIA HABILITANTE</t>
  </si>
  <si>
    <t>OBSERVACIONES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</si>
  <si>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</si>
  <si>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</si>
  <si>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</si>
  <si>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</si>
  <si>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</si>
  <si>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</si>
  <si>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</si>
  <si>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</si>
  <si>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</si>
  <si>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Nombre del integrante de la figura asociativa que presenta el RUP</t>
  </si>
  <si>
    <t>Objeto del Contrato</t>
  </si>
  <si>
    <t>Valor del contrato o actividades
(En pesos)</t>
  </si>
  <si>
    <t>Año de Terminación del Contrato</t>
  </si>
  <si>
    <t>Valor en SMMLV
(La conversión se realiza con el SMMLV del año
de terminación del contrato)</t>
  </si>
  <si>
    <t>Valor ponderado de acuerdo con la participación en el contrato en SMMLV</t>
  </si>
  <si>
    <t>TOTAL (SMMLV)</t>
  </si>
  <si>
    <t>SMMLV Min</t>
  </si>
  <si>
    <t>Realizar la Interventoría integral al contrato cuyo objeto es “Prestar los servicios integrales de mesa de servicios, administración, operación, soporte, mantenimiento y la gestión de los servicios tecnológicos que soportan la operación de la Rama Judicial a nivel nacional, incluyendo la adquisición de ofertas de servicio por demanda”.</t>
  </si>
  <si>
    <t>CM-10-2026</t>
  </si>
  <si>
    <t>Los contratos aportados para acreditar la experiencia deben tener por objeto o alcance interventoría integral (Jurídica, administrativa, técnica, financiera y contable) en proyectos de tecnología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</si>
</sst>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0F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rgb="FFDEE2E6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12" fillId="9" borderId="1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4" fontId="5" fillId="0" borderId="14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15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17" xfId="2" applyFont="1" applyFill="1" applyBorder="1" applyAlignment="1" applyProtection="1">
      <alignment horizontal="center" vertical="center" wrapText="1"/>
      <protection locked="0"/>
    </xf>
    <xf numFmtId="9" fontId="5" fillId="0" borderId="18" xfId="2" applyFont="1" applyFill="1" applyBorder="1" applyAlignment="1" applyProtection="1">
      <alignment horizontal="center" vertical="center" wrapText="1"/>
      <protection locked="0"/>
    </xf>
    <xf numFmtId="4" fontId="5" fillId="0" borderId="33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1" fontId="11" fillId="3" borderId="10" xfId="0" applyNumberFormat="1" applyFont="1" applyFill="1" applyBorder="1" applyAlignment="1">
      <alignment horizontal="center" vertical="center" shrinkToFit="1"/>
    </xf>
    <xf numFmtId="2" fontId="5" fillId="3" borderId="30" xfId="0" applyNumberFormat="1" applyFont="1" applyFill="1" applyBorder="1" applyAlignment="1">
      <alignment horizontal="center" vertical="center" wrapText="1"/>
    </xf>
    <xf numFmtId="4" fontId="5" fillId="11" borderId="14" xfId="0" applyNumberFormat="1" applyFont="1" applyFill="1" applyBorder="1" applyAlignment="1">
      <alignment horizontal="center" vertical="center" wrapText="1"/>
    </xf>
    <xf numFmtId="4" fontId="10" fillId="7" borderId="20" xfId="0" applyNumberFormat="1" applyFont="1" applyFill="1" applyBorder="1" applyAlignment="1">
      <alignment horizontal="center" vertical="center" wrapText="1"/>
    </xf>
    <xf numFmtId="4" fontId="10" fillId="7" borderId="4" xfId="0" applyNumberFormat="1" applyFont="1" applyFill="1" applyBorder="1" applyAlignment="1">
      <alignment horizontal="center" vertical="center" wrapText="1"/>
    </xf>
    <xf numFmtId="4" fontId="8" fillId="7" borderId="4" xfId="0" applyNumberFormat="1" applyFont="1" applyFill="1" applyBorder="1" applyAlignment="1">
      <alignment horizontal="center" vertical="center" wrapText="1"/>
    </xf>
    <xf numFmtId="4" fontId="10" fillId="7" borderId="2" xfId="0" applyNumberFormat="1" applyFont="1" applyFill="1" applyBorder="1" applyAlignment="1">
      <alignment horizontal="center" vertical="center" wrapText="1"/>
    </xf>
    <xf numFmtId="0" fontId="8" fillId="7" borderId="35" xfId="0" applyFont="1" applyFill="1" applyBorder="1" applyAlignment="1">
      <alignment horizontal="center" vertical="center"/>
    </xf>
    <xf numFmtId="0" fontId="18" fillId="0" borderId="34" xfId="0" applyFont="1" applyBorder="1" applyAlignment="1">
      <alignment horizontal="center" vertical="top"/>
    </xf>
    <xf numFmtId="3" fontId="0" fillId="0" borderId="0" xfId="0" applyNumberFormat="1"/>
    <xf numFmtId="4" fontId="5" fillId="0" borderId="13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 vertical="center" wrapText="1"/>
      <protection locked="0"/>
    </xf>
    <xf numFmtId="0" fontId="16" fillId="0" borderId="16" xfId="0" applyFont="1" applyBorder="1" applyAlignment="1" applyProtection="1">
      <alignment horizontal="center" vertical="center"/>
      <protection locked="0"/>
    </xf>
    <xf numFmtId="0" fontId="16" fillId="0" borderId="2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0" fontId="8" fillId="7" borderId="19" xfId="0" applyFont="1" applyFill="1" applyBorder="1" applyAlignment="1">
      <alignment horizontal="center" vertical="center"/>
    </xf>
    <xf numFmtId="0" fontId="5" fillId="0" borderId="38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12" borderId="39" xfId="0" applyFont="1" applyFill="1" applyBorder="1" applyAlignment="1" applyProtection="1">
      <alignment horizontal="center" vertical="center" wrapText="1"/>
      <protection locked="0"/>
    </xf>
    <xf numFmtId="0" fontId="5" fillId="12" borderId="40" xfId="0" applyFont="1" applyFill="1" applyBorder="1" applyAlignment="1" applyProtection="1">
      <alignment horizontal="center" vertical="center" wrapText="1"/>
      <protection locked="0"/>
    </xf>
    <xf numFmtId="0" fontId="5" fillId="12" borderId="41" xfId="0" applyFont="1" applyFill="1" applyBorder="1" applyAlignment="1" applyProtection="1">
      <alignment horizontal="center" vertical="center" wrapText="1"/>
      <protection locked="0"/>
    </xf>
    <xf numFmtId="0" fontId="5" fillId="12" borderId="42" xfId="0" applyFont="1" applyFill="1" applyBorder="1" applyAlignment="1" applyProtection="1">
      <alignment horizontal="center" vertical="center" wrapText="1"/>
      <protection locked="0"/>
    </xf>
    <xf numFmtId="0" fontId="5" fillId="0" borderId="41" xfId="0" applyFont="1" applyBorder="1" applyAlignment="1" applyProtection="1">
      <alignment horizontal="center" vertical="center" wrapText="1"/>
      <protection locked="0"/>
    </xf>
    <xf numFmtId="0" fontId="5" fillId="0" borderId="42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center" vertical="top"/>
    </xf>
    <xf numFmtId="0" fontId="2" fillId="6" borderId="19" xfId="0" applyFont="1" applyFill="1" applyBorder="1" applyAlignment="1">
      <alignment horizontal="center" vertical="center" wrapText="1"/>
    </xf>
    <xf numFmtId="2" fontId="5" fillId="0" borderId="25" xfId="0" applyNumberFormat="1" applyFont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 wrapText="1"/>
    </xf>
    <xf numFmtId="1" fontId="11" fillId="2" borderId="11" xfId="0" applyNumberFormat="1" applyFont="1" applyFill="1" applyBorder="1" applyAlignment="1">
      <alignment horizontal="center" vertical="center" shrinkToFit="1"/>
    </xf>
    <xf numFmtId="0" fontId="13" fillId="9" borderId="0" xfId="0" applyFont="1" applyFill="1" applyAlignment="1">
      <alignment horizontal="center" wrapText="1"/>
    </xf>
    <xf numFmtId="0" fontId="0" fillId="0" borderId="37" xfId="0" applyBorder="1"/>
    <xf numFmtId="0" fontId="0" fillId="10" borderId="4" xfId="0" applyFill="1" applyBorder="1" applyAlignment="1">
      <alignment horizontal="center" vertical="top"/>
    </xf>
    <xf numFmtId="0" fontId="0" fillId="10" borderId="2" xfId="0" applyFill="1" applyBorder="1" applyAlignment="1">
      <alignment horizontal="center" vertical="top"/>
    </xf>
    <xf numFmtId="0" fontId="8" fillId="7" borderId="19" xfId="0" applyFont="1" applyFill="1" applyBorder="1" applyAlignment="1">
      <alignment horizontal="center" vertical="center"/>
    </xf>
    <xf numFmtId="0" fontId="8" fillId="7" borderId="3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15" fillId="2" borderId="29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19" fillId="5" borderId="43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14" fillId="6" borderId="44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4" borderId="0" xfId="0" quotePrefix="1" applyFont="1" applyFill="1" applyAlignment="1">
      <alignment horizontal="center" vertical="center" wrapText="1"/>
    </xf>
    <xf numFmtId="0" fontId="12" fillId="9" borderId="12" xfId="0" applyFont="1" applyFill="1" applyBorder="1" applyAlignment="1">
      <alignment horizontal="center" wrapText="1"/>
    </xf>
    <xf numFmtId="0" fontId="12" fillId="9" borderId="0" xfId="0" applyFont="1" applyFill="1" applyAlignment="1">
      <alignment horizontal="center" wrapText="1"/>
    </xf>
  </cellXfs>
  <cellStyles count="6">
    <cellStyle name="Millares" xfId="1" builtinId="3"/>
    <cellStyle name="Millares 2" xfId="5" xr:uid="{00000000-0005-0000-0000-000001000000}"/>
    <cellStyle name="Normal" xfId="0" builtinId="0"/>
    <cellStyle name="Normal 10 2" xfId="4" xr:uid="{00000000-0005-0000-0000-000003000000}"/>
    <cellStyle name="Normal 3" xfId="3" xr:uid="{00000000-0005-0000-0000-000004000000}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134472</xdr:colOff>
      <xdr:row>0</xdr:row>
      <xdr:rowOff>136289</xdr:rowOff>
    </xdr:from>
    <xdr:to>
      <xdr:col>3</xdr:col>
      <xdr:colOff>12371</xdr:colOff>
      <xdr:row>4</xdr:row>
      <xdr:rowOff>217714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3" ht="34.5" x14ac:dyDescent="0.3">
      <c r="A1" s="82" t="s">
        <v>0</v>
      </c>
      <c r="B1" s="1" t="s">
        <v>1</v>
      </c>
    </row>
    <row r="2" spans="1:3" ht="28.5" x14ac:dyDescent="0.25">
      <c r="A2" s="83"/>
      <c r="B2" s="50" t="s">
        <v>2</v>
      </c>
    </row>
    <row r="3" spans="1:3" x14ac:dyDescent="0.25">
      <c r="A3" s="2"/>
      <c r="B3" s="3"/>
    </row>
    <row r="4" spans="1:3" x14ac:dyDescent="0.25">
      <c r="A4" s="2"/>
      <c r="B4" s="3"/>
    </row>
    <row r="5" spans="1:3" x14ac:dyDescent="0.25">
      <c r="A5" s="2">
        <v>2026</v>
      </c>
      <c r="B5" s="3">
        <v>1750905</v>
      </c>
    </row>
    <row r="6" spans="1:3" x14ac:dyDescent="0.25">
      <c r="A6" s="2">
        <v>2025</v>
      </c>
      <c r="B6" s="3">
        <v>1423500</v>
      </c>
      <c r="C6" s="51"/>
    </row>
    <row r="7" spans="1:3" x14ac:dyDescent="0.25">
      <c r="A7" s="2">
        <v>2024</v>
      </c>
      <c r="B7" s="3">
        <v>1300000</v>
      </c>
    </row>
    <row r="8" spans="1:3" x14ac:dyDescent="0.25">
      <c r="A8" s="2">
        <v>2023</v>
      </c>
      <c r="B8" s="3">
        <v>1160000</v>
      </c>
    </row>
    <row r="9" spans="1:3" x14ac:dyDescent="0.25">
      <c r="A9" s="2">
        <v>2022</v>
      </c>
      <c r="B9" s="3">
        <v>1000000</v>
      </c>
    </row>
    <row r="10" spans="1:3" x14ac:dyDescent="0.25">
      <c r="A10" s="2">
        <v>2021</v>
      </c>
      <c r="B10" s="3">
        <v>908526</v>
      </c>
    </row>
    <row r="11" spans="1:3" x14ac:dyDescent="0.25">
      <c r="A11" s="2">
        <v>2020</v>
      </c>
      <c r="B11" s="3">
        <v>877803</v>
      </c>
    </row>
    <row r="12" spans="1:3" x14ac:dyDescent="0.25">
      <c r="A12" s="2">
        <v>2019</v>
      </c>
      <c r="B12" s="3">
        <v>828116</v>
      </c>
    </row>
    <row r="13" spans="1:3" x14ac:dyDescent="0.25">
      <c r="A13" s="2">
        <v>2018</v>
      </c>
      <c r="B13" s="3">
        <v>781242</v>
      </c>
    </row>
    <row r="14" spans="1:3" x14ac:dyDescent="0.25">
      <c r="A14" s="2">
        <v>2017</v>
      </c>
      <c r="B14" s="3">
        <v>737717</v>
      </c>
    </row>
    <row r="15" spans="1:3" x14ac:dyDescent="0.25">
      <c r="A15" s="2">
        <v>2016</v>
      </c>
      <c r="B15" s="3">
        <v>689455</v>
      </c>
    </row>
    <row r="16" spans="1:3" x14ac:dyDescent="0.25">
      <c r="A16" s="2">
        <v>2015</v>
      </c>
      <c r="B16" s="3">
        <v>644350</v>
      </c>
    </row>
    <row r="17" spans="1:2" x14ac:dyDescent="0.25">
      <c r="A17" s="2">
        <v>2014</v>
      </c>
      <c r="B17" s="3">
        <v>616000</v>
      </c>
    </row>
    <row r="18" spans="1:2" x14ac:dyDescent="0.25">
      <c r="A18" s="2">
        <v>2013</v>
      </c>
      <c r="B18" s="3">
        <v>589500</v>
      </c>
    </row>
    <row r="19" spans="1:2" x14ac:dyDescent="0.25">
      <c r="A19" s="2">
        <v>2012</v>
      </c>
      <c r="B19" s="3">
        <v>566700</v>
      </c>
    </row>
    <row r="20" spans="1:2" x14ac:dyDescent="0.25">
      <c r="A20" s="2">
        <v>2011</v>
      </c>
      <c r="B20" s="3">
        <v>535600</v>
      </c>
    </row>
    <row r="21" spans="1:2" x14ac:dyDescent="0.25">
      <c r="A21" s="2">
        <v>2010</v>
      </c>
      <c r="B21" s="3">
        <v>515000</v>
      </c>
    </row>
    <row r="22" spans="1:2" x14ac:dyDescent="0.25">
      <c r="A22" s="2">
        <v>2009</v>
      </c>
      <c r="B22" s="3">
        <v>496900</v>
      </c>
    </row>
    <row r="23" spans="1:2" x14ac:dyDescent="0.25">
      <c r="A23" s="2">
        <v>2008</v>
      </c>
      <c r="B23" s="3">
        <v>461500</v>
      </c>
    </row>
    <row r="24" spans="1:2" x14ac:dyDescent="0.25">
      <c r="A24" s="2">
        <v>2007</v>
      </c>
      <c r="B24" s="3">
        <v>433700</v>
      </c>
    </row>
    <row r="25" spans="1:2" x14ac:dyDescent="0.25">
      <c r="A25" s="2">
        <v>2006</v>
      </c>
      <c r="B25" s="3">
        <v>408000</v>
      </c>
    </row>
    <row r="26" spans="1:2" x14ac:dyDescent="0.25">
      <c r="A26" s="2">
        <v>2005</v>
      </c>
      <c r="B26" s="3">
        <v>381500</v>
      </c>
    </row>
    <row r="27" spans="1:2" x14ac:dyDescent="0.25">
      <c r="A27" s="2">
        <v>2004</v>
      </c>
      <c r="B27" s="3">
        <v>358000</v>
      </c>
    </row>
    <row r="28" spans="1:2" x14ac:dyDescent="0.25">
      <c r="A28" s="2">
        <v>2003</v>
      </c>
      <c r="B28" s="3">
        <v>332000</v>
      </c>
    </row>
    <row r="29" spans="1:2" x14ac:dyDescent="0.25">
      <c r="A29" s="2">
        <v>2002</v>
      </c>
      <c r="B29" s="3">
        <v>309000</v>
      </c>
    </row>
    <row r="30" spans="1:2" x14ac:dyDescent="0.25">
      <c r="A30" s="2">
        <v>2001</v>
      </c>
      <c r="B30" s="3">
        <v>286000</v>
      </c>
    </row>
    <row r="31" spans="1:2" x14ac:dyDescent="0.25">
      <c r="A31" s="2">
        <v>2000</v>
      </c>
      <c r="B31" s="3">
        <v>260100</v>
      </c>
    </row>
    <row r="32" spans="1:2" x14ac:dyDescent="0.25">
      <c r="A32" s="2">
        <v>1999</v>
      </c>
      <c r="B32" s="3">
        <v>236460</v>
      </c>
    </row>
    <row r="33" spans="1:2" x14ac:dyDescent="0.25">
      <c r="A33" s="2">
        <v>1998</v>
      </c>
      <c r="B33" s="3">
        <v>203826</v>
      </c>
    </row>
    <row r="34" spans="1:2" x14ac:dyDescent="0.25">
      <c r="A34" s="2">
        <v>1997</v>
      </c>
      <c r="B34" s="3">
        <v>172005</v>
      </c>
    </row>
    <row r="35" spans="1:2" x14ac:dyDescent="0.25">
      <c r="A35" s="2">
        <v>1996</v>
      </c>
      <c r="B35" s="3">
        <v>142125</v>
      </c>
    </row>
    <row r="36" spans="1:2" x14ac:dyDescent="0.25">
      <c r="A36" s="2">
        <v>1995</v>
      </c>
      <c r="B36" s="3">
        <v>118934</v>
      </c>
    </row>
    <row r="37" spans="1:2" x14ac:dyDescent="0.25">
      <c r="A37" s="2">
        <v>1994</v>
      </c>
      <c r="B37" s="3">
        <v>98700</v>
      </c>
    </row>
    <row r="38" spans="1:2" x14ac:dyDescent="0.25">
      <c r="A38" s="2">
        <v>1993</v>
      </c>
      <c r="B38" s="3">
        <v>81510</v>
      </c>
    </row>
    <row r="39" spans="1:2" x14ac:dyDescent="0.25">
      <c r="A39" s="2">
        <v>1992</v>
      </c>
      <c r="B39" s="3">
        <v>65190</v>
      </c>
    </row>
    <row r="40" spans="1:2" x14ac:dyDescent="0.25">
      <c r="A40" s="2">
        <v>1991</v>
      </c>
      <c r="B40" s="3">
        <v>51720</v>
      </c>
    </row>
    <row r="41" spans="1:2" x14ac:dyDescent="0.25">
      <c r="A41" s="2">
        <v>1990</v>
      </c>
      <c r="B41" s="3">
        <v>41025</v>
      </c>
    </row>
    <row r="42" spans="1:2" x14ac:dyDescent="0.25">
      <c r="A42" s="2">
        <v>1989</v>
      </c>
      <c r="B42" s="3">
        <v>32560</v>
      </c>
    </row>
    <row r="43" spans="1:2" x14ac:dyDescent="0.25">
      <c r="A43" s="2">
        <v>1988</v>
      </c>
      <c r="B43" s="3">
        <v>25637</v>
      </c>
    </row>
    <row r="44" spans="1:2" x14ac:dyDescent="0.25">
      <c r="A44" s="2">
        <v>1987</v>
      </c>
      <c r="B44" s="3">
        <v>20510</v>
      </c>
    </row>
    <row r="45" spans="1:2" x14ac:dyDescent="0.25">
      <c r="A45" s="2">
        <v>1986</v>
      </c>
      <c r="B45" s="3">
        <v>16811</v>
      </c>
    </row>
    <row r="46" spans="1:2" x14ac:dyDescent="0.25">
      <c r="A46" s="2">
        <v>1985</v>
      </c>
      <c r="B46" s="3">
        <v>13558</v>
      </c>
    </row>
    <row r="47" spans="1:2" x14ac:dyDescent="0.25">
      <c r="A47" s="2">
        <v>1984</v>
      </c>
      <c r="B47" s="3">
        <v>11298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36"/>
  <sheetViews>
    <sheetView tabSelected="1" topLeftCell="A9" zoomScale="70" zoomScaleNormal="70" workbookViewId="0">
      <selection activeCell="T20" sqref="T20"/>
    </sheetView>
  </sheetViews>
  <sheetFormatPr baseColWidth="10" defaultColWidth="8" defaultRowHeight="15" x14ac:dyDescent="0.25"/>
  <cols>
    <col min="1" max="1" width="7" style="10" customWidth="1"/>
    <col min="2" max="2" width="16.85546875" style="10" customWidth="1"/>
    <col min="3" max="3" width="28.42578125" style="10" customWidth="1"/>
    <col min="4" max="4" width="28" style="10" customWidth="1"/>
    <col min="5" max="5" width="30.28515625" style="10" customWidth="1"/>
    <col min="6" max="8" width="4.5703125" style="10" bestFit="1" customWidth="1"/>
    <col min="9" max="10" width="17.7109375" style="10" customWidth="1"/>
    <col min="11" max="11" width="20.85546875" style="10" customWidth="1"/>
    <col min="12" max="12" width="29.28515625" style="10" customWidth="1"/>
    <col min="13" max="13" width="29.42578125" style="10" customWidth="1"/>
    <col min="14" max="14" width="12.7109375" style="10" customWidth="1"/>
    <col min="15" max="15" width="23" style="10" customWidth="1"/>
    <col min="16" max="16" width="18" style="10" customWidth="1"/>
    <col min="17" max="17" width="37.7109375" style="10" customWidth="1"/>
    <col min="18" max="16384" width="8" style="10"/>
  </cols>
  <sheetData>
    <row r="2" spans="1:17" ht="20.25" customHeight="1" x14ac:dyDescent="0.2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7" ht="20.25" customHeight="1" x14ac:dyDescent="0.25">
      <c r="A3" s="78" t="s">
        <v>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17" ht="20.25" customHeight="1" x14ac:dyDescent="0.25">
      <c r="A4" s="78" t="s">
        <v>5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17" ht="20.25" x14ac:dyDescent="0.25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34"/>
    </row>
    <row r="6" spans="1:17" x14ac:dyDescent="0.25">
      <c r="A6" s="11"/>
      <c r="B6" s="12"/>
      <c r="C6" s="12"/>
      <c r="D6" s="12"/>
      <c r="E6" s="12"/>
    </row>
    <row r="7" spans="1:17" ht="27.75" customHeight="1" x14ac:dyDescent="0.25">
      <c r="A7" s="79" t="s">
        <v>6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</row>
    <row r="8" spans="1:17" s="13" customFormat="1" ht="27.75" customHeight="1" x14ac:dyDescent="0.25">
      <c r="A8" s="77" t="s">
        <v>7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spans="1:17" ht="43.5" customHeight="1" x14ac:dyDescent="0.25">
      <c r="A9" s="80" t="s">
        <v>32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spans="1:17" s="13" customFormat="1" ht="27.75" customHeight="1" x14ac:dyDescent="0.25">
      <c r="A10" s="77" t="s">
        <v>8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spans="1:17" ht="43.5" customHeight="1" x14ac:dyDescent="0.25">
      <c r="A11" s="81" t="s">
        <v>31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spans="1:17" s="13" customFormat="1" ht="27.75" customHeight="1" x14ac:dyDescent="0.25">
      <c r="A12" s="77" t="s">
        <v>9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spans="1:17" ht="35.25" customHeight="1" x14ac:dyDescent="0.2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9.5" customHeight="1" x14ac:dyDescent="0.25">
      <c r="A14" s="77" t="s">
        <v>10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spans="1:17" ht="35.25" customHeight="1" x14ac:dyDescent="0.25">
      <c r="A15" s="57" t="s">
        <v>11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35.25" customHeight="1" x14ac:dyDescent="0.25">
      <c r="A16" s="57" t="s">
        <v>11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x14ac:dyDescent="0.25">
      <c r="A17" s="11"/>
      <c r="B17" s="12"/>
      <c r="C17" s="12"/>
      <c r="D17" s="12"/>
      <c r="E17" s="12"/>
    </row>
    <row r="18" spans="1:17" ht="28.5" customHeight="1" x14ac:dyDescent="0.25">
      <c r="A18" s="14"/>
      <c r="B18" s="15"/>
      <c r="C18" s="15"/>
      <c r="D18" s="15"/>
      <c r="E18" s="15"/>
      <c r="F18" s="65" t="s">
        <v>12</v>
      </c>
      <c r="G18" s="66"/>
      <c r="H18" s="66"/>
      <c r="I18" s="66"/>
      <c r="J18" s="66"/>
      <c r="K18" s="66"/>
      <c r="L18" s="66"/>
      <c r="M18" s="66"/>
      <c r="N18" s="66"/>
      <c r="O18" s="66"/>
      <c r="P18" s="67"/>
      <c r="Q18" s="58" t="s">
        <v>13</v>
      </c>
    </row>
    <row r="19" spans="1:17" s="17" customFormat="1" ht="40.5" customHeight="1" x14ac:dyDescent="0.25">
      <c r="A19" s="61" t="s">
        <v>14</v>
      </c>
      <c r="B19" s="61" t="s">
        <v>15</v>
      </c>
      <c r="C19" s="61" t="s">
        <v>16</v>
      </c>
      <c r="D19" s="61" t="s">
        <v>17</v>
      </c>
      <c r="E19" s="16" t="s">
        <v>18</v>
      </c>
      <c r="F19" s="63" t="s">
        <v>19</v>
      </c>
      <c r="G19" s="64"/>
      <c r="H19" s="64"/>
      <c r="I19" s="70" t="s">
        <v>20</v>
      </c>
      <c r="J19" s="70" t="s">
        <v>21</v>
      </c>
      <c r="K19" s="72" t="s">
        <v>22</v>
      </c>
      <c r="L19" s="74" t="s">
        <v>33</v>
      </c>
      <c r="M19" s="75"/>
      <c r="N19" s="75"/>
      <c r="O19" s="75"/>
      <c r="P19" s="76"/>
      <c r="Q19" s="59"/>
    </row>
    <row r="20" spans="1:17" s="17" customFormat="1" ht="108.75" customHeight="1" x14ac:dyDescent="0.25">
      <c r="A20" s="62"/>
      <c r="B20" s="62"/>
      <c r="C20" s="62"/>
      <c r="D20" s="62"/>
      <c r="E20" s="18" t="s">
        <v>23</v>
      </c>
      <c r="F20" s="48">
        <v>80101500</v>
      </c>
      <c r="G20" s="48">
        <v>80101600</v>
      </c>
      <c r="H20" s="48">
        <v>81111800</v>
      </c>
      <c r="I20" s="71"/>
      <c r="J20" s="71"/>
      <c r="K20" s="73"/>
      <c r="L20" s="45" t="s">
        <v>24</v>
      </c>
      <c r="M20" s="19" t="s">
        <v>25</v>
      </c>
      <c r="N20" s="19" t="s">
        <v>26</v>
      </c>
      <c r="O20" s="19" t="s">
        <v>27</v>
      </c>
      <c r="P20" s="19" t="s">
        <v>28</v>
      </c>
      <c r="Q20" s="60"/>
    </row>
    <row r="21" spans="1:17" x14ac:dyDescent="0.25">
      <c r="A21" s="20">
        <v>1</v>
      </c>
      <c r="B21" s="38"/>
      <c r="C21" s="38"/>
      <c r="D21" s="38"/>
      <c r="E21" s="39"/>
      <c r="F21" s="36"/>
      <c r="G21" s="36"/>
      <c r="H21" s="36"/>
      <c r="I21" s="4"/>
      <c r="J21" s="6"/>
      <c r="K21" s="21">
        <f>ROUND(I21*J21,2)</f>
        <v>0</v>
      </c>
      <c r="L21" s="46"/>
      <c r="M21" s="8"/>
      <c r="N21" s="9"/>
      <c r="O21" s="22" t="e">
        <f>ROUND(M21/(VLOOKUP(N21,SMMLV!$A$5:$B$47,2,FALSE)),2)</f>
        <v>#N/A</v>
      </c>
      <c r="P21" s="21" t="e">
        <f t="shared" ref="P21" si="0">ROUND(O21*J21,2)</f>
        <v>#N/A</v>
      </c>
      <c r="Q21" s="33"/>
    </row>
    <row r="22" spans="1:17" x14ac:dyDescent="0.25">
      <c r="A22" s="20">
        <v>2</v>
      </c>
      <c r="B22" s="40"/>
      <c r="C22" s="40"/>
      <c r="D22" s="40"/>
      <c r="E22" s="41"/>
      <c r="F22" s="37"/>
      <c r="G22" s="37"/>
      <c r="H22" s="37"/>
      <c r="I22" s="5"/>
      <c r="J22" s="7"/>
      <c r="K22" s="21">
        <f t="shared" ref="K22:K31" si="1">ROUND(I22*J22,2)</f>
        <v>0</v>
      </c>
      <c r="L22" s="47"/>
      <c r="M22" s="30"/>
      <c r="N22" s="31"/>
      <c r="O22" s="22" t="e">
        <f>ROUND(M22/(VLOOKUP(N22,SMMLV!$A$5:$B$47,2,FALSE)),2)</f>
        <v>#N/A</v>
      </c>
      <c r="P22" s="21" t="e">
        <f t="shared" ref="P22:P31" si="2">ROUND(O22*J22,2)</f>
        <v>#N/A</v>
      </c>
      <c r="Q22" s="32"/>
    </row>
    <row r="23" spans="1:17" x14ac:dyDescent="0.25">
      <c r="A23" s="20">
        <v>3</v>
      </c>
      <c r="B23" s="42"/>
      <c r="C23" s="42"/>
      <c r="D23" s="42"/>
      <c r="E23" s="43"/>
      <c r="F23" s="37"/>
      <c r="G23" s="37"/>
      <c r="H23" s="37"/>
      <c r="I23" s="5"/>
      <c r="J23" s="7"/>
      <c r="K23" s="21">
        <f t="shared" si="1"/>
        <v>0</v>
      </c>
      <c r="L23" s="47"/>
      <c r="M23" s="30"/>
      <c r="N23" s="31"/>
      <c r="O23" s="22" t="e">
        <f>ROUND(M23/(VLOOKUP(N23,SMMLV!$A$5:$B$47,2,FALSE)),2)</f>
        <v>#N/A</v>
      </c>
      <c r="P23" s="21" t="e">
        <f t="shared" si="2"/>
        <v>#N/A</v>
      </c>
      <c r="Q23" s="32"/>
    </row>
    <row r="24" spans="1:17" x14ac:dyDescent="0.25">
      <c r="A24" s="20">
        <v>4</v>
      </c>
      <c r="B24" s="40"/>
      <c r="C24" s="40"/>
      <c r="D24" s="40"/>
      <c r="E24" s="41"/>
      <c r="F24" s="37"/>
      <c r="G24" s="37"/>
      <c r="H24" s="37"/>
      <c r="I24" s="5"/>
      <c r="J24" s="7"/>
      <c r="K24" s="21">
        <f t="shared" si="1"/>
        <v>0</v>
      </c>
      <c r="L24" s="47"/>
      <c r="M24" s="30"/>
      <c r="N24" s="31"/>
      <c r="O24" s="22" t="e">
        <f>ROUND(M24/(VLOOKUP(N24,SMMLV!$A$5:$B$47,2,FALSE)),2)</f>
        <v>#N/A</v>
      </c>
      <c r="P24" s="21" t="e">
        <f t="shared" si="2"/>
        <v>#N/A</v>
      </c>
      <c r="Q24" s="32"/>
    </row>
    <row r="25" spans="1:17" x14ac:dyDescent="0.25">
      <c r="A25" s="20">
        <v>5</v>
      </c>
      <c r="B25" s="40"/>
      <c r="C25" s="40"/>
      <c r="D25" s="40"/>
      <c r="E25" s="41"/>
      <c r="F25" s="37"/>
      <c r="G25" s="37"/>
      <c r="H25" s="37"/>
      <c r="I25" s="5"/>
      <c r="J25" s="7"/>
      <c r="K25" s="21">
        <f t="shared" si="1"/>
        <v>0</v>
      </c>
      <c r="L25" s="47"/>
      <c r="M25" s="30"/>
      <c r="N25" s="31"/>
      <c r="O25" s="22" t="e">
        <f>ROUND(M25/(VLOOKUP(N25,SMMLV!$A$5:$B$47,2,FALSE)),2)</f>
        <v>#N/A</v>
      </c>
      <c r="P25" s="21" t="e">
        <f t="shared" si="2"/>
        <v>#N/A</v>
      </c>
      <c r="Q25" s="32"/>
    </row>
    <row r="26" spans="1:17" x14ac:dyDescent="0.25">
      <c r="A26" s="49">
        <v>6</v>
      </c>
      <c r="B26" s="40"/>
      <c r="C26" s="40"/>
      <c r="D26" s="40"/>
      <c r="E26" s="41"/>
      <c r="F26" s="37"/>
      <c r="G26" s="37"/>
      <c r="H26" s="37"/>
      <c r="I26" s="5"/>
      <c r="J26" s="7"/>
      <c r="K26" s="21">
        <f t="shared" si="1"/>
        <v>0</v>
      </c>
      <c r="L26" s="47"/>
      <c r="M26" s="30"/>
      <c r="N26" s="31"/>
      <c r="O26" s="22" t="e">
        <f>ROUND(M26/(VLOOKUP(N26,SMMLV!$A$5:$B$47,2,FALSE)),2)</f>
        <v>#N/A</v>
      </c>
      <c r="P26" s="21" t="e">
        <f t="shared" si="2"/>
        <v>#N/A</v>
      </c>
      <c r="Q26" s="32"/>
    </row>
    <row r="27" spans="1:17" x14ac:dyDescent="0.25">
      <c r="A27" s="49">
        <v>7</v>
      </c>
      <c r="B27" s="40"/>
      <c r="C27" s="40"/>
      <c r="D27" s="40"/>
      <c r="E27" s="41"/>
      <c r="F27" s="37"/>
      <c r="G27" s="37"/>
      <c r="H27" s="37"/>
      <c r="I27" s="5"/>
      <c r="J27" s="7"/>
      <c r="K27" s="21">
        <f t="shared" si="1"/>
        <v>0</v>
      </c>
      <c r="L27" s="47"/>
      <c r="M27" s="30"/>
      <c r="N27" s="31"/>
      <c r="O27" s="22" t="e">
        <f>ROUND(M27/(VLOOKUP(N27,SMMLV!$A$5:$B$47,2,FALSE)),2)</f>
        <v>#N/A</v>
      </c>
      <c r="P27" s="21" t="e">
        <f t="shared" si="2"/>
        <v>#N/A</v>
      </c>
      <c r="Q27" s="32"/>
    </row>
    <row r="28" spans="1:17" x14ac:dyDescent="0.25">
      <c r="A28" s="49">
        <v>8</v>
      </c>
      <c r="B28" s="40"/>
      <c r="C28" s="40"/>
      <c r="D28" s="40"/>
      <c r="E28" s="41"/>
      <c r="F28" s="37"/>
      <c r="G28" s="37"/>
      <c r="H28" s="37"/>
      <c r="I28" s="5"/>
      <c r="J28" s="7"/>
      <c r="K28" s="21">
        <f t="shared" si="1"/>
        <v>0</v>
      </c>
      <c r="L28" s="47"/>
      <c r="M28" s="30"/>
      <c r="N28" s="31"/>
      <c r="O28" s="22" t="e">
        <f>ROUND(M28/(VLOOKUP(N28,SMMLV!$A$5:$B$47,2,FALSE)),2)</f>
        <v>#N/A</v>
      </c>
      <c r="P28" s="21" t="e">
        <f t="shared" si="2"/>
        <v>#N/A</v>
      </c>
      <c r="Q28" s="32"/>
    </row>
    <row r="29" spans="1:17" x14ac:dyDescent="0.25">
      <c r="A29" s="49">
        <v>9</v>
      </c>
      <c r="B29" s="40"/>
      <c r="C29" s="40"/>
      <c r="D29" s="40"/>
      <c r="E29" s="41"/>
      <c r="F29" s="37"/>
      <c r="G29" s="37"/>
      <c r="H29" s="37"/>
      <c r="I29" s="5"/>
      <c r="J29" s="7"/>
      <c r="K29" s="21">
        <f t="shared" si="1"/>
        <v>0</v>
      </c>
      <c r="L29" s="47"/>
      <c r="M29" s="30"/>
      <c r="N29" s="31"/>
      <c r="O29" s="22" t="e">
        <f>ROUND(M29/(VLOOKUP(N29,SMMLV!$A$5:$B$47,2,FALSE)),2)</f>
        <v>#N/A</v>
      </c>
      <c r="P29" s="21" t="e">
        <f t="shared" si="2"/>
        <v>#N/A</v>
      </c>
      <c r="Q29" s="32"/>
    </row>
    <row r="30" spans="1:17" x14ac:dyDescent="0.25">
      <c r="A30" s="49">
        <v>10</v>
      </c>
      <c r="B30" s="40"/>
      <c r="C30" s="40"/>
      <c r="D30" s="40"/>
      <c r="E30" s="41"/>
      <c r="F30" s="37"/>
      <c r="G30" s="37"/>
      <c r="H30" s="37"/>
      <c r="I30" s="5"/>
      <c r="J30" s="7"/>
      <c r="K30" s="21">
        <f t="shared" si="1"/>
        <v>0</v>
      </c>
      <c r="L30" s="47"/>
      <c r="M30" s="30"/>
      <c r="N30" s="31"/>
      <c r="O30" s="22" t="e">
        <f>ROUND(M30/(VLOOKUP(N30,SMMLV!$A$5:$B$47,2,FALSE)),2)</f>
        <v>#N/A</v>
      </c>
      <c r="P30" s="21" t="e">
        <f t="shared" si="2"/>
        <v>#N/A</v>
      </c>
      <c r="Q30" s="32"/>
    </row>
    <row r="31" spans="1:17" x14ac:dyDescent="0.25">
      <c r="A31" s="49">
        <v>11</v>
      </c>
      <c r="B31" s="40"/>
      <c r="C31" s="40"/>
      <c r="D31" s="40"/>
      <c r="E31" s="41"/>
      <c r="F31" s="37"/>
      <c r="G31" s="37"/>
      <c r="H31" s="37"/>
      <c r="I31" s="5"/>
      <c r="J31" s="7"/>
      <c r="K31" s="21">
        <f t="shared" si="1"/>
        <v>0</v>
      </c>
      <c r="L31" s="47"/>
      <c r="M31" s="30"/>
      <c r="N31" s="31"/>
      <c r="O31" s="22" t="e">
        <f>ROUND(M31/(VLOOKUP(N31,SMMLV!$A$5:$B$47,2,FALSE)),2)</f>
        <v>#N/A</v>
      </c>
      <c r="P31" s="21" t="e">
        <f t="shared" si="2"/>
        <v>#N/A</v>
      </c>
      <c r="Q31" s="32"/>
    </row>
    <row r="32" spans="1:17" ht="33.75" customHeight="1" x14ac:dyDescent="0.25">
      <c r="A32" s="52"/>
      <c r="B32" s="52"/>
      <c r="C32" s="52"/>
      <c r="D32" s="52"/>
      <c r="E32" s="53"/>
      <c r="F32" s="54" t="s">
        <v>29</v>
      </c>
      <c r="G32" s="55"/>
      <c r="H32" s="55"/>
      <c r="I32" s="56"/>
      <c r="J32" s="56"/>
      <c r="K32" s="23">
        <f>SUM(K21:K31)</f>
        <v>0</v>
      </c>
      <c r="L32" s="26"/>
      <c r="M32" s="24"/>
      <c r="N32" s="24"/>
      <c r="O32" s="25" t="s">
        <v>29</v>
      </c>
      <c r="P32" s="26">
        <f>_xlfn.AGGREGATE(9,6,P21:P31)</f>
        <v>0</v>
      </c>
      <c r="Q32" s="68"/>
    </row>
    <row r="33" spans="1:17" ht="33.75" customHeight="1" thickBot="1" x14ac:dyDescent="0.3">
      <c r="A33" s="52"/>
      <c r="B33" s="52"/>
      <c r="C33" s="52"/>
      <c r="D33" s="52"/>
      <c r="E33" s="53"/>
      <c r="F33" s="54" t="s">
        <v>30</v>
      </c>
      <c r="G33" s="55"/>
      <c r="H33" s="55"/>
      <c r="I33" s="56"/>
      <c r="J33" s="56"/>
      <c r="K33" s="27">
        <v>889</v>
      </c>
      <c r="L33" s="35"/>
      <c r="M33" s="25"/>
      <c r="N33" s="25"/>
      <c r="O33" s="25" t="s">
        <v>30</v>
      </c>
      <c r="P33" s="27">
        <v>889</v>
      </c>
      <c r="Q33" s="69"/>
    </row>
    <row r="34" spans="1:17" ht="21.75" thickBot="1" x14ac:dyDescent="0.3">
      <c r="K34" s="28" t="str">
        <f>IF(K32&gt;=K33,"Cumple","No Cumple")</f>
        <v>No Cumple</v>
      </c>
      <c r="L34" s="44"/>
      <c r="M34"/>
      <c r="N34"/>
      <c r="O34" s="29"/>
      <c r="P34" s="28" t="str">
        <f>IF(P32&gt;=P33,"Cumple","No Cumple")</f>
        <v>No Cumple</v>
      </c>
      <c r="Q34"/>
    </row>
    <row r="35" spans="1:17" x14ac:dyDescent="0.25">
      <c r="M35"/>
      <c r="N35"/>
      <c r="O35"/>
      <c r="P35"/>
      <c r="Q35"/>
    </row>
    <row r="36" spans="1:17" x14ac:dyDescent="0.25">
      <c r="M36"/>
      <c r="N36"/>
      <c r="O36"/>
      <c r="P36"/>
      <c r="Q36"/>
    </row>
  </sheetData>
  <sheetProtection formatRows="0" insertRows="0"/>
  <mergeCells count="29">
    <mergeCell ref="L19:P19"/>
    <mergeCell ref="A14:Q14"/>
    <mergeCell ref="A2:Q2"/>
    <mergeCell ref="A3:Q3"/>
    <mergeCell ref="A4:Q4"/>
    <mergeCell ref="A5:K5"/>
    <mergeCell ref="A7:Q7"/>
    <mergeCell ref="A8:Q8"/>
    <mergeCell ref="A9:Q9"/>
    <mergeCell ref="A10:Q10"/>
    <mergeCell ref="A11:Q11"/>
    <mergeCell ref="A12:Q12"/>
    <mergeCell ref="A13:Q13"/>
    <mergeCell ref="A32:E33"/>
    <mergeCell ref="F32:J32"/>
    <mergeCell ref="A15:Q15"/>
    <mergeCell ref="A16:Q16"/>
    <mergeCell ref="Q18:Q20"/>
    <mergeCell ref="A19:A20"/>
    <mergeCell ref="B19:B20"/>
    <mergeCell ref="C19:C20"/>
    <mergeCell ref="D19:D20"/>
    <mergeCell ref="F19:H19"/>
    <mergeCell ref="F18:P18"/>
    <mergeCell ref="Q32:Q33"/>
    <mergeCell ref="F33:J33"/>
    <mergeCell ref="I19:I20"/>
    <mergeCell ref="J19:J20"/>
    <mergeCell ref="K19:K20"/>
  </mergeCells>
  <conditionalFormatting sqref="K34:L34">
    <cfRule type="cellIs" dxfId="5" priority="10" operator="equal">
      <formula>"No Cumple"</formula>
    </cfRule>
    <cfRule type="cellIs" dxfId="4" priority="11" operator="equal">
      <formula>"Cumple"</formula>
    </cfRule>
  </conditionalFormatting>
  <conditionalFormatting sqref="K32:N32">
    <cfRule type="cellIs" dxfId="3" priority="13" operator="greaterThanOrEqual">
      <formula>K33</formula>
    </cfRule>
  </conditionalFormatting>
  <conditionalFormatting sqref="P32">
    <cfRule type="cellIs" dxfId="2" priority="12" operator="greaterThanOrEqual">
      <formula>P33</formula>
    </cfRule>
  </conditionalFormatting>
  <conditionalFormatting sqref="P34">
    <cfRule type="cellIs" dxfId="1" priority="8" operator="equal">
      <formula>"No Cumple"</formula>
    </cfRule>
    <cfRule type="cellIs" dxfId="0" priority="9" operator="equal">
      <formula>"Cumple"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2" ma:contentTypeDescription="Crear nuevo documento." ma:contentTypeScope="" ma:versionID="dfabe83377cbebb7b70cf21ed44bd1d7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f9cfcb6959fb8d234e9e636f7fe0881a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53B04B-5BF3-4012-9B0F-96C8F76EE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a943dd-0157-4e25-9d9f-e6927651067c"/>
    <ds:schemaRef ds:uri="bb7222cb-004a-4be8-8b43-5aa7c0f2b7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37C4D8-5381-4160-86D5-45D171F6E4BF}">
  <ds:schemaRefs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2ea943dd-0157-4e25-9d9f-e6927651067c"/>
    <ds:schemaRef ds:uri="http://purl.org/dc/elements/1.1/"/>
    <ds:schemaRef ds:uri="http://schemas.openxmlformats.org/package/2006/metadata/core-properties"/>
    <ds:schemaRef ds:uri="bb7222cb-004a-4be8-8b43-5aa7c0f2b7cd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SMMLV</vt:lpstr>
      <vt:lpstr>PLANTILLA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2026-07-28T20:19:55Z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