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jimeneo\Documents\1. PROCESOS\2026\EXAMENES CARDIOVASCULARES Y ONCOLOGICOS\"/>
    </mc:Choice>
  </mc:AlternateContent>
  <xr:revisionPtr revIDLastSave="0" documentId="13_ncr:1_{4BC8BB6B-C52A-41C4-A90E-5E9CB2E55A32}" xr6:coauthVersionLast="47" xr6:coauthVersionMax="47" xr10:uidLastSave="{00000000-0000-0000-0000-000000000000}"/>
  <bookViews>
    <workbookView xWindow="-120" yWindow="-120" windowWidth="29040" windowHeight="15720" firstSheet="1" activeTab="1" xr2:uid="{1657F3F5-5051-4419-A6CF-FD849E4CFCEC}"/>
  </bookViews>
  <sheets>
    <sheet name="ESTUDIO PRECIOS UNITARIOS" sheetId="1" r:id="rId1"/>
    <sheet name="ESTUDIO PRECIOS DEFINITIVO-PO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3" l="1"/>
  <c r="O30" i="3" s="1"/>
  <c r="M30" i="3"/>
  <c r="K30" i="3"/>
  <c r="I30" i="3"/>
  <c r="G30" i="3"/>
  <c r="N28" i="3"/>
  <c r="O28" i="3" s="1"/>
  <c r="M28" i="3"/>
  <c r="K28" i="3"/>
  <c r="I28" i="3"/>
  <c r="G28" i="3"/>
  <c r="N27" i="3"/>
  <c r="O27" i="3" s="1"/>
  <c r="M27" i="3"/>
  <c r="K27" i="3"/>
  <c r="I27" i="3"/>
  <c r="G27" i="3"/>
  <c r="N26" i="3"/>
  <c r="O26" i="3" s="1"/>
  <c r="M26" i="3"/>
  <c r="K26" i="3"/>
  <c r="I26" i="3"/>
  <c r="G26" i="3"/>
  <c r="N25" i="3"/>
  <c r="O25" i="3" s="1"/>
  <c r="M25" i="3"/>
  <c r="K25" i="3"/>
  <c r="I25" i="3"/>
  <c r="G25" i="3"/>
  <c r="N24" i="3"/>
  <c r="O24" i="3" s="1"/>
  <c r="M24" i="3"/>
  <c r="K24" i="3"/>
  <c r="I24" i="3"/>
  <c r="G24" i="3"/>
  <c r="N23" i="3"/>
  <c r="O23" i="3" s="1"/>
  <c r="M23" i="3"/>
  <c r="K23" i="3"/>
  <c r="I23" i="3"/>
  <c r="G23" i="3"/>
  <c r="N22" i="3"/>
  <c r="O22" i="3" s="1"/>
  <c r="M22" i="3"/>
  <c r="K22" i="3"/>
  <c r="I22" i="3"/>
  <c r="G22" i="3"/>
  <c r="N21" i="3"/>
  <c r="O21" i="3" s="1"/>
  <c r="M21" i="3"/>
  <c r="K21" i="3"/>
  <c r="I21" i="3"/>
  <c r="G21" i="3"/>
  <c r="N20" i="3"/>
  <c r="O20" i="3" s="1"/>
  <c r="M20" i="3"/>
  <c r="K20" i="3"/>
  <c r="I20" i="3"/>
  <c r="G20" i="3"/>
  <c r="N19" i="3"/>
  <c r="O19" i="3" s="1"/>
  <c r="M19" i="3"/>
  <c r="K19" i="3"/>
  <c r="I19" i="3"/>
  <c r="G19" i="3"/>
  <c r="N18" i="3"/>
  <c r="O18" i="3" s="1"/>
  <c r="M18" i="3"/>
  <c r="K18" i="3"/>
  <c r="I18" i="3"/>
  <c r="G18" i="3"/>
  <c r="N17" i="3"/>
  <c r="O17" i="3" s="1"/>
  <c r="M17" i="3"/>
  <c r="K17" i="3"/>
  <c r="I17" i="3"/>
  <c r="G17" i="3"/>
  <c r="N15" i="3"/>
  <c r="O15" i="3" s="1"/>
  <c r="M15" i="3"/>
  <c r="K15" i="3"/>
  <c r="I15" i="3"/>
  <c r="G15" i="3"/>
  <c r="N14" i="3"/>
  <c r="O14" i="3" s="1"/>
  <c r="M14" i="3"/>
  <c r="K14" i="3"/>
  <c r="I14" i="3"/>
  <c r="G14" i="3"/>
  <c r="N13" i="3"/>
  <c r="O13" i="3" s="1"/>
  <c r="M13" i="3"/>
  <c r="K13" i="3"/>
  <c r="I13" i="3"/>
  <c r="I31" i="3" s="1"/>
  <c r="G13" i="3"/>
  <c r="N12" i="3"/>
  <c r="O12" i="3" s="1"/>
  <c r="M12" i="3"/>
  <c r="K12" i="3"/>
  <c r="I12" i="3"/>
  <c r="G12" i="3"/>
  <c r="N12" i="1"/>
  <c r="O12" i="1" s="1"/>
  <c r="N37" i="1"/>
  <c r="N35" i="1"/>
  <c r="O35" i="1" s="1"/>
  <c r="N34" i="1"/>
  <c r="O34" i="1" s="1"/>
  <c r="N33" i="1"/>
  <c r="N32" i="1"/>
  <c r="N31" i="1"/>
  <c r="O31" i="1" s="1"/>
  <c r="N30" i="1"/>
  <c r="O30" i="1" s="1"/>
  <c r="N29" i="1"/>
  <c r="O29" i="1" s="1"/>
  <c r="N28" i="1"/>
  <c r="N27" i="1"/>
  <c r="N26" i="1"/>
  <c r="N25" i="1"/>
  <c r="N24" i="1"/>
  <c r="N23" i="1"/>
  <c r="O23" i="1" s="1"/>
  <c r="N22" i="1"/>
  <c r="N21" i="1"/>
  <c r="N20" i="1"/>
  <c r="N19" i="1"/>
  <c r="N17" i="1"/>
  <c r="O17" i="1" s="1"/>
  <c r="N16" i="1"/>
  <c r="N15" i="1"/>
  <c r="N14" i="1"/>
  <c r="N13" i="1"/>
  <c r="O37" i="1"/>
  <c r="O33" i="1"/>
  <c r="O32" i="1"/>
  <c r="O28" i="1"/>
  <c r="O27" i="1"/>
  <c r="O26" i="1"/>
  <c r="O25" i="1"/>
  <c r="O22" i="1"/>
  <c r="O19" i="1"/>
  <c r="O13" i="1"/>
  <c r="O20" i="1"/>
  <c r="O21" i="1"/>
  <c r="O24" i="1"/>
  <c r="O14" i="1"/>
  <c r="O15" i="1"/>
  <c r="O16" i="1"/>
  <c r="M29" i="1"/>
  <c r="M12" i="1"/>
  <c r="M37" i="1"/>
  <c r="M20" i="1"/>
  <c r="M21" i="1"/>
  <c r="M22" i="1"/>
  <c r="M23" i="1"/>
  <c r="M24" i="1"/>
  <c r="M25" i="1"/>
  <c r="M26" i="1"/>
  <c r="M27" i="1"/>
  <c r="M28" i="1"/>
  <c r="M30" i="1"/>
  <c r="M31" i="1"/>
  <c r="M32" i="1"/>
  <c r="M33" i="1"/>
  <c r="M34" i="1"/>
  <c r="M35" i="1"/>
  <c r="M19" i="1"/>
  <c r="M13" i="1"/>
  <c r="M14" i="1"/>
  <c r="M15" i="1"/>
  <c r="M16" i="1"/>
  <c r="M17" i="1"/>
  <c r="K37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19" i="1"/>
  <c r="K13" i="1"/>
  <c r="K14" i="1"/>
  <c r="K15" i="1"/>
  <c r="K16" i="1"/>
  <c r="K17" i="1"/>
  <c r="K12" i="1"/>
  <c r="I37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9" i="1"/>
  <c r="I13" i="1"/>
  <c r="I14" i="1"/>
  <c r="I15" i="1"/>
  <c r="I16" i="1"/>
  <c r="I17" i="1"/>
  <c r="I12" i="1"/>
  <c r="M31" i="3" l="1"/>
  <c r="G31" i="3"/>
  <c r="K31" i="3"/>
  <c r="O31" i="3"/>
  <c r="N31" i="3"/>
  <c r="N38" i="1"/>
  <c r="O38" i="1"/>
  <c r="G19" i="1" l="1"/>
  <c r="G37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13" i="1"/>
  <c r="G14" i="1"/>
  <c r="G15" i="1"/>
  <c r="G16" i="1"/>
  <c r="G17" i="1"/>
  <c r="G12" i="1"/>
  <c r="M38" i="1" l="1"/>
  <c r="I38" i="1"/>
  <c r="K38" i="1"/>
  <c r="G38" i="1"/>
</calcChain>
</file>

<file path=xl/sharedStrings.xml><?xml version="1.0" encoding="utf-8"?>
<sst xmlns="http://schemas.openxmlformats.org/spreadsheetml/2006/main" count="162" uniqueCount="54">
  <si>
    <t>CONSEJO SUPERIOR DE LA JUDICATURA</t>
  </si>
  <si>
    <t>ITEM</t>
  </si>
  <si>
    <t>DESCRIPCIÓN</t>
  </si>
  <si>
    <t>UND</t>
  </si>
  <si>
    <t>CANT.</t>
  </si>
  <si>
    <t>VALOR UNITARIO</t>
  </si>
  <si>
    <t>VALOR TOTAL OFERTADO</t>
  </si>
  <si>
    <t>Unidad</t>
  </si>
  <si>
    <t>Cortisol</t>
  </si>
  <si>
    <t>Hemoglobina glicosilada</t>
  </si>
  <si>
    <t>Tiroidea estimulante TSH</t>
  </si>
  <si>
    <t xml:space="preserve">Unidad </t>
  </si>
  <si>
    <t>Tiroxina T4</t>
  </si>
  <si>
    <t>Triyodotironina T3</t>
  </si>
  <si>
    <t>Ecografía de cuello (con énfasis en glándula tiroides, glándulas paratiroides, ganglios linfáticos del cuello, glándulas salivales y la arteria carótida)</t>
  </si>
  <si>
    <t>DIRECCIÓN SECCIONAL DE ADMINISTRACIÓN JUDICIAL</t>
  </si>
  <si>
    <t>CALI - VALLE DEL CAUCA</t>
  </si>
  <si>
    <t>PRUEBAS DE LABORATORIO</t>
  </si>
  <si>
    <t>IMÁGENES DIAGNÓSTICAS</t>
  </si>
  <si>
    <t>Creatinina</t>
  </si>
  <si>
    <t>EVALUACIÓN MÉDICA ESPECIALIZADA</t>
  </si>
  <si>
    <t>Ecocardiograma transtorácico</t>
  </si>
  <si>
    <t>Ecografía de mama (Mujeres mayores de 40 años)</t>
  </si>
  <si>
    <t>Marcadores tumorales CA 72-4 (Mujeres mayores de 40 años)</t>
  </si>
  <si>
    <t>NOTAS:</t>
  </si>
  <si>
    <t xml:space="preserve">Evaluación por médico especializado en medicina interna que realice la clasificación del riesgo y el plan de cuidados. Además deberá entregar una cartilla que incluya recomendaciones nutricionales y de hábitos saludables. * Ver alcance en Anexo especificaciones técnicas </t>
  </si>
  <si>
    <t>(SIN IVA)</t>
  </si>
  <si>
    <t>Ecografía de Abdomen Total, (con enfasis en hígado, vesícula, páncreas, bazo y organos de la pelvis incluido vías urinarias y organo reproductor femenino)</t>
  </si>
  <si>
    <r>
      <t xml:space="preserve">Objeto: </t>
    </r>
    <r>
      <rPr>
        <b/>
        <i/>
        <sz val="10"/>
        <color rgb="FF000000"/>
        <rFont val="Arial"/>
        <family val="2"/>
      </rPr>
      <t>"Contratar la prestación del servicio para la implementación del programa de diagnóstico e intervención mediante la evaluación nutricional, condición física, metabólica y cardiovascular dentro de la cultura del cuidado para los Servidores Judiciales del Valle del Cauca."</t>
    </r>
  </si>
  <si>
    <t xml:space="preserve">Mamografia (Mujeres mayores de 40 años) </t>
  </si>
  <si>
    <t>Colonoscopia</t>
  </si>
  <si>
    <t xml:space="preserve">Perfil lipídico (Colesterol HDL, Colesterol LDL, Colesterol total y Triglicéridos) </t>
  </si>
  <si>
    <t xml:space="preserve">Análisis de lipoproteínas Lp(a) </t>
  </si>
  <si>
    <t xml:space="preserve">Apolipoproteína B (apoB) </t>
  </si>
  <si>
    <t xml:space="preserve">Hemograma IV que contenga: glóbulos rojos (recuento, hemoglobina, hematocrito e índices como VCM, HCM, CHCM, RDW), glóbulos blancos (conteo total y diferencial: neutrófilos, linfocitos, monocitos, eosinófilos, basófilos) y plaquetas (recuento y volumen) </t>
  </si>
  <si>
    <t>Antígeno prostático en sangre (Hombres mayores de 40 años)</t>
  </si>
  <si>
    <t xml:space="preserve">Prueba de ADN del virus de papiloma humano* </t>
  </si>
  <si>
    <t xml:space="preserve">Sangre Oculta en heces* </t>
  </si>
  <si>
    <t xml:space="preserve">Antígeno Helycobacter Pylori en heces* </t>
  </si>
  <si>
    <t>Pepsinógeno sérico*</t>
  </si>
  <si>
    <t>Gastrina 17*</t>
  </si>
  <si>
    <t>TOTAL</t>
  </si>
  <si>
    <t>ESTUDIO DE PRECIOS DEL MERCADO</t>
  </si>
  <si>
    <t>COTIZACIÓN 1</t>
  </si>
  <si>
    <t>COTIZACIÓN 2</t>
  </si>
  <si>
    <t>COTIZACIÓN 3</t>
  </si>
  <si>
    <t>COTIZACIÓN 4</t>
  </si>
  <si>
    <t>VALORES PROMEDIO UNITARIOS</t>
  </si>
  <si>
    <t>VALOR PROMEDIO UNITARIO</t>
  </si>
  <si>
    <t>VLR. X PERSONA</t>
  </si>
  <si>
    <t>VLR TOTAL</t>
  </si>
  <si>
    <t>*Los valores de la cotizacion 4 sombreados en gris fueron cotizados con decimales, por tanto, la Entidad procedió a redondearlos.
*Los valores en rojo fueron excluidos del analisis de precios, toda vez que están demasiado altos o demasiado bajos en comparación con las demás cotizaciones.
* El artículo 476 del Estatuto Tributario señala en el numeral primero, como excluidos del IVA, los servicios médicos, odontológicos, hospitalarios, clínicos y de laboratorio, para la salud humana. Por lo anterior, se estiman los valores unitarios netos, esto es, sin IVA.</t>
  </si>
  <si>
    <t>POE ESTIMADO</t>
  </si>
  <si>
    <t>*Los valores de la cotizacion 4 sombreados en gris fueron cotizados con decimales, por tanto, la Entidad procedió a redondearlos.
*Los valores en rojo fueron excluidos del analisis de precios, toda vez que están demasiado altos o demasiado bajos en comparación con las demás cotizaciones.
* El artículo 476 del Estatuto Tributario señala en el numeral primero, como excluidos del IVA, los servicios médicos, odontológicos, hospitalarios, clínicos y de laboratorio, para la salud humana. Por lo anterior, se estiman los valores unitarios netos, esto es, sin IVA.
*De acuerdo al analisis anterior, se tiene que para atender los 255 servidores judiciales se requiere la suma de $505.976.610 y considerando que la Entidad cuenta con disponibilidad presupuestal en este monto para adelantar el proceso, se define esta suma de dinero como presupuesto oficial estimado.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</si>
</sst>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8"/>
      <name val="Aptos Narrow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2" borderId="6" xfId="0" applyFont="1" applyFill="1" applyBorder="1" applyAlignment="1">
      <alignment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164" fontId="2" fillId="0" borderId="27" xfId="0" applyNumberFormat="1" applyFont="1" applyBorder="1" applyAlignment="1">
      <alignment horizontal="center" vertical="center" wrapText="1"/>
    </xf>
    <xf numFmtId="164" fontId="2" fillId="0" borderId="22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164" fontId="1" fillId="0" borderId="31" xfId="0" applyNumberFormat="1" applyFont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164" fontId="2" fillId="4" borderId="17" xfId="0" applyNumberFormat="1" applyFont="1" applyFill="1" applyBorder="1" applyAlignment="1">
      <alignment horizontal="center" vertical="center" wrapText="1"/>
    </xf>
    <xf numFmtId="164" fontId="2" fillId="6" borderId="15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5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164" fontId="1" fillId="7" borderId="31" xfId="0" applyNumberFormat="1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DCF11-2763-4064-92E4-58A92F06A17F}">
  <dimension ref="B1:P40"/>
  <sheetViews>
    <sheetView showGridLines="0" topLeftCell="A27" workbookViewId="0">
      <selection activeCell="D44" sqref="D44"/>
    </sheetView>
  </sheetViews>
  <sheetFormatPr baseColWidth="10" defaultRowHeight="15" x14ac:dyDescent="0.25"/>
  <cols>
    <col min="2" max="2" width="5.5703125" customWidth="1"/>
    <col min="3" max="3" width="41.42578125" customWidth="1"/>
    <col min="6" max="6" width="11.7109375" customWidth="1"/>
    <col min="7" max="7" width="15.28515625" customWidth="1"/>
    <col min="8" max="8" width="11.7109375" customWidth="1"/>
    <col min="9" max="9" width="17" customWidth="1"/>
    <col min="10" max="10" width="11.7109375" customWidth="1"/>
    <col min="11" max="11" width="15.28515625" customWidth="1"/>
    <col min="12" max="12" width="11.7109375" customWidth="1"/>
    <col min="13" max="13" width="17" customWidth="1"/>
    <col min="14" max="14" width="13.28515625" bestFit="1" customWidth="1"/>
    <col min="15" max="15" width="17" bestFit="1" customWidth="1"/>
    <col min="16" max="16" width="16.85546875" bestFit="1" customWidth="1"/>
  </cols>
  <sheetData>
    <row r="1" spans="2:15" ht="15.75" thickBot="1" x14ac:dyDescent="0.3"/>
    <row r="2" spans="2:15" ht="15" customHeight="1" x14ac:dyDescent="0.25">
      <c r="B2" s="44" t="s">
        <v>0</v>
      </c>
      <c r="C2" s="45"/>
      <c r="D2" s="45"/>
      <c r="E2" s="46"/>
      <c r="F2" s="16"/>
      <c r="G2" s="16"/>
      <c r="H2" s="16"/>
      <c r="I2" s="15"/>
      <c r="J2" s="16"/>
      <c r="K2" s="15"/>
      <c r="L2" s="16"/>
      <c r="M2" s="15"/>
      <c r="N2" s="16"/>
      <c r="O2" s="15"/>
    </row>
    <row r="3" spans="2:15" ht="15" customHeight="1" x14ac:dyDescent="0.25">
      <c r="B3" s="47" t="s">
        <v>15</v>
      </c>
      <c r="C3" s="48"/>
      <c r="D3" s="48"/>
      <c r="E3" s="49"/>
      <c r="F3" s="16"/>
      <c r="G3" s="16"/>
      <c r="H3" s="16"/>
      <c r="I3" s="15"/>
      <c r="J3" s="16"/>
      <c r="K3" s="15"/>
      <c r="L3" s="16"/>
      <c r="M3" s="15"/>
      <c r="N3" s="16"/>
      <c r="O3" s="15"/>
    </row>
    <row r="4" spans="2:15" ht="15" customHeight="1" x14ac:dyDescent="0.25">
      <c r="B4" s="47" t="s">
        <v>16</v>
      </c>
      <c r="C4" s="48"/>
      <c r="D4" s="48"/>
      <c r="E4" s="49"/>
      <c r="F4" s="16"/>
      <c r="G4" s="16"/>
      <c r="H4" s="16"/>
      <c r="I4" s="15"/>
      <c r="J4" s="16"/>
      <c r="K4" s="15"/>
      <c r="L4" s="16"/>
      <c r="M4" s="15"/>
      <c r="N4" s="16"/>
      <c r="O4" s="15"/>
    </row>
    <row r="5" spans="2:15" x14ac:dyDescent="0.25">
      <c r="B5" s="1"/>
      <c r="C5" s="4"/>
      <c r="D5" s="50"/>
      <c r="E5" s="51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2:15" ht="15" customHeight="1" thickBot="1" x14ac:dyDescent="0.3">
      <c r="B6" s="52" t="s">
        <v>42</v>
      </c>
      <c r="C6" s="53"/>
      <c r="D6" s="53"/>
      <c r="E6" s="54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2:15" ht="54.75" customHeight="1" thickBot="1" x14ac:dyDescent="0.3">
      <c r="B7" s="41" t="s">
        <v>28</v>
      </c>
      <c r="C7" s="42"/>
      <c r="D7" s="42"/>
      <c r="E7" s="43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2:15" ht="27" customHeight="1" thickBot="1" x14ac:dyDescent="0.3">
      <c r="B8" s="9"/>
      <c r="C8" s="14"/>
      <c r="D8" s="14"/>
      <c r="E8" s="14"/>
      <c r="F8" s="41" t="s">
        <v>43</v>
      </c>
      <c r="G8" s="43"/>
      <c r="H8" s="58" t="s">
        <v>44</v>
      </c>
      <c r="I8" s="59"/>
      <c r="J8" s="58" t="s">
        <v>45</v>
      </c>
      <c r="K8" s="59"/>
      <c r="L8" s="58" t="s">
        <v>46</v>
      </c>
      <c r="M8" s="59"/>
      <c r="N8" s="60" t="s">
        <v>47</v>
      </c>
      <c r="O8" s="61"/>
    </row>
    <row r="9" spans="2:15" ht="38.25" x14ac:dyDescent="0.25">
      <c r="B9" s="62" t="s">
        <v>1</v>
      </c>
      <c r="C9" s="64" t="s">
        <v>2</v>
      </c>
      <c r="D9" s="64" t="s">
        <v>3</v>
      </c>
      <c r="E9" s="66" t="s">
        <v>4</v>
      </c>
      <c r="F9" s="37" t="s">
        <v>5</v>
      </c>
      <c r="G9" s="68" t="s">
        <v>6</v>
      </c>
      <c r="H9" s="22" t="s">
        <v>5</v>
      </c>
      <c r="I9" s="70" t="s">
        <v>6</v>
      </c>
      <c r="J9" s="22" t="s">
        <v>5</v>
      </c>
      <c r="K9" s="70" t="s">
        <v>6</v>
      </c>
      <c r="L9" s="22" t="s">
        <v>5</v>
      </c>
      <c r="M9" s="70" t="s">
        <v>6</v>
      </c>
      <c r="N9" s="22" t="s">
        <v>48</v>
      </c>
      <c r="O9" s="70" t="s">
        <v>6</v>
      </c>
    </row>
    <row r="10" spans="2:15" x14ac:dyDescent="0.25">
      <c r="B10" s="63"/>
      <c r="C10" s="65"/>
      <c r="D10" s="65"/>
      <c r="E10" s="67"/>
      <c r="F10" s="23" t="s">
        <v>26</v>
      </c>
      <c r="G10" s="69"/>
      <c r="H10" s="23" t="s">
        <v>26</v>
      </c>
      <c r="I10" s="69"/>
      <c r="J10" s="23" t="s">
        <v>26</v>
      </c>
      <c r="K10" s="69"/>
      <c r="L10" s="23" t="s">
        <v>26</v>
      </c>
      <c r="M10" s="69"/>
      <c r="N10" s="23" t="s">
        <v>26</v>
      </c>
      <c r="O10" s="69"/>
    </row>
    <row r="11" spans="2:15" x14ac:dyDescent="0.25">
      <c r="B11" s="7" t="s">
        <v>18</v>
      </c>
      <c r="C11" s="5"/>
      <c r="D11" s="5"/>
      <c r="E11" s="5"/>
      <c r="F11" s="7"/>
      <c r="G11" s="6"/>
      <c r="H11" s="7"/>
      <c r="I11" s="6"/>
      <c r="J11" s="7"/>
      <c r="K11" s="6"/>
      <c r="L11" s="7"/>
      <c r="M11" s="6"/>
      <c r="N11" s="7"/>
      <c r="O11" s="6"/>
    </row>
    <row r="12" spans="2:15" x14ac:dyDescent="0.25">
      <c r="B12" s="8">
        <v>1</v>
      </c>
      <c r="C12" s="3" t="s">
        <v>21</v>
      </c>
      <c r="D12" s="2" t="s">
        <v>11</v>
      </c>
      <c r="E12" s="20">
        <v>255</v>
      </c>
      <c r="F12" s="24">
        <v>95000</v>
      </c>
      <c r="G12" s="30">
        <f>F12*E12</f>
        <v>24225000</v>
      </c>
      <c r="H12" s="24">
        <v>380800</v>
      </c>
      <c r="I12" s="30">
        <f>H12*E12</f>
        <v>97104000</v>
      </c>
      <c r="J12" s="24">
        <v>209600</v>
      </c>
      <c r="K12" s="30">
        <f>J12*E12</f>
        <v>53448000</v>
      </c>
      <c r="L12" s="34">
        <v>756000</v>
      </c>
      <c r="M12" s="31">
        <f>L12*E12</f>
        <v>192780000</v>
      </c>
      <c r="N12" s="32">
        <f>ROUND(AVERAGE(F12,H12,J12),0)</f>
        <v>228467</v>
      </c>
      <c r="O12" s="30">
        <f>N12*E12</f>
        <v>58259085</v>
      </c>
    </row>
    <row r="13" spans="2:15" ht="51" x14ac:dyDescent="0.25">
      <c r="B13" s="8">
        <v>2</v>
      </c>
      <c r="C13" s="3" t="s">
        <v>27</v>
      </c>
      <c r="D13" s="2" t="s">
        <v>11</v>
      </c>
      <c r="E13" s="20">
        <v>255</v>
      </c>
      <c r="F13" s="24">
        <v>150000</v>
      </c>
      <c r="G13" s="30">
        <f t="shared" ref="G13:G17" si="0">F13*E13</f>
        <v>38250000</v>
      </c>
      <c r="H13" s="34">
        <v>401500</v>
      </c>
      <c r="I13" s="30">
        <f t="shared" ref="I13:I37" si="1">H13*E13</f>
        <v>102382500</v>
      </c>
      <c r="J13" s="24">
        <v>207000</v>
      </c>
      <c r="K13" s="30">
        <f t="shared" ref="K13:K17" si="2">J13*E13</f>
        <v>52785000</v>
      </c>
      <c r="L13" s="24">
        <v>111928</v>
      </c>
      <c r="M13" s="31">
        <f t="shared" ref="M13:M17" si="3">L13*E13</f>
        <v>28541640</v>
      </c>
      <c r="N13" s="32">
        <f>ROUND(AVERAGE(F13,J13,L13),0)</f>
        <v>156309</v>
      </c>
      <c r="O13" s="30">
        <f t="shared" ref="O13:O17" si="4">N13*E13</f>
        <v>39858795</v>
      </c>
    </row>
    <row r="14" spans="2:15" ht="51" x14ac:dyDescent="0.25">
      <c r="B14" s="8">
        <v>3</v>
      </c>
      <c r="C14" s="3" t="s">
        <v>14</v>
      </c>
      <c r="D14" s="2" t="s">
        <v>11</v>
      </c>
      <c r="E14" s="20">
        <v>255</v>
      </c>
      <c r="F14" s="24">
        <v>125000</v>
      </c>
      <c r="G14" s="30">
        <f t="shared" si="0"/>
        <v>31875000</v>
      </c>
      <c r="H14" s="24">
        <v>206700</v>
      </c>
      <c r="I14" s="30">
        <f t="shared" si="1"/>
        <v>52708500</v>
      </c>
      <c r="J14" s="24">
        <v>207000</v>
      </c>
      <c r="K14" s="30">
        <f t="shared" si="2"/>
        <v>52785000</v>
      </c>
      <c r="L14" s="24">
        <v>182837</v>
      </c>
      <c r="M14" s="31">
        <f t="shared" si="3"/>
        <v>46623435</v>
      </c>
      <c r="N14" s="32">
        <f>ROUND(AVERAGE(F14,H14,J14,L14),0)</f>
        <v>180384</v>
      </c>
      <c r="O14" s="30">
        <f t="shared" si="4"/>
        <v>45997920</v>
      </c>
    </row>
    <row r="15" spans="2:15" ht="25.5" x14ac:dyDescent="0.25">
      <c r="B15" s="8">
        <v>4</v>
      </c>
      <c r="C15" s="3" t="s">
        <v>22</v>
      </c>
      <c r="D15" s="2" t="s">
        <v>11</v>
      </c>
      <c r="E15" s="20">
        <v>255</v>
      </c>
      <c r="F15" s="24">
        <v>250000</v>
      </c>
      <c r="G15" s="30">
        <f t="shared" si="0"/>
        <v>63750000</v>
      </c>
      <c r="H15" s="24">
        <v>218000</v>
      </c>
      <c r="I15" s="30">
        <f t="shared" si="1"/>
        <v>55590000</v>
      </c>
      <c r="J15" s="24">
        <v>207000</v>
      </c>
      <c r="K15" s="30">
        <f t="shared" si="2"/>
        <v>52785000</v>
      </c>
      <c r="L15" s="24">
        <v>126000</v>
      </c>
      <c r="M15" s="30">
        <f t="shared" si="3"/>
        <v>32130000</v>
      </c>
      <c r="N15" s="32">
        <f>ROUND(AVERAGE(F15,H15,J15,L15),0)</f>
        <v>200250</v>
      </c>
      <c r="O15" s="30">
        <f t="shared" si="4"/>
        <v>51063750</v>
      </c>
    </row>
    <row r="16" spans="2:15" x14ac:dyDescent="0.25">
      <c r="B16" s="8">
        <v>5</v>
      </c>
      <c r="C16" s="10" t="s">
        <v>29</v>
      </c>
      <c r="D16" s="2" t="s">
        <v>11</v>
      </c>
      <c r="E16" s="20">
        <v>255</v>
      </c>
      <c r="F16" s="25">
        <v>230000</v>
      </c>
      <c r="G16" s="30">
        <f t="shared" si="0"/>
        <v>58650000</v>
      </c>
      <c r="H16" s="24">
        <v>318900</v>
      </c>
      <c r="I16" s="30">
        <f t="shared" si="1"/>
        <v>81319500</v>
      </c>
      <c r="J16" s="24">
        <v>207000</v>
      </c>
      <c r="K16" s="30">
        <f t="shared" si="2"/>
        <v>52785000</v>
      </c>
      <c r="L16" s="24">
        <v>369600</v>
      </c>
      <c r="M16" s="30">
        <f t="shared" si="3"/>
        <v>94248000</v>
      </c>
      <c r="N16" s="32">
        <f>ROUND(AVERAGE(F16,H16,J16,L16),0)</f>
        <v>281375</v>
      </c>
      <c r="O16" s="30">
        <f t="shared" si="4"/>
        <v>71750625</v>
      </c>
    </row>
    <row r="17" spans="2:15" x14ac:dyDescent="0.25">
      <c r="B17" s="8">
        <v>6</v>
      </c>
      <c r="C17" s="10" t="s">
        <v>30</v>
      </c>
      <c r="D17" s="2" t="s">
        <v>11</v>
      </c>
      <c r="E17" s="20">
        <v>255</v>
      </c>
      <c r="F17" s="25">
        <v>600000</v>
      </c>
      <c r="G17" s="30">
        <f t="shared" si="0"/>
        <v>153000000</v>
      </c>
      <c r="H17" s="24">
        <v>754500</v>
      </c>
      <c r="I17" s="30">
        <f t="shared" si="1"/>
        <v>192397500</v>
      </c>
      <c r="J17" s="34">
        <v>207000</v>
      </c>
      <c r="K17" s="30">
        <f t="shared" si="2"/>
        <v>52785000</v>
      </c>
      <c r="L17" s="24">
        <v>966000</v>
      </c>
      <c r="M17" s="30">
        <f t="shared" si="3"/>
        <v>246330000</v>
      </c>
      <c r="N17" s="32">
        <f>ROUND(AVERAGE(F17,H17,L17),0)</f>
        <v>773500</v>
      </c>
      <c r="O17" s="30">
        <f t="shared" si="4"/>
        <v>197242500</v>
      </c>
    </row>
    <row r="18" spans="2:15" x14ac:dyDescent="0.25">
      <c r="B18" s="7" t="s">
        <v>17</v>
      </c>
      <c r="C18" s="5"/>
      <c r="D18" s="5"/>
      <c r="E18" s="5"/>
      <c r="F18" s="7"/>
      <c r="G18" s="6"/>
      <c r="H18" s="7"/>
      <c r="I18" s="6"/>
      <c r="J18" s="7"/>
      <c r="K18" s="6"/>
      <c r="L18" s="7"/>
      <c r="M18" s="6"/>
      <c r="N18" s="7"/>
      <c r="O18" s="6"/>
    </row>
    <row r="19" spans="2:15" ht="25.5" x14ac:dyDescent="0.25">
      <c r="B19" s="8">
        <v>7</v>
      </c>
      <c r="C19" s="12" t="s">
        <v>31</v>
      </c>
      <c r="D19" s="2" t="s">
        <v>11</v>
      </c>
      <c r="E19" s="20">
        <v>255</v>
      </c>
      <c r="F19" s="25">
        <v>51000</v>
      </c>
      <c r="G19" s="30">
        <f>F19*E19</f>
        <v>13005000</v>
      </c>
      <c r="H19" s="34">
        <v>178100</v>
      </c>
      <c r="I19" s="30">
        <f t="shared" si="1"/>
        <v>45415500</v>
      </c>
      <c r="J19" s="24">
        <v>63500</v>
      </c>
      <c r="K19" s="30">
        <f>J19*E19</f>
        <v>16192500</v>
      </c>
      <c r="L19" s="24">
        <v>74305</v>
      </c>
      <c r="M19" s="31">
        <f>L19*E19</f>
        <v>18947775</v>
      </c>
      <c r="N19" s="32">
        <f>ROUND(AVERAGE(F19,J19,L19),0)</f>
        <v>62935</v>
      </c>
      <c r="O19" s="30">
        <f>N19*E19</f>
        <v>16048425</v>
      </c>
    </row>
    <row r="20" spans="2:15" x14ac:dyDescent="0.25">
      <c r="B20" s="8">
        <v>8</v>
      </c>
      <c r="C20" s="12" t="s">
        <v>32</v>
      </c>
      <c r="D20" s="2" t="s">
        <v>11</v>
      </c>
      <c r="E20" s="20">
        <v>255</v>
      </c>
      <c r="F20" s="25">
        <v>115000</v>
      </c>
      <c r="G20" s="30">
        <f t="shared" ref="G20:G37" si="5">F20*E20</f>
        <v>29325000</v>
      </c>
      <c r="H20" s="24">
        <v>150600</v>
      </c>
      <c r="I20" s="30">
        <f t="shared" si="1"/>
        <v>38403000</v>
      </c>
      <c r="J20" s="24">
        <v>92000</v>
      </c>
      <c r="K20" s="30">
        <f t="shared" ref="K20:K35" si="6">J20*E20</f>
        <v>23460000</v>
      </c>
      <c r="L20" s="24">
        <v>68880</v>
      </c>
      <c r="M20" s="30">
        <f t="shared" ref="M20:M35" si="7">L20*E20</f>
        <v>17564400</v>
      </c>
      <c r="N20" s="32">
        <f>ROUND(AVERAGE(F20,H20,J20,L20),0)</f>
        <v>106620</v>
      </c>
      <c r="O20" s="30">
        <f t="shared" ref="O20:O35" si="8">N20*E20</f>
        <v>27188100</v>
      </c>
    </row>
    <row r="21" spans="2:15" x14ac:dyDescent="0.25">
      <c r="B21" s="8">
        <v>9</v>
      </c>
      <c r="C21" s="12" t="s">
        <v>33</v>
      </c>
      <c r="D21" s="2" t="s">
        <v>11</v>
      </c>
      <c r="E21" s="20">
        <v>255</v>
      </c>
      <c r="F21" s="25">
        <v>115000</v>
      </c>
      <c r="G21" s="30">
        <f t="shared" si="5"/>
        <v>29325000</v>
      </c>
      <c r="H21" s="34">
        <v>229800</v>
      </c>
      <c r="I21" s="30">
        <f t="shared" si="1"/>
        <v>58599000</v>
      </c>
      <c r="J21" s="24">
        <v>85000</v>
      </c>
      <c r="K21" s="30">
        <f t="shared" si="6"/>
        <v>21675000</v>
      </c>
      <c r="L21" s="24">
        <v>55440</v>
      </c>
      <c r="M21" s="30">
        <f t="shared" si="7"/>
        <v>14137200</v>
      </c>
      <c r="N21" s="32">
        <f>ROUND(AVERAGE(F21,J21,L21),0)</f>
        <v>85147</v>
      </c>
      <c r="O21" s="30">
        <f t="shared" si="8"/>
        <v>21712485</v>
      </c>
    </row>
    <row r="22" spans="2:15" ht="76.5" x14ac:dyDescent="0.25">
      <c r="B22" s="8">
        <v>10</v>
      </c>
      <c r="C22" s="12" t="s">
        <v>34</v>
      </c>
      <c r="D22" s="11" t="s">
        <v>7</v>
      </c>
      <c r="E22" s="20">
        <v>255</v>
      </c>
      <c r="F22" s="25">
        <v>32000</v>
      </c>
      <c r="G22" s="30">
        <f t="shared" si="5"/>
        <v>8160000</v>
      </c>
      <c r="H22" s="34">
        <v>263900</v>
      </c>
      <c r="I22" s="30">
        <f t="shared" si="1"/>
        <v>67294500</v>
      </c>
      <c r="J22" s="24">
        <v>35000</v>
      </c>
      <c r="K22" s="30">
        <f t="shared" si="6"/>
        <v>8925000</v>
      </c>
      <c r="L22" s="24">
        <v>41090</v>
      </c>
      <c r="M22" s="31">
        <f t="shared" si="7"/>
        <v>10477950</v>
      </c>
      <c r="N22" s="32">
        <f>ROUND(AVERAGE(F22,J22,L22),0)</f>
        <v>36030</v>
      </c>
      <c r="O22" s="30">
        <f t="shared" si="8"/>
        <v>9187650</v>
      </c>
    </row>
    <row r="23" spans="2:15" x14ac:dyDescent="0.25">
      <c r="B23" s="8">
        <v>11</v>
      </c>
      <c r="C23" s="3" t="s">
        <v>9</v>
      </c>
      <c r="D23" s="2" t="s">
        <v>7</v>
      </c>
      <c r="E23" s="20">
        <v>255</v>
      </c>
      <c r="F23" s="25">
        <v>90000</v>
      </c>
      <c r="G23" s="30">
        <f t="shared" si="5"/>
        <v>22950000</v>
      </c>
      <c r="H23" s="24">
        <v>38400</v>
      </c>
      <c r="I23" s="30">
        <f t="shared" si="1"/>
        <v>9792000</v>
      </c>
      <c r="J23" s="24">
        <v>64500</v>
      </c>
      <c r="K23" s="30">
        <f t="shared" si="6"/>
        <v>16447500</v>
      </c>
      <c r="L23" s="24">
        <v>67891</v>
      </c>
      <c r="M23" s="31">
        <f t="shared" si="7"/>
        <v>17312205</v>
      </c>
      <c r="N23" s="32">
        <f>ROUND(AVERAGE(F23,H23,J23,L23),0)</f>
        <v>65198</v>
      </c>
      <c r="O23" s="30">
        <f t="shared" si="8"/>
        <v>16625490</v>
      </c>
    </row>
    <row r="24" spans="2:15" x14ac:dyDescent="0.25">
      <c r="B24" s="8">
        <v>12</v>
      </c>
      <c r="C24" s="3" t="s">
        <v>19</v>
      </c>
      <c r="D24" s="2" t="s">
        <v>7</v>
      </c>
      <c r="E24" s="20">
        <v>255</v>
      </c>
      <c r="F24" s="25">
        <v>67000</v>
      </c>
      <c r="G24" s="30">
        <f t="shared" si="5"/>
        <v>17085000</v>
      </c>
      <c r="H24" s="24">
        <v>105500</v>
      </c>
      <c r="I24" s="30">
        <f t="shared" si="1"/>
        <v>26902500</v>
      </c>
      <c r="J24" s="24">
        <v>25000</v>
      </c>
      <c r="K24" s="30">
        <f t="shared" si="6"/>
        <v>6375000</v>
      </c>
      <c r="L24" s="24">
        <v>37490</v>
      </c>
      <c r="M24" s="31">
        <f t="shared" si="7"/>
        <v>9559950</v>
      </c>
      <c r="N24" s="32">
        <f>ROUND(AVERAGE(F24,H24,J24,L24),0)</f>
        <v>58748</v>
      </c>
      <c r="O24" s="30">
        <f t="shared" si="8"/>
        <v>14980740</v>
      </c>
    </row>
    <row r="25" spans="2:15" x14ac:dyDescent="0.25">
      <c r="B25" s="8">
        <v>13</v>
      </c>
      <c r="C25" s="3" t="s">
        <v>10</v>
      </c>
      <c r="D25" s="2" t="s">
        <v>11</v>
      </c>
      <c r="E25" s="20">
        <v>255</v>
      </c>
      <c r="F25" s="25">
        <v>91000</v>
      </c>
      <c r="G25" s="30">
        <f t="shared" si="5"/>
        <v>23205000</v>
      </c>
      <c r="H25" s="24">
        <v>39500</v>
      </c>
      <c r="I25" s="30">
        <f t="shared" si="1"/>
        <v>10072500</v>
      </c>
      <c r="J25" s="24">
        <v>91900</v>
      </c>
      <c r="K25" s="30">
        <f t="shared" si="6"/>
        <v>23434500</v>
      </c>
      <c r="L25" s="24">
        <v>71628</v>
      </c>
      <c r="M25" s="31">
        <f t="shared" si="7"/>
        <v>18265140</v>
      </c>
      <c r="N25" s="32">
        <f>ROUND(AVERAGE(F25,H25,J25,L25),0)</f>
        <v>73507</v>
      </c>
      <c r="O25" s="30">
        <f t="shared" si="8"/>
        <v>18744285</v>
      </c>
    </row>
    <row r="26" spans="2:15" x14ac:dyDescent="0.25">
      <c r="B26" s="8">
        <v>14</v>
      </c>
      <c r="C26" s="3" t="s">
        <v>13</v>
      </c>
      <c r="D26" s="2" t="s">
        <v>11</v>
      </c>
      <c r="E26" s="20">
        <v>255</v>
      </c>
      <c r="F26" s="25">
        <v>110000</v>
      </c>
      <c r="G26" s="30">
        <f t="shared" si="5"/>
        <v>28050000</v>
      </c>
      <c r="H26" s="24">
        <v>122500</v>
      </c>
      <c r="I26" s="30">
        <f t="shared" si="1"/>
        <v>31237500</v>
      </c>
      <c r="J26" s="24">
        <v>74300</v>
      </c>
      <c r="K26" s="30">
        <f t="shared" si="6"/>
        <v>18946500</v>
      </c>
      <c r="L26" s="24">
        <v>58490</v>
      </c>
      <c r="M26" s="31">
        <f t="shared" si="7"/>
        <v>14914950</v>
      </c>
      <c r="N26" s="32">
        <f>ROUND(AVERAGE(F26,H26,J26,L26),0)</f>
        <v>91323</v>
      </c>
      <c r="O26" s="30">
        <f t="shared" si="8"/>
        <v>23287365</v>
      </c>
    </row>
    <row r="27" spans="2:15" x14ac:dyDescent="0.25">
      <c r="B27" s="8">
        <v>15</v>
      </c>
      <c r="C27" s="3" t="s">
        <v>12</v>
      </c>
      <c r="D27" s="2" t="s">
        <v>11</v>
      </c>
      <c r="E27" s="20">
        <v>255</v>
      </c>
      <c r="F27" s="25">
        <v>100000</v>
      </c>
      <c r="G27" s="30">
        <f t="shared" si="5"/>
        <v>25500000</v>
      </c>
      <c r="H27" s="34">
        <v>267600</v>
      </c>
      <c r="I27" s="30">
        <f t="shared" si="1"/>
        <v>68238000</v>
      </c>
      <c r="J27" s="24">
        <v>74300</v>
      </c>
      <c r="K27" s="30">
        <f t="shared" si="6"/>
        <v>18946500</v>
      </c>
      <c r="L27" s="24">
        <v>58891</v>
      </c>
      <c r="M27" s="31">
        <f t="shared" si="7"/>
        <v>15017205</v>
      </c>
      <c r="N27" s="32">
        <f>ROUND(AVERAGE(F27,J27,L27),0)</f>
        <v>77730</v>
      </c>
      <c r="O27" s="30">
        <f t="shared" si="8"/>
        <v>19821150</v>
      </c>
    </row>
    <row r="28" spans="2:15" x14ac:dyDescent="0.25">
      <c r="B28" s="8">
        <v>16</v>
      </c>
      <c r="C28" s="3" t="s">
        <v>8</v>
      </c>
      <c r="D28" s="2" t="s">
        <v>7</v>
      </c>
      <c r="E28" s="20">
        <v>255</v>
      </c>
      <c r="F28" s="25">
        <v>95900</v>
      </c>
      <c r="G28" s="30">
        <f t="shared" si="5"/>
        <v>24454500</v>
      </c>
      <c r="H28" s="34">
        <v>349600</v>
      </c>
      <c r="I28" s="30">
        <f t="shared" si="1"/>
        <v>89148000</v>
      </c>
      <c r="J28" s="24">
        <v>74300</v>
      </c>
      <c r="K28" s="30">
        <f t="shared" si="6"/>
        <v>18946500</v>
      </c>
      <c r="L28" s="24">
        <v>83341</v>
      </c>
      <c r="M28" s="31">
        <f t="shared" si="7"/>
        <v>21251955</v>
      </c>
      <c r="N28" s="32">
        <f>ROUND(AVERAGE(F28,J28,L28),0)</f>
        <v>84514</v>
      </c>
      <c r="O28" s="30">
        <f t="shared" si="8"/>
        <v>21551070</v>
      </c>
    </row>
    <row r="29" spans="2:15" ht="25.5" x14ac:dyDescent="0.25">
      <c r="B29" s="8">
        <v>17</v>
      </c>
      <c r="C29" s="3" t="s">
        <v>35</v>
      </c>
      <c r="D29" s="2" t="s">
        <v>7</v>
      </c>
      <c r="E29" s="20">
        <v>255</v>
      </c>
      <c r="F29" s="25">
        <v>126700</v>
      </c>
      <c r="G29" s="30">
        <f t="shared" si="5"/>
        <v>32308500</v>
      </c>
      <c r="H29" s="34">
        <v>237200</v>
      </c>
      <c r="I29" s="30">
        <f t="shared" si="1"/>
        <v>60486000</v>
      </c>
      <c r="J29" s="24">
        <v>102600</v>
      </c>
      <c r="K29" s="30">
        <f t="shared" si="6"/>
        <v>26163000</v>
      </c>
      <c r="L29" s="24">
        <v>108051</v>
      </c>
      <c r="M29" s="31">
        <f>L29*E29</f>
        <v>27553005</v>
      </c>
      <c r="N29" s="32">
        <f>ROUND(AVERAGE(F29,J29,L29),0)</f>
        <v>112450</v>
      </c>
      <c r="O29" s="30">
        <f t="shared" si="8"/>
        <v>28674750</v>
      </c>
    </row>
    <row r="30" spans="2:15" x14ac:dyDescent="0.25">
      <c r="B30" s="8">
        <v>18</v>
      </c>
      <c r="C30" s="3" t="s">
        <v>36</v>
      </c>
      <c r="D30" s="2" t="s">
        <v>11</v>
      </c>
      <c r="E30" s="20">
        <v>255</v>
      </c>
      <c r="F30" s="25">
        <v>230000</v>
      </c>
      <c r="G30" s="30">
        <f t="shared" si="5"/>
        <v>58650000</v>
      </c>
      <c r="H30" s="24">
        <v>245000</v>
      </c>
      <c r="I30" s="30">
        <f t="shared" si="1"/>
        <v>62475000</v>
      </c>
      <c r="J30" s="24">
        <v>95000</v>
      </c>
      <c r="K30" s="30">
        <f t="shared" si="6"/>
        <v>24225000</v>
      </c>
      <c r="L30" s="24">
        <v>402360</v>
      </c>
      <c r="M30" s="30">
        <f t="shared" si="7"/>
        <v>102601800</v>
      </c>
      <c r="N30" s="32">
        <f t="shared" ref="N30:N35" si="9">ROUND(AVERAGE(F30,H30,J30,L30),0)</f>
        <v>243090</v>
      </c>
      <c r="O30" s="30">
        <f t="shared" si="8"/>
        <v>61987950</v>
      </c>
    </row>
    <row r="31" spans="2:15" x14ac:dyDescent="0.25">
      <c r="B31" s="8">
        <v>19</v>
      </c>
      <c r="C31" s="3" t="s">
        <v>37</v>
      </c>
      <c r="D31" s="2" t="s">
        <v>11</v>
      </c>
      <c r="E31" s="20">
        <v>255</v>
      </c>
      <c r="F31" s="25">
        <v>63000</v>
      </c>
      <c r="G31" s="30">
        <f t="shared" si="5"/>
        <v>16065000</v>
      </c>
      <c r="H31" s="24">
        <v>24900</v>
      </c>
      <c r="I31" s="30">
        <f t="shared" si="1"/>
        <v>6349500</v>
      </c>
      <c r="J31" s="24">
        <v>32000</v>
      </c>
      <c r="K31" s="30">
        <f t="shared" si="6"/>
        <v>8160000</v>
      </c>
      <c r="L31" s="24">
        <v>100800</v>
      </c>
      <c r="M31" s="30">
        <f t="shared" si="7"/>
        <v>25704000</v>
      </c>
      <c r="N31" s="32">
        <f t="shared" si="9"/>
        <v>55175</v>
      </c>
      <c r="O31" s="30">
        <f t="shared" si="8"/>
        <v>14069625</v>
      </c>
    </row>
    <row r="32" spans="2:15" x14ac:dyDescent="0.25">
      <c r="B32" s="8">
        <v>20</v>
      </c>
      <c r="C32" s="3" t="s">
        <v>38</v>
      </c>
      <c r="D32" s="2" t="s">
        <v>11</v>
      </c>
      <c r="E32" s="20">
        <v>255</v>
      </c>
      <c r="F32" s="25">
        <v>140000</v>
      </c>
      <c r="G32" s="30">
        <f t="shared" si="5"/>
        <v>35700000</v>
      </c>
      <c r="H32" s="24">
        <v>94500</v>
      </c>
      <c r="I32" s="30">
        <f t="shared" si="1"/>
        <v>24097500</v>
      </c>
      <c r="J32" s="24">
        <v>85000</v>
      </c>
      <c r="K32" s="30">
        <f t="shared" si="6"/>
        <v>21675000</v>
      </c>
      <c r="L32" s="24">
        <v>56280</v>
      </c>
      <c r="M32" s="30">
        <f t="shared" si="7"/>
        <v>14351400</v>
      </c>
      <c r="N32" s="32">
        <f t="shared" si="9"/>
        <v>93945</v>
      </c>
      <c r="O32" s="30">
        <f t="shared" si="8"/>
        <v>23955975</v>
      </c>
    </row>
    <row r="33" spans="2:16" x14ac:dyDescent="0.25">
      <c r="B33" s="8">
        <v>21</v>
      </c>
      <c r="C33" s="3" t="s">
        <v>39</v>
      </c>
      <c r="D33" s="2" t="s">
        <v>7</v>
      </c>
      <c r="E33" s="20">
        <v>255</v>
      </c>
      <c r="F33" s="25">
        <v>328000</v>
      </c>
      <c r="G33" s="30">
        <f t="shared" si="5"/>
        <v>83640000</v>
      </c>
      <c r="H33" s="24">
        <v>136000</v>
      </c>
      <c r="I33" s="30">
        <f t="shared" si="1"/>
        <v>34680000</v>
      </c>
      <c r="J33" s="24">
        <v>338000</v>
      </c>
      <c r="K33" s="30">
        <f t="shared" si="6"/>
        <v>86190000</v>
      </c>
      <c r="L33" s="24">
        <v>150830</v>
      </c>
      <c r="M33" s="31">
        <f t="shared" si="7"/>
        <v>38461650</v>
      </c>
      <c r="N33" s="32">
        <f t="shared" si="9"/>
        <v>238208</v>
      </c>
      <c r="O33" s="30">
        <f t="shared" si="8"/>
        <v>60743040</v>
      </c>
    </row>
    <row r="34" spans="2:16" x14ac:dyDescent="0.25">
      <c r="B34" s="8">
        <v>22</v>
      </c>
      <c r="C34" s="3" t="s">
        <v>40</v>
      </c>
      <c r="D34" s="2" t="s">
        <v>7</v>
      </c>
      <c r="E34" s="20">
        <v>255</v>
      </c>
      <c r="F34" s="25">
        <v>140000</v>
      </c>
      <c r="G34" s="30">
        <f t="shared" si="5"/>
        <v>35700000</v>
      </c>
      <c r="H34" s="24">
        <v>101900</v>
      </c>
      <c r="I34" s="30">
        <f t="shared" si="1"/>
        <v>25984500</v>
      </c>
      <c r="J34" s="24">
        <v>71700</v>
      </c>
      <c r="K34" s="30">
        <f t="shared" si="6"/>
        <v>18283500</v>
      </c>
      <c r="L34" s="24">
        <v>96385</v>
      </c>
      <c r="M34" s="31">
        <f t="shared" si="7"/>
        <v>24578175</v>
      </c>
      <c r="N34" s="32">
        <f t="shared" si="9"/>
        <v>102496</v>
      </c>
      <c r="O34" s="30">
        <f t="shared" si="8"/>
        <v>26136480</v>
      </c>
    </row>
    <row r="35" spans="2:16" ht="25.5" x14ac:dyDescent="0.25">
      <c r="B35" s="8">
        <v>23</v>
      </c>
      <c r="C35" s="3" t="s">
        <v>23</v>
      </c>
      <c r="D35" s="2" t="s">
        <v>7</v>
      </c>
      <c r="E35" s="20">
        <v>255</v>
      </c>
      <c r="F35" s="25">
        <v>215500</v>
      </c>
      <c r="G35" s="30">
        <f t="shared" si="5"/>
        <v>54952500</v>
      </c>
      <c r="H35" s="24">
        <v>101300</v>
      </c>
      <c r="I35" s="30">
        <f t="shared" si="1"/>
        <v>25831500</v>
      </c>
      <c r="J35" s="24">
        <v>145000</v>
      </c>
      <c r="K35" s="30">
        <f t="shared" si="6"/>
        <v>36975000</v>
      </c>
      <c r="L35" s="24">
        <v>89971</v>
      </c>
      <c r="M35" s="31">
        <f t="shared" si="7"/>
        <v>22942605</v>
      </c>
      <c r="N35" s="32">
        <f t="shared" si="9"/>
        <v>137943</v>
      </c>
      <c r="O35" s="30">
        <f t="shared" si="8"/>
        <v>35175465</v>
      </c>
    </row>
    <row r="36" spans="2:16" x14ac:dyDescent="0.25">
      <c r="B36" s="7" t="s">
        <v>20</v>
      </c>
      <c r="C36" s="5"/>
      <c r="D36" s="5"/>
      <c r="E36" s="5"/>
      <c r="F36" s="7"/>
      <c r="G36" s="6"/>
      <c r="H36" s="7"/>
      <c r="I36" s="6"/>
      <c r="J36" s="7"/>
      <c r="K36" s="6"/>
      <c r="L36" s="7"/>
      <c r="M36" s="6"/>
      <c r="N36" s="7"/>
      <c r="O36" s="6"/>
    </row>
    <row r="37" spans="2:16" ht="90" thickBot="1" x14ac:dyDescent="0.3">
      <c r="B37" s="17">
        <v>24</v>
      </c>
      <c r="C37" s="18" t="s">
        <v>25</v>
      </c>
      <c r="D37" s="19" t="s">
        <v>11</v>
      </c>
      <c r="E37" s="21">
        <v>255</v>
      </c>
      <c r="F37" s="26">
        <v>150000</v>
      </c>
      <c r="G37" s="30">
        <f t="shared" si="5"/>
        <v>38250000</v>
      </c>
      <c r="H37" s="34">
        <v>89400</v>
      </c>
      <c r="I37" s="30">
        <f t="shared" si="1"/>
        <v>22797000</v>
      </c>
      <c r="J37" s="24">
        <v>280000</v>
      </c>
      <c r="K37" s="30">
        <f>J37*E37</f>
        <v>71400000</v>
      </c>
      <c r="L37" s="24">
        <v>250000</v>
      </c>
      <c r="M37" s="30">
        <f>L37*E37</f>
        <v>63750000</v>
      </c>
      <c r="N37" s="32">
        <f>ROUND(AVERAGE(F37,J37,L37),0)</f>
        <v>226667</v>
      </c>
      <c r="O37" s="30">
        <f>N37*E37</f>
        <v>57800085</v>
      </c>
    </row>
    <row r="38" spans="2:16" ht="15.75" thickBot="1" x14ac:dyDescent="0.3">
      <c r="B38" s="13"/>
      <c r="C38" s="35"/>
      <c r="D38" s="36"/>
      <c r="E38" s="36"/>
      <c r="F38" s="28" t="s">
        <v>41</v>
      </c>
      <c r="G38" s="29">
        <f>SUM(G12:G37)</f>
        <v>946075500</v>
      </c>
      <c r="H38" s="28" t="s">
        <v>41</v>
      </c>
      <c r="I38" s="29">
        <f>SUM(I12:I37)</f>
        <v>1289305500</v>
      </c>
      <c r="J38" s="28" t="s">
        <v>41</v>
      </c>
      <c r="K38" s="29">
        <f>SUM(K12:K37)</f>
        <v>783793500</v>
      </c>
      <c r="L38" s="28" t="s">
        <v>41</v>
      </c>
      <c r="M38" s="29">
        <f>SUM(M12:M37)</f>
        <v>1118044440</v>
      </c>
      <c r="N38" s="28">
        <f>SUM(N12:N37)</f>
        <v>3772011</v>
      </c>
      <c r="O38" s="29">
        <f>SUM(O12:O37)</f>
        <v>961862805</v>
      </c>
      <c r="P38" s="33"/>
    </row>
    <row r="39" spans="2:16" ht="15" customHeight="1" x14ac:dyDescent="0.25">
      <c r="B39" s="71" t="s">
        <v>24</v>
      </c>
      <c r="C39" s="72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38" t="s">
        <v>49</v>
      </c>
      <c r="O39" s="27" t="s">
        <v>50</v>
      </c>
    </row>
    <row r="40" spans="2:16" ht="72.75" customHeight="1" thickBot="1" x14ac:dyDescent="0.3">
      <c r="B40" s="55" t="s">
        <v>51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</sheetData>
  <mergeCells count="22">
    <mergeCell ref="B6:E6"/>
    <mergeCell ref="B4:E4"/>
    <mergeCell ref="B3:E3"/>
    <mergeCell ref="B2:E2"/>
    <mergeCell ref="I9:I10"/>
    <mergeCell ref="B9:B10"/>
    <mergeCell ref="C9:C10"/>
    <mergeCell ref="D9:D10"/>
    <mergeCell ref="E9:E10"/>
    <mergeCell ref="G9:G10"/>
    <mergeCell ref="D5:E5"/>
    <mergeCell ref="N8:O8"/>
    <mergeCell ref="O9:O10"/>
    <mergeCell ref="B40:O40"/>
    <mergeCell ref="B7:E7"/>
    <mergeCell ref="B39:C39"/>
    <mergeCell ref="F8:G8"/>
    <mergeCell ref="H8:I8"/>
    <mergeCell ref="J8:K8"/>
    <mergeCell ref="L8:M8"/>
    <mergeCell ref="K9:K10"/>
    <mergeCell ref="M9:M10"/>
  </mergeCells>
  <phoneticPr fontId="4" type="noConversion"/>
  <pageMargins left="0.7" right="0.7" top="0.75" bottom="0.75" header="0.3" footer="0.3"/>
  <pageSetup paperSiz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C2A7A-23C9-4845-989C-52474BA2C45C}">
  <dimension ref="B1:P33"/>
  <sheetViews>
    <sheetView showGridLines="0" tabSelected="1" topLeftCell="A20" workbookViewId="0">
      <selection activeCell="T33" sqref="T33"/>
    </sheetView>
  </sheetViews>
  <sheetFormatPr baseColWidth="10" defaultRowHeight="15" x14ac:dyDescent="0.25"/>
  <cols>
    <col min="2" max="2" width="5.5703125" customWidth="1"/>
    <col min="3" max="3" width="41.42578125" customWidth="1"/>
    <col min="6" max="6" width="11.7109375" hidden="1" customWidth="1"/>
    <col min="7" max="7" width="15.28515625" hidden="1" customWidth="1"/>
    <col min="8" max="8" width="11.7109375" hidden="1" customWidth="1"/>
    <col min="9" max="9" width="17" hidden="1" customWidth="1"/>
    <col min="10" max="10" width="11.7109375" hidden="1" customWidth="1"/>
    <col min="11" max="11" width="15.28515625" hidden="1" customWidth="1"/>
    <col min="12" max="12" width="11.7109375" hidden="1" customWidth="1"/>
    <col min="13" max="13" width="17" hidden="1" customWidth="1"/>
    <col min="14" max="14" width="13.28515625" bestFit="1" customWidth="1"/>
    <col min="15" max="15" width="17" bestFit="1" customWidth="1"/>
    <col min="16" max="16" width="16.85546875" bestFit="1" customWidth="1"/>
  </cols>
  <sheetData>
    <row r="1" spans="2:15" ht="15.75" thickBot="1" x14ac:dyDescent="0.3"/>
    <row r="2" spans="2:15" ht="15" customHeight="1" x14ac:dyDescent="0.25">
      <c r="B2" s="44" t="s">
        <v>0</v>
      </c>
      <c r="C2" s="45"/>
      <c r="D2" s="45"/>
      <c r="E2" s="46"/>
      <c r="F2" s="16"/>
      <c r="G2" s="16"/>
      <c r="H2" s="16"/>
      <c r="I2" s="15"/>
      <c r="J2" s="16"/>
      <c r="K2" s="15"/>
      <c r="L2" s="16"/>
      <c r="M2" s="15"/>
      <c r="N2" s="16"/>
      <c r="O2" s="15"/>
    </row>
    <row r="3" spans="2:15" ht="15" customHeight="1" x14ac:dyDescent="0.25">
      <c r="B3" s="47" t="s">
        <v>15</v>
      </c>
      <c r="C3" s="48"/>
      <c r="D3" s="48"/>
      <c r="E3" s="49"/>
      <c r="F3" s="16"/>
      <c r="G3" s="16"/>
      <c r="H3" s="16"/>
      <c r="I3" s="15"/>
      <c r="J3" s="16"/>
      <c r="K3" s="15"/>
      <c r="L3" s="16"/>
      <c r="M3" s="15"/>
      <c r="N3" s="16"/>
      <c r="O3" s="15"/>
    </row>
    <row r="4" spans="2:15" ht="15" customHeight="1" x14ac:dyDescent="0.25">
      <c r="B4" s="47" t="s">
        <v>16</v>
      </c>
      <c r="C4" s="48"/>
      <c r="D4" s="48"/>
      <c r="E4" s="49"/>
      <c r="F4" s="16"/>
      <c r="G4" s="16"/>
      <c r="H4" s="16"/>
      <c r="I4" s="15"/>
      <c r="J4" s="16"/>
      <c r="K4" s="15"/>
      <c r="L4" s="16"/>
      <c r="M4" s="15"/>
      <c r="N4" s="16"/>
      <c r="O4" s="15"/>
    </row>
    <row r="5" spans="2:15" x14ac:dyDescent="0.25">
      <c r="B5" s="1"/>
      <c r="C5" s="4"/>
      <c r="D5" s="50"/>
      <c r="E5" s="51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2:15" ht="15" customHeight="1" thickBot="1" x14ac:dyDescent="0.3">
      <c r="B6" s="52" t="s">
        <v>42</v>
      </c>
      <c r="C6" s="53"/>
      <c r="D6" s="53"/>
      <c r="E6" s="54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2:15" ht="54.75" customHeight="1" thickBot="1" x14ac:dyDescent="0.3">
      <c r="B7" s="41" t="s">
        <v>28</v>
      </c>
      <c r="C7" s="42"/>
      <c r="D7" s="42"/>
      <c r="E7" s="43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2:15" ht="27" customHeight="1" thickBot="1" x14ac:dyDescent="0.3">
      <c r="B8" s="9"/>
      <c r="C8" s="14"/>
      <c r="D8" s="14"/>
      <c r="E8" s="14"/>
      <c r="F8" s="41" t="s">
        <v>43</v>
      </c>
      <c r="G8" s="43"/>
      <c r="H8" s="58" t="s">
        <v>44</v>
      </c>
      <c r="I8" s="59"/>
      <c r="J8" s="58" t="s">
        <v>45</v>
      </c>
      <c r="K8" s="59"/>
      <c r="L8" s="58" t="s">
        <v>46</v>
      </c>
      <c r="M8" s="59"/>
      <c r="N8" s="60" t="s">
        <v>47</v>
      </c>
      <c r="O8" s="61"/>
    </row>
    <row r="9" spans="2:15" ht="38.25" x14ac:dyDescent="0.25">
      <c r="B9" s="62" t="s">
        <v>1</v>
      </c>
      <c r="C9" s="64" t="s">
        <v>2</v>
      </c>
      <c r="D9" s="64" t="s">
        <v>3</v>
      </c>
      <c r="E9" s="66" t="s">
        <v>4</v>
      </c>
      <c r="F9" s="37" t="s">
        <v>5</v>
      </c>
      <c r="G9" s="68" t="s">
        <v>6</v>
      </c>
      <c r="H9" s="22" t="s">
        <v>5</v>
      </c>
      <c r="I9" s="70" t="s">
        <v>6</v>
      </c>
      <c r="J9" s="22" t="s">
        <v>5</v>
      </c>
      <c r="K9" s="70" t="s">
        <v>6</v>
      </c>
      <c r="L9" s="22" t="s">
        <v>5</v>
      </c>
      <c r="M9" s="70" t="s">
        <v>6</v>
      </c>
      <c r="N9" s="22" t="s">
        <v>48</v>
      </c>
      <c r="O9" s="70" t="s">
        <v>6</v>
      </c>
    </row>
    <row r="10" spans="2:15" x14ac:dyDescent="0.25">
      <c r="B10" s="63"/>
      <c r="C10" s="65"/>
      <c r="D10" s="65"/>
      <c r="E10" s="67"/>
      <c r="F10" s="23" t="s">
        <v>26</v>
      </c>
      <c r="G10" s="69"/>
      <c r="H10" s="23" t="s">
        <v>26</v>
      </c>
      <c r="I10" s="69"/>
      <c r="J10" s="23" t="s">
        <v>26</v>
      </c>
      <c r="K10" s="69"/>
      <c r="L10" s="23" t="s">
        <v>26</v>
      </c>
      <c r="M10" s="69"/>
      <c r="N10" s="23" t="s">
        <v>26</v>
      </c>
      <c r="O10" s="69"/>
    </row>
    <row r="11" spans="2:15" x14ac:dyDescent="0.25">
      <c r="B11" s="7" t="s">
        <v>18</v>
      </c>
      <c r="C11" s="5"/>
      <c r="D11" s="5"/>
      <c r="E11" s="5"/>
      <c r="F11" s="7"/>
      <c r="G11" s="6"/>
      <c r="H11" s="7"/>
      <c r="I11" s="6"/>
      <c r="J11" s="7"/>
      <c r="K11" s="6"/>
      <c r="L11" s="7"/>
      <c r="M11" s="6"/>
      <c r="N11" s="7"/>
      <c r="O11" s="6"/>
    </row>
    <row r="12" spans="2:15" x14ac:dyDescent="0.25">
      <c r="B12" s="8">
        <v>1</v>
      </c>
      <c r="C12" s="3" t="s">
        <v>21</v>
      </c>
      <c r="D12" s="2" t="s">
        <v>11</v>
      </c>
      <c r="E12" s="20">
        <v>255</v>
      </c>
      <c r="F12" s="24">
        <v>95000</v>
      </c>
      <c r="G12" s="30">
        <f>F12*E12</f>
        <v>24225000</v>
      </c>
      <c r="H12" s="24">
        <v>380800</v>
      </c>
      <c r="I12" s="30">
        <f>H12*E12</f>
        <v>97104000</v>
      </c>
      <c r="J12" s="24">
        <v>209600</v>
      </c>
      <c r="K12" s="30">
        <f>J12*E12</f>
        <v>53448000</v>
      </c>
      <c r="L12" s="34">
        <v>756000</v>
      </c>
      <c r="M12" s="31">
        <f>L12*E12</f>
        <v>192780000</v>
      </c>
      <c r="N12" s="32">
        <f>ROUND(AVERAGE(F12,H12,J12),0)</f>
        <v>228467</v>
      </c>
      <c r="O12" s="30">
        <f>N12*E12</f>
        <v>58259085</v>
      </c>
    </row>
    <row r="13" spans="2:15" ht="51" x14ac:dyDescent="0.25">
      <c r="B13" s="8">
        <v>2</v>
      </c>
      <c r="C13" s="3" t="s">
        <v>27</v>
      </c>
      <c r="D13" s="2" t="s">
        <v>11</v>
      </c>
      <c r="E13" s="20">
        <v>255</v>
      </c>
      <c r="F13" s="24">
        <v>150000</v>
      </c>
      <c r="G13" s="30">
        <f t="shared" ref="G13:G15" si="0">F13*E13</f>
        <v>38250000</v>
      </c>
      <c r="H13" s="34">
        <v>401500</v>
      </c>
      <c r="I13" s="30">
        <f t="shared" ref="I13:I30" si="1">H13*E13</f>
        <v>102382500</v>
      </c>
      <c r="J13" s="24">
        <v>207000</v>
      </c>
      <c r="K13" s="30">
        <f t="shared" ref="K13:K15" si="2">J13*E13</f>
        <v>52785000</v>
      </c>
      <c r="L13" s="24">
        <v>111928</v>
      </c>
      <c r="M13" s="31">
        <f t="shared" ref="M13:M15" si="3">L13*E13</f>
        <v>28541640</v>
      </c>
      <c r="N13" s="32">
        <f>ROUND(AVERAGE(F13,J13,L13),0)</f>
        <v>156309</v>
      </c>
      <c r="O13" s="30">
        <f t="shared" ref="O13:O15" si="4">N13*E13</f>
        <v>39858795</v>
      </c>
    </row>
    <row r="14" spans="2:15" ht="51" x14ac:dyDescent="0.25">
      <c r="B14" s="8">
        <v>3</v>
      </c>
      <c r="C14" s="3" t="s">
        <v>14</v>
      </c>
      <c r="D14" s="2" t="s">
        <v>11</v>
      </c>
      <c r="E14" s="20">
        <v>255</v>
      </c>
      <c r="F14" s="24">
        <v>125000</v>
      </c>
      <c r="G14" s="30">
        <f t="shared" si="0"/>
        <v>31875000</v>
      </c>
      <c r="H14" s="24">
        <v>206700</v>
      </c>
      <c r="I14" s="30">
        <f t="shared" si="1"/>
        <v>52708500</v>
      </c>
      <c r="J14" s="24">
        <v>207000</v>
      </c>
      <c r="K14" s="30">
        <f t="shared" si="2"/>
        <v>52785000</v>
      </c>
      <c r="L14" s="24">
        <v>182837</v>
      </c>
      <c r="M14" s="31">
        <f t="shared" si="3"/>
        <v>46623435</v>
      </c>
      <c r="N14" s="32">
        <f>ROUND(AVERAGE(F14,H14,J14,L14),0)</f>
        <v>180384</v>
      </c>
      <c r="O14" s="30">
        <f t="shared" si="4"/>
        <v>45997920</v>
      </c>
    </row>
    <row r="15" spans="2:15" ht="25.5" x14ac:dyDescent="0.25">
      <c r="B15" s="8">
        <v>4</v>
      </c>
      <c r="C15" s="3" t="s">
        <v>22</v>
      </c>
      <c r="D15" s="2" t="s">
        <v>11</v>
      </c>
      <c r="E15" s="20">
        <v>255</v>
      </c>
      <c r="F15" s="24">
        <v>250000</v>
      </c>
      <c r="G15" s="30">
        <f t="shared" si="0"/>
        <v>63750000</v>
      </c>
      <c r="H15" s="24">
        <v>218000</v>
      </c>
      <c r="I15" s="30">
        <f t="shared" si="1"/>
        <v>55590000</v>
      </c>
      <c r="J15" s="24">
        <v>207000</v>
      </c>
      <c r="K15" s="30">
        <f t="shared" si="2"/>
        <v>52785000</v>
      </c>
      <c r="L15" s="24">
        <v>126000</v>
      </c>
      <c r="M15" s="30">
        <f t="shared" si="3"/>
        <v>32130000</v>
      </c>
      <c r="N15" s="32">
        <f>ROUND(AVERAGE(F15,H15,J15,L15),0)</f>
        <v>200250</v>
      </c>
      <c r="O15" s="30">
        <f t="shared" si="4"/>
        <v>51063750</v>
      </c>
    </row>
    <row r="16" spans="2:15" x14ac:dyDescent="0.25">
      <c r="B16" s="7" t="s">
        <v>17</v>
      </c>
      <c r="C16" s="5"/>
      <c r="D16" s="5"/>
      <c r="E16" s="5"/>
      <c r="F16" s="7"/>
      <c r="G16" s="6"/>
      <c r="H16" s="7"/>
      <c r="I16" s="6"/>
      <c r="J16" s="7"/>
      <c r="K16" s="6"/>
      <c r="L16" s="7"/>
      <c r="M16" s="6"/>
      <c r="N16" s="7"/>
      <c r="O16" s="6"/>
    </row>
    <row r="17" spans="2:16" ht="25.5" x14ac:dyDescent="0.25">
      <c r="B17" s="8">
        <v>5</v>
      </c>
      <c r="C17" s="12" t="s">
        <v>31</v>
      </c>
      <c r="D17" s="2" t="s">
        <v>11</v>
      </c>
      <c r="E17" s="20">
        <v>255</v>
      </c>
      <c r="F17" s="25">
        <v>51000</v>
      </c>
      <c r="G17" s="30">
        <f>F17*E17</f>
        <v>13005000</v>
      </c>
      <c r="H17" s="34">
        <v>178100</v>
      </c>
      <c r="I17" s="30">
        <f t="shared" si="1"/>
        <v>45415500</v>
      </c>
      <c r="J17" s="24">
        <v>63500</v>
      </c>
      <c r="K17" s="30">
        <f>J17*E17</f>
        <v>16192500</v>
      </c>
      <c r="L17" s="24">
        <v>74305</v>
      </c>
      <c r="M17" s="31">
        <f>L17*E17</f>
        <v>18947775</v>
      </c>
      <c r="N17" s="32">
        <f>ROUND(AVERAGE(F17,J17,L17),0)</f>
        <v>62935</v>
      </c>
      <c r="O17" s="30">
        <f>N17*E17</f>
        <v>16048425</v>
      </c>
    </row>
    <row r="18" spans="2:16" x14ac:dyDescent="0.25">
      <c r="B18" s="8">
        <v>6</v>
      </c>
      <c r="C18" s="12" t="s">
        <v>32</v>
      </c>
      <c r="D18" s="2" t="s">
        <v>11</v>
      </c>
      <c r="E18" s="20">
        <v>255</v>
      </c>
      <c r="F18" s="25">
        <v>115000</v>
      </c>
      <c r="G18" s="30">
        <f t="shared" ref="G18:G30" si="5">F18*E18</f>
        <v>29325000</v>
      </c>
      <c r="H18" s="24">
        <v>150600</v>
      </c>
      <c r="I18" s="30">
        <f t="shared" si="1"/>
        <v>38403000</v>
      </c>
      <c r="J18" s="24">
        <v>92000</v>
      </c>
      <c r="K18" s="30">
        <f t="shared" ref="K18:K28" si="6">J18*E18</f>
        <v>23460000</v>
      </c>
      <c r="L18" s="24">
        <v>68880</v>
      </c>
      <c r="M18" s="30">
        <f t="shared" ref="M18:M28" si="7">L18*E18</f>
        <v>17564400</v>
      </c>
      <c r="N18" s="32">
        <f>ROUND(AVERAGE(F18,H18,J18,L18),0)</f>
        <v>106620</v>
      </c>
      <c r="O18" s="30">
        <f t="shared" ref="O18:O28" si="8">N18*E18</f>
        <v>27188100</v>
      </c>
    </row>
    <row r="19" spans="2:16" x14ac:dyDescent="0.25">
      <c r="B19" s="8">
        <v>7</v>
      </c>
      <c r="C19" s="12" t="s">
        <v>33</v>
      </c>
      <c r="D19" s="2" t="s">
        <v>11</v>
      </c>
      <c r="E19" s="20">
        <v>255</v>
      </c>
      <c r="F19" s="25">
        <v>115000</v>
      </c>
      <c r="G19" s="30">
        <f t="shared" si="5"/>
        <v>29325000</v>
      </c>
      <c r="H19" s="34">
        <v>229800</v>
      </c>
      <c r="I19" s="30">
        <f t="shared" si="1"/>
        <v>58599000</v>
      </c>
      <c r="J19" s="24">
        <v>85000</v>
      </c>
      <c r="K19" s="30">
        <f t="shared" si="6"/>
        <v>21675000</v>
      </c>
      <c r="L19" s="24">
        <v>55440</v>
      </c>
      <c r="M19" s="30">
        <f t="shared" si="7"/>
        <v>14137200</v>
      </c>
      <c r="N19" s="32">
        <f>ROUND(AVERAGE(F19,J19,L19),0)</f>
        <v>85147</v>
      </c>
      <c r="O19" s="30">
        <f t="shared" si="8"/>
        <v>21712485</v>
      </c>
    </row>
    <row r="20" spans="2:16" ht="76.5" x14ac:dyDescent="0.25">
      <c r="B20" s="8">
        <v>8</v>
      </c>
      <c r="C20" s="12" t="s">
        <v>34</v>
      </c>
      <c r="D20" s="11" t="s">
        <v>7</v>
      </c>
      <c r="E20" s="20">
        <v>255</v>
      </c>
      <c r="F20" s="25">
        <v>32000</v>
      </c>
      <c r="G20" s="30">
        <f t="shared" si="5"/>
        <v>8160000</v>
      </c>
      <c r="H20" s="34">
        <v>263900</v>
      </c>
      <c r="I20" s="30">
        <f t="shared" si="1"/>
        <v>67294500</v>
      </c>
      <c r="J20" s="24">
        <v>35000</v>
      </c>
      <c r="K20" s="30">
        <f t="shared" si="6"/>
        <v>8925000</v>
      </c>
      <c r="L20" s="24">
        <v>41090</v>
      </c>
      <c r="M20" s="31">
        <f t="shared" si="7"/>
        <v>10477950</v>
      </c>
      <c r="N20" s="32">
        <f>ROUND(AVERAGE(F20,J20,L20),0)</f>
        <v>36030</v>
      </c>
      <c r="O20" s="30">
        <f t="shared" si="8"/>
        <v>9187650</v>
      </c>
    </row>
    <row r="21" spans="2:16" x14ac:dyDescent="0.25">
      <c r="B21" s="8">
        <v>9</v>
      </c>
      <c r="C21" s="3" t="s">
        <v>9</v>
      </c>
      <c r="D21" s="2" t="s">
        <v>7</v>
      </c>
      <c r="E21" s="20">
        <v>255</v>
      </c>
      <c r="F21" s="25">
        <v>90000</v>
      </c>
      <c r="G21" s="30">
        <f t="shared" si="5"/>
        <v>22950000</v>
      </c>
      <c r="H21" s="24">
        <v>38400</v>
      </c>
      <c r="I21" s="30">
        <f t="shared" si="1"/>
        <v>9792000</v>
      </c>
      <c r="J21" s="24">
        <v>64500</v>
      </c>
      <c r="K21" s="30">
        <f t="shared" si="6"/>
        <v>16447500</v>
      </c>
      <c r="L21" s="24">
        <v>67891</v>
      </c>
      <c r="M21" s="31">
        <f t="shared" si="7"/>
        <v>17312205</v>
      </c>
      <c r="N21" s="32">
        <f>ROUND(AVERAGE(F21,H21,J21,L21),0)</f>
        <v>65198</v>
      </c>
      <c r="O21" s="30">
        <f t="shared" si="8"/>
        <v>16625490</v>
      </c>
    </row>
    <row r="22" spans="2:16" x14ac:dyDescent="0.25">
      <c r="B22" s="8">
        <v>10</v>
      </c>
      <c r="C22" s="3" t="s">
        <v>19</v>
      </c>
      <c r="D22" s="2" t="s">
        <v>7</v>
      </c>
      <c r="E22" s="20">
        <v>255</v>
      </c>
      <c r="F22" s="25">
        <v>67000</v>
      </c>
      <c r="G22" s="30">
        <f t="shared" si="5"/>
        <v>17085000</v>
      </c>
      <c r="H22" s="24">
        <v>105500</v>
      </c>
      <c r="I22" s="30">
        <f t="shared" si="1"/>
        <v>26902500</v>
      </c>
      <c r="J22" s="24">
        <v>25000</v>
      </c>
      <c r="K22" s="30">
        <f t="shared" si="6"/>
        <v>6375000</v>
      </c>
      <c r="L22" s="24">
        <v>37490</v>
      </c>
      <c r="M22" s="31">
        <f t="shared" si="7"/>
        <v>9559950</v>
      </c>
      <c r="N22" s="32">
        <f>ROUND(AVERAGE(F22,H22,J22,L22),0)</f>
        <v>58748</v>
      </c>
      <c r="O22" s="30">
        <f t="shared" si="8"/>
        <v>14980740</v>
      </c>
    </row>
    <row r="23" spans="2:16" x14ac:dyDescent="0.25">
      <c r="B23" s="8">
        <v>11</v>
      </c>
      <c r="C23" s="3" t="s">
        <v>10</v>
      </c>
      <c r="D23" s="2" t="s">
        <v>11</v>
      </c>
      <c r="E23" s="20">
        <v>255</v>
      </c>
      <c r="F23" s="25">
        <v>91000</v>
      </c>
      <c r="G23" s="30">
        <f t="shared" si="5"/>
        <v>23205000</v>
      </c>
      <c r="H23" s="24">
        <v>39500</v>
      </c>
      <c r="I23" s="30">
        <f t="shared" si="1"/>
        <v>10072500</v>
      </c>
      <c r="J23" s="24">
        <v>91900</v>
      </c>
      <c r="K23" s="30">
        <f t="shared" si="6"/>
        <v>23434500</v>
      </c>
      <c r="L23" s="24">
        <v>71628</v>
      </c>
      <c r="M23" s="31">
        <f t="shared" si="7"/>
        <v>18265140</v>
      </c>
      <c r="N23" s="32">
        <f>ROUND(AVERAGE(F23,H23,J23,L23),0)</f>
        <v>73507</v>
      </c>
      <c r="O23" s="30">
        <f t="shared" si="8"/>
        <v>18744285</v>
      </c>
    </row>
    <row r="24" spans="2:16" x14ac:dyDescent="0.25">
      <c r="B24" s="8">
        <v>12</v>
      </c>
      <c r="C24" s="3" t="s">
        <v>13</v>
      </c>
      <c r="D24" s="2" t="s">
        <v>11</v>
      </c>
      <c r="E24" s="20">
        <v>255</v>
      </c>
      <c r="F24" s="25">
        <v>110000</v>
      </c>
      <c r="G24" s="30">
        <f t="shared" si="5"/>
        <v>28050000</v>
      </c>
      <c r="H24" s="24">
        <v>122500</v>
      </c>
      <c r="I24" s="30">
        <f t="shared" si="1"/>
        <v>31237500</v>
      </c>
      <c r="J24" s="24">
        <v>74300</v>
      </c>
      <c r="K24" s="30">
        <f t="shared" si="6"/>
        <v>18946500</v>
      </c>
      <c r="L24" s="24">
        <v>58490</v>
      </c>
      <c r="M24" s="31">
        <f t="shared" si="7"/>
        <v>14914950</v>
      </c>
      <c r="N24" s="32">
        <f>ROUND(AVERAGE(F24,H24,J24,L24),0)</f>
        <v>91323</v>
      </c>
      <c r="O24" s="30">
        <f t="shared" si="8"/>
        <v>23287365</v>
      </c>
    </row>
    <row r="25" spans="2:16" x14ac:dyDescent="0.25">
      <c r="B25" s="8">
        <v>13</v>
      </c>
      <c r="C25" s="3" t="s">
        <v>12</v>
      </c>
      <c r="D25" s="2" t="s">
        <v>11</v>
      </c>
      <c r="E25" s="20">
        <v>255</v>
      </c>
      <c r="F25" s="25">
        <v>100000</v>
      </c>
      <c r="G25" s="30">
        <f t="shared" si="5"/>
        <v>25500000</v>
      </c>
      <c r="H25" s="34">
        <v>267600</v>
      </c>
      <c r="I25" s="30">
        <f t="shared" si="1"/>
        <v>68238000</v>
      </c>
      <c r="J25" s="24">
        <v>74300</v>
      </c>
      <c r="K25" s="30">
        <f t="shared" si="6"/>
        <v>18946500</v>
      </c>
      <c r="L25" s="24">
        <v>58891</v>
      </c>
      <c r="M25" s="31">
        <f t="shared" si="7"/>
        <v>15017205</v>
      </c>
      <c r="N25" s="32">
        <f>ROUND(AVERAGE(F25,J25,L25),0)</f>
        <v>77730</v>
      </c>
      <c r="O25" s="30">
        <f t="shared" si="8"/>
        <v>19821150</v>
      </c>
    </row>
    <row r="26" spans="2:16" x14ac:dyDescent="0.25">
      <c r="B26" s="8">
        <v>14</v>
      </c>
      <c r="C26" s="3" t="s">
        <v>8</v>
      </c>
      <c r="D26" s="2" t="s">
        <v>7</v>
      </c>
      <c r="E26" s="20">
        <v>255</v>
      </c>
      <c r="F26" s="25">
        <v>95900</v>
      </c>
      <c r="G26" s="30">
        <f t="shared" si="5"/>
        <v>24454500</v>
      </c>
      <c r="H26" s="34">
        <v>349600</v>
      </c>
      <c r="I26" s="30">
        <f t="shared" si="1"/>
        <v>89148000</v>
      </c>
      <c r="J26" s="24">
        <v>74300</v>
      </c>
      <c r="K26" s="30">
        <f t="shared" si="6"/>
        <v>18946500</v>
      </c>
      <c r="L26" s="24">
        <v>83341</v>
      </c>
      <c r="M26" s="31">
        <f t="shared" si="7"/>
        <v>21251955</v>
      </c>
      <c r="N26" s="32">
        <f>ROUND(AVERAGE(F26,J26,L26),0)</f>
        <v>84514</v>
      </c>
      <c r="O26" s="30">
        <f t="shared" si="8"/>
        <v>21551070</v>
      </c>
    </row>
    <row r="27" spans="2:16" ht="25.5" x14ac:dyDescent="0.25">
      <c r="B27" s="8">
        <v>15</v>
      </c>
      <c r="C27" s="3" t="s">
        <v>35</v>
      </c>
      <c r="D27" s="2" t="s">
        <v>7</v>
      </c>
      <c r="E27" s="20">
        <v>255</v>
      </c>
      <c r="F27" s="25">
        <v>126700</v>
      </c>
      <c r="G27" s="30">
        <f t="shared" si="5"/>
        <v>32308500</v>
      </c>
      <c r="H27" s="34">
        <v>237200</v>
      </c>
      <c r="I27" s="30">
        <f t="shared" si="1"/>
        <v>60486000</v>
      </c>
      <c r="J27" s="24">
        <v>102600</v>
      </c>
      <c r="K27" s="30">
        <f t="shared" si="6"/>
        <v>26163000</v>
      </c>
      <c r="L27" s="24">
        <v>108051</v>
      </c>
      <c r="M27" s="31">
        <f>L27*E27</f>
        <v>27553005</v>
      </c>
      <c r="N27" s="32">
        <f>ROUND(AVERAGE(F27,J27,L27),0)</f>
        <v>112450</v>
      </c>
      <c r="O27" s="30">
        <f t="shared" si="8"/>
        <v>28674750</v>
      </c>
    </row>
    <row r="28" spans="2:16" ht="25.5" x14ac:dyDescent="0.25">
      <c r="B28" s="8">
        <v>16</v>
      </c>
      <c r="C28" s="3" t="s">
        <v>23</v>
      </c>
      <c r="D28" s="2" t="s">
        <v>7</v>
      </c>
      <c r="E28" s="20">
        <v>255</v>
      </c>
      <c r="F28" s="25">
        <v>215500</v>
      </c>
      <c r="G28" s="30">
        <f t="shared" si="5"/>
        <v>54952500</v>
      </c>
      <c r="H28" s="24">
        <v>101300</v>
      </c>
      <c r="I28" s="30">
        <f t="shared" si="1"/>
        <v>25831500</v>
      </c>
      <c r="J28" s="24">
        <v>145000</v>
      </c>
      <c r="K28" s="30">
        <f t="shared" si="6"/>
        <v>36975000</v>
      </c>
      <c r="L28" s="24">
        <v>89971</v>
      </c>
      <c r="M28" s="31">
        <f t="shared" si="7"/>
        <v>22942605</v>
      </c>
      <c r="N28" s="32">
        <f t="shared" ref="N28" si="9">ROUND(AVERAGE(F28,H28,J28,L28),0)</f>
        <v>137943</v>
      </c>
      <c r="O28" s="30">
        <f t="shared" si="8"/>
        <v>35175465</v>
      </c>
    </row>
    <row r="29" spans="2:16" x14ac:dyDescent="0.25">
      <c r="B29" s="7" t="s">
        <v>20</v>
      </c>
      <c r="C29" s="5"/>
      <c r="D29" s="5"/>
      <c r="E29" s="5"/>
      <c r="F29" s="7"/>
      <c r="G29" s="6"/>
      <c r="H29" s="7"/>
      <c r="I29" s="6"/>
      <c r="J29" s="7"/>
      <c r="K29" s="6"/>
      <c r="L29" s="7"/>
      <c r="M29" s="6"/>
      <c r="N29" s="7"/>
      <c r="O29" s="6"/>
    </row>
    <row r="30" spans="2:16" ht="90" thickBot="1" x14ac:dyDescent="0.3">
      <c r="B30" s="17">
        <v>17</v>
      </c>
      <c r="C30" s="18" t="s">
        <v>25</v>
      </c>
      <c r="D30" s="19" t="s">
        <v>11</v>
      </c>
      <c r="E30" s="21">
        <v>255</v>
      </c>
      <c r="F30" s="26">
        <v>150000</v>
      </c>
      <c r="G30" s="30">
        <f t="shared" si="5"/>
        <v>38250000</v>
      </c>
      <c r="H30" s="34">
        <v>89400</v>
      </c>
      <c r="I30" s="30">
        <f t="shared" si="1"/>
        <v>22797000</v>
      </c>
      <c r="J30" s="24">
        <v>280000</v>
      </c>
      <c r="K30" s="30">
        <f>J30*E30</f>
        <v>71400000</v>
      </c>
      <c r="L30" s="24">
        <v>250000</v>
      </c>
      <c r="M30" s="30">
        <f>L30*E30</f>
        <v>63750000</v>
      </c>
      <c r="N30" s="32">
        <f>ROUND(AVERAGE(F30,J30,L30),0)</f>
        <v>226667</v>
      </c>
      <c r="O30" s="30">
        <f>N30*E30</f>
        <v>57800085</v>
      </c>
    </row>
    <row r="31" spans="2:16" ht="15.75" thickBot="1" x14ac:dyDescent="0.3">
      <c r="B31" s="13"/>
      <c r="C31" s="35"/>
      <c r="D31" s="36"/>
      <c r="E31" s="36"/>
      <c r="F31" s="28" t="s">
        <v>41</v>
      </c>
      <c r="G31" s="29">
        <f>SUM(G12:G30)</f>
        <v>504670500</v>
      </c>
      <c r="H31" s="28" t="s">
        <v>41</v>
      </c>
      <c r="I31" s="29">
        <f>SUM(I12:I30)</f>
        <v>862002000</v>
      </c>
      <c r="J31" s="28" t="s">
        <v>41</v>
      </c>
      <c r="K31" s="29">
        <f>SUM(K12:K30)</f>
        <v>519690000</v>
      </c>
      <c r="L31" s="28" t="s">
        <v>41</v>
      </c>
      <c r="M31" s="29">
        <f>SUM(M12:M30)</f>
        <v>571769415</v>
      </c>
      <c r="N31" s="28">
        <f>SUM(N12:N30)</f>
        <v>1984222</v>
      </c>
      <c r="O31" s="39">
        <f>SUM(O12:O30)</f>
        <v>505976610</v>
      </c>
      <c r="P31" s="33"/>
    </row>
    <row r="32" spans="2:16" ht="15" customHeight="1" x14ac:dyDescent="0.25">
      <c r="B32" s="71" t="s">
        <v>24</v>
      </c>
      <c r="C32" s="7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38" t="s">
        <v>49</v>
      </c>
      <c r="O32" s="40" t="s">
        <v>52</v>
      </c>
    </row>
    <row r="33" spans="2:15" ht="143.25" customHeight="1" thickBot="1" x14ac:dyDescent="0.3">
      <c r="B33" s="55" t="s">
        <v>53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7"/>
    </row>
  </sheetData>
  <mergeCells count="22">
    <mergeCell ref="B33:O33"/>
    <mergeCell ref="F8:G8"/>
    <mergeCell ref="H8:I8"/>
    <mergeCell ref="J8:K8"/>
    <mergeCell ref="L8:M8"/>
    <mergeCell ref="N8:O8"/>
    <mergeCell ref="B9:B10"/>
    <mergeCell ref="C9:C10"/>
    <mergeCell ref="D9:D10"/>
    <mergeCell ref="E9:E10"/>
    <mergeCell ref="G9:G10"/>
    <mergeCell ref="I9:I10"/>
    <mergeCell ref="K9:K10"/>
    <mergeCell ref="M9:M10"/>
    <mergeCell ref="O9:O10"/>
    <mergeCell ref="B32:C32"/>
    <mergeCell ref="B7:E7"/>
    <mergeCell ref="B2:E2"/>
    <mergeCell ref="B3:E3"/>
    <mergeCell ref="B4:E4"/>
    <mergeCell ref="D5:E5"/>
    <mergeCell ref="B6:E6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PRECIOS UNITARIOS</vt:lpstr>
      <vt:lpstr>ESTUDIO PRECIOS DEFINITIVO-POE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Aurelio Diaz Rendon</dc:creator>
  <cp:lastModifiedBy>Natalia Jimenez Orozco</cp:lastModifiedBy>
  <dcterms:created xsi:type="dcterms:W3CDTF">2025-02-24T14:57:43Z</dcterms:created>
  <dcterms:modified xsi:type="dcterms:W3CDTF">2026-07-15T16:26:06Z</dcterms:modified>
</cp:coreProperties>
</file>