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2026\DMMED\432. M.C. $ 38.760.000 ANALISIS DE AGUAS\"/>
    </mc:Choice>
  </mc:AlternateContent>
  <bookViews>
    <workbookView xWindow="-120" yWindow="-120" windowWidth="29040" windowHeight="15720" tabRatio="936"/>
  </bookViews>
  <sheets>
    <sheet name="PROPUESTA ECONOMICA" sheetId="11" r:id="rId1"/>
  </sheets>
  <definedNames>
    <definedName name="_xlnm._FilterDatabase" localSheetId="0" hidden="1">'PROPUESTA ECONOMICA'!$M$1:$Q$41</definedName>
    <definedName name="_xlnm.Print_Area" localSheetId="0">'PROPUESTA ECONOMICA'!#REF!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7" i="11" l="1"/>
  <c r="Q28" i="11"/>
  <c r="Q29" i="11"/>
  <c r="Q30" i="11"/>
  <c r="Q31" i="11"/>
  <c r="Q32" i="11"/>
  <c r="Q33" i="11"/>
  <c r="Q34" i="11"/>
  <c r="Q35" i="11"/>
  <c r="Q36" i="11"/>
  <c r="Q37" i="11"/>
  <c r="Q38" i="11"/>
  <c r="Q39" i="11"/>
  <c r="Q40" i="11"/>
  <c r="Q41" i="11"/>
  <c r="Q42" i="11"/>
  <c r="Q43" i="11"/>
  <c r="Q44" i="11"/>
  <c r="Q45" i="11"/>
  <c r="Q46" i="11"/>
  <c r="Q47" i="11"/>
  <c r="Q27" i="11"/>
  <c r="Q5" i="11"/>
  <c r="Q6" i="11"/>
  <c r="Q8" i="11"/>
  <c r="Q9" i="11"/>
  <c r="Q10" i="11"/>
  <c r="Q11" i="11"/>
  <c r="Q12" i="11"/>
  <c r="Q13" i="11"/>
  <c r="Q14" i="11"/>
  <c r="Q15" i="11"/>
  <c r="Q16" i="11"/>
  <c r="Q17" i="11"/>
  <c r="Q18" i="11"/>
  <c r="Q19" i="11"/>
  <c r="Q20" i="11"/>
  <c r="Q21" i="11"/>
  <c r="Q22" i="11"/>
  <c r="Q23" i="11"/>
  <c r="Q24" i="11"/>
  <c r="Q4" i="11"/>
  <c r="Q25" i="11" l="1"/>
  <c r="Q48" i="11"/>
  <c r="L47" i="11"/>
  <c r="I47" i="11"/>
  <c r="J47" i="11" s="1"/>
  <c r="L46" i="11"/>
  <c r="I46" i="11"/>
  <c r="J46" i="11" s="1"/>
  <c r="L45" i="11"/>
  <c r="I45" i="11"/>
  <c r="J45" i="11" s="1"/>
  <c r="L44" i="11"/>
  <c r="I44" i="11"/>
  <c r="J44" i="11" s="1"/>
  <c r="L43" i="11"/>
  <c r="I43" i="11"/>
  <c r="J43" i="11" s="1"/>
  <c r="L42" i="11"/>
  <c r="I42" i="11"/>
  <c r="J42" i="11" s="1"/>
  <c r="L41" i="11"/>
  <c r="I41" i="11"/>
  <c r="J41" i="11" s="1"/>
  <c r="L40" i="11"/>
  <c r="I40" i="11"/>
  <c r="J40" i="11" s="1"/>
  <c r="L39" i="11"/>
  <c r="I39" i="11"/>
  <c r="J39" i="11" s="1"/>
  <c r="L38" i="11"/>
  <c r="I38" i="11"/>
  <c r="J38" i="11" s="1"/>
  <c r="L37" i="11"/>
  <c r="I37" i="11"/>
  <c r="J37" i="11" s="1"/>
  <c r="L36" i="11"/>
  <c r="I36" i="11"/>
  <c r="J36" i="11" s="1"/>
  <c r="L35" i="11"/>
  <c r="I35" i="11"/>
  <c r="J35" i="11" s="1"/>
  <c r="L34" i="11"/>
  <c r="I34" i="11"/>
  <c r="J34" i="11" s="1"/>
  <c r="L33" i="11"/>
  <c r="I33" i="11"/>
  <c r="J33" i="11" s="1"/>
  <c r="L32" i="11"/>
  <c r="I32" i="11"/>
  <c r="J32" i="11" s="1"/>
  <c r="L31" i="11"/>
  <c r="I31" i="11"/>
  <c r="J31" i="11" s="1"/>
  <c r="L30" i="11"/>
  <c r="I30" i="11"/>
  <c r="J30" i="11" s="1"/>
  <c r="L29" i="11"/>
  <c r="I29" i="11"/>
  <c r="J29" i="11" s="1"/>
  <c r="L28" i="11"/>
  <c r="I28" i="11"/>
  <c r="J28" i="11" s="1"/>
  <c r="L27" i="11"/>
  <c r="I27" i="11"/>
  <c r="J27" i="11" s="1"/>
  <c r="L24" i="11"/>
  <c r="I24" i="11"/>
  <c r="J24" i="11" s="1"/>
  <c r="L23" i="11"/>
  <c r="I23" i="11"/>
  <c r="J23" i="11" s="1"/>
  <c r="L22" i="11"/>
  <c r="I22" i="11"/>
  <c r="J22" i="11" s="1"/>
  <c r="L21" i="11"/>
  <c r="I21" i="11"/>
  <c r="J21" i="11" s="1"/>
  <c r="L20" i="11"/>
  <c r="I20" i="11"/>
  <c r="J20" i="11" s="1"/>
  <c r="L19" i="11"/>
  <c r="I19" i="11"/>
  <c r="J19" i="11" s="1"/>
  <c r="L18" i="11"/>
  <c r="I18" i="11"/>
  <c r="J18" i="11" s="1"/>
  <c r="L17" i="11"/>
  <c r="I17" i="11"/>
  <c r="J17" i="11" s="1"/>
  <c r="L16" i="11"/>
  <c r="I16" i="11"/>
  <c r="J16" i="11" s="1"/>
  <c r="L15" i="11"/>
  <c r="I15" i="11"/>
  <c r="J15" i="11" s="1"/>
  <c r="L14" i="11"/>
  <c r="I14" i="11"/>
  <c r="J14" i="11" s="1"/>
  <c r="L13" i="11"/>
  <c r="I13" i="11"/>
  <c r="J13" i="11" s="1"/>
  <c r="L12" i="11"/>
  <c r="I12" i="11"/>
  <c r="J12" i="11" s="1"/>
  <c r="L11" i="11"/>
  <c r="I11" i="11"/>
  <c r="J11" i="11" s="1"/>
  <c r="L10" i="11"/>
  <c r="I10" i="11"/>
  <c r="J10" i="11" s="1"/>
  <c r="L9" i="11"/>
  <c r="I9" i="11"/>
  <c r="J9" i="11" s="1"/>
  <c r="L8" i="11"/>
  <c r="I8" i="11"/>
  <c r="J8" i="11" s="1"/>
  <c r="L7" i="11"/>
  <c r="I7" i="11"/>
  <c r="J7" i="11" s="1"/>
  <c r="L6" i="11"/>
  <c r="I6" i="11"/>
  <c r="J6" i="11" s="1"/>
  <c r="L5" i="11"/>
  <c r="I5" i="11"/>
  <c r="J5" i="11" s="1"/>
  <c r="L4" i="11"/>
  <c r="I4" i="11"/>
  <c r="J4" i="11" s="1"/>
  <c r="Q49" i="11" l="1"/>
</calcChain>
</file>

<file path=xl/sharedStrings.xml><?xml version="1.0" encoding="utf-8"?>
<sst xmlns="http://schemas.openxmlformats.org/spreadsheetml/2006/main" count="235" uniqueCount="109">
  <si>
    <t>OFERTA ECONOMICA</t>
  </si>
  <si>
    <t>PRECIO DE REFERENCIA</t>
  </si>
  <si>
    <t>VALOR UNITARIO ANTES DE IVA</t>
  </si>
  <si>
    <t>INDICAR LA TARIFA DE IVA APLICADA AL SERVICIO
(SI APLICA)</t>
  </si>
  <si>
    <t>No</t>
  </si>
  <si>
    <t>CODIGO UNSPSC</t>
  </si>
  <si>
    <t>UNIDAD SUPERIOR</t>
  </si>
  <si>
    <t>SIGLA ESM</t>
  </si>
  <si>
    <t>NOMBRE</t>
  </si>
  <si>
    <t>CIUDAD / MUNICIPIO</t>
  </si>
  <si>
    <t>DIRECCION DEL ESM</t>
  </si>
  <si>
    <t>CANTIDAD</t>
  </si>
  <si>
    <t>IVA</t>
  </si>
  <si>
    <t>VALOR UNITARIO TOTAL</t>
  </si>
  <si>
    <t>VALOR TOTAL</t>
  </si>
  <si>
    <t>CARACATERIZACION DE VERTIMIENTOS AGUAS RESIDUALES NO DOMESTICA: Análisis de vertimientos del Establecimiento, debe contener los parámetros descritos dentro de la Resolución 631 de 2015 y presentar informe con la comparación de los resultados frente a la normativa.</t>
  </si>
  <si>
    <t>DISAN</t>
  </si>
  <si>
    <t>DMMED</t>
  </si>
  <si>
    <t>DISPENSARIO MEDICO MEDELLIN</t>
  </si>
  <si>
    <t>MEDELLIN - ANTIOQUIA</t>
  </si>
  <si>
    <t>CARRERA 77C# 51-136 LOS COLORES</t>
  </si>
  <si>
    <t>BR04</t>
  </si>
  <si>
    <t>GMJCO</t>
  </si>
  <si>
    <t>GRUPO DE CABALLERÍA MECANIZADO No. 4 “JUAN DEL CORRAL”</t>
  </si>
  <si>
    <t>RIONEGRO - ANTIOQUIA</t>
  </si>
  <si>
    <t xml:space="preserve">KILOMETRO 3 VIA MEDELLÍN BOGOTA VEREDA LA PLAYA </t>
  </si>
  <si>
    <t>BIPEB</t>
  </si>
  <si>
    <t>BATALLÓN DE INFANTERÍA No. 32 “GR. PEDRO JUSTO BERRIO”</t>
  </si>
  <si>
    <t>CARERA 70 #1-50 BELEN LAS PLAYAS </t>
  </si>
  <si>
    <t>BAJES</t>
  </si>
  <si>
    <t>BATALLÓN DE ARTILLERÍA No. 4 “CR. JORGE EDUARDO SÁNCHEZ RODRÍGUEZ”</t>
  </si>
  <si>
    <t>CALLE 45 #18-85</t>
  </si>
  <si>
    <t>BIGIR</t>
  </si>
  <si>
    <t>BATALLÓN DE INFANTERÍA No. 10 “CR. ATANASIO GIRARDOT”</t>
  </si>
  <si>
    <t>CALLE E NO 39-84 MEDELLIN-ANTIOQUIA</t>
  </si>
  <si>
    <t>BIOPS</t>
  </si>
  <si>
    <t>BATALLÓN DE INGENIEROS No. 4 “GR. PEDRO NEL OSPINA”</t>
  </si>
  <si>
    <t>BELLO - ANTIOQUIA</t>
  </si>
  <si>
    <t> AV. 30 N° 59-359; BELLO (ANTIOQUIA)</t>
  </si>
  <si>
    <t>BINUT</t>
  </si>
  <si>
    <t>BATALLÓN DE INFANTERÍA No. 11 “CACIQUE NUTIBARA”</t>
  </si>
  <si>
    <t>ANDES - ANTIOQUIA</t>
  </si>
  <si>
    <t>BARRIOS LAS COLONIAS KILOMETRO 1 VIA MEDELLÌN</t>
  </si>
  <si>
    <t>BITER4</t>
  </si>
  <si>
    <t>BATALLÓN DE INSTRUCCIÓN, ENTRENAMIENTO Y REENTRENAMIENTO No. 4 “FRAY MARIANO GARNICA Y ORJUELA”</t>
  </si>
  <si>
    <t>SANTA ROSA DE OSOS - ANTIOQUIA</t>
  </si>
  <si>
    <t>KILOMETRO 3 VIA SAN ANDRES DE CUERQUIA LLANOS DEL CUIVA ANTIOQUIA</t>
  </si>
  <si>
    <t>BR11</t>
  </si>
  <si>
    <t>BAS11</t>
  </si>
  <si>
    <t>BATALLÓN DE ASPC No. 11 “CACIQUE TIRROME”</t>
  </si>
  <si>
    <t>MONTERIA - CORDOBA</t>
  </si>
  <si>
    <t>KM 3 SIERRA CHIQUITA VIA JARAQUIER, MONTERIA CORDOBA</t>
  </si>
  <si>
    <t>BIRIF</t>
  </si>
  <si>
    <t>BATALLÓN DE INFANTERÍA AEROTRANSPORTADO  No. 31 “RIFLES”</t>
  </si>
  <si>
    <t>CAUCASIA - ANTIOQUIA</t>
  </si>
  <si>
    <t>KILOMETRO 7 VIA CAUCASIA MEDELLIN</t>
  </si>
  <si>
    <t>BAEEV5</t>
  </si>
  <si>
    <t>BATALLÓN ESPECIAL, ENERGÉTICO Y VIAL No. 5 “GR. JUÁN JOSÉ REYES PATRIA” 5</t>
  </si>
  <si>
    <t>EL BAGRE - ANTIOQUIA</t>
  </si>
  <si>
    <t>ALTOS DE MINEROS EL BAGRE ANTIOQUIA</t>
  </si>
  <si>
    <t>BITER11</t>
  </si>
  <si>
    <t>BATALLÓN DE INSTRUCCIÓN, ENTRENAMIENTO Y REENTRENAMIENTO No. 11 “ANTONIO IGNACIO GALLARDO Y GUERRERO”</t>
  </si>
  <si>
    <t>TIERRALTA - CORDOBA</t>
  </si>
  <si>
    <t>URRA  TIERRALTA CORDOBA</t>
  </si>
  <si>
    <t>BR14</t>
  </si>
  <si>
    <t>BAS14</t>
  </si>
  <si>
    <t>BATALLÓN DE ASPC No. 14 “CACIQUE PIPATON”</t>
  </si>
  <si>
    <t>PUERTO BERRIO - ANTIOQUIA</t>
  </si>
  <si>
    <t>CALLE 50 ENTRE CARRERA3Y4 ANTIGUO HOTEL MAGDALENA</t>
  </si>
  <si>
    <t>BIBOM</t>
  </si>
  <si>
    <t>BATALLÓN DE INFANTERÍA No. 42 “BATALLA DE BOMBONA”</t>
  </si>
  <si>
    <t>VEREDA LAS FLORES CANTON MILITAR GUASIMALES</t>
  </si>
  <si>
    <t>BAEEV8</t>
  </si>
  <si>
    <t>BATALLÓN ESPECIAL, ENERGÉTICO Y VIAL No. 8  “MY. MARIO SERPA CUESTO”</t>
  </si>
  <si>
    <t>SEGOVIA - ANTIOQUIA</t>
  </si>
  <si>
    <t xml:space="preserve">   CORREGIMIENTO LA CRUZADA KM 4 VÍA SEGOVIA – ANTIOQUIA</t>
  </si>
  <si>
    <t>BIBAR</t>
  </si>
  <si>
    <t>BATALLÓN DE INFANTERÍIA No. 3 “BATALLA DE BÁRBULA”</t>
  </si>
  <si>
    <t>PUERTO BOYACA - BOYACA</t>
  </si>
  <si>
    <t xml:space="preserve">VEREDA EL ERMITAÑO, CORREGIMIENTO PUERTO SERVIEZ PUERTO BOYACÁ BOYACÁ </t>
  </si>
  <si>
    <t>BIFER56</t>
  </si>
  <si>
    <t>BATALLÓN DE INGENIEROS No. 14 “BATALLA DE CALIBIO”</t>
  </si>
  <si>
    <t>CIMITARRA - SANTANDER</t>
  </si>
  <si>
    <t xml:space="preserve">VEREDA EL ATERRADO </t>
  </si>
  <si>
    <t>BR15</t>
  </si>
  <si>
    <t>BAS15</t>
  </si>
  <si>
    <t>BATALLÓN DE ASPC No.15 "SP. JOSÉ WILLIAN COPETE COPETE”</t>
  </si>
  <si>
    <t>QUIBDO - CHOCO</t>
  </si>
  <si>
    <t>KM 3 VIA PACURITA BARRIO OBAPO</t>
  </si>
  <si>
    <t>BIJUL</t>
  </si>
  <si>
    <t>BATALLÓN DE INGENIEROS No. 15 “GR. JULIO LONDOÑO LONDOÑO”</t>
  </si>
  <si>
    <t>UNION PANAMERICANA - CHOCO</t>
  </si>
  <si>
    <t>KM 3 VIA ANIMAS - ISTMINA</t>
  </si>
  <si>
    <t>BR 17</t>
  </si>
  <si>
    <t>BAS17</t>
  </si>
  <si>
    <t>BATALLÓN DE ASPC No. 17 “CLARA ELISA NARVAEZ ARTEAGA”</t>
  </si>
  <si>
    <t>CAREPA - ANTIOQUIA</t>
  </si>
  <si>
    <t xml:space="preserve">KM 1 VIA AL MAR CAREPA - ANTIOAQUIA </t>
  </si>
  <si>
    <t>BR17</t>
  </si>
  <si>
    <t>BIVEL</t>
  </si>
  <si>
    <t>BATALLÓN DE INFANTERÍA No. 47 “GR. FRANCISCO DE PAULA VÉLEZ”</t>
  </si>
  <si>
    <t>SAN PEDRO DE URABA - ANTIOQUIA</t>
  </si>
  <si>
    <t>JUAN PABLO BURBANO ARGOTI</t>
  </si>
  <si>
    <t>ANÁLISIS FISICOQUIMICO DE AGUA POTABLE: Caracterización del agua potable debe contener los parámetros fisicoquímicos y microbiológicos dispuestos en la Resolución 2115 del 2007, en su artículo No. 13 y presentar informe con resultados IRCA (Índice de Riesgo de la Calidad del Agua para Consumo Humano), dispuestos en la Resolución 2115 del 2007, en su artículo No.12</t>
  </si>
  <si>
    <t>IVA 
(SI APLICA)</t>
  </si>
  <si>
    <t>VALOR TOTAL DE CARACATERIZACION DE VERTIMIENTOS AGUAS RESIDUALES NO DOMESTICA</t>
  </si>
  <si>
    <t>VALOR TOTAL DE ANÁLISIS FISICOQUIMICO DE AGUA POTABLE</t>
  </si>
  <si>
    <t>ESTE ES EL VALOR QUE DEBE RELACIONAR EN LA PLATAFORMA SECOP</t>
  </si>
  <si>
    <t>VALOR TOTAL DE LA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</si>
</sst>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 [$€-2]\ * #,##0.00_ ;_ [$€-2]\ * \-#,##0.00_ ;_ [$€-2]\ * &quot;-&quot;??_ "/>
    <numFmt numFmtId="167" formatCode="_ &quot;$&quot;\ * #,##0.00_ ;_ &quot;$&quot;\ * \-#,##0.00_ ;_ &quot;$&quot;\ * &quot;-&quot;??_ ;_ @_ "/>
    <numFmt numFmtId="168" formatCode="_ * #,##0.00_ ;_ * \-#,##0.00_ ;_ * &quot;-&quot;??_ ;_ @_ "/>
    <numFmt numFmtId="169" formatCode="_-* #,##0_-;\-* #,##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1"/>
      <color rgb="FF000000"/>
      <name val="Calibri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sz val="9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8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0" fontId="2" fillId="0" borderId="0"/>
    <xf numFmtId="0" fontId="2" fillId="0" borderId="0"/>
    <xf numFmtId="164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0" fontId="3" fillId="3" borderId="0" applyNumberFormat="0" applyFont="0" applyBorder="0" applyAlignment="0" applyProtection="0"/>
    <xf numFmtId="0" fontId="4" fillId="4" borderId="0" applyNumberFormat="0" applyBorder="0" applyProtection="0">
      <alignment horizontal="center" vertical="center"/>
    </xf>
    <xf numFmtId="49" fontId="5" fillId="0" borderId="0" applyFill="0" applyBorder="0" applyProtection="0">
      <alignment horizontal="left" vertical="center"/>
    </xf>
    <xf numFmtId="0" fontId="6" fillId="0" borderId="0"/>
  </cellStyleXfs>
  <cellXfs count="49">
    <xf numFmtId="0" fontId="0" fillId="0" borderId="0" xfId="0"/>
    <xf numFmtId="0" fontId="8" fillId="8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0" borderId="0" xfId="0" applyFont="1"/>
    <xf numFmtId="169" fontId="10" fillId="2" borderId="1" xfId="13" applyNumberFormat="1" applyFont="1" applyFill="1" applyBorder="1" applyAlignment="1">
      <alignment horizontal="center" vertical="center" wrapText="1"/>
    </xf>
    <xf numFmtId="169" fontId="10" fillId="5" borderId="1" xfId="13" applyNumberFormat="1" applyFont="1" applyFill="1" applyBorder="1" applyAlignment="1">
      <alignment horizontal="center" vertical="center" wrapText="1"/>
    </xf>
    <xf numFmtId="169" fontId="9" fillId="0" borderId="1" xfId="13" applyNumberFormat="1" applyFont="1" applyBorder="1" applyAlignment="1">
      <alignment horizontal="center" vertical="center" wrapText="1"/>
    </xf>
    <xf numFmtId="169" fontId="8" fillId="0" borderId="1" xfId="13" applyNumberFormat="1" applyFont="1" applyBorder="1" applyAlignment="1">
      <alignment vertical="center"/>
    </xf>
    <xf numFmtId="3" fontId="8" fillId="0" borderId="0" xfId="0" applyNumberFormat="1" applyFont="1"/>
    <xf numFmtId="169" fontId="8" fillId="0" borderId="0" xfId="13" applyNumberFormat="1" applyFont="1" applyAlignment="1">
      <alignment vertical="center"/>
    </xf>
    <xf numFmtId="0" fontId="8" fillId="0" borderId="1" xfId="0" applyFont="1" applyBorder="1" applyAlignment="1">
      <alignment wrapText="1"/>
    </xf>
    <xf numFmtId="169" fontId="10" fillId="6" borderId="1" xfId="13" applyNumberFormat="1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169" fontId="10" fillId="7" borderId="2" xfId="13" applyNumberFormat="1" applyFont="1" applyFill="1" applyBorder="1" applyAlignment="1">
      <alignment horizontal="center" vertical="center" wrapText="1"/>
    </xf>
    <xf numFmtId="169" fontId="10" fillId="7" borderId="3" xfId="13" applyNumberFormat="1" applyFont="1" applyFill="1" applyBorder="1" applyAlignment="1">
      <alignment horizontal="center" vertical="center" wrapText="1"/>
    </xf>
    <xf numFmtId="169" fontId="10" fillId="7" borderId="4" xfId="13" applyNumberFormat="1" applyFont="1" applyFill="1" applyBorder="1" applyAlignment="1">
      <alignment horizontal="center" vertical="center" wrapText="1"/>
    </xf>
    <xf numFmtId="169" fontId="10" fillId="2" borderId="4" xfId="13" applyNumberFormat="1" applyFont="1" applyFill="1" applyBorder="1" applyAlignment="1">
      <alignment horizontal="center" vertical="center" wrapText="1"/>
    </xf>
    <xf numFmtId="0" fontId="11" fillId="10" borderId="2" xfId="0" applyFont="1" applyFill="1" applyBorder="1" applyAlignment="1">
      <alignment horizontal="center" vertical="center" wrapText="1"/>
    </xf>
    <xf numFmtId="0" fontId="11" fillId="10" borderId="3" xfId="0" applyFont="1" applyFill="1" applyBorder="1" applyAlignment="1">
      <alignment horizontal="center" vertical="center" wrapText="1"/>
    </xf>
    <xf numFmtId="0" fontId="11" fillId="10" borderId="4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justify" vertical="center" wrapText="1"/>
    </xf>
    <xf numFmtId="0" fontId="12" fillId="0" borderId="1" xfId="0" applyFont="1" applyBorder="1" applyAlignment="1">
      <alignment horizontal="center" vertical="center"/>
    </xf>
    <xf numFmtId="169" fontId="8" fillId="0" borderId="1" xfId="13" applyNumberFormat="1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justify"/>
    </xf>
    <xf numFmtId="0" fontId="13" fillId="0" borderId="0" xfId="0" applyFont="1" applyAlignment="1">
      <alignment horizontal="justify" wrapText="1"/>
    </xf>
    <xf numFmtId="0" fontId="13" fillId="0" borderId="0" xfId="0" applyFont="1" applyAlignment="1">
      <alignment wrapText="1"/>
    </xf>
    <xf numFmtId="169" fontId="8" fillId="0" borderId="0" xfId="13" applyNumberFormat="1" applyFont="1" applyAlignment="1">
      <alignment horizontal="center" vertical="center"/>
    </xf>
    <xf numFmtId="169" fontId="8" fillId="0" borderId="0" xfId="13" applyNumberFormat="1" applyFont="1" applyAlignment="1">
      <alignment horizontal="center" vertical="center" wrapText="1"/>
    </xf>
    <xf numFmtId="0" fontId="7" fillId="9" borderId="5" xfId="0" applyFont="1" applyFill="1" applyBorder="1" applyAlignment="1">
      <alignment horizontal="center" vertical="center" wrapText="1"/>
    </xf>
    <xf numFmtId="0" fontId="7" fillId="9" borderId="6" xfId="0" applyFont="1" applyFill="1" applyBorder="1" applyAlignment="1">
      <alignment horizontal="center" vertical="center" wrapText="1"/>
    </xf>
    <xf numFmtId="0" fontId="7" fillId="9" borderId="2" xfId="0" applyFont="1" applyFill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 wrapText="1"/>
    </xf>
    <xf numFmtId="0" fontId="7" fillId="9" borderId="4" xfId="0" applyFont="1" applyFill="1" applyBorder="1" applyAlignment="1">
      <alignment horizontal="center" vertical="center" wrapText="1"/>
    </xf>
    <xf numFmtId="169" fontId="7" fillId="9" borderId="1" xfId="13" applyNumberFormat="1" applyFont="1" applyFill="1" applyBorder="1" applyAlignment="1">
      <alignment vertical="center" wrapText="1"/>
    </xf>
    <xf numFmtId="169" fontId="8" fillId="0" borderId="1" xfId="13" applyNumberFormat="1" applyFont="1" applyBorder="1" applyAlignment="1">
      <alignment vertical="center" wrapText="1"/>
    </xf>
    <xf numFmtId="169" fontId="8" fillId="0" borderId="0" xfId="13" applyNumberFormat="1" applyFont="1" applyAlignment="1">
      <alignment vertical="center" wrapText="1"/>
    </xf>
    <xf numFmtId="0" fontId="14" fillId="11" borderId="2" xfId="0" applyFont="1" applyFill="1" applyBorder="1" applyAlignment="1">
      <alignment horizontal="center"/>
    </xf>
    <xf numFmtId="0" fontId="14" fillId="11" borderId="3" xfId="0" applyFont="1" applyFill="1" applyBorder="1" applyAlignment="1">
      <alignment horizontal="center"/>
    </xf>
    <xf numFmtId="0" fontId="14" fillId="11" borderId="4" xfId="0" applyFont="1" applyFill="1" applyBorder="1" applyAlignment="1">
      <alignment horizontal="center"/>
    </xf>
    <xf numFmtId="169" fontId="15" fillId="11" borderId="1" xfId="13" applyNumberFormat="1" applyFont="1" applyFill="1" applyBorder="1" applyAlignment="1">
      <alignment vertical="center" wrapText="1"/>
    </xf>
    <xf numFmtId="0" fontId="15" fillId="0" borderId="0" xfId="0" applyFont="1"/>
    <xf numFmtId="169" fontId="8" fillId="0" borderId="7" xfId="13" applyNumberFormat="1" applyFont="1" applyBorder="1" applyAlignment="1">
      <alignment horizontal="center" vertical="center" wrapText="1"/>
    </xf>
    <xf numFmtId="169" fontId="8" fillId="0" borderId="8" xfId="13" applyNumberFormat="1" applyFont="1" applyBorder="1" applyAlignment="1">
      <alignment horizontal="center" vertical="center" wrapText="1"/>
    </xf>
    <xf numFmtId="169" fontId="8" fillId="0" borderId="9" xfId="13" applyNumberFormat="1" applyFont="1" applyBorder="1" applyAlignment="1">
      <alignment horizontal="center" vertical="center" wrapText="1"/>
    </xf>
    <xf numFmtId="169" fontId="8" fillId="0" borderId="10" xfId="13" applyNumberFormat="1" applyFont="1" applyBorder="1" applyAlignment="1">
      <alignment horizontal="center" vertical="center" wrapText="1"/>
    </xf>
    <xf numFmtId="169" fontId="8" fillId="0" borderId="11" xfId="13" applyNumberFormat="1" applyFont="1" applyBorder="1" applyAlignment="1">
      <alignment horizontal="center" vertical="center" wrapText="1"/>
    </xf>
    <xf numFmtId="169" fontId="8" fillId="0" borderId="12" xfId="13" applyNumberFormat="1" applyFont="1" applyBorder="1" applyAlignment="1">
      <alignment horizontal="center" vertical="center" wrapText="1"/>
    </xf>
  </cellXfs>
  <cellStyles count="18">
    <cellStyle name="BodyStyle" xfId="16"/>
    <cellStyle name="Euro" xfId="4"/>
    <cellStyle name="HeaderStyle" xfId="15"/>
    <cellStyle name="IsSelectedStyle" xfId="14"/>
    <cellStyle name="Millares" xfId="13" builtinId="3"/>
    <cellStyle name="Millares 10" xfId="11"/>
    <cellStyle name="Millares 2" xfId="2"/>
    <cellStyle name="Millares 3" xfId="7"/>
    <cellStyle name="Moneda 2" xfId="5"/>
    <cellStyle name="Moneda 3" xfId="3"/>
    <cellStyle name="Moneda 4" xfId="10"/>
    <cellStyle name="Normal" xfId="0" builtinId="0"/>
    <cellStyle name="Normal 10" xfId="12"/>
    <cellStyle name="Normal 15" xfId="9"/>
    <cellStyle name="Normal 2" xfId="6"/>
    <cellStyle name="Normal 2 2" xfId="8"/>
    <cellStyle name="Normal 2 3" xfId="17"/>
    <cellStyle name="Normal 3" xfId="1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0</xdr:colOff>
      <xdr:row>0</xdr:row>
      <xdr:rowOff>0</xdr:rowOff>
    </xdr:from>
    <xdr:ext cx="0" cy="790575"/>
    <xdr:pic>
      <xdr:nvPicPr>
        <xdr:cNvPr id="51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28675" y="2714625"/>
          <a:ext cx="0" cy="790575"/>
        </a:xfrm>
        <a:prstGeom prst="rect">
          <a:avLst/>
        </a:prstGeom>
        <a:noFill/>
      </xdr:spPr>
    </xdr:pic>
    <xdr:clientData fLocksWithSheet="0"/>
  </xdr:oneCellAnchor>
  <xdr:twoCellAnchor>
    <xdr:from>
      <xdr:col>16</xdr:col>
      <xdr:colOff>69274</xdr:colOff>
      <xdr:row>49</xdr:row>
      <xdr:rowOff>69272</xdr:rowOff>
    </xdr:from>
    <xdr:to>
      <xdr:col>16</xdr:col>
      <xdr:colOff>432955</xdr:colOff>
      <xdr:row>51</xdr:row>
      <xdr:rowOff>43296</xdr:rowOff>
    </xdr:to>
    <xdr:cxnSp macro="">
      <xdr:nvCxnSpPr>
        <xdr:cNvPr id="3" name="Conector recto de flecha 2"/>
        <xdr:cNvCxnSpPr/>
      </xdr:nvCxnSpPr>
      <xdr:spPr>
        <a:xfrm flipV="1">
          <a:off x="13430251" y="24609136"/>
          <a:ext cx="363681" cy="329046"/>
        </a:xfrm>
        <a:prstGeom prst="straightConnector1">
          <a:avLst/>
        </a:prstGeom>
        <a:ln w="12700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/>
  <dimension ref="A1:S53"/>
  <sheetViews>
    <sheetView tabSelected="1" zoomScale="110" zoomScaleNormal="110" zoomScaleSheetLayoutView="100" workbookViewId="0">
      <pane xSplit="17" ySplit="3" topLeftCell="R4" activePane="bottomRight" state="frozen"/>
      <selection pane="topRight" activeCell="R1" sqref="R1"/>
      <selection pane="bottomLeft" activeCell="A4" sqref="A4"/>
      <selection pane="bottomRight" activeCell="S43" sqref="S43"/>
    </sheetView>
  </sheetViews>
  <sheetFormatPr baseColWidth="10" defaultRowHeight="13.5" x14ac:dyDescent="0.25"/>
  <cols>
    <col min="1" max="1" width="5.5703125" style="24" customWidth="1"/>
    <col min="2" max="2" width="7.85546875" style="24" customWidth="1"/>
    <col min="3" max="3" width="8.7109375" style="25" customWidth="1"/>
    <col min="4" max="4" width="7.140625" style="26" customWidth="1"/>
    <col min="5" max="5" width="21.42578125" style="24" customWidth="1"/>
    <col min="6" max="6" width="11.42578125" style="27"/>
    <col min="7" max="7" width="20.28515625" style="27" customWidth="1"/>
    <col min="8" max="8" width="8.7109375" style="27" customWidth="1"/>
    <col min="9" max="9" width="14.140625" style="28" bestFit="1" customWidth="1"/>
    <col min="10" max="11" width="11.7109375" style="28" customWidth="1"/>
    <col min="12" max="12" width="13.5703125" style="29" customWidth="1"/>
    <col min="13" max="13" width="12.85546875" style="2" customWidth="1"/>
    <col min="14" max="14" width="13.140625" style="9" customWidth="1"/>
    <col min="15" max="15" width="14.7109375" style="9" bestFit="1" customWidth="1"/>
    <col min="16" max="16" width="14.7109375" style="9" customWidth="1"/>
    <col min="17" max="17" width="14.85546875" style="37" bestFit="1" customWidth="1"/>
    <col min="18" max="16384" width="11.42578125" style="3"/>
  </cols>
  <sheetData>
    <row r="1" spans="1:19" ht="12.75" x14ac:dyDescent="0.2">
      <c r="A1" s="12" t="s">
        <v>4</v>
      </c>
      <c r="B1" s="12" t="s">
        <v>5</v>
      </c>
      <c r="C1" s="12" t="s">
        <v>6</v>
      </c>
      <c r="D1" s="12" t="s">
        <v>7</v>
      </c>
      <c r="E1" s="12" t="s">
        <v>8</v>
      </c>
      <c r="F1" s="12" t="s">
        <v>9</v>
      </c>
      <c r="G1" s="12" t="s">
        <v>10</v>
      </c>
      <c r="H1" s="12" t="s">
        <v>11</v>
      </c>
      <c r="I1" s="13" t="s">
        <v>1</v>
      </c>
      <c r="J1" s="14"/>
      <c r="K1" s="14"/>
      <c r="L1" s="15"/>
      <c r="M1" s="30" t="s">
        <v>3</v>
      </c>
      <c r="N1" s="11" t="s">
        <v>0</v>
      </c>
      <c r="O1" s="11"/>
      <c r="P1" s="11"/>
      <c r="Q1" s="11"/>
    </row>
    <row r="2" spans="1:19" ht="38.25" x14ac:dyDescent="0.2">
      <c r="A2" s="12"/>
      <c r="B2" s="12"/>
      <c r="C2" s="12"/>
      <c r="D2" s="12"/>
      <c r="E2" s="12"/>
      <c r="F2" s="12"/>
      <c r="G2" s="12"/>
      <c r="H2" s="12"/>
      <c r="I2" s="16" t="s">
        <v>2</v>
      </c>
      <c r="J2" s="16" t="s">
        <v>12</v>
      </c>
      <c r="K2" s="16" t="s">
        <v>13</v>
      </c>
      <c r="L2" s="16" t="s">
        <v>14</v>
      </c>
      <c r="M2" s="31"/>
      <c r="N2" s="4" t="s">
        <v>2</v>
      </c>
      <c r="O2" s="4" t="s">
        <v>104</v>
      </c>
      <c r="P2" s="4" t="s">
        <v>13</v>
      </c>
      <c r="Q2" s="5" t="s">
        <v>14</v>
      </c>
    </row>
    <row r="3" spans="1:19" ht="13.5" customHeight="1" x14ac:dyDescent="0.2">
      <c r="A3" s="17" t="s">
        <v>15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9"/>
      <c r="S3" s="8"/>
    </row>
    <row r="4" spans="1:19" ht="27" x14ac:dyDescent="0.2">
      <c r="A4" s="20">
        <v>1</v>
      </c>
      <c r="B4" s="20">
        <v>41104207</v>
      </c>
      <c r="C4" s="20" t="s">
        <v>16</v>
      </c>
      <c r="D4" s="20" t="s">
        <v>17</v>
      </c>
      <c r="E4" s="21" t="s">
        <v>18</v>
      </c>
      <c r="F4" s="20" t="s">
        <v>19</v>
      </c>
      <c r="G4" s="21" t="s">
        <v>20</v>
      </c>
      <c r="H4" s="22">
        <v>1</v>
      </c>
      <c r="I4" s="23">
        <f>K4/1.19</f>
        <v>1222784.0336134455</v>
      </c>
      <c r="J4" s="23">
        <f t="shared" ref="J4:J47" si="0">I4*19%</f>
        <v>232328.96638655465</v>
      </c>
      <c r="K4" s="23">
        <v>1455113</v>
      </c>
      <c r="L4" s="6">
        <f>H4*K4</f>
        <v>1455113</v>
      </c>
      <c r="M4" s="1"/>
      <c r="N4" s="6"/>
      <c r="O4" s="7"/>
      <c r="P4" s="7"/>
      <c r="Q4" s="6">
        <f>H4*P4</f>
        <v>0</v>
      </c>
    </row>
    <row r="5" spans="1:19" ht="40.5" x14ac:dyDescent="0.2">
      <c r="A5" s="20">
        <v>2</v>
      </c>
      <c r="B5" s="20">
        <v>41104207</v>
      </c>
      <c r="C5" s="20" t="s">
        <v>21</v>
      </c>
      <c r="D5" s="20" t="s">
        <v>22</v>
      </c>
      <c r="E5" s="21" t="s">
        <v>23</v>
      </c>
      <c r="F5" s="20" t="s">
        <v>24</v>
      </c>
      <c r="G5" s="21" t="s">
        <v>25</v>
      </c>
      <c r="H5" s="20">
        <v>1</v>
      </c>
      <c r="I5" s="23">
        <f t="shared" ref="I5:I24" si="1">K5/1.19</f>
        <v>1222729.411764706</v>
      </c>
      <c r="J5" s="23">
        <f t="shared" si="0"/>
        <v>232318.58823529416</v>
      </c>
      <c r="K5" s="23">
        <v>1455048</v>
      </c>
      <c r="L5" s="6">
        <f>H5*K5</f>
        <v>1455048</v>
      </c>
      <c r="M5" s="1"/>
      <c r="N5" s="6"/>
      <c r="O5" s="7"/>
      <c r="P5" s="7"/>
      <c r="Q5" s="6">
        <f t="shared" ref="Q5:Q24" si="2">H5*P5</f>
        <v>0</v>
      </c>
    </row>
    <row r="6" spans="1:19" ht="40.5" x14ac:dyDescent="0.2">
      <c r="A6" s="20">
        <v>3</v>
      </c>
      <c r="B6" s="20">
        <v>41104207</v>
      </c>
      <c r="C6" s="20" t="s">
        <v>21</v>
      </c>
      <c r="D6" s="20" t="s">
        <v>26</v>
      </c>
      <c r="E6" s="21" t="s">
        <v>27</v>
      </c>
      <c r="F6" s="20" t="s">
        <v>19</v>
      </c>
      <c r="G6" s="21" t="s">
        <v>28</v>
      </c>
      <c r="H6" s="20">
        <v>1</v>
      </c>
      <c r="I6" s="23">
        <f t="shared" si="1"/>
        <v>1222784.0336134455</v>
      </c>
      <c r="J6" s="23">
        <f t="shared" si="0"/>
        <v>232328.96638655465</v>
      </c>
      <c r="K6" s="23">
        <v>1455113</v>
      </c>
      <c r="L6" s="6">
        <f t="shared" ref="L6:L24" si="3">H6*K6</f>
        <v>1455113</v>
      </c>
      <c r="M6" s="1"/>
      <c r="N6" s="6"/>
      <c r="O6" s="7"/>
      <c r="P6" s="7"/>
      <c r="Q6" s="6">
        <f t="shared" si="2"/>
        <v>0</v>
      </c>
    </row>
    <row r="7" spans="1:19" ht="40.5" x14ac:dyDescent="0.2">
      <c r="A7" s="20">
        <v>4</v>
      </c>
      <c r="B7" s="20">
        <v>41104207</v>
      </c>
      <c r="C7" s="20" t="s">
        <v>21</v>
      </c>
      <c r="D7" s="20" t="s">
        <v>29</v>
      </c>
      <c r="E7" s="21" t="s">
        <v>30</v>
      </c>
      <c r="F7" s="20" t="s">
        <v>19</v>
      </c>
      <c r="G7" s="21" t="s">
        <v>31</v>
      </c>
      <c r="H7" s="20">
        <v>0</v>
      </c>
      <c r="I7" s="23">
        <f t="shared" si="1"/>
        <v>1222784.0336134455</v>
      </c>
      <c r="J7" s="23">
        <f t="shared" si="0"/>
        <v>232328.96638655465</v>
      </c>
      <c r="K7" s="23">
        <v>1455113</v>
      </c>
      <c r="L7" s="6">
        <f t="shared" si="3"/>
        <v>0</v>
      </c>
      <c r="M7" s="1"/>
      <c r="N7" s="6"/>
      <c r="O7" s="7"/>
      <c r="P7" s="7"/>
      <c r="Q7" s="6">
        <f>H7*P7</f>
        <v>0</v>
      </c>
    </row>
    <row r="8" spans="1:19" ht="40.5" x14ac:dyDescent="0.2">
      <c r="A8" s="20">
        <v>5</v>
      </c>
      <c r="B8" s="20">
        <v>41104207</v>
      </c>
      <c r="C8" s="20" t="s">
        <v>21</v>
      </c>
      <c r="D8" s="20" t="s">
        <v>32</v>
      </c>
      <c r="E8" s="21" t="s">
        <v>33</v>
      </c>
      <c r="F8" s="20" t="s">
        <v>19</v>
      </c>
      <c r="G8" s="21" t="s">
        <v>34</v>
      </c>
      <c r="H8" s="20">
        <v>0</v>
      </c>
      <c r="I8" s="23">
        <f t="shared" si="1"/>
        <v>1222784.0336134455</v>
      </c>
      <c r="J8" s="23">
        <f t="shared" si="0"/>
        <v>232328.96638655465</v>
      </c>
      <c r="K8" s="23">
        <v>1455113</v>
      </c>
      <c r="L8" s="6">
        <f t="shared" si="3"/>
        <v>0</v>
      </c>
      <c r="M8" s="1"/>
      <c r="N8" s="6"/>
      <c r="O8" s="7"/>
      <c r="P8" s="7"/>
      <c r="Q8" s="6">
        <f t="shared" si="2"/>
        <v>0</v>
      </c>
    </row>
    <row r="9" spans="1:19" ht="40.5" x14ac:dyDescent="0.2">
      <c r="A9" s="20">
        <v>6</v>
      </c>
      <c r="B9" s="20">
        <v>41104207</v>
      </c>
      <c r="C9" s="20" t="s">
        <v>21</v>
      </c>
      <c r="D9" s="20" t="s">
        <v>35</v>
      </c>
      <c r="E9" s="21" t="s">
        <v>36</v>
      </c>
      <c r="F9" s="20" t="s">
        <v>37</v>
      </c>
      <c r="G9" s="21" t="s">
        <v>38</v>
      </c>
      <c r="H9" s="20">
        <v>0</v>
      </c>
      <c r="I9" s="23">
        <f t="shared" si="1"/>
        <v>1148710.0840336136</v>
      </c>
      <c r="J9" s="23">
        <f t="shared" si="0"/>
        <v>218254.91596638659</v>
      </c>
      <c r="K9" s="23">
        <v>1366965</v>
      </c>
      <c r="L9" s="6">
        <f t="shared" si="3"/>
        <v>0</v>
      </c>
      <c r="M9" s="1"/>
      <c r="N9" s="6"/>
      <c r="O9" s="7"/>
      <c r="P9" s="7"/>
      <c r="Q9" s="6">
        <f t="shared" si="2"/>
        <v>0</v>
      </c>
    </row>
    <row r="10" spans="1:19" ht="40.5" x14ac:dyDescent="0.2">
      <c r="A10" s="20">
        <v>7</v>
      </c>
      <c r="B10" s="20">
        <v>41104207</v>
      </c>
      <c r="C10" s="20" t="s">
        <v>21</v>
      </c>
      <c r="D10" s="20" t="s">
        <v>39</v>
      </c>
      <c r="E10" s="21" t="s">
        <v>40</v>
      </c>
      <c r="F10" s="20" t="s">
        <v>41</v>
      </c>
      <c r="G10" s="21" t="s">
        <v>42</v>
      </c>
      <c r="H10" s="20">
        <v>0</v>
      </c>
      <c r="I10" s="23">
        <f t="shared" si="1"/>
        <v>1222784.0336134455</v>
      </c>
      <c r="J10" s="23">
        <f t="shared" si="0"/>
        <v>232328.96638655465</v>
      </c>
      <c r="K10" s="23">
        <v>1455113</v>
      </c>
      <c r="L10" s="6">
        <f t="shared" si="3"/>
        <v>0</v>
      </c>
      <c r="M10" s="1"/>
      <c r="N10" s="6"/>
      <c r="O10" s="7"/>
      <c r="P10" s="7"/>
      <c r="Q10" s="6">
        <f t="shared" si="2"/>
        <v>0</v>
      </c>
    </row>
    <row r="11" spans="1:19" ht="81" x14ac:dyDescent="0.2">
      <c r="A11" s="20">
        <v>8</v>
      </c>
      <c r="B11" s="20">
        <v>41104207</v>
      </c>
      <c r="C11" s="20" t="s">
        <v>21</v>
      </c>
      <c r="D11" s="20" t="s">
        <v>43</v>
      </c>
      <c r="E11" s="21" t="s">
        <v>44</v>
      </c>
      <c r="F11" s="20" t="s">
        <v>45</v>
      </c>
      <c r="G11" s="21" t="s">
        <v>46</v>
      </c>
      <c r="H11" s="20">
        <v>0</v>
      </c>
      <c r="I11" s="23">
        <f t="shared" si="1"/>
        <v>1148710.0840336136</v>
      </c>
      <c r="J11" s="23">
        <f t="shared" si="0"/>
        <v>218254.91596638659</v>
      </c>
      <c r="K11" s="23">
        <v>1366965</v>
      </c>
      <c r="L11" s="6">
        <f t="shared" si="3"/>
        <v>0</v>
      </c>
      <c r="M11" s="1"/>
      <c r="N11" s="6"/>
      <c r="O11" s="7"/>
      <c r="P11" s="7"/>
      <c r="Q11" s="6">
        <f t="shared" si="2"/>
        <v>0</v>
      </c>
    </row>
    <row r="12" spans="1:19" ht="40.5" x14ac:dyDescent="0.2">
      <c r="A12" s="20">
        <v>9</v>
      </c>
      <c r="B12" s="20">
        <v>41104207</v>
      </c>
      <c r="C12" s="20" t="s">
        <v>47</v>
      </c>
      <c r="D12" s="20" t="s">
        <v>48</v>
      </c>
      <c r="E12" s="21" t="s">
        <v>49</v>
      </c>
      <c r="F12" s="20" t="s">
        <v>50</v>
      </c>
      <c r="G12" s="21" t="s">
        <v>51</v>
      </c>
      <c r="H12" s="20">
        <v>1</v>
      </c>
      <c r="I12" s="23">
        <f t="shared" si="1"/>
        <v>1185747.0588235294</v>
      </c>
      <c r="J12" s="23">
        <f t="shared" si="0"/>
        <v>225291.9411764706</v>
      </c>
      <c r="K12" s="23">
        <v>1411039</v>
      </c>
      <c r="L12" s="6">
        <f t="shared" si="3"/>
        <v>1411039</v>
      </c>
      <c r="M12" s="1"/>
      <c r="N12" s="6"/>
      <c r="O12" s="7"/>
      <c r="P12" s="7"/>
      <c r="Q12" s="6">
        <f t="shared" si="2"/>
        <v>0</v>
      </c>
    </row>
    <row r="13" spans="1:19" ht="40.5" x14ac:dyDescent="0.2">
      <c r="A13" s="20">
        <v>10</v>
      </c>
      <c r="B13" s="20">
        <v>41104207</v>
      </c>
      <c r="C13" s="20" t="s">
        <v>47</v>
      </c>
      <c r="D13" s="20" t="s">
        <v>52</v>
      </c>
      <c r="E13" s="21" t="s">
        <v>53</v>
      </c>
      <c r="F13" s="20" t="s">
        <v>54</v>
      </c>
      <c r="G13" s="21" t="s">
        <v>55</v>
      </c>
      <c r="H13" s="20">
        <v>0</v>
      </c>
      <c r="I13" s="23">
        <f t="shared" si="1"/>
        <v>1222784.0336134455</v>
      </c>
      <c r="J13" s="23">
        <f t="shared" si="0"/>
        <v>232328.96638655465</v>
      </c>
      <c r="K13" s="23">
        <v>1455113</v>
      </c>
      <c r="L13" s="6">
        <f t="shared" si="3"/>
        <v>0</v>
      </c>
      <c r="M13" s="1"/>
      <c r="N13" s="6"/>
      <c r="O13" s="7"/>
      <c r="P13" s="7"/>
      <c r="Q13" s="6">
        <f t="shared" si="2"/>
        <v>0</v>
      </c>
    </row>
    <row r="14" spans="1:19" ht="54" x14ac:dyDescent="0.2">
      <c r="A14" s="20">
        <v>11</v>
      </c>
      <c r="B14" s="20">
        <v>41104207</v>
      </c>
      <c r="C14" s="20" t="s">
        <v>47</v>
      </c>
      <c r="D14" s="20" t="s">
        <v>56</v>
      </c>
      <c r="E14" s="21" t="s">
        <v>57</v>
      </c>
      <c r="F14" s="20" t="s">
        <v>58</v>
      </c>
      <c r="G14" s="21" t="s">
        <v>59</v>
      </c>
      <c r="H14" s="20">
        <v>0</v>
      </c>
      <c r="I14" s="23">
        <f t="shared" si="1"/>
        <v>1222784.0336134455</v>
      </c>
      <c r="J14" s="23">
        <f t="shared" si="0"/>
        <v>232328.96638655465</v>
      </c>
      <c r="K14" s="23">
        <v>1455113</v>
      </c>
      <c r="L14" s="6">
        <f t="shared" si="3"/>
        <v>0</v>
      </c>
      <c r="M14" s="1"/>
      <c r="N14" s="6"/>
      <c r="O14" s="7"/>
      <c r="P14" s="7"/>
      <c r="Q14" s="6">
        <f t="shared" si="2"/>
        <v>0</v>
      </c>
    </row>
    <row r="15" spans="1:19" ht="81" x14ac:dyDescent="0.2">
      <c r="A15" s="20">
        <v>12</v>
      </c>
      <c r="B15" s="20">
        <v>41104207</v>
      </c>
      <c r="C15" s="20" t="s">
        <v>47</v>
      </c>
      <c r="D15" s="20" t="s">
        <v>60</v>
      </c>
      <c r="E15" s="21" t="s">
        <v>61</v>
      </c>
      <c r="F15" s="20" t="s">
        <v>62</v>
      </c>
      <c r="G15" s="21" t="s">
        <v>63</v>
      </c>
      <c r="H15" s="20">
        <v>1</v>
      </c>
      <c r="I15" s="23">
        <f t="shared" si="1"/>
        <v>1185747.0588235294</v>
      </c>
      <c r="J15" s="23">
        <f t="shared" si="0"/>
        <v>225291.9411764706</v>
      </c>
      <c r="K15" s="23">
        <v>1411039</v>
      </c>
      <c r="L15" s="6">
        <f t="shared" si="3"/>
        <v>1411039</v>
      </c>
      <c r="M15" s="1"/>
      <c r="N15" s="6"/>
      <c r="O15" s="7"/>
      <c r="P15" s="7"/>
      <c r="Q15" s="6">
        <f t="shared" si="2"/>
        <v>0</v>
      </c>
    </row>
    <row r="16" spans="1:19" ht="40.5" x14ac:dyDescent="0.2">
      <c r="A16" s="20">
        <v>13</v>
      </c>
      <c r="B16" s="20">
        <v>41104207</v>
      </c>
      <c r="C16" s="20" t="s">
        <v>64</v>
      </c>
      <c r="D16" s="20" t="s">
        <v>65</v>
      </c>
      <c r="E16" s="21" t="s">
        <v>66</v>
      </c>
      <c r="F16" s="20" t="s">
        <v>67</v>
      </c>
      <c r="G16" s="21" t="s">
        <v>68</v>
      </c>
      <c r="H16" s="20">
        <v>1</v>
      </c>
      <c r="I16" s="23">
        <f t="shared" si="1"/>
        <v>1148710.0840336136</v>
      </c>
      <c r="J16" s="23">
        <f t="shared" si="0"/>
        <v>218254.91596638659</v>
      </c>
      <c r="K16" s="23">
        <v>1366965</v>
      </c>
      <c r="L16" s="6">
        <f t="shared" si="3"/>
        <v>1366965</v>
      </c>
      <c r="M16" s="1"/>
      <c r="N16" s="6"/>
      <c r="O16" s="7"/>
      <c r="P16" s="7"/>
      <c r="Q16" s="6">
        <f t="shared" si="2"/>
        <v>0</v>
      </c>
    </row>
    <row r="17" spans="1:17" ht="40.5" x14ac:dyDescent="0.2">
      <c r="A17" s="20">
        <v>14</v>
      </c>
      <c r="B17" s="20">
        <v>41104207</v>
      </c>
      <c r="C17" s="20" t="s">
        <v>64</v>
      </c>
      <c r="D17" s="20" t="s">
        <v>69</v>
      </c>
      <c r="E17" s="21" t="s">
        <v>70</v>
      </c>
      <c r="F17" s="20" t="s">
        <v>67</v>
      </c>
      <c r="G17" s="21" t="s">
        <v>71</v>
      </c>
      <c r="H17" s="20">
        <v>0</v>
      </c>
      <c r="I17" s="23">
        <f t="shared" si="1"/>
        <v>1148710.0840336136</v>
      </c>
      <c r="J17" s="23">
        <f t="shared" si="0"/>
        <v>218254.91596638659</v>
      </c>
      <c r="K17" s="23">
        <v>1366965</v>
      </c>
      <c r="L17" s="6">
        <f t="shared" si="3"/>
        <v>0</v>
      </c>
      <c r="M17" s="1"/>
      <c r="N17" s="6"/>
      <c r="O17" s="7"/>
      <c r="P17" s="7"/>
      <c r="Q17" s="6">
        <f t="shared" si="2"/>
        <v>0</v>
      </c>
    </row>
    <row r="18" spans="1:17" ht="54" x14ac:dyDescent="0.2">
      <c r="A18" s="20">
        <v>15</v>
      </c>
      <c r="B18" s="20">
        <v>41104207</v>
      </c>
      <c r="C18" s="20" t="s">
        <v>64</v>
      </c>
      <c r="D18" s="20" t="s">
        <v>72</v>
      </c>
      <c r="E18" s="21" t="s">
        <v>73</v>
      </c>
      <c r="F18" s="20" t="s">
        <v>74</v>
      </c>
      <c r="G18" s="21" t="s">
        <v>75</v>
      </c>
      <c r="H18" s="20">
        <v>1</v>
      </c>
      <c r="I18" s="23">
        <f t="shared" si="1"/>
        <v>1222784.0336134455</v>
      </c>
      <c r="J18" s="23">
        <f t="shared" si="0"/>
        <v>232328.96638655465</v>
      </c>
      <c r="K18" s="23">
        <v>1455113</v>
      </c>
      <c r="L18" s="6">
        <f t="shared" si="3"/>
        <v>1455113</v>
      </c>
      <c r="M18" s="1"/>
      <c r="N18" s="6"/>
      <c r="O18" s="7"/>
      <c r="P18" s="7"/>
      <c r="Q18" s="6">
        <f t="shared" si="2"/>
        <v>0</v>
      </c>
    </row>
    <row r="19" spans="1:17" ht="54" x14ac:dyDescent="0.2">
      <c r="A19" s="20">
        <v>16</v>
      </c>
      <c r="B19" s="20">
        <v>41104207</v>
      </c>
      <c r="C19" s="20" t="s">
        <v>64</v>
      </c>
      <c r="D19" s="20" t="s">
        <v>76</v>
      </c>
      <c r="E19" s="21" t="s">
        <v>77</v>
      </c>
      <c r="F19" s="20" t="s">
        <v>78</v>
      </c>
      <c r="G19" s="21" t="s">
        <v>79</v>
      </c>
      <c r="H19" s="20">
        <v>1</v>
      </c>
      <c r="I19" s="23">
        <f t="shared" si="1"/>
        <v>1296857.9831932774</v>
      </c>
      <c r="J19" s="23">
        <f t="shared" si="0"/>
        <v>246403.01680672271</v>
      </c>
      <c r="K19" s="23">
        <v>1543261</v>
      </c>
      <c r="L19" s="6">
        <f t="shared" si="3"/>
        <v>1543261</v>
      </c>
      <c r="M19" s="1"/>
      <c r="N19" s="7"/>
      <c r="O19" s="7"/>
      <c r="P19" s="7"/>
      <c r="Q19" s="6">
        <f t="shared" si="2"/>
        <v>0</v>
      </c>
    </row>
    <row r="20" spans="1:17" ht="40.5" x14ac:dyDescent="0.2">
      <c r="A20" s="20">
        <v>17</v>
      </c>
      <c r="B20" s="20">
        <v>41104207</v>
      </c>
      <c r="C20" s="20" t="s">
        <v>64</v>
      </c>
      <c r="D20" s="20" t="s">
        <v>80</v>
      </c>
      <c r="E20" s="21" t="s">
        <v>81</v>
      </c>
      <c r="F20" s="20" t="s">
        <v>82</v>
      </c>
      <c r="G20" s="21" t="s">
        <v>83</v>
      </c>
      <c r="H20" s="20">
        <v>0</v>
      </c>
      <c r="I20" s="23">
        <f t="shared" si="1"/>
        <v>1296857.9831932774</v>
      </c>
      <c r="J20" s="23">
        <f t="shared" si="0"/>
        <v>246403.01680672271</v>
      </c>
      <c r="K20" s="23">
        <v>1543261</v>
      </c>
      <c r="L20" s="6">
        <f t="shared" si="3"/>
        <v>0</v>
      </c>
      <c r="M20" s="1"/>
      <c r="N20" s="7"/>
      <c r="O20" s="7"/>
      <c r="P20" s="7"/>
      <c r="Q20" s="6">
        <f t="shared" si="2"/>
        <v>0</v>
      </c>
    </row>
    <row r="21" spans="1:17" ht="12.75" customHeight="1" x14ac:dyDescent="0.2">
      <c r="A21" s="20">
        <v>18</v>
      </c>
      <c r="B21" s="20">
        <v>41104207</v>
      </c>
      <c r="C21" s="20" t="s">
        <v>84</v>
      </c>
      <c r="D21" s="20" t="s">
        <v>85</v>
      </c>
      <c r="E21" s="21" t="s">
        <v>86</v>
      </c>
      <c r="F21" s="20" t="s">
        <v>87</v>
      </c>
      <c r="G21" s="21" t="s">
        <v>88</v>
      </c>
      <c r="H21" s="20">
        <v>1</v>
      </c>
      <c r="I21" s="23">
        <f t="shared" si="1"/>
        <v>1185756.3025210085</v>
      </c>
      <c r="J21" s="23">
        <f t="shared" si="0"/>
        <v>225293.69747899161</v>
      </c>
      <c r="K21" s="23">
        <v>1411050</v>
      </c>
      <c r="L21" s="6">
        <f t="shared" si="3"/>
        <v>1411050</v>
      </c>
      <c r="M21" s="1"/>
      <c r="N21" s="7"/>
      <c r="O21" s="7"/>
      <c r="P21" s="7"/>
      <c r="Q21" s="6">
        <f t="shared" si="2"/>
        <v>0</v>
      </c>
    </row>
    <row r="22" spans="1:17" ht="40.5" x14ac:dyDescent="0.2">
      <c r="A22" s="20">
        <v>19</v>
      </c>
      <c r="B22" s="20">
        <v>41104207</v>
      </c>
      <c r="C22" s="20" t="s">
        <v>84</v>
      </c>
      <c r="D22" s="20" t="s">
        <v>89</v>
      </c>
      <c r="E22" s="21" t="s">
        <v>90</v>
      </c>
      <c r="F22" s="20" t="s">
        <v>91</v>
      </c>
      <c r="G22" s="21" t="s">
        <v>92</v>
      </c>
      <c r="H22" s="20">
        <v>0</v>
      </c>
      <c r="I22" s="23">
        <f t="shared" si="1"/>
        <v>1185747.0588235294</v>
      </c>
      <c r="J22" s="23">
        <f t="shared" si="0"/>
        <v>225291.9411764706</v>
      </c>
      <c r="K22" s="23">
        <v>1411039</v>
      </c>
      <c r="L22" s="6">
        <f t="shared" si="3"/>
        <v>0</v>
      </c>
      <c r="M22" s="1"/>
      <c r="N22" s="7"/>
      <c r="O22" s="7"/>
      <c r="P22" s="7"/>
      <c r="Q22" s="6">
        <f t="shared" si="2"/>
        <v>0</v>
      </c>
    </row>
    <row r="23" spans="1:17" ht="40.5" x14ac:dyDescent="0.2">
      <c r="A23" s="20">
        <v>20</v>
      </c>
      <c r="B23" s="20">
        <v>41104207</v>
      </c>
      <c r="C23" s="20" t="s">
        <v>93</v>
      </c>
      <c r="D23" s="20" t="s">
        <v>94</v>
      </c>
      <c r="E23" s="21" t="s">
        <v>95</v>
      </c>
      <c r="F23" s="20" t="s">
        <v>96</v>
      </c>
      <c r="G23" s="21" t="s">
        <v>97</v>
      </c>
      <c r="H23" s="20">
        <v>1</v>
      </c>
      <c r="I23" s="23">
        <f t="shared" si="1"/>
        <v>1185747.0588235294</v>
      </c>
      <c r="J23" s="23">
        <f t="shared" si="0"/>
        <v>225291.9411764706</v>
      </c>
      <c r="K23" s="23">
        <v>1411039</v>
      </c>
      <c r="L23" s="6">
        <f t="shared" si="3"/>
        <v>1411039</v>
      </c>
      <c r="M23" s="1"/>
      <c r="N23" s="7"/>
      <c r="O23" s="7"/>
      <c r="P23" s="7"/>
      <c r="Q23" s="6">
        <f t="shared" si="2"/>
        <v>0</v>
      </c>
    </row>
    <row r="24" spans="1:17" ht="40.5" x14ac:dyDescent="0.2">
      <c r="A24" s="20">
        <v>21</v>
      </c>
      <c r="B24" s="20">
        <v>41104207</v>
      </c>
      <c r="C24" s="20" t="s">
        <v>98</v>
      </c>
      <c r="D24" s="20" t="s">
        <v>99</v>
      </c>
      <c r="E24" s="21" t="s">
        <v>100</v>
      </c>
      <c r="F24" s="20" t="s">
        <v>101</v>
      </c>
      <c r="G24" s="21" t="s">
        <v>102</v>
      </c>
      <c r="H24" s="20">
        <v>0</v>
      </c>
      <c r="I24" s="23">
        <f t="shared" si="1"/>
        <v>1185748.7394957985</v>
      </c>
      <c r="J24" s="23">
        <f t="shared" si="0"/>
        <v>225292.26050420172</v>
      </c>
      <c r="K24" s="23">
        <v>1411041</v>
      </c>
      <c r="L24" s="6">
        <f t="shared" si="3"/>
        <v>0</v>
      </c>
      <c r="M24" s="1"/>
      <c r="N24" s="7"/>
      <c r="O24" s="7"/>
      <c r="P24" s="7"/>
      <c r="Q24" s="6">
        <f t="shared" si="2"/>
        <v>0</v>
      </c>
    </row>
    <row r="25" spans="1:17" ht="12.75" customHeight="1" x14ac:dyDescent="0.2">
      <c r="A25" s="32" t="s">
        <v>105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4"/>
      <c r="Q25" s="35">
        <f>SUM(Q4:Q24)</f>
        <v>0</v>
      </c>
    </row>
    <row r="26" spans="1:17" x14ac:dyDescent="0.2">
      <c r="A26" s="17" t="s">
        <v>103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9"/>
    </row>
    <row r="27" spans="1:17" ht="27" x14ac:dyDescent="0.2">
      <c r="A27" s="20">
        <v>1</v>
      </c>
      <c r="B27" s="20">
        <v>41104207</v>
      </c>
      <c r="C27" s="20" t="s">
        <v>16</v>
      </c>
      <c r="D27" s="20" t="s">
        <v>17</v>
      </c>
      <c r="E27" s="21" t="s">
        <v>18</v>
      </c>
      <c r="F27" s="20" t="s">
        <v>19</v>
      </c>
      <c r="G27" s="21" t="s">
        <v>20</v>
      </c>
      <c r="H27" s="22">
        <v>2</v>
      </c>
      <c r="I27" s="23">
        <f>K27/1.19</f>
        <v>813241.17647058831</v>
      </c>
      <c r="J27" s="23">
        <f t="shared" si="0"/>
        <v>154515.82352941178</v>
      </c>
      <c r="K27" s="23">
        <v>967757</v>
      </c>
      <c r="L27" s="6">
        <f>H27*K27</f>
        <v>1935514</v>
      </c>
      <c r="M27" s="1"/>
      <c r="N27" s="7"/>
      <c r="O27" s="7"/>
      <c r="P27" s="7"/>
      <c r="Q27" s="36">
        <f>H27*P27</f>
        <v>0</v>
      </c>
    </row>
    <row r="28" spans="1:17" ht="40.5" x14ac:dyDescent="0.2">
      <c r="A28" s="20">
        <v>2</v>
      </c>
      <c r="B28" s="20">
        <v>41104207</v>
      </c>
      <c r="C28" s="20" t="s">
        <v>21</v>
      </c>
      <c r="D28" s="20" t="s">
        <v>22</v>
      </c>
      <c r="E28" s="21" t="s">
        <v>23</v>
      </c>
      <c r="F28" s="20" t="s">
        <v>24</v>
      </c>
      <c r="G28" s="21" t="s">
        <v>25</v>
      </c>
      <c r="H28" s="22">
        <v>1</v>
      </c>
      <c r="I28" s="23">
        <f t="shared" ref="I28:I47" si="4">K28/1.19</f>
        <v>813241.17647058831</v>
      </c>
      <c r="J28" s="23">
        <f t="shared" si="0"/>
        <v>154515.82352941178</v>
      </c>
      <c r="K28" s="23">
        <v>967757</v>
      </c>
      <c r="L28" s="6">
        <f t="shared" ref="L28:L47" si="5">H28*K28</f>
        <v>967757</v>
      </c>
      <c r="M28" s="1"/>
      <c r="N28" s="7"/>
      <c r="O28" s="7"/>
      <c r="P28" s="7"/>
      <c r="Q28" s="36">
        <f t="shared" ref="Q28:Q47" si="6">H28*P28</f>
        <v>0</v>
      </c>
    </row>
    <row r="29" spans="1:17" ht="40.5" x14ac:dyDescent="0.2">
      <c r="A29" s="20">
        <v>3</v>
      </c>
      <c r="B29" s="20">
        <v>41104207</v>
      </c>
      <c r="C29" s="20" t="s">
        <v>21</v>
      </c>
      <c r="D29" s="20" t="s">
        <v>26</v>
      </c>
      <c r="E29" s="21" t="s">
        <v>27</v>
      </c>
      <c r="F29" s="20" t="s">
        <v>19</v>
      </c>
      <c r="G29" s="21" t="s">
        <v>28</v>
      </c>
      <c r="H29" s="22">
        <v>1</v>
      </c>
      <c r="I29" s="23">
        <f t="shared" si="4"/>
        <v>813241.17647058831</v>
      </c>
      <c r="J29" s="23">
        <f t="shared" si="0"/>
        <v>154515.82352941178</v>
      </c>
      <c r="K29" s="23">
        <v>967757</v>
      </c>
      <c r="L29" s="6">
        <f t="shared" si="5"/>
        <v>967757</v>
      </c>
      <c r="M29" s="10"/>
      <c r="N29" s="7"/>
      <c r="O29" s="7"/>
      <c r="P29" s="7"/>
      <c r="Q29" s="36">
        <f t="shared" si="6"/>
        <v>0</v>
      </c>
    </row>
    <row r="30" spans="1:17" ht="12.75" customHeight="1" x14ac:dyDescent="0.2">
      <c r="A30" s="20">
        <v>4</v>
      </c>
      <c r="B30" s="20">
        <v>41104207</v>
      </c>
      <c r="C30" s="20" t="s">
        <v>21</v>
      </c>
      <c r="D30" s="20" t="s">
        <v>29</v>
      </c>
      <c r="E30" s="21" t="s">
        <v>30</v>
      </c>
      <c r="F30" s="20" t="s">
        <v>19</v>
      </c>
      <c r="G30" s="21" t="s">
        <v>31</v>
      </c>
      <c r="H30" s="22">
        <v>1</v>
      </c>
      <c r="I30" s="23">
        <f t="shared" si="4"/>
        <v>813241.17647058831</v>
      </c>
      <c r="J30" s="23">
        <f t="shared" si="0"/>
        <v>154515.82352941178</v>
      </c>
      <c r="K30" s="23">
        <v>967757</v>
      </c>
      <c r="L30" s="6">
        <f t="shared" si="5"/>
        <v>967757</v>
      </c>
      <c r="M30" s="10"/>
      <c r="N30" s="7"/>
      <c r="O30" s="7"/>
      <c r="P30" s="7"/>
      <c r="Q30" s="36">
        <f t="shared" si="6"/>
        <v>0</v>
      </c>
    </row>
    <row r="31" spans="1:17" ht="40.5" x14ac:dyDescent="0.2">
      <c r="A31" s="20">
        <v>5</v>
      </c>
      <c r="B31" s="20">
        <v>41104207</v>
      </c>
      <c r="C31" s="20" t="s">
        <v>21</v>
      </c>
      <c r="D31" s="20" t="s">
        <v>32</v>
      </c>
      <c r="E31" s="21" t="s">
        <v>33</v>
      </c>
      <c r="F31" s="20" t="s">
        <v>19</v>
      </c>
      <c r="G31" s="21" t="s">
        <v>34</v>
      </c>
      <c r="H31" s="22">
        <v>1</v>
      </c>
      <c r="I31" s="23">
        <f t="shared" si="4"/>
        <v>813241.17647058831</v>
      </c>
      <c r="J31" s="23">
        <f t="shared" si="0"/>
        <v>154515.82352941178</v>
      </c>
      <c r="K31" s="23">
        <v>967757</v>
      </c>
      <c r="L31" s="6">
        <f t="shared" si="5"/>
        <v>967757</v>
      </c>
      <c r="M31" s="10"/>
      <c r="N31" s="7"/>
      <c r="O31" s="7"/>
      <c r="P31" s="7"/>
      <c r="Q31" s="36">
        <f t="shared" si="6"/>
        <v>0</v>
      </c>
    </row>
    <row r="32" spans="1:17" ht="40.5" x14ac:dyDescent="0.2">
      <c r="A32" s="20">
        <v>6</v>
      </c>
      <c r="B32" s="20">
        <v>41104207</v>
      </c>
      <c r="C32" s="20" t="s">
        <v>21</v>
      </c>
      <c r="D32" s="20" t="s">
        <v>35</v>
      </c>
      <c r="E32" s="21" t="s">
        <v>36</v>
      </c>
      <c r="F32" s="20" t="s">
        <v>37</v>
      </c>
      <c r="G32" s="21" t="s">
        <v>38</v>
      </c>
      <c r="H32" s="22">
        <v>1</v>
      </c>
      <c r="I32" s="23">
        <f t="shared" si="4"/>
        <v>739167.22689075628</v>
      </c>
      <c r="J32" s="23">
        <f t="shared" si="0"/>
        <v>140441.77310924369</v>
      </c>
      <c r="K32" s="23">
        <v>879609</v>
      </c>
      <c r="L32" s="6">
        <f t="shared" si="5"/>
        <v>879609</v>
      </c>
      <c r="M32" s="10"/>
      <c r="N32" s="7"/>
      <c r="O32" s="7"/>
      <c r="P32" s="7"/>
      <c r="Q32" s="36">
        <f t="shared" si="6"/>
        <v>0</v>
      </c>
    </row>
    <row r="33" spans="1:17" ht="12.75" customHeight="1" x14ac:dyDescent="0.2">
      <c r="A33" s="20">
        <v>7</v>
      </c>
      <c r="B33" s="20">
        <v>41104207</v>
      </c>
      <c r="C33" s="20" t="s">
        <v>21</v>
      </c>
      <c r="D33" s="20" t="s">
        <v>39</v>
      </c>
      <c r="E33" s="21" t="s">
        <v>40</v>
      </c>
      <c r="F33" s="20" t="s">
        <v>41</v>
      </c>
      <c r="G33" s="21" t="s">
        <v>42</v>
      </c>
      <c r="H33" s="22">
        <v>1</v>
      </c>
      <c r="I33" s="23">
        <f t="shared" si="4"/>
        <v>813241.17647058831</v>
      </c>
      <c r="J33" s="23">
        <f t="shared" si="0"/>
        <v>154515.82352941178</v>
      </c>
      <c r="K33" s="23">
        <v>967757</v>
      </c>
      <c r="L33" s="6">
        <f t="shared" si="5"/>
        <v>967757</v>
      </c>
      <c r="M33" s="10"/>
      <c r="N33" s="7"/>
      <c r="O33" s="7"/>
      <c r="P33" s="7"/>
      <c r="Q33" s="36">
        <f t="shared" si="6"/>
        <v>0</v>
      </c>
    </row>
    <row r="34" spans="1:17" ht="81" x14ac:dyDescent="0.2">
      <c r="A34" s="20">
        <v>8</v>
      </c>
      <c r="B34" s="20">
        <v>41104207</v>
      </c>
      <c r="C34" s="20" t="s">
        <v>21</v>
      </c>
      <c r="D34" s="20" t="s">
        <v>43</v>
      </c>
      <c r="E34" s="21" t="s">
        <v>44</v>
      </c>
      <c r="F34" s="20" t="s">
        <v>45</v>
      </c>
      <c r="G34" s="21" t="s">
        <v>46</v>
      </c>
      <c r="H34" s="22">
        <v>1</v>
      </c>
      <c r="I34" s="23">
        <f t="shared" si="4"/>
        <v>739167.22689075628</v>
      </c>
      <c r="J34" s="23">
        <f t="shared" si="0"/>
        <v>140441.77310924369</v>
      </c>
      <c r="K34" s="23">
        <v>879609</v>
      </c>
      <c r="L34" s="6">
        <f t="shared" si="5"/>
        <v>879609</v>
      </c>
      <c r="M34" s="10"/>
      <c r="N34" s="7"/>
      <c r="O34" s="7"/>
      <c r="P34" s="7"/>
      <c r="Q34" s="36">
        <f t="shared" si="6"/>
        <v>0</v>
      </c>
    </row>
    <row r="35" spans="1:17" ht="40.5" x14ac:dyDescent="0.2">
      <c r="A35" s="20">
        <v>9</v>
      </c>
      <c r="B35" s="20">
        <v>41104207</v>
      </c>
      <c r="C35" s="20" t="s">
        <v>47</v>
      </c>
      <c r="D35" s="20" t="s">
        <v>48</v>
      </c>
      <c r="E35" s="21" t="s">
        <v>49</v>
      </c>
      <c r="F35" s="20" t="s">
        <v>50</v>
      </c>
      <c r="G35" s="21" t="s">
        <v>51</v>
      </c>
      <c r="H35" s="22">
        <v>2</v>
      </c>
      <c r="I35" s="23">
        <f t="shared" si="4"/>
        <v>776204.20168067235</v>
      </c>
      <c r="J35" s="23">
        <f t="shared" si="0"/>
        <v>147478.79831932776</v>
      </c>
      <c r="K35" s="23">
        <v>923683</v>
      </c>
      <c r="L35" s="6">
        <f t="shared" si="5"/>
        <v>1847366</v>
      </c>
      <c r="M35" s="10"/>
      <c r="N35" s="7"/>
      <c r="O35" s="7"/>
      <c r="P35" s="7"/>
      <c r="Q35" s="36">
        <f t="shared" si="6"/>
        <v>0</v>
      </c>
    </row>
    <row r="36" spans="1:17" ht="12.75" customHeight="1" x14ac:dyDescent="0.2">
      <c r="A36" s="20">
        <v>10</v>
      </c>
      <c r="B36" s="20">
        <v>41104207</v>
      </c>
      <c r="C36" s="20" t="s">
        <v>47</v>
      </c>
      <c r="D36" s="20" t="s">
        <v>52</v>
      </c>
      <c r="E36" s="21" t="s">
        <v>53</v>
      </c>
      <c r="F36" s="20" t="s">
        <v>54</v>
      </c>
      <c r="G36" s="21" t="s">
        <v>55</v>
      </c>
      <c r="H36" s="22">
        <v>1</v>
      </c>
      <c r="I36" s="23">
        <f t="shared" si="4"/>
        <v>813241.17647058831</v>
      </c>
      <c r="J36" s="23">
        <f t="shared" si="0"/>
        <v>154515.82352941178</v>
      </c>
      <c r="K36" s="23">
        <v>967757</v>
      </c>
      <c r="L36" s="6">
        <f t="shared" si="5"/>
        <v>967757</v>
      </c>
      <c r="M36" s="10"/>
      <c r="N36" s="7"/>
      <c r="O36" s="7"/>
      <c r="P36" s="7"/>
      <c r="Q36" s="36">
        <f t="shared" si="6"/>
        <v>0</v>
      </c>
    </row>
    <row r="37" spans="1:17" ht="54" x14ac:dyDescent="0.2">
      <c r="A37" s="20">
        <v>11</v>
      </c>
      <c r="B37" s="20">
        <v>41104207</v>
      </c>
      <c r="C37" s="20" t="s">
        <v>47</v>
      </c>
      <c r="D37" s="20" t="s">
        <v>56</v>
      </c>
      <c r="E37" s="21" t="s">
        <v>57</v>
      </c>
      <c r="F37" s="20" t="s">
        <v>58</v>
      </c>
      <c r="G37" s="21" t="s">
        <v>59</v>
      </c>
      <c r="H37" s="22">
        <v>1</v>
      </c>
      <c r="I37" s="23">
        <f t="shared" si="4"/>
        <v>813241.17647058831</v>
      </c>
      <c r="J37" s="23">
        <f t="shared" si="0"/>
        <v>154515.82352941178</v>
      </c>
      <c r="K37" s="23">
        <v>967757</v>
      </c>
      <c r="L37" s="6">
        <f t="shared" si="5"/>
        <v>967757</v>
      </c>
      <c r="M37" s="10"/>
      <c r="N37" s="7"/>
      <c r="O37" s="7"/>
      <c r="P37" s="7"/>
      <c r="Q37" s="36">
        <f t="shared" si="6"/>
        <v>0</v>
      </c>
    </row>
    <row r="38" spans="1:17" ht="81" x14ac:dyDescent="0.2">
      <c r="A38" s="20">
        <v>12</v>
      </c>
      <c r="B38" s="20">
        <v>41104207</v>
      </c>
      <c r="C38" s="20" t="s">
        <v>47</v>
      </c>
      <c r="D38" s="20" t="s">
        <v>60</v>
      </c>
      <c r="E38" s="21" t="s">
        <v>61</v>
      </c>
      <c r="F38" s="20" t="s">
        <v>62</v>
      </c>
      <c r="G38" s="21" t="s">
        <v>63</v>
      </c>
      <c r="H38" s="22">
        <v>1</v>
      </c>
      <c r="I38" s="23">
        <f t="shared" si="4"/>
        <v>776200.84033613454</v>
      </c>
      <c r="J38" s="23">
        <f t="shared" si="0"/>
        <v>147478.15966386558</v>
      </c>
      <c r="K38" s="23">
        <v>923679</v>
      </c>
      <c r="L38" s="6">
        <f t="shared" si="5"/>
        <v>923679</v>
      </c>
      <c r="M38" s="10"/>
      <c r="N38" s="7"/>
      <c r="O38" s="7"/>
      <c r="P38" s="7"/>
      <c r="Q38" s="36">
        <f t="shared" si="6"/>
        <v>0</v>
      </c>
    </row>
    <row r="39" spans="1:17" ht="40.5" x14ac:dyDescent="0.2">
      <c r="A39" s="20">
        <v>13</v>
      </c>
      <c r="B39" s="20">
        <v>41104207</v>
      </c>
      <c r="C39" s="20" t="s">
        <v>64</v>
      </c>
      <c r="D39" s="20" t="s">
        <v>65</v>
      </c>
      <c r="E39" s="21" t="s">
        <v>66</v>
      </c>
      <c r="F39" s="20" t="s">
        <v>67</v>
      </c>
      <c r="G39" s="21" t="s">
        <v>68</v>
      </c>
      <c r="H39" s="22">
        <v>2</v>
      </c>
      <c r="I39" s="23">
        <f t="shared" si="4"/>
        <v>739178.99159663869</v>
      </c>
      <c r="J39" s="23">
        <f t="shared" si="0"/>
        <v>140444.00840336134</v>
      </c>
      <c r="K39" s="23">
        <v>879623</v>
      </c>
      <c r="L39" s="6">
        <f t="shared" si="5"/>
        <v>1759246</v>
      </c>
      <c r="M39" s="10"/>
      <c r="N39" s="7"/>
      <c r="O39" s="7"/>
      <c r="P39" s="7"/>
      <c r="Q39" s="36">
        <f t="shared" si="6"/>
        <v>0</v>
      </c>
    </row>
    <row r="40" spans="1:17" ht="40.5" x14ac:dyDescent="0.2">
      <c r="A40" s="20">
        <v>14</v>
      </c>
      <c r="B40" s="20">
        <v>41104207</v>
      </c>
      <c r="C40" s="20" t="s">
        <v>64</v>
      </c>
      <c r="D40" s="20" t="s">
        <v>69</v>
      </c>
      <c r="E40" s="21" t="s">
        <v>70</v>
      </c>
      <c r="F40" s="20" t="s">
        <v>67</v>
      </c>
      <c r="G40" s="21" t="s">
        <v>71</v>
      </c>
      <c r="H40" s="22">
        <v>1</v>
      </c>
      <c r="I40" s="23">
        <f t="shared" si="4"/>
        <v>739167.22689075628</v>
      </c>
      <c r="J40" s="23">
        <f t="shared" si="0"/>
        <v>140441.77310924369</v>
      </c>
      <c r="K40" s="23">
        <v>879609</v>
      </c>
      <c r="L40" s="6">
        <f t="shared" si="5"/>
        <v>879609</v>
      </c>
      <c r="M40" s="10"/>
      <c r="N40" s="7"/>
      <c r="O40" s="7"/>
      <c r="P40" s="7"/>
      <c r="Q40" s="36">
        <f t="shared" si="6"/>
        <v>0</v>
      </c>
    </row>
    <row r="41" spans="1:17" ht="54" x14ac:dyDescent="0.2">
      <c r="A41" s="20">
        <v>15</v>
      </c>
      <c r="B41" s="20">
        <v>41104207</v>
      </c>
      <c r="C41" s="20" t="s">
        <v>64</v>
      </c>
      <c r="D41" s="20" t="s">
        <v>72</v>
      </c>
      <c r="E41" s="21" t="s">
        <v>73</v>
      </c>
      <c r="F41" s="20" t="s">
        <v>74</v>
      </c>
      <c r="G41" s="21" t="s">
        <v>75</v>
      </c>
      <c r="H41" s="22">
        <v>1</v>
      </c>
      <c r="I41" s="23">
        <f t="shared" si="4"/>
        <v>813241.17647058831</v>
      </c>
      <c r="J41" s="23">
        <f t="shared" si="0"/>
        <v>154515.82352941178</v>
      </c>
      <c r="K41" s="23">
        <v>967757</v>
      </c>
      <c r="L41" s="6">
        <f t="shared" si="5"/>
        <v>967757</v>
      </c>
      <c r="M41" s="10"/>
      <c r="N41" s="7"/>
      <c r="O41" s="7"/>
      <c r="P41" s="7"/>
      <c r="Q41" s="36">
        <f t="shared" si="6"/>
        <v>0</v>
      </c>
    </row>
    <row r="42" spans="1:17" ht="54" x14ac:dyDescent="0.2">
      <c r="A42" s="20">
        <v>16</v>
      </c>
      <c r="B42" s="20">
        <v>41104207</v>
      </c>
      <c r="C42" s="20" t="s">
        <v>64</v>
      </c>
      <c r="D42" s="20" t="s">
        <v>76</v>
      </c>
      <c r="E42" s="21" t="s">
        <v>77</v>
      </c>
      <c r="F42" s="20" t="s">
        <v>78</v>
      </c>
      <c r="G42" s="21" t="s">
        <v>79</v>
      </c>
      <c r="H42" s="22">
        <v>1</v>
      </c>
      <c r="I42" s="23">
        <f t="shared" si="4"/>
        <v>887315.12605042022</v>
      </c>
      <c r="J42" s="23">
        <f t="shared" si="0"/>
        <v>168589.87394957984</v>
      </c>
      <c r="K42" s="23">
        <v>1055905</v>
      </c>
      <c r="L42" s="6">
        <f t="shared" si="5"/>
        <v>1055905</v>
      </c>
      <c r="M42" s="10"/>
      <c r="N42" s="7"/>
      <c r="O42" s="7"/>
      <c r="P42" s="7"/>
      <c r="Q42" s="36">
        <f t="shared" si="6"/>
        <v>0</v>
      </c>
    </row>
    <row r="43" spans="1:17" ht="40.5" x14ac:dyDescent="0.2">
      <c r="A43" s="20">
        <v>17</v>
      </c>
      <c r="B43" s="20">
        <v>41104207</v>
      </c>
      <c r="C43" s="20" t="s">
        <v>64</v>
      </c>
      <c r="D43" s="20" t="s">
        <v>80</v>
      </c>
      <c r="E43" s="21" t="s">
        <v>81</v>
      </c>
      <c r="F43" s="20" t="s">
        <v>82</v>
      </c>
      <c r="G43" s="21" t="s">
        <v>83</v>
      </c>
      <c r="H43" s="22">
        <v>1</v>
      </c>
      <c r="I43" s="23">
        <f t="shared" si="4"/>
        <v>887315.12605042022</v>
      </c>
      <c r="J43" s="23">
        <f t="shared" si="0"/>
        <v>168589.87394957984</v>
      </c>
      <c r="K43" s="23">
        <v>1055905</v>
      </c>
      <c r="L43" s="6">
        <f t="shared" si="5"/>
        <v>1055905</v>
      </c>
      <c r="M43" s="10"/>
      <c r="N43" s="7"/>
      <c r="O43" s="7"/>
      <c r="P43" s="7"/>
      <c r="Q43" s="36">
        <f t="shared" si="6"/>
        <v>0</v>
      </c>
    </row>
    <row r="44" spans="1:17" ht="40.5" x14ac:dyDescent="0.2">
      <c r="A44" s="20">
        <v>18</v>
      </c>
      <c r="B44" s="20">
        <v>41104207</v>
      </c>
      <c r="C44" s="20" t="s">
        <v>84</v>
      </c>
      <c r="D44" s="20" t="s">
        <v>85</v>
      </c>
      <c r="E44" s="21" t="s">
        <v>86</v>
      </c>
      <c r="F44" s="20" t="s">
        <v>87</v>
      </c>
      <c r="G44" s="21" t="s">
        <v>88</v>
      </c>
      <c r="H44" s="22">
        <v>2</v>
      </c>
      <c r="I44" s="23">
        <f t="shared" si="4"/>
        <v>776204.20168067235</v>
      </c>
      <c r="J44" s="23">
        <f t="shared" si="0"/>
        <v>147478.79831932776</v>
      </c>
      <c r="K44" s="23">
        <v>923683</v>
      </c>
      <c r="L44" s="6">
        <f t="shared" si="5"/>
        <v>1847366</v>
      </c>
      <c r="M44" s="10"/>
      <c r="N44" s="7"/>
      <c r="O44" s="7"/>
      <c r="P44" s="7"/>
      <c r="Q44" s="36">
        <f t="shared" si="6"/>
        <v>0</v>
      </c>
    </row>
    <row r="45" spans="1:17" ht="40.5" x14ac:dyDescent="0.2">
      <c r="A45" s="20">
        <v>19</v>
      </c>
      <c r="B45" s="20">
        <v>41104207</v>
      </c>
      <c r="C45" s="20" t="s">
        <v>84</v>
      </c>
      <c r="D45" s="20" t="s">
        <v>89</v>
      </c>
      <c r="E45" s="21" t="s">
        <v>90</v>
      </c>
      <c r="F45" s="20" t="s">
        <v>91</v>
      </c>
      <c r="G45" s="21" t="s">
        <v>92</v>
      </c>
      <c r="H45" s="22">
        <v>1</v>
      </c>
      <c r="I45" s="23">
        <f t="shared" si="4"/>
        <v>776204.20168067235</v>
      </c>
      <c r="J45" s="23">
        <f t="shared" si="0"/>
        <v>147478.79831932776</v>
      </c>
      <c r="K45" s="23">
        <v>923683</v>
      </c>
      <c r="L45" s="6">
        <f t="shared" si="5"/>
        <v>923683</v>
      </c>
      <c r="M45" s="10"/>
      <c r="N45" s="7"/>
      <c r="O45" s="7"/>
      <c r="P45" s="7"/>
      <c r="Q45" s="36">
        <f t="shared" si="6"/>
        <v>0</v>
      </c>
    </row>
    <row r="46" spans="1:17" ht="40.5" x14ac:dyDescent="0.2">
      <c r="A46" s="20">
        <v>20</v>
      </c>
      <c r="B46" s="20">
        <v>41104207</v>
      </c>
      <c r="C46" s="20" t="s">
        <v>93</v>
      </c>
      <c r="D46" s="20" t="s">
        <v>94</v>
      </c>
      <c r="E46" s="21" t="s">
        <v>95</v>
      </c>
      <c r="F46" s="20" t="s">
        <v>96</v>
      </c>
      <c r="G46" s="21" t="s">
        <v>97</v>
      </c>
      <c r="H46" s="22">
        <v>1</v>
      </c>
      <c r="I46" s="23">
        <f t="shared" si="4"/>
        <v>776204.20168067235</v>
      </c>
      <c r="J46" s="23">
        <f t="shared" si="0"/>
        <v>147478.79831932776</v>
      </c>
      <c r="K46" s="23">
        <v>923683</v>
      </c>
      <c r="L46" s="6">
        <f t="shared" si="5"/>
        <v>923683</v>
      </c>
      <c r="M46" s="10"/>
      <c r="N46" s="7"/>
      <c r="O46" s="7"/>
      <c r="P46" s="7"/>
      <c r="Q46" s="36">
        <f t="shared" si="6"/>
        <v>0</v>
      </c>
    </row>
    <row r="47" spans="1:17" ht="40.5" x14ac:dyDescent="0.2">
      <c r="A47" s="20">
        <v>21</v>
      </c>
      <c r="B47" s="20">
        <v>41104207</v>
      </c>
      <c r="C47" s="20" t="s">
        <v>98</v>
      </c>
      <c r="D47" s="20" t="s">
        <v>99</v>
      </c>
      <c r="E47" s="21" t="s">
        <v>100</v>
      </c>
      <c r="F47" s="20" t="s">
        <v>101</v>
      </c>
      <c r="G47" s="21" t="s">
        <v>102</v>
      </c>
      <c r="H47" s="22">
        <v>1</v>
      </c>
      <c r="I47" s="23">
        <f t="shared" si="4"/>
        <v>776204.20168067235</v>
      </c>
      <c r="J47" s="23">
        <f t="shared" si="0"/>
        <v>147478.79831932776</v>
      </c>
      <c r="K47" s="23">
        <v>923683</v>
      </c>
      <c r="L47" s="6">
        <f t="shared" si="5"/>
        <v>923683</v>
      </c>
      <c r="M47" s="10"/>
      <c r="N47" s="7"/>
      <c r="O47" s="7"/>
      <c r="P47" s="7"/>
      <c r="Q47" s="36">
        <f t="shared" si="6"/>
        <v>0</v>
      </c>
    </row>
    <row r="48" spans="1:17" ht="12.75" customHeight="1" x14ac:dyDescent="0.2">
      <c r="A48" s="32" t="s">
        <v>106</v>
      </c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4"/>
      <c r="Q48" s="35">
        <f>SUM(Q27:Q47)</f>
        <v>0</v>
      </c>
    </row>
    <row r="49" spans="1:17" s="42" customFormat="1" ht="15.75" x14ac:dyDescent="0.25">
      <c r="A49" s="38" t="s">
        <v>108</v>
      </c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40"/>
      <c r="Q49" s="41">
        <f>Q25+Q48</f>
        <v>0</v>
      </c>
    </row>
    <row r="50" spans="1:17" ht="14.25" thickBot="1" x14ac:dyDescent="0.3"/>
    <row r="51" spans="1:17" ht="13.5" customHeight="1" x14ac:dyDescent="0.25">
      <c r="O51" s="43" t="s">
        <v>107</v>
      </c>
      <c r="P51" s="44"/>
    </row>
    <row r="52" spans="1:17" x14ac:dyDescent="0.25">
      <c r="O52" s="45"/>
      <c r="P52" s="46"/>
    </row>
    <row r="53" spans="1:17" ht="14.25" thickBot="1" x14ac:dyDescent="0.3">
      <c r="O53" s="47"/>
      <c r="P53" s="48"/>
    </row>
  </sheetData>
  <autoFilter ref="M1:Q41">
    <filterColumn colId="1" showButton="0"/>
    <filterColumn colId="2" showButton="0"/>
    <filterColumn colId="3" showButton="0"/>
  </autoFilter>
  <mergeCells count="17">
    <mergeCell ref="O51:P53"/>
    <mergeCell ref="A25:P25"/>
    <mergeCell ref="A3:Q3"/>
    <mergeCell ref="A26:Q26"/>
    <mergeCell ref="A48:P48"/>
    <mergeCell ref="A49:P49"/>
    <mergeCell ref="F1:F2"/>
    <mergeCell ref="G1:G2"/>
    <mergeCell ref="H1:H2"/>
    <mergeCell ref="I1:L1"/>
    <mergeCell ref="A1:A2"/>
    <mergeCell ref="B1:B2"/>
    <mergeCell ref="C1:C2"/>
    <mergeCell ref="D1:D2"/>
    <mergeCell ref="E1:E2"/>
    <mergeCell ref="M1:M2"/>
    <mergeCell ref="N1:Q1"/>
  </mergeCells>
  <conditionalFormatting sqref="B50:B1048576">
    <cfRule type="duplicateValues" dxfId="1" priority="3"/>
  </conditionalFormatting>
  <conditionalFormatting sqref="D50:D1048576">
    <cfRule type="duplicateValues" dxfId="0" priority="5"/>
  </conditionalFormatting>
  <printOptions horizontalCentered="1"/>
  <pageMargins left="0.31" right="0.49083333333333334" top="0.41979166666666667" bottom="0.42625000000000002" header="0.31496062992125984" footer="0.31496062992125984"/>
  <pageSetup scale="6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</vt:lpstr>
    </vt:vector>
  </TitlesOfParts>
  <Company>GP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CP. Luis Andres Corredor Rodriguez</dc:creator>
  <cp:lastModifiedBy>USER</cp:lastModifiedBy>
  <cp:lastPrinted>2020-04-22T16:22:13Z</cp:lastPrinted>
  <dcterms:created xsi:type="dcterms:W3CDTF">2016-01-23T22:41:48Z</dcterms:created>
  <dcterms:modified xsi:type="dcterms:W3CDTF">2026-07-31T16:14:42Z</dcterms:modified>
</cp:coreProperties>
</file>